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trlProps/ctrlProp19.xml" ContentType="application/vnd.ms-excel.controlproperti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ftg820\Desktop\"/>
    </mc:Choice>
  </mc:AlternateContent>
  <bookViews>
    <workbookView xWindow="0" yWindow="0" windowWidth="25200" windowHeight="11985" tabRatio="619"/>
  </bookViews>
  <sheets>
    <sheet name="Single" sheetId="1" r:id="rId1"/>
    <sheet name="Experiment" sheetId="4" r:id="rId2"/>
    <sheet name="Samples" sheetId="5" r:id="rId3"/>
    <sheet name="BatchAnalysis" sheetId="6" r:id="rId4"/>
    <sheet name="GroupAnalysis" sheetId="7" r:id="rId5"/>
    <sheet name="HeatMaps" sheetId="8" r:id="rId6"/>
    <sheet name="UseGalaxy" sheetId="9" r:id="rId7"/>
    <sheet name="Info" sheetId="10" r:id="rId8"/>
  </sheets>
  <definedNames>
    <definedName name="_xlnm._FilterDatabase" localSheetId="0" hidden="1">Single!$C$22:$H$22</definedName>
    <definedName name="Allele">Single!$G$22</definedName>
    <definedName name="AmpliconL">Single!$C$9</definedName>
    <definedName name="AnalyzedFile">Experiment!$O$2</definedName>
    <definedName name="BarRGB">Single!$B$17</definedName>
    <definedName name="BarWidth">Single!$C$14</definedName>
    <definedName name="BatchdelRGB">HeatMaps!$BA$3</definedName>
    <definedName name="BatchHeatMap">HeatMaps!$H$13</definedName>
    <definedName name="BatchinsRGB">HeatMaps!$BA$153</definedName>
    <definedName name="BatchmmejRGB">HeatMaps!$BA$307</definedName>
    <definedName name="BHeatMapIndex">HeatMaps!$J$6</definedName>
    <definedName name="count">BatchAnalysis!$C$4</definedName>
    <definedName name="CtoTRGB">Single!$C$18</definedName>
    <definedName name="CutLineRGB">Single!$F$20</definedName>
    <definedName name="CutSite">Single!$I$5</definedName>
    <definedName name="CutSite2">Single!$I$6</definedName>
    <definedName name="DataExportPoint1">Single!$A$1</definedName>
    <definedName name="DataExportPoint2">Single!$BT$1</definedName>
    <definedName name="Del1bA">Single!$AA$4</definedName>
    <definedName name="Del1bC">Single!$AA$6</definedName>
    <definedName name="Del1bG">Single!$AA$7</definedName>
    <definedName name="Del1bT">Single!$AA$5</definedName>
    <definedName name="DelBarRGB">Single!$C$17</definedName>
    <definedName name="delCount">BatchAnalysis!$AW$4</definedName>
    <definedName name="DelLengthReads">Single!$BX$6</definedName>
    <definedName name="Delpercent">Single!$W$4</definedName>
    <definedName name="Delreads">Single!$V$4</definedName>
    <definedName name="DelRGB">Single!$CN$2</definedName>
    <definedName name="Distal">Single!$CN$106</definedName>
    <definedName name="DualgRNAMsg">Single!$AO$18</definedName>
    <definedName name="DualgRNAwindowL">Single!$H$20</definedName>
    <definedName name="DualgRNAwindowR">Single!$I$20</definedName>
    <definedName name="Dup1b">Single!$AL$12</definedName>
    <definedName name="Dup2b">Single!$AL$13</definedName>
    <definedName name="Dup3b">Single!$AL$14</definedName>
    <definedName name="Dup4b">Single!$AL$15</definedName>
    <definedName name="Dup5b">Single!$AL$16</definedName>
    <definedName name="Duplication">Single!$J$22</definedName>
    <definedName name="DuplicationColor">Single!$H$17</definedName>
    <definedName name="Dupover5b">Single!$AL$17</definedName>
    <definedName name="Efficiency">Single!$U$14</definedName>
    <definedName name="EqualtoDistalDelReads">Single!$Z$17</definedName>
    <definedName name="EqualtoDistalinsReads">Single!$AD$17</definedName>
    <definedName name="EqualtoPAMdistalins2binsReads">Single!$AH$15</definedName>
    <definedName name="EqualtoPAMmedial2binsReads">Single!$AH$16</definedName>
    <definedName name="EqualtoPAMproximal2binsReads">Single!$AH$17</definedName>
    <definedName name="EqualtoProximalDelReads">Single!$Z$16</definedName>
    <definedName name="EqualtoProximalinsReads">Single!$AD$16</definedName>
    <definedName name="Exclinitial">Single!$I$8</definedName>
    <definedName name="ExclLast">Single!$I$9</definedName>
    <definedName name="ExtPAM1">Single!$E$11</definedName>
    <definedName name="ExtPAM2">Single!$E$12</definedName>
    <definedName name="Factor">Single!$E$14</definedName>
    <definedName name="FigStart">Single!$Q$23</definedName>
    <definedName name="File1">Experiment!$E$3</definedName>
    <definedName name="Files">Experiment!$E$2</definedName>
    <definedName name="Frequency">Single!$H$22</definedName>
    <definedName name="Gene">Single!$C$8</definedName>
    <definedName name="gRNA1">Single!$C$5</definedName>
    <definedName name="gRNA1CutWin">Single!$G$11</definedName>
    <definedName name="gRNA2">Single!$C$6</definedName>
    <definedName name="gRNA2CutWin">Single!$G$12</definedName>
    <definedName name="gRNAL1">Single!$G$5</definedName>
    <definedName name="gRNAL2">Single!$G$6</definedName>
    <definedName name="GroupDelCounts">GroupAnalysis!$BB$4</definedName>
    <definedName name="GroupInsCounts">GroupAnalysis!$AP$4</definedName>
    <definedName name="GtoARGB">Single!$D$18</definedName>
    <definedName name="GuideLineRGB">Single!$D$20</definedName>
    <definedName name="GuideRGB">Single!$B$20</definedName>
    <definedName name="HeatMapLocation">Single!$G$14</definedName>
    <definedName name="HeatMapStart">Single!$AT$37</definedName>
    <definedName name="HeatMapTransparancy">Single!$I$14</definedName>
    <definedName name="HMinORout">HeatMaps!$C$3</definedName>
    <definedName name="ImportedSamples">Samples!$F$5</definedName>
    <definedName name="ImportResult">Samples!$E$5</definedName>
    <definedName name="indel">Single!$D$22</definedName>
    <definedName name="indel1b">Single!$S$4</definedName>
    <definedName name="indel2b">Single!$S$5</definedName>
    <definedName name="indel35b">Single!$S$6</definedName>
    <definedName name="indel610b">Single!$S$7</definedName>
    <definedName name="indelLengthReads">Single!$BU$6</definedName>
    <definedName name="indelover10b">Single!$S$8</definedName>
    <definedName name="inFrameReads">Single!$V$16</definedName>
    <definedName name="inORout" localSheetId="4">GroupAnalysis!$F$27</definedName>
    <definedName name="ins1bA">Single!$AE$4</definedName>
    <definedName name="ins1bC">Single!$AE$6</definedName>
    <definedName name="ins1bG">Single!$AE$7</definedName>
    <definedName name="ins1bT">Single!$AE$5</definedName>
    <definedName name="insBarRGB">Single!$D$17</definedName>
    <definedName name="insCount">BatchAnalysis!$AK$4</definedName>
    <definedName name="insLengthReads">Single!$CA$6</definedName>
    <definedName name="InsPercent">Single!$W$5</definedName>
    <definedName name="insreads">Single!$V$5</definedName>
    <definedName name="insRGB">Single!$CP$2</definedName>
    <definedName name="Length">Single!$E$22</definedName>
    <definedName name="Limitedregion">Single!$G$9</definedName>
    <definedName name="MappedReads">Single!$Q$17</definedName>
    <definedName name="MaxDelSizes">Single!$AT$12</definedName>
    <definedName name="MMEJ">Single!$I$22</definedName>
    <definedName name="mmejColor">Single!$G$17</definedName>
    <definedName name="MMEJpercent">Single!$AU$4</definedName>
    <definedName name="MMEJreads1120">Single!$AY$8</definedName>
    <definedName name="MMEJreads15">Single!$AY$4</definedName>
    <definedName name="MMEJreads2130">Single!$AY$10</definedName>
    <definedName name="MMEJreads3199">Single!$AY$12</definedName>
    <definedName name="MMEJreads610">Single!$AY$6</definedName>
    <definedName name="mmejRGB">Single!$CQ$6</definedName>
    <definedName name="MNVLengthReads">Single!$CD$6</definedName>
    <definedName name="MNVPercent">Single!$W$7</definedName>
    <definedName name="MNVreads">Single!$V$7</definedName>
    <definedName name="mnvRGB">Single!$F$17</definedName>
    <definedName name="NHEJpercent">Single!$AU$5</definedName>
    <definedName name="NoSamplesPatternPredicted">Experiment!$C$14</definedName>
    <definedName name="other2bDelReads">Single!$AH$7</definedName>
    <definedName name="Other2binsReads">Single!$AH$13</definedName>
    <definedName name="OtherDel">Single!$AQ$17</definedName>
    <definedName name="Otherreads">Single!$V$8</definedName>
    <definedName name="OutFrameReads">Single!$V$17</definedName>
    <definedName name="PAMdistal2bDelReads">Single!$AH$4</definedName>
    <definedName name="PAMdistalDelReads">Single!$Z$15</definedName>
    <definedName name="PAMdistalins2binsReads">Single!$AH$10</definedName>
    <definedName name="PAMdistalinsReads">Single!$AD$15</definedName>
    <definedName name="pamLineRGB">Single!$E$20</definedName>
    <definedName name="PAMmedial2bDelReads">Single!$AH$5</definedName>
    <definedName name="PAMmedial2binsReads">Single!$AH$11</definedName>
    <definedName name="PAMno1">Single!$C$11</definedName>
    <definedName name="PAMno2">Single!$C$12</definedName>
    <definedName name="PAMplus2">Single!$CN$108</definedName>
    <definedName name="PAMproximal2bDelReads">Single!$AH$6</definedName>
    <definedName name="PAMproximal2binsReads">Single!$AH$12</definedName>
    <definedName name="PAMproximalDelReads">Single!$Z$14</definedName>
    <definedName name="PAMproximalinsReads">Single!$AD$14</definedName>
    <definedName name="pamRGB">Single!$C$20</definedName>
    <definedName name="Position">Single!$C$22</definedName>
    <definedName name="PrfctDel">Single!$AQ$14</definedName>
    <definedName name="PrfctDel1">Single!$AQ$15</definedName>
    <definedName name="PrfctDel2">Single!$AQ$16</definedName>
    <definedName name="_xlnm.Print_Area" localSheetId="0">Single!$Q$3:$AR$37</definedName>
    <definedName name="ProgressBar">Single!$L$4</definedName>
    <definedName name="ProjectName">Single!$C$2</definedName>
    <definedName name="Proximal">Single!$CN$107</definedName>
    <definedName name="PtternPredictedFile">Experiment!$L$2</definedName>
    <definedName name="RCRefSeq">Single!$C$4</definedName>
    <definedName name="Reference">Single!$F$22</definedName>
    <definedName name="RefSeq">Single!$C$3</definedName>
    <definedName name="RelativeFreq">Single!$K$22</definedName>
    <definedName name="RGBindex">Single!$CM$6</definedName>
    <definedName name="SampleNo">Single!$E$9</definedName>
    <definedName name="Samples">Samples!$C$5</definedName>
    <definedName name="SavedLocation">Samples!$D$5</definedName>
    <definedName name="SinglegRNAwindowL">Single!$H$19</definedName>
    <definedName name="SinglegRNAwindowR">Single!$I$19</definedName>
    <definedName name="SNVPercent">Single!$W$6</definedName>
    <definedName name="SNVreads">Single!$V$6</definedName>
    <definedName name="snvRGB">Single!$E$17</definedName>
    <definedName name="SortReadingStart">Samples!$V$8</definedName>
    <definedName name="SortWriterStart" localSheetId="4">GroupAnalysis!$H$27</definedName>
    <definedName name="SortWriterStart">BatchAnalysis!$C$27</definedName>
    <definedName name="StartPointfromBatch">BatchAnalysis!$B$27</definedName>
    <definedName name="StartPointintoGroup">GroupAnalysis!$G$27</definedName>
    <definedName name="StartReadingdelRGB">BatchAnalysis!$ED$901</definedName>
    <definedName name="StartReadingNoReadsTable">Samples!$BK$7</definedName>
    <definedName name="StartTableofReads" localSheetId="4">GroupAnalysis!$ED$2</definedName>
    <definedName name="StartTableofReads">BatchAnalysis!$ED$2</definedName>
    <definedName name="Sumdelreads">Single!$BX$106</definedName>
    <definedName name="SumDuplicationreads">Single!$CJ$106</definedName>
    <definedName name="Sumindelreads">Single!$BU$106</definedName>
    <definedName name="Suminsreads">Single!$CA$106</definedName>
    <definedName name="SumMMEJreads">Single!$CG$106</definedName>
    <definedName name="SumMNVreads">Single!$CD$106</definedName>
    <definedName name="TargetFolder">Single!$E$2</definedName>
    <definedName name="temp">Single!$L$14</definedName>
    <definedName name="TotalFiles">Experiment!$C$13</definedName>
    <definedName name="TotalIBatchSamples">BatchAnalysis!$B$24</definedName>
    <definedName name="TotalIncludedSamples" localSheetId="4">GroupAnalysis!$F$24</definedName>
    <definedName name="TotalReads">Single!$I$11</definedName>
    <definedName name="TotalSamples">Samples!$C$3</definedName>
    <definedName name="Totalvariants">Single!$I$12</definedName>
    <definedName name="Treatment">Single!$E$8</definedName>
    <definedName name="VariantLocations">Single!$I$17</definedName>
    <definedName name="VariantNo">Single!$B$22</definedName>
  </definedNames>
  <calcPr calcId="171027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106" i="1" l="1"/>
  <c r="CG106" i="1"/>
  <c r="CD106" i="1"/>
  <c r="CA106" i="1"/>
  <c r="BX106" i="1"/>
  <c r="BU106" i="1"/>
  <c r="BY35" i="1" l="1"/>
  <c r="BB4" i="7"/>
  <c r="EC161" i="7" s="1"/>
  <c r="AP4" i="7"/>
  <c r="EC352" i="7" s="1"/>
  <c r="AW4" i="6"/>
  <c r="EB164" i="6" s="1"/>
  <c r="AK4" i="6"/>
  <c r="EB329" i="6" s="1"/>
  <c r="C4" i="6"/>
  <c r="EB490" i="6" s="1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H7" i="7"/>
  <c r="H8" i="7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C7" i="6"/>
  <c r="C8" i="6"/>
  <c r="AA16" i="1"/>
  <c r="AA17" i="1"/>
  <c r="V15" i="1"/>
  <c r="W17" i="1" s="1"/>
  <c r="O2028" i="6"/>
  <c r="O2029" i="6"/>
  <c r="O2030" i="6"/>
  <c r="O2031" i="6"/>
  <c r="O2032" i="6"/>
  <c r="O2033" i="6"/>
  <c r="O2034" i="6"/>
  <c r="O2035" i="6"/>
  <c r="O2036" i="6"/>
  <c r="O2037" i="6"/>
  <c r="O2038" i="6"/>
  <c r="O2039" i="6"/>
  <c r="O2040" i="6"/>
  <c r="O2041" i="6"/>
  <c r="O2042" i="6"/>
  <c r="O2043" i="6"/>
  <c r="O2044" i="6"/>
  <c r="O2045" i="6"/>
  <c r="O2046" i="6"/>
  <c r="O2047" i="6"/>
  <c r="O2048" i="6"/>
  <c r="O2049" i="6"/>
  <c r="O2050" i="6"/>
  <c r="O2051" i="6"/>
  <c r="O2052" i="6"/>
  <c r="O2053" i="6"/>
  <c r="O2054" i="6"/>
  <c r="O2055" i="6"/>
  <c r="O2056" i="6"/>
  <c r="O2057" i="6"/>
  <c r="O2058" i="6"/>
  <c r="O2059" i="6"/>
  <c r="O2060" i="6"/>
  <c r="O2061" i="6"/>
  <c r="O2062" i="6"/>
  <c r="O2063" i="6"/>
  <c r="O2064" i="6"/>
  <c r="O2065" i="6"/>
  <c r="O2066" i="6"/>
  <c r="O2067" i="6"/>
  <c r="O2068" i="6"/>
  <c r="O2069" i="6"/>
  <c r="O2070" i="6"/>
  <c r="O2071" i="6"/>
  <c r="O2072" i="6"/>
  <c r="O2073" i="6"/>
  <c r="O2074" i="6"/>
  <c r="O2075" i="6"/>
  <c r="O2076" i="6"/>
  <c r="O2077" i="6"/>
  <c r="O2078" i="6"/>
  <c r="O2079" i="6"/>
  <c r="O2080" i="6"/>
  <c r="O2081" i="6"/>
  <c r="O2082" i="6"/>
  <c r="O2083" i="6"/>
  <c r="O2084" i="6"/>
  <c r="O2085" i="6"/>
  <c r="O2086" i="6"/>
  <c r="O2087" i="6"/>
  <c r="O2088" i="6"/>
  <c r="O2089" i="6"/>
  <c r="O2090" i="6"/>
  <c r="O2091" i="6"/>
  <c r="O2092" i="6"/>
  <c r="O2093" i="6"/>
  <c r="O2094" i="6"/>
  <c r="O2095" i="6"/>
  <c r="O2096" i="6"/>
  <c r="O2097" i="6"/>
  <c r="O2098" i="6"/>
  <c r="O2099" i="6"/>
  <c r="O2100" i="6"/>
  <c r="O2101" i="6"/>
  <c r="O2102" i="6"/>
  <c r="O2103" i="6"/>
  <c r="O2104" i="6"/>
  <c r="O2105" i="6"/>
  <c r="O2106" i="6"/>
  <c r="O2107" i="6"/>
  <c r="O2108" i="6"/>
  <c r="O2109" i="6"/>
  <c r="O2110" i="6"/>
  <c r="O2111" i="6"/>
  <c r="O2112" i="6"/>
  <c r="O2113" i="6"/>
  <c r="O2114" i="6"/>
  <c r="O2115" i="6"/>
  <c r="O2116" i="6"/>
  <c r="O2117" i="6"/>
  <c r="O2118" i="6"/>
  <c r="O2119" i="6"/>
  <c r="O2120" i="6"/>
  <c r="O2121" i="6"/>
  <c r="O2122" i="6"/>
  <c r="O2123" i="6"/>
  <c r="O2124" i="6"/>
  <c r="O2125" i="6"/>
  <c r="O2126" i="6"/>
  <c r="O2127" i="6"/>
  <c r="O2128" i="6"/>
  <c r="O2129" i="6"/>
  <c r="O2130" i="6"/>
  <c r="O2131" i="6"/>
  <c r="O2132" i="6"/>
  <c r="O2133" i="6"/>
  <c r="O2134" i="6"/>
  <c r="O2135" i="6"/>
  <c r="O2136" i="6"/>
  <c r="O2137" i="6"/>
  <c r="O2138" i="6"/>
  <c r="O2139" i="6"/>
  <c r="O2140" i="6"/>
  <c r="O2141" i="6"/>
  <c r="O2142" i="6"/>
  <c r="O2143" i="6"/>
  <c r="O2144" i="6"/>
  <c r="O2145" i="6"/>
  <c r="O2146" i="6"/>
  <c r="O2147" i="6"/>
  <c r="O2148" i="6"/>
  <c r="O2149" i="6"/>
  <c r="O2150" i="6"/>
  <c r="O2151" i="6"/>
  <c r="O2152" i="6"/>
  <c r="O2153" i="6"/>
  <c r="O2154" i="6"/>
  <c r="O2155" i="6"/>
  <c r="O2156" i="6"/>
  <c r="O2157" i="6"/>
  <c r="O2158" i="6"/>
  <c r="O2159" i="6"/>
  <c r="O2160" i="6"/>
  <c r="O2161" i="6"/>
  <c r="O2162" i="6"/>
  <c r="O2163" i="6"/>
  <c r="O2164" i="6"/>
  <c r="O2165" i="6"/>
  <c r="O2166" i="6"/>
  <c r="O2167" i="6"/>
  <c r="O2168" i="6"/>
  <c r="O2169" i="6"/>
  <c r="O2170" i="6"/>
  <c r="O2171" i="6"/>
  <c r="O2172" i="6"/>
  <c r="O2173" i="6"/>
  <c r="O2174" i="6"/>
  <c r="O2175" i="6"/>
  <c r="O2176" i="6"/>
  <c r="O2177" i="6"/>
  <c r="O2178" i="6"/>
  <c r="O2179" i="6"/>
  <c r="O2180" i="6"/>
  <c r="O2181" i="6"/>
  <c r="O2182" i="6"/>
  <c r="O2183" i="6"/>
  <c r="O2184" i="6"/>
  <c r="O2185" i="6"/>
  <c r="O2186" i="6"/>
  <c r="O2187" i="6"/>
  <c r="O2188" i="6"/>
  <c r="O2189" i="6"/>
  <c r="O2190" i="6"/>
  <c r="O2191" i="6"/>
  <c r="O2192" i="6"/>
  <c r="O2193" i="6"/>
  <c r="O2194" i="6"/>
  <c r="O2195" i="6"/>
  <c r="O2196" i="6"/>
  <c r="O2197" i="6"/>
  <c r="O2198" i="6"/>
  <c r="O2199" i="6"/>
  <c r="O2200" i="6"/>
  <c r="O2201" i="6"/>
  <c r="O2202" i="6"/>
  <c r="O2203" i="6"/>
  <c r="O2204" i="6"/>
  <c r="O2205" i="6"/>
  <c r="O2206" i="6"/>
  <c r="O2207" i="6"/>
  <c r="O2208" i="6"/>
  <c r="O2209" i="6"/>
  <c r="O2210" i="6"/>
  <c r="O2211" i="6"/>
  <c r="O2212" i="6"/>
  <c r="O2213" i="6"/>
  <c r="O2214" i="6"/>
  <c r="O2215" i="6"/>
  <c r="O2216" i="6"/>
  <c r="O2217" i="6"/>
  <c r="O2218" i="6"/>
  <c r="O2219" i="6"/>
  <c r="O2220" i="6"/>
  <c r="O2221" i="6"/>
  <c r="O2222" i="6"/>
  <c r="O2223" i="6"/>
  <c r="O2224" i="6"/>
  <c r="O2225" i="6"/>
  <c r="O2226" i="6"/>
  <c r="O2227" i="6"/>
  <c r="O2228" i="6"/>
  <c r="O2229" i="6"/>
  <c r="O2230" i="6"/>
  <c r="O2231" i="6"/>
  <c r="O2232" i="6"/>
  <c r="O2233" i="6"/>
  <c r="O2234" i="6"/>
  <c r="O2235" i="6"/>
  <c r="O2236" i="6"/>
  <c r="O2237" i="6"/>
  <c r="O2238" i="6"/>
  <c r="O2239" i="6"/>
  <c r="O2240" i="6"/>
  <c r="O2241" i="6"/>
  <c r="O2242" i="6"/>
  <c r="O2243" i="6"/>
  <c r="O2244" i="6"/>
  <c r="O2245" i="6"/>
  <c r="O2246" i="6"/>
  <c r="O2247" i="6"/>
  <c r="O2248" i="6"/>
  <c r="O2249" i="6"/>
  <c r="O2250" i="6"/>
  <c r="O2251" i="6"/>
  <c r="O2252" i="6"/>
  <c r="O2253" i="6"/>
  <c r="O2254" i="6"/>
  <c r="O2255" i="6"/>
  <c r="O2256" i="6"/>
  <c r="O2257" i="6"/>
  <c r="O2258" i="6"/>
  <c r="O2259" i="6"/>
  <c r="O2260" i="6"/>
  <c r="O2261" i="6"/>
  <c r="O2262" i="6"/>
  <c r="O2263" i="6"/>
  <c r="O2264" i="6"/>
  <c r="O2265" i="6"/>
  <c r="O2266" i="6"/>
  <c r="O2267" i="6"/>
  <c r="O2268" i="6"/>
  <c r="O2269" i="6"/>
  <c r="O2270" i="6"/>
  <c r="O2271" i="6"/>
  <c r="O2272" i="6"/>
  <c r="O2273" i="6"/>
  <c r="O2274" i="6"/>
  <c r="O2275" i="6"/>
  <c r="O2276" i="6"/>
  <c r="O2277" i="6"/>
  <c r="O2278" i="6"/>
  <c r="O2279" i="6"/>
  <c r="O2280" i="6"/>
  <c r="O2281" i="6"/>
  <c r="O2282" i="6"/>
  <c r="O2283" i="6"/>
  <c r="O2284" i="6"/>
  <c r="O2285" i="6"/>
  <c r="O2286" i="6"/>
  <c r="O2287" i="6"/>
  <c r="O2288" i="6"/>
  <c r="O2289" i="6"/>
  <c r="O2290" i="6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006" i="8"/>
  <c r="D2007" i="8"/>
  <c r="D2008" i="8"/>
  <c r="D2009" i="8"/>
  <c r="D2010" i="8"/>
  <c r="D2011" i="8"/>
  <c r="D2012" i="8"/>
  <c r="D2013" i="8"/>
  <c r="D2014" i="8"/>
  <c r="D2015" i="8"/>
  <c r="D2016" i="8"/>
  <c r="D2017" i="8"/>
  <c r="D2018" i="8"/>
  <c r="D2019" i="8"/>
  <c r="D2020" i="8"/>
  <c r="D2021" i="8"/>
  <c r="D2022" i="8"/>
  <c r="D2023" i="8"/>
  <c r="D2024" i="8"/>
  <c r="D2025" i="8"/>
  <c r="D2026" i="8"/>
  <c r="D2027" i="8"/>
  <c r="D2028" i="8"/>
  <c r="D2029" i="8"/>
  <c r="D2030" i="8"/>
  <c r="D2031" i="8"/>
  <c r="D2032" i="8"/>
  <c r="D2033" i="8"/>
  <c r="D2034" i="8"/>
  <c r="D2035" i="8"/>
  <c r="D2036" i="8"/>
  <c r="D2037" i="8"/>
  <c r="D2038" i="8"/>
  <c r="D2039" i="8"/>
  <c r="D2040" i="8"/>
  <c r="D2041" i="8"/>
  <c r="D2042" i="8"/>
  <c r="D2043" i="8"/>
  <c r="D2044" i="8"/>
  <c r="D2045" i="8"/>
  <c r="D2046" i="8"/>
  <c r="D2047" i="8"/>
  <c r="D2048" i="8"/>
  <c r="D2049" i="8"/>
  <c r="D2050" i="8"/>
  <c r="D2051" i="8"/>
  <c r="D2052" i="8"/>
  <c r="D2053" i="8"/>
  <c r="D2054" i="8"/>
  <c r="D2055" i="8"/>
  <c r="D2056" i="8"/>
  <c r="D2057" i="8"/>
  <c r="D2058" i="8"/>
  <c r="D2059" i="8"/>
  <c r="D2060" i="8"/>
  <c r="D2061" i="8"/>
  <c r="D2062" i="8"/>
  <c r="D2063" i="8"/>
  <c r="D2064" i="8"/>
  <c r="D2065" i="8"/>
  <c r="D2066" i="8"/>
  <c r="D2067" i="8"/>
  <c r="D2068" i="8"/>
  <c r="D2069" i="8"/>
  <c r="D2070" i="8"/>
  <c r="D2071" i="8"/>
  <c r="D2072" i="8"/>
  <c r="D2073" i="8"/>
  <c r="D2074" i="8"/>
  <c r="D2075" i="8"/>
  <c r="D2076" i="8"/>
  <c r="D2077" i="8"/>
  <c r="D2078" i="8"/>
  <c r="D2079" i="8"/>
  <c r="D2080" i="8"/>
  <c r="D2081" i="8"/>
  <c r="D2082" i="8"/>
  <c r="D2083" i="8"/>
  <c r="D2084" i="8"/>
  <c r="D2085" i="8"/>
  <c r="D2086" i="8"/>
  <c r="D2087" i="8"/>
  <c r="D2088" i="8"/>
  <c r="D2089" i="8"/>
  <c r="D2090" i="8"/>
  <c r="D2091" i="8"/>
  <c r="D2092" i="8"/>
  <c r="D2093" i="8"/>
  <c r="D2094" i="8"/>
  <c r="D2095" i="8"/>
  <c r="D2096" i="8"/>
  <c r="D2097" i="8"/>
  <c r="D2098" i="8"/>
  <c r="D2099" i="8"/>
  <c r="D2100" i="8"/>
  <c r="D2101" i="8"/>
  <c r="D2102" i="8"/>
  <c r="D2103" i="8"/>
  <c r="D2104" i="8"/>
  <c r="D2105" i="8"/>
  <c r="D2106" i="8"/>
  <c r="D2107" i="8"/>
  <c r="D2108" i="8"/>
  <c r="D2109" i="8"/>
  <c r="D2110" i="8"/>
  <c r="D2111" i="8"/>
  <c r="D2112" i="8"/>
  <c r="D2113" i="8"/>
  <c r="D2114" i="8"/>
  <c r="D2115" i="8"/>
  <c r="D2116" i="8"/>
  <c r="D2117" i="8"/>
  <c r="D2118" i="8"/>
  <c r="D2119" i="8"/>
  <c r="D2120" i="8"/>
  <c r="D2121" i="8"/>
  <c r="D2122" i="8"/>
  <c r="D2123" i="8"/>
  <c r="D2124" i="8"/>
  <c r="D2125" i="8"/>
  <c r="D2126" i="8"/>
  <c r="D2127" i="8"/>
  <c r="D2128" i="8"/>
  <c r="D2129" i="8"/>
  <c r="D2130" i="8"/>
  <c r="D2131" i="8"/>
  <c r="D2132" i="8"/>
  <c r="D2133" i="8"/>
  <c r="D2134" i="8"/>
  <c r="D2135" i="8"/>
  <c r="D2136" i="8"/>
  <c r="D2137" i="8"/>
  <c r="D2138" i="8"/>
  <c r="D2139" i="8"/>
  <c r="D2140" i="8"/>
  <c r="D2141" i="8"/>
  <c r="D2142" i="8"/>
  <c r="D2143" i="8"/>
  <c r="D2144" i="8"/>
  <c r="D2145" i="8"/>
  <c r="D2146" i="8"/>
  <c r="D2147" i="8"/>
  <c r="D2148" i="8"/>
  <c r="D2149" i="8"/>
  <c r="D2150" i="8"/>
  <c r="D2151" i="8"/>
  <c r="D2152" i="8"/>
  <c r="D2153" i="8"/>
  <c r="D2154" i="8"/>
  <c r="D2155" i="8"/>
  <c r="D2156" i="8"/>
  <c r="D2157" i="8"/>
  <c r="D2158" i="8"/>
  <c r="D2159" i="8"/>
  <c r="D2160" i="8"/>
  <c r="D2161" i="8"/>
  <c r="D2162" i="8"/>
  <c r="D2163" i="8"/>
  <c r="D2164" i="8"/>
  <c r="D2165" i="8"/>
  <c r="D2166" i="8"/>
  <c r="D2167" i="8"/>
  <c r="D2168" i="8"/>
  <c r="D2169" i="8"/>
  <c r="D2170" i="8"/>
  <c r="D2171" i="8"/>
  <c r="D2172" i="8"/>
  <c r="D2173" i="8"/>
  <c r="D2174" i="8"/>
  <c r="D2175" i="8"/>
  <c r="D2176" i="8"/>
  <c r="D2177" i="8"/>
  <c r="D2178" i="8"/>
  <c r="D2179" i="8"/>
  <c r="D2180" i="8"/>
  <c r="D2181" i="8"/>
  <c r="D2182" i="8"/>
  <c r="D2183" i="8"/>
  <c r="D2184" i="8"/>
  <c r="D2185" i="8"/>
  <c r="D2186" i="8"/>
  <c r="D2187" i="8"/>
  <c r="D2188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5" i="8"/>
  <c r="D6" i="8"/>
  <c r="D7" i="8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9" i="7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32" i="6"/>
  <c r="L118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CK14" i="1"/>
  <c r="CK16" i="1"/>
  <c r="CK17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H60" i="1"/>
  <c r="CH63" i="1"/>
  <c r="CH66" i="1"/>
  <c r="CH70" i="1"/>
  <c r="CH72" i="1"/>
  <c r="CH75" i="1"/>
  <c r="CH77" i="1"/>
  <c r="CH78" i="1"/>
  <c r="CH81" i="1"/>
  <c r="CH83" i="1"/>
  <c r="CH85" i="1"/>
  <c r="CH86" i="1"/>
  <c r="CH87" i="1"/>
  <c r="CH88" i="1"/>
  <c r="CH90" i="1"/>
  <c r="CH91" i="1"/>
  <c r="CH92" i="1"/>
  <c r="CH93" i="1"/>
  <c r="CH95" i="1"/>
  <c r="CH96" i="1"/>
  <c r="CH97" i="1"/>
  <c r="CH99" i="1"/>
  <c r="CH100" i="1"/>
  <c r="CH101" i="1"/>
  <c r="CH102" i="1"/>
  <c r="CH103" i="1"/>
  <c r="CH105" i="1"/>
  <c r="CH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3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89" i="1"/>
  <c r="CE90" i="1"/>
  <c r="CE91" i="1"/>
  <c r="CE92" i="1"/>
  <c r="CE93" i="1"/>
  <c r="CE94" i="1"/>
  <c r="CE95" i="1"/>
  <c r="CE96" i="1"/>
  <c r="CE97" i="1"/>
  <c r="CE98" i="1"/>
  <c r="CE99" i="1"/>
  <c r="CE100" i="1"/>
  <c r="CE101" i="1"/>
  <c r="CE102" i="1"/>
  <c r="CE103" i="1"/>
  <c r="CE104" i="1"/>
  <c r="CE105" i="1"/>
  <c r="CE7" i="1"/>
  <c r="CB17" i="1"/>
  <c r="CB20" i="1"/>
  <c r="CB21" i="1"/>
  <c r="CB22" i="1"/>
  <c r="CB23" i="1"/>
  <c r="CB27" i="1"/>
  <c r="CB28" i="1"/>
  <c r="CB30" i="1"/>
  <c r="CB31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3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89" i="1"/>
  <c r="CB90" i="1"/>
  <c r="CB91" i="1"/>
  <c r="CB92" i="1"/>
  <c r="CB93" i="1"/>
  <c r="CB94" i="1"/>
  <c r="CB95" i="1"/>
  <c r="CB96" i="1"/>
  <c r="CB97" i="1"/>
  <c r="CB98" i="1"/>
  <c r="CB99" i="1"/>
  <c r="CB100" i="1"/>
  <c r="CB101" i="1"/>
  <c r="CB102" i="1"/>
  <c r="CB103" i="1"/>
  <c r="CB104" i="1"/>
  <c r="CB105" i="1"/>
  <c r="BY63" i="1"/>
  <c r="BY66" i="1"/>
  <c r="BY70" i="1"/>
  <c r="BY72" i="1"/>
  <c r="BY75" i="1"/>
  <c r="BY77" i="1"/>
  <c r="BY78" i="1"/>
  <c r="BY81" i="1"/>
  <c r="BY83" i="1"/>
  <c r="BY85" i="1"/>
  <c r="BY86" i="1"/>
  <c r="BY87" i="1"/>
  <c r="BY88" i="1"/>
  <c r="BY90" i="1"/>
  <c r="BY91" i="1"/>
  <c r="BY92" i="1"/>
  <c r="BY93" i="1"/>
  <c r="BY96" i="1"/>
  <c r="BY97" i="1"/>
  <c r="BY99" i="1"/>
  <c r="BY100" i="1"/>
  <c r="BY101" i="1"/>
  <c r="BY103" i="1"/>
  <c r="BY105" i="1"/>
  <c r="BV63" i="1"/>
  <c r="BV66" i="1"/>
  <c r="BV70" i="1"/>
  <c r="BV72" i="1"/>
  <c r="BV75" i="1"/>
  <c r="BV77" i="1"/>
  <c r="BV78" i="1"/>
  <c r="BV81" i="1"/>
  <c r="BV83" i="1"/>
  <c r="BV85" i="1"/>
  <c r="BV86" i="1"/>
  <c r="BV87" i="1"/>
  <c r="BV88" i="1"/>
  <c r="BV90" i="1"/>
  <c r="BV91" i="1"/>
  <c r="BV92" i="1"/>
  <c r="BV93" i="1"/>
  <c r="BV96" i="1"/>
  <c r="BV97" i="1"/>
  <c r="BV99" i="1"/>
  <c r="BV100" i="1"/>
  <c r="BV101" i="1"/>
  <c r="BV103" i="1"/>
  <c r="BV105" i="1"/>
  <c r="L23" i="1"/>
  <c r="L24" i="1"/>
  <c r="L25" i="1"/>
  <c r="L26" i="1"/>
  <c r="L27" i="1"/>
  <c r="L28" i="1"/>
  <c r="L29" i="1"/>
  <c r="L30" i="1"/>
  <c r="L31" i="1"/>
  <c r="L32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AP11" i="1"/>
  <c r="AP10" i="1"/>
  <c r="AP9" i="1"/>
  <c r="AL17" i="1"/>
  <c r="AL13" i="1"/>
  <c r="AL14" i="1"/>
  <c r="AL15" i="1"/>
  <c r="AL16" i="1"/>
  <c r="AL12" i="1"/>
  <c r="AP5" i="1"/>
  <c r="AP6" i="1"/>
  <c r="AP7" i="1"/>
  <c r="AP8" i="1"/>
  <c r="AP4" i="1"/>
  <c r="AL9" i="1"/>
  <c r="AL6" i="1"/>
  <c r="AL7" i="1"/>
  <c r="AL8" i="1"/>
  <c r="AL5" i="1"/>
  <c r="AL4" i="1"/>
  <c r="E12" i="1"/>
  <c r="E11" i="1"/>
  <c r="G11" i="1"/>
  <c r="G12" i="1"/>
  <c r="AI17" i="1"/>
  <c r="AI16" i="1"/>
  <c r="AI15" i="1"/>
  <c r="AI13" i="1"/>
  <c r="AI12" i="1"/>
  <c r="AI11" i="1"/>
  <c r="AI10" i="1"/>
  <c r="AI7" i="1"/>
  <c r="AI6" i="1"/>
  <c r="AI5" i="1"/>
  <c r="AI4" i="1"/>
  <c r="AQ17" i="1"/>
  <c r="AQ16" i="1"/>
  <c r="AQ15" i="1"/>
  <c r="AQ14" i="1"/>
  <c r="CN108" i="1"/>
  <c r="D4" i="8"/>
  <c r="D3" i="8"/>
  <c r="CN9" i="1"/>
  <c r="CN10" i="1"/>
  <c r="CN11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3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89" i="1"/>
  <c r="CN90" i="1"/>
  <c r="CN91" i="1"/>
  <c r="CN92" i="1"/>
  <c r="CN93" i="1"/>
  <c r="CN94" i="1"/>
  <c r="CN95" i="1"/>
  <c r="CN96" i="1"/>
  <c r="CN97" i="1"/>
  <c r="CN98" i="1"/>
  <c r="CN99" i="1"/>
  <c r="CN100" i="1"/>
  <c r="CN101" i="1"/>
  <c r="CN102" i="1"/>
  <c r="CN103" i="1"/>
  <c r="CN104" i="1"/>
  <c r="CN105" i="1"/>
  <c r="CN8" i="1"/>
  <c r="CN3" i="1"/>
  <c r="CN4" i="1"/>
  <c r="CN5" i="1"/>
  <c r="CN7" i="1"/>
  <c r="CP3" i="1"/>
  <c r="CP4" i="1"/>
  <c r="CP5" i="1"/>
  <c r="CP6" i="1"/>
  <c r="CP7" i="1"/>
  <c r="AY13" i="1"/>
  <c r="AZ13" i="1" s="1"/>
  <c r="AY11" i="1"/>
  <c r="AZ11" i="1" s="1"/>
  <c r="AY9" i="1"/>
  <c r="AZ9" i="1" s="1"/>
  <c r="AY7" i="1"/>
  <c r="AZ7" i="1" s="1"/>
  <c r="AY5" i="1"/>
  <c r="AZ5" i="1" s="1"/>
  <c r="AE17" i="1"/>
  <c r="AE16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7" i="1"/>
  <c r="CN6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7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8" i="1"/>
  <c r="E406" i="7"/>
  <c r="E405" i="7"/>
  <c r="E404" i="7"/>
  <c r="E403" i="7"/>
  <c r="E402" i="7"/>
  <c r="E401" i="7"/>
  <c r="E400" i="7"/>
  <c r="E399" i="7"/>
  <c r="E398" i="7"/>
  <c r="E397" i="7"/>
  <c r="E396" i="7"/>
  <c r="E395" i="7"/>
  <c r="E394" i="7"/>
  <c r="E393" i="7"/>
  <c r="E392" i="7"/>
  <c r="E391" i="7"/>
  <c r="E390" i="7"/>
  <c r="E389" i="7"/>
  <c r="E388" i="7"/>
  <c r="E387" i="7"/>
  <c r="E386" i="7"/>
  <c r="E385" i="7"/>
  <c r="E384" i="7"/>
  <c r="E383" i="7"/>
  <c r="E382" i="7"/>
  <c r="E381" i="7"/>
  <c r="E380" i="7"/>
  <c r="E379" i="7"/>
  <c r="E378" i="7"/>
  <c r="E377" i="7"/>
  <c r="E376" i="7"/>
  <c r="E375" i="7"/>
  <c r="E374" i="7"/>
  <c r="E373" i="7"/>
  <c r="E372" i="7"/>
  <c r="E371" i="7"/>
  <c r="E370" i="7"/>
  <c r="E369" i="7"/>
  <c r="E368" i="7"/>
  <c r="E367" i="7"/>
  <c r="E366" i="7"/>
  <c r="E365" i="7"/>
  <c r="E364" i="7"/>
  <c r="E363" i="7"/>
  <c r="E362" i="7"/>
  <c r="E361" i="7"/>
  <c r="E360" i="7"/>
  <c r="E359" i="7"/>
  <c r="E358" i="7"/>
  <c r="E357" i="7"/>
  <c r="E356" i="7"/>
  <c r="E355" i="7"/>
  <c r="E354" i="7"/>
  <c r="E353" i="7"/>
  <c r="E352" i="7"/>
  <c r="E351" i="7"/>
  <c r="E350" i="7"/>
  <c r="E349" i="7"/>
  <c r="E348" i="7"/>
  <c r="E347" i="7"/>
  <c r="E346" i="7"/>
  <c r="E345" i="7"/>
  <c r="E344" i="7"/>
  <c r="E343" i="7"/>
  <c r="E342" i="7"/>
  <c r="E341" i="7"/>
  <c r="E340" i="7"/>
  <c r="E339" i="7"/>
  <c r="E338" i="7"/>
  <c r="E337" i="7"/>
  <c r="E336" i="7"/>
  <c r="E335" i="7"/>
  <c r="E334" i="7"/>
  <c r="E333" i="7"/>
  <c r="E332" i="7"/>
  <c r="E331" i="7"/>
  <c r="E330" i="7"/>
  <c r="E329" i="7"/>
  <c r="E328" i="7"/>
  <c r="E327" i="7"/>
  <c r="E326" i="7"/>
  <c r="E325" i="7"/>
  <c r="E324" i="7"/>
  <c r="E323" i="7"/>
  <c r="E322" i="7"/>
  <c r="E321" i="7"/>
  <c r="E320" i="7"/>
  <c r="E319" i="7"/>
  <c r="E318" i="7"/>
  <c r="E317" i="7"/>
  <c r="E316" i="7"/>
  <c r="E315" i="7"/>
  <c r="E314" i="7"/>
  <c r="E313" i="7"/>
  <c r="E312" i="7"/>
  <c r="E311" i="7"/>
  <c r="E310" i="7"/>
  <c r="E309" i="7"/>
  <c r="E308" i="7"/>
  <c r="E307" i="7"/>
  <c r="E306" i="7"/>
  <c r="E305" i="7"/>
  <c r="E304" i="7"/>
  <c r="E303" i="7"/>
  <c r="E302" i="7"/>
  <c r="E301" i="7"/>
  <c r="E300" i="7"/>
  <c r="E299" i="7"/>
  <c r="E298" i="7"/>
  <c r="E297" i="7"/>
  <c r="E296" i="7"/>
  <c r="E295" i="7"/>
  <c r="E294" i="7"/>
  <c r="E293" i="7"/>
  <c r="E292" i="7"/>
  <c r="E291" i="7"/>
  <c r="E290" i="7"/>
  <c r="E289" i="7"/>
  <c r="E288" i="7"/>
  <c r="E287" i="7"/>
  <c r="E286" i="7"/>
  <c r="E285" i="7"/>
  <c r="E284" i="7"/>
  <c r="E283" i="7"/>
  <c r="E282" i="7"/>
  <c r="E281" i="7"/>
  <c r="E280" i="7"/>
  <c r="E279" i="7"/>
  <c r="E278" i="7"/>
  <c r="E277" i="7"/>
  <c r="E276" i="7"/>
  <c r="E275" i="7"/>
  <c r="E274" i="7"/>
  <c r="E273" i="7"/>
  <c r="E272" i="7"/>
  <c r="E271" i="7"/>
  <c r="E270" i="7"/>
  <c r="E269" i="7"/>
  <c r="E268" i="7"/>
  <c r="E267" i="7"/>
  <c r="E266" i="7"/>
  <c r="E265" i="7"/>
  <c r="E264" i="7"/>
  <c r="E263" i="7"/>
  <c r="E262" i="7"/>
  <c r="E261" i="7"/>
  <c r="E260" i="7"/>
  <c r="E259" i="7"/>
  <c r="E258" i="7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G28" i="7"/>
  <c r="E29" i="7"/>
  <c r="E28" i="7"/>
  <c r="G27" i="7"/>
  <c r="F24" i="7"/>
  <c r="EC532" i="7" s="1"/>
  <c r="B31" i="6"/>
  <c r="B30" i="6"/>
  <c r="B29" i="6"/>
  <c r="B28" i="6"/>
  <c r="B27" i="6"/>
  <c r="B24" i="6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CK18" i="1"/>
  <c r="CH94" i="1"/>
  <c r="CB18" i="1"/>
  <c r="BY95" i="1"/>
  <c r="BV95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AE15" i="1"/>
  <c r="AA15" i="1"/>
  <c r="AE14" i="1"/>
  <c r="AA14" i="1"/>
  <c r="AZ12" i="1"/>
  <c r="AZ10" i="1"/>
  <c r="R10" i="1"/>
  <c r="S10" i="1" s="1"/>
  <c r="R9" i="1"/>
  <c r="AZ8" i="1"/>
  <c r="AD8" i="1"/>
  <c r="AE4" i="1" s="1"/>
  <c r="Z8" i="1"/>
  <c r="AA6" i="1" s="1"/>
  <c r="W8" i="1"/>
  <c r="R8" i="1"/>
  <c r="W7" i="1"/>
  <c r="R7" i="1"/>
  <c r="AZ6" i="1"/>
  <c r="W6" i="1"/>
  <c r="R6" i="1"/>
  <c r="AU5" i="1"/>
  <c r="W5" i="1"/>
  <c r="R5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AZ4" i="1"/>
  <c r="AU4" i="1"/>
  <c r="W4" i="1"/>
  <c r="R4" i="1"/>
  <c r="CR1" i="1"/>
  <c r="CQ1" i="1"/>
  <c r="CP1" i="1"/>
  <c r="CO1" i="1"/>
  <c r="CN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EB405" i="7"/>
  <c r="CK13" i="1"/>
  <c r="CK15" i="1"/>
  <c r="BY102" i="1"/>
  <c r="BY94" i="1"/>
  <c r="CH98" i="1"/>
  <c r="CH104" i="1"/>
  <c r="BY98" i="1"/>
  <c r="BY104" i="1"/>
  <c r="BV102" i="1"/>
  <c r="BV94" i="1"/>
  <c r="BV98" i="1"/>
  <c r="BV104" i="1"/>
  <c r="CB24" i="1"/>
  <c r="CB29" i="1"/>
  <c r="CH73" i="1"/>
  <c r="CH74" i="1"/>
  <c r="BY73" i="1"/>
  <c r="BY74" i="1"/>
  <c r="BV73" i="1"/>
  <c r="BV74" i="1"/>
  <c r="CB16" i="1"/>
  <c r="CB19" i="1"/>
  <c r="CB15" i="1"/>
  <c r="CB26" i="1"/>
  <c r="CH64" i="1"/>
  <c r="CH61" i="1"/>
  <c r="BY64" i="1"/>
  <c r="BY61" i="1"/>
  <c r="BV64" i="1"/>
  <c r="BV61" i="1"/>
  <c r="CH89" i="1"/>
  <c r="CH68" i="1"/>
  <c r="BY89" i="1"/>
  <c r="BY68" i="1"/>
  <c r="BV89" i="1"/>
  <c r="BV68" i="1"/>
  <c r="CH46" i="1"/>
  <c r="CH79" i="1"/>
  <c r="BY82" i="1"/>
  <c r="BY79" i="1"/>
  <c r="BV82" i="1"/>
  <c r="BV79" i="1"/>
  <c r="CK11" i="1"/>
  <c r="CK12" i="1"/>
  <c r="CH52" i="1"/>
  <c r="CH82" i="1"/>
  <c r="CH71" i="1"/>
  <c r="CH76" i="1"/>
  <c r="BY60" i="1"/>
  <c r="BY76" i="1"/>
  <c r="BV60" i="1"/>
  <c r="BV76" i="1"/>
  <c r="BY55" i="1"/>
  <c r="BY71" i="1"/>
  <c r="BV55" i="1"/>
  <c r="BV71" i="1"/>
  <c r="CH55" i="1"/>
  <c r="CH54" i="1"/>
  <c r="CH53" i="1"/>
  <c r="CH59" i="1"/>
  <c r="BY46" i="1"/>
  <c r="BY59" i="1"/>
  <c r="BV46" i="1"/>
  <c r="BV59" i="1"/>
  <c r="CH58" i="1"/>
  <c r="CH65" i="1"/>
  <c r="BY58" i="1"/>
  <c r="BY65" i="1"/>
  <c r="BY52" i="1"/>
  <c r="BY53" i="1"/>
  <c r="CH67" i="1"/>
  <c r="CH49" i="1"/>
  <c r="BV58" i="1"/>
  <c r="BV65" i="1"/>
  <c r="BV52" i="1"/>
  <c r="BV53" i="1"/>
  <c r="BY67" i="1"/>
  <c r="BY54" i="1"/>
  <c r="BV67" i="1"/>
  <c r="BV54" i="1"/>
  <c r="CH56" i="1"/>
  <c r="CH45" i="1"/>
  <c r="BY56" i="1"/>
  <c r="BY45" i="1"/>
  <c r="BV56" i="1"/>
  <c r="BV45" i="1"/>
  <c r="CH48" i="1"/>
  <c r="CH51" i="1"/>
  <c r="BY48" i="1"/>
  <c r="BY51" i="1"/>
  <c r="BV48" i="1"/>
  <c r="BV51" i="1"/>
  <c r="CB13" i="1"/>
  <c r="CB11" i="1"/>
  <c r="CH62" i="1"/>
  <c r="CH50" i="1"/>
  <c r="BY62" i="1"/>
  <c r="BY50" i="1"/>
  <c r="BV62" i="1"/>
  <c r="BV50" i="1"/>
  <c r="CB14" i="1"/>
  <c r="CB12" i="1"/>
  <c r="CH37" i="1"/>
  <c r="CH57" i="1"/>
  <c r="BY80" i="1"/>
  <c r="BY57" i="1"/>
  <c r="BV80" i="1"/>
  <c r="BV57" i="1"/>
  <c r="CH84" i="1"/>
  <c r="CH80" i="1"/>
  <c r="BY69" i="1"/>
  <c r="BY84" i="1"/>
  <c r="CH69" i="1"/>
  <c r="CH44" i="1"/>
  <c r="CH33" i="1"/>
  <c r="CH35" i="1"/>
  <c r="BY33" i="1"/>
  <c r="BY49" i="1"/>
  <c r="BV69" i="1"/>
  <c r="BV84" i="1"/>
  <c r="BV33" i="1"/>
  <c r="BV49" i="1"/>
  <c r="CH40" i="1"/>
  <c r="CH8" i="1"/>
  <c r="BY41" i="1"/>
  <c r="BY44" i="1"/>
  <c r="CH36" i="1"/>
  <c r="CH38" i="1"/>
  <c r="CH11" i="1"/>
  <c r="CH41" i="1"/>
  <c r="BY38" i="1"/>
  <c r="BY40" i="1"/>
  <c r="BY39" i="1"/>
  <c r="CE11" i="1"/>
  <c r="CE9" i="1"/>
  <c r="BV41" i="1"/>
  <c r="BV44" i="1"/>
  <c r="BV38" i="1"/>
  <c r="BV40" i="1"/>
  <c r="BV39" i="1"/>
  <c r="CH24" i="1"/>
  <c r="CH39" i="1"/>
  <c r="CH29" i="1"/>
  <c r="CH28" i="1"/>
  <c r="BY29" i="1"/>
  <c r="BY28" i="1"/>
  <c r="BV29" i="1"/>
  <c r="BV28" i="1"/>
  <c r="CB25" i="1"/>
  <c r="CB32" i="1"/>
  <c r="CH9" i="1"/>
  <c r="CH14" i="1"/>
  <c r="CH21" i="1"/>
  <c r="CH12" i="1"/>
  <c r="CH34" i="1"/>
  <c r="CH19" i="1"/>
  <c r="CH17" i="1"/>
  <c r="CH25" i="1"/>
  <c r="BY37" i="1"/>
  <c r="BY36" i="1"/>
  <c r="CH43" i="1"/>
  <c r="CH32" i="1"/>
  <c r="CE8" i="1"/>
  <c r="CE10" i="1"/>
  <c r="BV37" i="1"/>
  <c r="BV36" i="1"/>
  <c r="BY34" i="1"/>
  <c r="BY24" i="1"/>
  <c r="BY42" i="1"/>
  <c r="BY43" i="1"/>
  <c r="CH47" i="1"/>
  <c r="CH42" i="1"/>
  <c r="CK10" i="1"/>
  <c r="CK9" i="1"/>
  <c r="BY47" i="1"/>
  <c r="BY25" i="1"/>
  <c r="BY27" i="1"/>
  <c r="BY21" i="1"/>
  <c r="CH30" i="1"/>
  <c r="CH27" i="1"/>
  <c r="BY30" i="1"/>
  <c r="BY32" i="1"/>
  <c r="CB9" i="1"/>
  <c r="CB10" i="1"/>
  <c r="CH26" i="1"/>
  <c r="CH31" i="1"/>
  <c r="BY26" i="1"/>
  <c r="BY31" i="1"/>
  <c r="CH16" i="1"/>
  <c r="CH13" i="1"/>
  <c r="BY13" i="1"/>
  <c r="BY16" i="1"/>
  <c r="BY20" i="1"/>
  <c r="BY17" i="1"/>
  <c r="CH10" i="1"/>
  <c r="CH20" i="1"/>
  <c r="BY9" i="1"/>
  <c r="BY12" i="1"/>
  <c r="CH15" i="1"/>
  <c r="CH23" i="1"/>
  <c r="BY14" i="1"/>
  <c r="BY23" i="1"/>
  <c r="CK7" i="1"/>
  <c r="CK8" i="1"/>
  <c r="CB7" i="1"/>
  <c r="CC7" i="1" s="1"/>
  <c r="CB8" i="1"/>
  <c r="BY15" i="1"/>
  <c r="BY7" i="1"/>
  <c r="BZ7" i="1" s="1"/>
  <c r="CH22" i="1"/>
  <c r="CH18" i="1"/>
  <c r="BY22" i="1"/>
  <c r="BV34" i="1"/>
  <c r="BV24" i="1"/>
  <c r="BV42" i="1"/>
  <c r="BV43" i="1"/>
  <c r="BV47" i="1"/>
  <c r="BV25" i="1"/>
  <c r="BV21" i="1"/>
  <c r="BV30" i="1"/>
  <c r="BV32" i="1"/>
  <c r="BV26" i="1"/>
  <c r="BV31" i="1"/>
  <c r="BV16" i="1"/>
  <c r="BV20" i="1"/>
  <c r="BV17" i="1"/>
  <c r="BV12" i="1"/>
  <c r="BV14" i="1"/>
  <c r="BV23" i="1"/>
  <c r="BV15" i="1"/>
  <c r="BV22" i="1"/>
  <c r="EB170" i="7" l="1"/>
  <c r="EC34" i="7"/>
  <c r="EB628" i="7"/>
  <c r="EC311" i="7"/>
  <c r="EC361" i="7"/>
  <c r="EC168" i="7"/>
  <c r="EC209" i="7"/>
  <c r="EC849" i="7"/>
  <c r="EB770" i="7"/>
  <c r="EC16" i="7"/>
  <c r="EB495" i="7"/>
  <c r="EC798" i="7"/>
  <c r="EB222" i="7"/>
  <c r="EC780" i="7"/>
  <c r="EB221" i="7"/>
  <c r="EC620" i="7"/>
  <c r="EB102" i="7"/>
  <c r="EC50" i="7"/>
  <c r="EC403" i="7"/>
  <c r="EC232" i="7"/>
  <c r="EC371" i="7"/>
  <c r="EC360" i="7"/>
  <c r="EC347" i="7"/>
  <c r="EC341" i="7"/>
  <c r="EC239" i="7"/>
  <c r="EB503" i="7"/>
  <c r="EB782" i="7"/>
  <c r="EB620" i="7"/>
  <c r="EB766" i="7"/>
  <c r="EC74" i="7"/>
  <c r="EC837" i="7"/>
  <c r="EB471" i="7"/>
  <c r="EC627" i="7"/>
  <c r="EC778" i="7"/>
  <c r="EB480" i="7"/>
  <c r="EB380" i="7"/>
  <c r="EB845" i="7"/>
  <c r="EB57" i="7"/>
  <c r="EB345" i="7"/>
  <c r="EC59" i="7"/>
  <c r="EC495" i="7"/>
  <c r="EB381" i="7"/>
  <c r="EB457" i="7"/>
  <c r="EC102" i="7"/>
  <c r="EC681" i="7"/>
  <c r="EB759" i="7"/>
  <c r="EB385" i="7"/>
  <c r="EB473" i="7"/>
  <c r="EC63" i="7"/>
  <c r="EB824" i="7"/>
  <c r="EB338" i="7"/>
  <c r="EC518" i="7"/>
  <c r="EB492" i="7"/>
  <c r="EB467" i="7"/>
  <c r="EB88" i="7"/>
  <c r="EC824" i="7"/>
  <c r="EB41" i="7"/>
  <c r="EC830" i="7"/>
  <c r="EC43" i="7"/>
  <c r="EC470" i="7"/>
  <c r="EB809" i="7"/>
  <c r="EB399" i="7"/>
  <c r="EC23" i="7"/>
  <c r="EC787" i="7"/>
  <c r="EB195" i="7"/>
  <c r="EC67" i="7"/>
  <c r="EC475" i="7"/>
  <c r="EB852" i="7"/>
  <c r="EC763" i="7"/>
  <c r="EB22" i="7"/>
  <c r="EC483" i="7"/>
  <c r="EC818" i="7"/>
  <c r="EB382" i="7"/>
  <c r="EB80" i="7"/>
  <c r="EC836" i="7"/>
  <c r="EB9" i="7"/>
  <c r="EC821" i="7"/>
  <c r="EB811" i="7"/>
  <c r="EB458" i="7"/>
  <c r="EB655" i="7"/>
  <c r="EB249" i="7"/>
  <c r="EC49" i="7"/>
  <c r="EC693" i="7"/>
  <c r="EB352" i="7"/>
  <c r="EC70" i="7"/>
  <c r="EB771" i="7"/>
  <c r="EC816" i="7"/>
  <c r="EB555" i="7"/>
  <c r="EC623" i="7"/>
  <c r="EB13" i="7"/>
  <c r="EB51" i="7"/>
  <c r="EB662" i="7"/>
  <c r="EC47" i="7"/>
  <c r="EC55" i="7"/>
  <c r="EC682" i="7"/>
  <c r="EC31" i="7"/>
  <c r="EB853" i="7"/>
  <c r="EB681" i="7"/>
  <c r="EC685" i="7"/>
  <c r="EC672" i="7"/>
  <c r="EB544" i="7"/>
  <c r="EB166" i="7"/>
  <c r="EB354" i="7"/>
  <c r="EC504" i="7"/>
  <c r="EB76" i="7"/>
  <c r="EC86" i="7"/>
  <c r="EC775" i="7"/>
  <c r="EB54" i="7"/>
  <c r="EB843" i="7"/>
  <c r="EB198" i="7"/>
  <c r="EB27" i="7"/>
  <c r="EB12" i="7"/>
  <c r="EC641" i="7"/>
  <c r="EC33" i="7"/>
  <c r="EC30" i="7"/>
  <c r="EB239" i="7"/>
  <c r="EC855" i="7"/>
  <c r="EB645" i="7"/>
  <c r="EC64" i="7"/>
  <c r="EC653" i="7"/>
  <c r="EB640" i="7"/>
  <c r="EB211" i="7"/>
  <c r="EC659" i="7"/>
  <c r="EB254" i="7"/>
  <c r="EC171" i="7"/>
  <c r="EC375" i="7"/>
  <c r="EC230" i="7"/>
  <c r="EC235" i="7"/>
  <c r="EC329" i="7"/>
  <c r="EC191" i="7"/>
  <c r="EC317" i="7"/>
  <c r="EC236" i="7"/>
  <c r="EC186" i="7"/>
  <c r="EC332" i="7"/>
  <c r="EC354" i="7"/>
  <c r="EC380" i="7"/>
  <c r="EC328" i="7"/>
  <c r="EC213" i="7"/>
  <c r="EC808" i="7"/>
  <c r="EB370" i="7"/>
  <c r="EC815" i="7"/>
  <c r="EB105" i="7"/>
  <c r="EC758" i="7"/>
  <c r="EB207" i="7"/>
  <c r="EB82" i="7"/>
  <c r="EB689" i="7"/>
  <c r="EC847" i="7"/>
  <c r="EB62" i="7"/>
  <c r="EC845" i="7"/>
  <c r="EB835" i="7"/>
  <c r="EB32" i="7"/>
  <c r="EB632" i="7"/>
  <c r="EB800" i="7"/>
  <c r="EB652" i="7"/>
  <c r="EC801" i="7"/>
  <c r="EB805" i="7"/>
  <c r="EC481" i="7"/>
  <c r="EB213" i="7"/>
  <c r="EB763" i="7"/>
  <c r="EB89" i="7"/>
  <c r="EB543" i="7"/>
  <c r="EB156" i="7"/>
  <c r="EB70" i="7"/>
  <c r="EC498" i="7"/>
  <c r="EC833" i="7"/>
  <c r="EC98" i="7"/>
  <c r="EC694" i="7"/>
  <c r="EB831" i="7"/>
  <c r="EC92" i="7"/>
  <c r="EB333" i="7"/>
  <c r="EB772" i="7"/>
  <c r="EB648" i="7"/>
  <c r="EC691" i="7"/>
  <c r="EB797" i="7"/>
  <c r="EB627" i="7"/>
  <c r="EC544" i="7"/>
  <c r="EB306" i="7"/>
  <c r="EC701" i="7"/>
  <c r="EB81" i="7"/>
  <c r="EB530" i="7"/>
  <c r="EC829" i="7"/>
  <c r="EB45" i="7"/>
  <c r="EB462" i="7"/>
  <c r="EC666" i="7"/>
  <c r="EB792" i="7"/>
  <c r="EC644" i="7"/>
  <c r="EC692" i="7"/>
  <c r="EC76" i="7"/>
  <c r="EB313" i="7"/>
  <c r="EC621" i="7"/>
  <c r="EC639" i="7"/>
  <c r="EC667" i="7"/>
  <c r="EB659" i="7"/>
  <c r="EB623" i="7"/>
  <c r="EC536" i="7"/>
  <c r="EC194" i="7"/>
  <c r="EC379" i="7"/>
  <c r="EC325" i="7"/>
  <c r="EC384" i="7"/>
  <c r="EC402" i="7"/>
  <c r="EC351" i="7"/>
  <c r="EC207" i="7"/>
  <c r="EC163" i="7"/>
  <c r="EC374" i="7"/>
  <c r="EC324" i="7"/>
  <c r="EC254" i="7"/>
  <c r="EC160" i="7"/>
  <c r="EC189" i="7"/>
  <c r="EC243" i="7"/>
  <c r="EC342" i="7"/>
  <c r="EC327" i="7"/>
  <c r="EC223" i="7"/>
  <c r="EC240" i="7"/>
  <c r="EC214" i="7"/>
  <c r="EC255" i="7"/>
  <c r="EC382" i="7"/>
  <c r="EC217" i="7"/>
  <c r="EC381" i="7"/>
  <c r="EC340" i="7"/>
  <c r="EC320" i="7"/>
  <c r="EC314" i="7"/>
  <c r="EC220" i="7"/>
  <c r="EC353" i="7"/>
  <c r="EB77" i="7"/>
  <c r="EC87" i="7"/>
  <c r="EC799" i="7"/>
  <c r="EB551" i="7"/>
  <c r="EB92" i="7"/>
  <c r="EB837" i="7"/>
  <c r="EB670" i="7"/>
  <c r="EB320" i="7"/>
  <c r="EB58" i="7"/>
  <c r="EB848" i="7"/>
  <c r="EC688" i="7"/>
  <c r="EB479" i="7"/>
  <c r="EC662" i="7"/>
  <c r="EB74" i="7"/>
  <c r="EC689" i="7"/>
  <c r="EB350" i="7"/>
  <c r="EB34" i="7"/>
  <c r="EC848" i="7"/>
  <c r="EB669" i="7"/>
  <c r="EB316" i="7"/>
  <c r="EB18" i="7"/>
  <c r="EC827" i="7"/>
  <c r="EC510" i="7"/>
  <c r="EC783" i="7"/>
  <c r="EC97" i="7"/>
  <c r="EB637" i="7"/>
  <c r="EB840" i="7"/>
  <c r="EC554" i="7"/>
  <c r="EC93" i="7"/>
  <c r="EB807" i="7"/>
  <c r="EC640" i="7"/>
  <c r="EB212" i="7"/>
  <c r="EC68" i="7"/>
  <c r="EC790" i="7"/>
  <c r="EC615" i="7"/>
  <c r="EB79" i="7"/>
  <c r="EC35" i="7"/>
  <c r="EC766" i="7"/>
  <c r="EB494" i="7"/>
  <c r="EB758" i="7"/>
  <c r="EC613" i="7"/>
  <c r="EB401" i="7"/>
  <c r="EC793" i="7"/>
  <c r="EC647" i="7"/>
  <c r="EB349" i="7"/>
  <c r="EB769" i="7"/>
  <c r="EC617" i="7"/>
  <c r="EB158" i="7"/>
  <c r="EB607" i="7"/>
  <c r="EB367" i="7"/>
  <c r="EB197" i="7"/>
  <c r="EC500" i="7"/>
  <c r="EC62" i="7"/>
  <c r="EB775" i="7"/>
  <c r="EB519" i="7"/>
  <c r="EB75" i="7"/>
  <c r="EC831" i="7"/>
  <c r="EB650" i="7"/>
  <c r="EB219" i="7"/>
  <c r="EB30" i="7"/>
  <c r="EB841" i="7"/>
  <c r="EB677" i="7"/>
  <c r="EB397" i="7"/>
  <c r="EB617" i="7"/>
  <c r="EB21" i="7"/>
  <c r="EC669" i="7"/>
  <c r="EB334" i="7"/>
  <c r="EC10" i="7"/>
  <c r="EB836" i="7"/>
  <c r="EB649" i="7"/>
  <c r="EB250" i="7"/>
  <c r="EC104" i="7"/>
  <c r="EC794" i="7"/>
  <c r="EC478" i="7"/>
  <c r="EB630" i="7"/>
  <c r="EB799" i="7"/>
  <c r="EB87" i="7"/>
  <c r="EB827" i="7"/>
  <c r="EB472" i="7"/>
  <c r="EC77" i="7"/>
  <c r="EB802" i="7"/>
  <c r="EC632" i="7"/>
  <c r="EB192" i="7"/>
  <c r="EC28" i="7"/>
  <c r="EC779" i="7"/>
  <c r="EB526" i="7"/>
  <c r="EB71" i="7"/>
  <c r="EB850" i="7"/>
  <c r="EC702" i="7"/>
  <c r="EB474" i="7"/>
  <c r="EB704" i="7"/>
  <c r="EC608" i="7"/>
  <c r="EB344" i="7"/>
  <c r="EC785" i="7"/>
  <c r="EB618" i="7"/>
  <c r="EB342" i="7"/>
  <c r="EB765" i="7"/>
  <c r="EB546" i="7"/>
  <c r="EC541" i="7"/>
  <c r="EB525" i="7"/>
  <c r="EB363" i="7"/>
  <c r="EB169" i="7"/>
  <c r="EC484" i="7"/>
  <c r="EB206" i="7"/>
  <c r="EB19" i="7"/>
  <c r="EB828" i="7"/>
  <c r="EB657" i="7"/>
  <c r="EB346" i="7"/>
  <c r="EC538" i="7"/>
  <c r="EC96" i="7"/>
  <c r="EB626" i="7"/>
  <c r="EB236" i="7"/>
  <c r="EC8" i="7"/>
  <c r="EC828" i="7"/>
  <c r="EC636" i="7"/>
  <c r="EB218" i="7"/>
  <c r="EC79" i="7"/>
  <c r="EC776" i="7"/>
  <c r="EC459" i="7"/>
  <c r="EB554" i="7"/>
  <c r="EB83" i="7"/>
  <c r="EB67" i="7"/>
  <c r="EC786" i="7"/>
  <c r="EB459" i="7"/>
  <c r="EC45" i="7"/>
  <c r="EB791" i="7"/>
  <c r="EB538" i="7"/>
  <c r="EB172" i="7"/>
  <c r="EC20" i="7"/>
  <c r="EC772" i="7"/>
  <c r="EB506" i="7"/>
  <c r="EB31" i="7"/>
  <c r="EB842" i="7"/>
  <c r="EC677" i="7"/>
  <c r="EB464" i="7"/>
  <c r="EB684" i="7"/>
  <c r="EB547" i="7"/>
  <c r="EB330" i="7"/>
  <c r="EC781" i="7"/>
  <c r="EB608" i="7"/>
  <c r="EB210" i="7"/>
  <c r="EB703" i="7"/>
  <c r="EC494" i="7"/>
  <c r="EC537" i="7"/>
  <c r="EB521" i="7"/>
  <c r="EB347" i="7"/>
  <c r="EB157" i="7"/>
  <c r="EC456" i="7"/>
  <c r="EA456" i="7" s="1"/>
  <c r="EB808" i="7"/>
  <c r="EB612" i="7"/>
  <c r="EB174" i="7"/>
  <c r="EC94" i="7"/>
  <c r="EB814" i="7"/>
  <c r="EC648" i="7"/>
  <c r="EB314" i="7"/>
  <c r="EC471" i="7"/>
  <c r="EC46" i="7"/>
  <c r="EB550" i="7"/>
  <c r="EB204" i="7"/>
  <c r="EC6" i="7"/>
  <c r="EA6" i="7" s="1"/>
  <c r="EC804" i="7"/>
  <c r="EC543" i="7"/>
  <c r="EB186" i="7"/>
  <c r="EC65" i="7"/>
  <c r="EB768" i="7"/>
  <c r="EB246" i="7"/>
  <c r="EC490" i="7"/>
  <c r="EC57" i="7"/>
  <c r="EB53" i="7"/>
  <c r="EB776" i="7"/>
  <c r="EB377" i="7"/>
  <c r="EC29" i="7"/>
  <c r="EC760" i="7"/>
  <c r="EB528" i="7"/>
  <c r="EB56" i="7"/>
  <c r="EC854" i="7"/>
  <c r="EC690" i="7"/>
  <c r="EB486" i="7"/>
  <c r="EB23" i="7"/>
  <c r="EB838" i="7"/>
  <c r="EB665" i="7"/>
  <c r="EB321" i="7"/>
  <c r="EB676" i="7"/>
  <c r="EB522" i="7"/>
  <c r="EB312" i="7"/>
  <c r="EC757" i="7"/>
  <c r="EC546" i="7"/>
  <c r="EB178" i="7"/>
  <c r="EB695" i="7"/>
  <c r="EB482" i="7"/>
  <c r="EC505" i="7"/>
  <c r="EB509" i="7"/>
  <c r="EB315" i="7"/>
  <c r="EC642" i="7"/>
  <c r="EB86" i="7"/>
  <c r="EB194" i="7"/>
  <c r="EC844" i="7"/>
  <c r="EC673" i="7"/>
  <c r="EB402" i="7"/>
  <c r="EC72" i="7"/>
  <c r="EC782" i="7"/>
  <c r="EC531" i="7"/>
  <c r="EC42" i="7"/>
  <c r="EC80" i="7"/>
  <c r="EB804" i="7"/>
  <c r="EB621" i="7"/>
  <c r="EC832" i="7"/>
  <c r="EB308" i="7"/>
  <c r="EC18" i="7"/>
  <c r="EB512" i="7"/>
  <c r="EB98" i="7"/>
  <c r="EC81" i="7"/>
  <c r="EB788" i="7"/>
  <c r="EC530" i="7"/>
  <c r="EB104" i="7"/>
  <c r="EC40" i="7"/>
  <c r="EC756" i="7"/>
  <c r="EA756" i="7" s="1"/>
  <c r="EB214" i="7"/>
  <c r="EC458" i="7"/>
  <c r="EC32" i="7"/>
  <c r="EC89" i="7"/>
  <c r="EB756" i="7"/>
  <c r="EB65" i="7"/>
  <c r="EC21" i="7"/>
  <c r="EB705" i="7"/>
  <c r="EC506" i="7"/>
  <c r="EB40" i="7"/>
  <c r="EC834" i="7"/>
  <c r="EB685" i="7"/>
  <c r="EB373" i="7"/>
  <c r="EB7" i="7"/>
  <c r="EB816" i="7"/>
  <c r="EC652" i="7"/>
  <c r="EB251" i="7"/>
  <c r="EB672" i="7"/>
  <c r="EB508" i="7"/>
  <c r="EB216" i="7"/>
  <c r="EC699" i="7"/>
  <c r="EC507" i="7"/>
  <c r="EB171" i="7"/>
  <c r="EB671" i="7"/>
  <c r="EB468" i="7"/>
  <c r="EC489" i="7"/>
  <c r="EB505" i="7"/>
  <c r="EB311" i="7"/>
  <c r="EC610" i="7"/>
  <c r="EC764" i="6"/>
  <c r="EB784" i="6"/>
  <c r="EC16" i="6"/>
  <c r="EB457" i="6"/>
  <c r="EC646" i="6"/>
  <c r="EC471" i="6"/>
  <c r="EC653" i="6"/>
  <c r="EC547" i="6"/>
  <c r="EC825" i="6"/>
  <c r="EB12" i="6"/>
  <c r="EC33" i="6"/>
  <c r="EB547" i="6"/>
  <c r="EB38" i="6"/>
  <c r="EB35" i="6"/>
  <c r="EB475" i="6"/>
  <c r="EB36" i="6"/>
  <c r="EB75" i="6"/>
  <c r="EC55" i="6"/>
  <c r="EB48" i="6"/>
  <c r="EC784" i="6"/>
  <c r="EB513" i="6"/>
  <c r="EB20" i="6"/>
  <c r="EB88" i="6"/>
  <c r="EC460" i="6"/>
  <c r="EB646" i="6"/>
  <c r="EC669" i="6"/>
  <c r="EC85" i="6"/>
  <c r="EC520" i="6"/>
  <c r="EB526" i="6"/>
  <c r="EC824" i="6"/>
  <c r="EC72" i="6"/>
  <c r="EC674" i="6"/>
  <c r="EB680" i="6"/>
  <c r="EC625" i="6"/>
  <c r="EC497" i="6"/>
  <c r="EB14" i="6"/>
  <c r="EB812" i="6"/>
  <c r="EC643" i="6"/>
  <c r="EB84" i="6"/>
  <c r="EB100" i="6"/>
  <c r="EB678" i="6"/>
  <c r="EB85" i="6"/>
  <c r="EC489" i="6"/>
  <c r="EC850" i="6"/>
  <c r="EB500" i="6"/>
  <c r="EB94" i="6"/>
  <c r="EB654" i="6"/>
  <c r="EC40" i="6"/>
  <c r="EC23" i="6"/>
  <c r="EB19" i="6"/>
  <c r="EC58" i="6"/>
  <c r="EC789" i="6"/>
  <c r="EB816" i="6"/>
  <c r="EC25" i="6"/>
  <c r="EC483" i="6"/>
  <c r="EC799" i="6"/>
  <c r="EB807" i="6"/>
  <c r="EB843" i="6"/>
  <c r="EB769" i="6"/>
  <c r="EB255" i="6"/>
  <c r="EB237" i="6"/>
  <c r="EC383" i="6"/>
  <c r="EC332" i="6"/>
  <c r="EB314" i="6"/>
  <c r="EC393" i="6"/>
  <c r="EB384" i="6"/>
  <c r="EB366" i="6"/>
  <c r="EB404" i="6"/>
  <c r="EB352" i="6"/>
  <c r="EC398" i="6"/>
  <c r="EB76" i="6"/>
  <c r="EB69" i="6"/>
  <c r="EC48" i="6"/>
  <c r="EB529" i="6"/>
  <c r="EC832" i="6"/>
  <c r="EC513" i="6"/>
  <c r="EC45" i="6"/>
  <c r="EB764" i="6"/>
  <c r="EB815" i="6"/>
  <c r="EB826" i="6"/>
  <c r="EB683" i="6"/>
  <c r="EB458" i="6"/>
  <c r="EC848" i="6"/>
  <c r="EC39" i="6"/>
  <c r="EC677" i="6"/>
  <c r="EB102" i="6"/>
  <c r="EB465" i="6"/>
  <c r="EB86" i="6"/>
  <c r="EB693" i="6"/>
  <c r="EB33" i="6"/>
  <c r="EC843" i="6"/>
  <c r="EC704" i="6"/>
  <c r="EC621" i="6"/>
  <c r="EC538" i="6"/>
  <c r="EC24" i="6"/>
  <c r="EC481" i="6"/>
  <c r="EC808" i="6"/>
  <c r="EC515" i="6"/>
  <c r="EB635" i="6"/>
  <c r="EB824" i="6"/>
  <c r="EB98" i="6"/>
  <c r="EC92" i="6"/>
  <c r="EC803" i="6"/>
  <c r="EC672" i="6"/>
  <c r="EB501" i="6"/>
  <c r="EC470" i="6"/>
  <c r="EC184" i="6"/>
  <c r="EB226" i="6"/>
  <c r="EB177" i="6"/>
  <c r="EB238" i="6"/>
  <c r="EC196" i="6"/>
  <c r="EB211" i="6"/>
  <c r="EC360" i="6"/>
  <c r="EB343" i="6"/>
  <c r="EB339" i="6"/>
  <c r="EC396" i="6"/>
  <c r="EC339" i="6"/>
  <c r="EB326" i="6"/>
  <c r="EC327" i="6"/>
  <c r="EC388" i="6"/>
  <c r="EB312" i="6"/>
  <c r="EB342" i="6"/>
  <c r="EC343" i="6"/>
  <c r="EC365" i="6"/>
  <c r="EB341" i="6"/>
  <c r="EC314" i="6"/>
  <c r="EC310" i="6"/>
  <c r="EB372" i="6"/>
  <c r="EC337" i="6"/>
  <c r="EB351" i="6"/>
  <c r="EB402" i="6"/>
  <c r="EB388" i="6"/>
  <c r="EC353" i="6"/>
  <c r="EC355" i="6"/>
  <c r="EB370" i="6"/>
  <c r="EB481" i="6"/>
  <c r="EB28" i="6"/>
  <c r="EB637" i="6"/>
  <c r="EC56" i="6"/>
  <c r="EC62" i="6"/>
  <c r="EB74" i="6"/>
  <c r="EC844" i="6"/>
  <c r="EB631" i="6"/>
  <c r="EC528" i="6"/>
  <c r="EC44" i="6"/>
  <c r="EB674" i="6"/>
  <c r="EC38" i="6"/>
  <c r="EC99" i="6"/>
  <c r="EC697" i="6"/>
  <c r="EB87" i="6"/>
  <c r="EB779" i="6"/>
  <c r="EC818" i="6"/>
  <c r="EB639" i="6"/>
  <c r="EB794" i="6"/>
  <c r="EC533" i="6"/>
  <c r="EC703" i="6"/>
  <c r="EB841" i="6"/>
  <c r="EB647" i="6"/>
  <c r="EB496" i="6"/>
  <c r="EB471" i="6"/>
  <c r="EC466" i="6"/>
  <c r="EC670" i="6"/>
  <c r="EC465" i="6"/>
  <c r="EC783" i="6"/>
  <c r="EC694" i="6"/>
  <c r="EC661" i="6"/>
  <c r="EC686" i="6"/>
  <c r="EB37" i="6"/>
  <c r="EB92" i="6"/>
  <c r="EC79" i="6"/>
  <c r="EB58" i="6"/>
  <c r="EC555" i="6"/>
  <c r="EC36" i="6"/>
  <c r="EB823" i="6"/>
  <c r="EC689" i="6"/>
  <c r="EB771" i="6"/>
  <c r="EB634" i="6"/>
  <c r="EC525" i="6"/>
  <c r="EB837" i="6"/>
  <c r="EC640" i="6"/>
  <c r="EC767" i="6"/>
  <c r="EC88" i="6"/>
  <c r="EB702" i="6"/>
  <c r="EC823" i="6"/>
  <c r="EC63" i="6"/>
  <c r="EB52" i="6"/>
  <c r="EC791" i="6"/>
  <c r="EB13" i="6"/>
  <c r="EC839" i="6"/>
  <c r="EB800" i="6"/>
  <c r="EC847" i="6"/>
  <c r="EB29" i="6"/>
  <c r="EC815" i="6"/>
  <c r="EB78" i="6"/>
  <c r="EC57" i="6"/>
  <c r="EC807" i="6"/>
  <c r="EC702" i="6"/>
  <c r="EB44" i="6"/>
  <c r="EB775" i="6"/>
  <c r="EB26" i="6"/>
  <c r="EC804" i="6"/>
  <c r="EC507" i="6"/>
  <c r="EB73" i="6"/>
  <c r="EB852" i="6"/>
  <c r="EC630" i="6"/>
  <c r="EB645" i="6"/>
  <c r="EC43" i="6"/>
  <c r="EB630" i="6"/>
  <c r="EB23" i="6"/>
  <c r="EB665" i="6"/>
  <c r="EC786" i="6"/>
  <c r="EC535" i="6"/>
  <c r="EB762" i="6"/>
  <c r="EC461" i="6"/>
  <c r="EC667" i="6"/>
  <c r="EB805" i="6"/>
  <c r="EC532" i="6"/>
  <c r="EB551" i="6"/>
  <c r="EC542" i="6"/>
  <c r="EB534" i="6"/>
  <c r="EB497" i="6"/>
  <c r="EB808" i="6"/>
  <c r="EB30" i="6"/>
  <c r="EC32" i="6"/>
  <c r="EC80" i="6"/>
  <c r="EC529" i="6"/>
  <c r="EB545" i="6"/>
  <c r="EB832" i="6"/>
  <c r="EB54" i="6"/>
  <c r="EC96" i="6"/>
  <c r="EC103" i="6"/>
  <c r="EC104" i="6"/>
  <c r="EC499" i="6"/>
  <c r="EC855" i="6"/>
  <c r="EC678" i="6"/>
  <c r="EC613" i="6"/>
  <c r="EC87" i="6"/>
  <c r="EC816" i="6"/>
  <c r="EB83" i="6"/>
  <c r="EB669" i="6"/>
  <c r="EC69" i="6"/>
  <c r="EC756" i="6"/>
  <c r="EA756" i="6" s="1"/>
  <c r="EC86" i="6"/>
  <c r="EB17" i="6"/>
  <c r="EB796" i="6"/>
  <c r="EC473" i="6"/>
  <c r="EB72" i="6"/>
  <c r="EC827" i="6"/>
  <c r="EB99" i="6"/>
  <c r="EC50" i="6"/>
  <c r="EC504" i="6"/>
  <c r="EC700" i="6"/>
  <c r="EC463" i="6"/>
  <c r="EB676" i="6"/>
  <c r="EC821" i="6"/>
  <c r="EC614" i="6"/>
  <c r="EB765" i="6"/>
  <c r="EB544" i="6"/>
  <c r="EB523" i="6"/>
  <c r="EC514" i="6"/>
  <c r="EB506" i="6"/>
  <c r="EC531" i="6"/>
  <c r="EC831" i="6"/>
  <c r="EB53" i="6"/>
  <c r="EC73" i="6"/>
  <c r="EB68" i="6"/>
  <c r="EB670" i="6"/>
  <c r="EB626" i="6"/>
  <c r="EB855" i="6"/>
  <c r="EB77" i="6"/>
  <c r="EB61" i="6"/>
  <c r="EB45" i="6"/>
  <c r="EB46" i="6"/>
  <c r="EC545" i="6"/>
  <c r="EC49" i="6"/>
  <c r="EC7" i="6"/>
  <c r="EB760" i="6"/>
  <c r="EC467" i="6"/>
  <c r="EC15" i="6"/>
  <c r="EB43" i="6"/>
  <c r="EC512" i="6"/>
  <c r="EC61" i="6"/>
  <c r="EC698" i="6"/>
  <c r="EC54" i="6"/>
  <c r="EB9" i="6"/>
  <c r="EB788" i="6"/>
  <c r="EC457" i="6"/>
  <c r="EB64" i="6"/>
  <c r="EC819" i="6"/>
  <c r="EC30" i="6"/>
  <c r="EC8" i="6"/>
  <c r="EC12" i="6"/>
  <c r="EC680" i="6"/>
  <c r="EB834" i="6"/>
  <c r="EB656" i="6"/>
  <c r="EC797" i="6"/>
  <c r="EB525" i="6"/>
  <c r="EB691" i="6"/>
  <c r="EB536" i="6"/>
  <c r="EB515" i="6"/>
  <c r="EC506" i="6"/>
  <c r="EB494" i="6"/>
  <c r="EC47" i="6"/>
  <c r="EC611" i="6"/>
  <c r="EC41" i="6"/>
  <c r="EC71" i="6"/>
  <c r="EC662" i="6"/>
  <c r="EC760" i="6"/>
  <c r="EC701" i="6"/>
  <c r="EC645" i="6"/>
  <c r="EB662" i="6"/>
  <c r="EC22" i="6"/>
  <c r="EC836" i="6"/>
  <c r="EB105" i="6"/>
  <c r="EB658" i="6"/>
  <c r="EC91" i="6"/>
  <c r="EB79" i="6"/>
  <c r="EC814" i="6"/>
  <c r="EB790" i="6"/>
  <c r="EC699" i="6"/>
  <c r="EC637" i="6"/>
  <c r="EB472" i="6"/>
  <c r="EB628" i="6"/>
  <c r="EB694" i="6"/>
  <c r="EC65" i="6"/>
  <c r="EC635" i="6"/>
  <c r="EC759" i="6"/>
  <c r="EC17" i="6"/>
  <c r="EC105" i="6"/>
  <c r="EB768" i="6"/>
  <c r="EC89" i="6"/>
  <c r="EC775" i="6"/>
  <c r="EC776" i="6"/>
  <c r="EC800" i="6"/>
  <c r="EC64" i="6"/>
  <c r="EB792" i="6"/>
  <c r="EB60" i="6"/>
  <c r="EC840" i="6"/>
  <c r="EC693" i="6"/>
  <c r="EC685" i="6"/>
  <c r="EB21" i="6"/>
  <c r="EB799" i="6"/>
  <c r="EB50" i="6"/>
  <c r="EC828" i="6"/>
  <c r="EC539" i="6"/>
  <c r="EB97" i="6"/>
  <c r="EC28" i="6"/>
  <c r="EB650" i="6"/>
  <c r="EB791" i="6"/>
  <c r="EC83" i="6"/>
  <c r="EC649" i="6"/>
  <c r="EB39" i="6"/>
  <c r="EB681" i="6"/>
  <c r="EC794" i="6"/>
  <c r="EC551" i="6"/>
  <c r="EB770" i="6"/>
  <c r="EC477" i="6"/>
  <c r="EC675" i="6"/>
  <c r="EB813" i="6"/>
  <c r="EC606" i="6"/>
  <c r="EA606" i="6" s="1"/>
  <c r="EB464" i="6"/>
  <c r="EC628" i="6"/>
  <c r="EB620" i="6"/>
  <c r="BY18" i="1"/>
  <c r="BY8" i="1"/>
  <c r="BZ8" i="1" s="1"/>
  <c r="BZ9" i="1" s="1"/>
  <c r="BY10" i="1"/>
  <c r="BY11" i="1"/>
  <c r="BY19" i="1"/>
  <c r="AM8" i="1"/>
  <c r="AM7" i="1"/>
  <c r="AM6" i="1"/>
  <c r="AQ11" i="1"/>
  <c r="AQ6" i="1"/>
  <c r="AQ4" i="1"/>
  <c r="AQ7" i="1"/>
  <c r="AA7" i="1"/>
  <c r="BV13" i="1"/>
  <c r="BV9" i="1"/>
  <c r="BV8" i="1"/>
  <c r="BV18" i="1"/>
  <c r="BV11" i="1"/>
  <c r="BV7" i="1"/>
  <c r="BW7" i="1" s="1"/>
  <c r="BV35" i="1"/>
  <c r="BV19" i="1"/>
  <c r="BV10" i="1"/>
  <c r="BV27" i="1"/>
  <c r="S9" i="1"/>
  <c r="S4" i="1"/>
  <c r="S6" i="1"/>
  <c r="S5" i="1"/>
  <c r="S8" i="1"/>
  <c r="AA4" i="1"/>
  <c r="AA5" i="1"/>
  <c r="AM13" i="1"/>
  <c r="CC8" i="1"/>
  <c r="CC9" i="1" s="1"/>
  <c r="CC10" i="1" s="1"/>
  <c r="CC11" i="1" s="1"/>
  <c r="CC12" i="1" s="1"/>
  <c r="CC13" i="1" s="1"/>
  <c r="CC14" i="1" s="1"/>
  <c r="CC15" i="1" s="1"/>
  <c r="CC16" i="1" s="1"/>
  <c r="CC17" i="1" s="1"/>
  <c r="CC18" i="1" s="1"/>
  <c r="CC19" i="1" s="1"/>
  <c r="CC20" i="1" s="1"/>
  <c r="CC21" i="1" s="1"/>
  <c r="CC22" i="1" s="1"/>
  <c r="CC23" i="1" s="1"/>
  <c r="CC24" i="1" s="1"/>
  <c r="CC25" i="1" s="1"/>
  <c r="CC26" i="1" s="1"/>
  <c r="CC27" i="1" s="1"/>
  <c r="CC28" i="1" s="1"/>
  <c r="CC29" i="1" s="1"/>
  <c r="CC30" i="1" s="1"/>
  <c r="CC31" i="1" s="1"/>
  <c r="CC32" i="1" s="1"/>
  <c r="CC33" i="1" s="1"/>
  <c r="CC34" i="1" s="1"/>
  <c r="CC35" i="1" s="1"/>
  <c r="CC36" i="1" s="1"/>
  <c r="CC37" i="1" s="1"/>
  <c r="CC38" i="1" s="1"/>
  <c r="CC39" i="1" s="1"/>
  <c r="CC40" i="1" s="1"/>
  <c r="CC41" i="1" s="1"/>
  <c r="CC42" i="1" s="1"/>
  <c r="CC43" i="1" s="1"/>
  <c r="CC44" i="1" s="1"/>
  <c r="CC45" i="1" s="1"/>
  <c r="CC46" i="1" s="1"/>
  <c r="CC47" i="1" s="1"/>
  <c r="CC48" i="1" s="1"/>
  <c r="CC49" i="1" s="1"/>
  <c r="CC50" i="1" s="1"/>
  <c r="CC51" i="1" s="1"/>
  <c r="CC52" i="1" s="1"/>
  <c r="CC53" i="1" s="1"/>
  <c r="CC54" i="1" s="1"/>
  <c r="CC55" i="1" s="1"/>
  <c r="CC56" i="1" s="1"/>
  <c r="CC57" i="1" s="1"/>
  <c r="CC58" i="1" s="1"/>
  <c r="CC59" i="1" s="1"/>
  <c r="CC60" i="1" s="1"/>
  <c r="CC61" i="1" s="1"/>
  <c r="CC62" i="1" s="1"/>
  <c r="CC63" i="1" s="1"/>
  <c r="CC64" i="1" s="1"/>
  <c r="CC65" i="1" s="1"/>
  <c r="CC66" i="1" s="1"/>
  <c r="CC67" i="1" s="1"/>
  <c r="CC68" i="1" s="1"/>
  <c r="CC69" i="1" s="1"/>
  <c r="CC70" i="1" s="1"/>
  <c r="CC71" i="1" s="1"/>
  <c r="CC72" i="1" s="1"/>
  <c r="CC73" i="1" s="1"/>
  <c r="CC74" i="1" s="1"/>
  <c r="CC75" i="1" s="1"/>
  <c r="CC76" i="1" s="1"/>
  <c r="CC77" i="1" s="1"/>
  <c r="CC78" i="1" s="1"/>
  <c r="CC79" i="1" s="1"/>
  <c r="CC80" i="1" s="1"/>
  <c r="CC81" i="1" s="1"/>
  <c r="CC82" i="1" s="1"/>
  <c r="CC83" i="1" s="1"/>
  <c r="CC84" i="1" s="1"/>
  <c r="CC85" i="1" s="1"/>
  <c r="CC86" i="1" s="1"/>
  <c r="CC87" i="1" s="1"/>
  <c r="CC88" i="1" s="1"/>
  <c r="CC89" i="1" s="1"/>
  <c r="CC90" i="1" s="1"/>
  <c r="CC91" i="1" s="1"/>
  <c r="CC92" i="1" s="1"/>
  <c r="CC93" i="1" s="1"/>
  <c r="CC94" i="1" s="1"/>
  <c r="CC95" i="1" s="1"/>
  <c r="CC96" i="1" s="1"/>
  <c r="CC97" i="1" s="1"/>
  <c r="CC98" i="1" s="1"/>
  <c r="CC99" i="1" s="1"/>
  <c r="CC100" i="1" s="1"/>
  <c r="CC101" i="1" s="1"/>
  <c r="CC102" i="1" s="1"/>
  <c r="CC103" i="1" s="1"/>
  <c r="CC104" i="1" s="1"/>
  <c r="CC105" i="1" s="1"/>
  <c r="EC225" i="7"/>
  <c r="EC202" i="7"/>
  <c r="EC179" i="7"/>
  <c r="EC251" i="7"/>
  <c r="EC172" i="7"/>
  <c r="EC157" i="7"/>
  <c r="EC176" i="7"/>
  <c r="EC248" i="7"/>
  <c r="EC252" i="7"/>
  <c r="EC229" i="7"/>
  <c r="EC246" i="7"/>
  <c r="EC231" i="7"/>
  <c r="EC233" i="7"/>
  <c r="EC210" i="7"/>
  <c r="EC187" i="7"/>
  <c r="EC404" i="7"/>
  <c r="EC373" i="7"/>
  <c r="EC334" i="7"/>
  <c r="EC188" i="7"/>
  <c r="EC197" i="7"/>
  <c r="EC166" i="7"/>
  <c r="EC377" i="7"/>
  <c r="EC338" i="7"/>
  <c r="EC184" i="7"/>
  <c r="EC350" i="7"/>
  <c r="EC335" i="7"/>
  <c r="EC336" i="7"/>
  <c r="EC337" i="7"/>
  <c r="EC169" i="7"/>
  <c r="EC241" i="7"/>
  <c r="EC218" i="7"/>
  <c r="EC195" i="7"/>
  <c r="EC204" i="7"/>
  <c r="EC205" i="7"/>
  <c r="EC182" i="7"/>
  <c r="EC159" i="7"/>
  <c r="EC192" i="7"/>
  <c r="EC177" i="7"/>
  <c r="EC249" i="7"/>
  <c r="EC226" i="7"/>
  <c r="EC211" i="7"/>
  <c r="EC395" i="7"/>
  <c r="EC356" i="7"/>
  <c r="EC331" i="7"/>
  <c r="EC228" i="7"/>
  <c r="EC221" i="7"/>
  <c r="EC190" i="7"/>
  <c r="EC175" i="7"/>
  <c r="EC370" i="7"/>
  <c r="EC208" i="7"/>
  <c r="EC164" i="7"/>
  <c r="EC399" i="7"/>
  <c r="EC392" i="7"/>
  <c r="EC401" i="7"/>
  <c r="EC185" i="7"/>
  <c r="EC162" i="7"/>
  <c r="EC242" i="7"/>
  <c r="EC219" i="7"/>
  <c r="EC389" i="7"/>
  <c r="EC348" i="7"/>
  <c r="EC326" i="7"/>
  <c r="EC244" i="7"/>
  <c r="EC237" i="7"/>
  <c r="EC206" i="7"/>
  <c r="EC199" i="7"/>
  <c r="EC378" i="7"/>
  <c r="EC216" i="7"/>
  <c r="EC180" i="7"/>
  <c r="EC165" i="7"/>
  <c r="EC158" i="7"/>
  <c r="EC167" i="7"/>
  <c r="EC193" i="7"/>
  <c r="EC178" i="7"/>
  <c r="EC250" i="7"/>
  <c r="EC227" i="7"/>
  <c r="EC253" i="7"/>
  <c r="EC238" i="7"/>
  <c r="EC215" i="7"/>
  <c r="EC224" i="7"/>
  <c r="EC212" i="7"/>
  <c r="EC181" i="7"/>
  <c r="EC198" i="7"/>
  <c r="EC183" i="7"/>
  <c r="EB52" i="7"/>
  <c r="EB66" i="7"/>
  <c r="EB26" i="7"/>
  <c r="EC851" i="7"/>
  <c r="EB783" i="7"/>
  <c r="EC650" i="7"/>
  <c r="EB487" i="7"/>
  <c r="EB224" i="7"/>
  <c r="EC58" i="7"/>
  <c r="EC823" i="7"/>
  <c r="EB693" i="7"/>
  <c r="EC550" i="7"/>
  <c r="EB238" i="7"/>
  <c r="EB97" i="7"/>
  <c r="EC105" i="7"/>
  <c r="EC853" i="7"/>
  <c r="EC796" i="7"/>
  <c r="EC668" i="7"/>
  <c r="EB511" i="7"/>
  <c r="EC839" i="7"/>
  <c r="EB642" i="7"/>
  <c r="EB226" i="7"/>
  <c r="EC71" i="7"/>
  <c r="EC762" i="7"/>
  <c r="EB499" i="7"/>
  <c r="EB318" i="7"/>
  <c r="EB59" i="7"/>
  <c r="EC95" i="7"/>
  <c r="EC841" i="7"/>
  <c r="EC770" i="7"/>
  <c r="EC625" i="7"/>
  <c r="EB332" i="7"/>
  <c r="EB96" i="7"/>
  <c r="EC90" i="7"/>
  <c r="EC840" i="7"/>
  <c r="EC491" i="7"/>
  <c r="EB179" i="7"/>
  <c r="EC522" i="7"/>
  <c r="EB36" i="7"/>
  <c r="EC7" i="7"/>
  <c r="EB78" i="7"/>
  <c r="EC39" i="7"/>
  <c r="EC764" i="7"/>
  <c r="EB491" i="7"/>
  <c r="EB49" i="7"/>
  <c r="EC37" i="7"/>
  <c r="EC826" i="7"/>
  <c r="EB698" i="7"/>
  <c r="EB548" i="7"/>
  <c r="EB365" i="7"/>
  <c r="EB48" i="7"/>
  <c r="EC60" i="7"/>
  <c r="EB826" i="7"/>
  <c r="EC697" i="7"/>
  <c r="EB622" i="7"/>
  <c r="EB353" i="7"/>
  <c r="EB63" i="7"/>
  <c r="EC51" i="7"/>
  <c r="EC820" i="7"/>
  <c r="EC759" i="7"/>
  <c r="EB614" i="7"/>
  <c r="EB404" i="7"/>
  <c r="EB762" i="7"/>
  <c r="EB656" i="7"/>
  <c r="EC553" i="7"/>
  <c r="EC463" i="7"/>
  <c r="EB255" i="7"/>
  <c r="EC789" i="7"/>
  <c r="EC671" i="7"/>
  <c r="EB552" i="7"/>
  <c r="EB374" i="7"/>
  <c r="EB164" i="7"/>
  <c r="EB757" i="7"/>
  <c r="EC628" i="7"/>
  <c r="EB475" i="7"/>
  <c r="EC545" i="7"/>
  <c r="EC477" i="7"/>
  <c r="EB513" i="7"/>
  <c r="EB375" i="7"/>
  <c r="EB253" i="7"/>
  <c r="EB165" i="7"/>
  <c r="EC488" i="7"/>
  <c r="EC464" i="7"/>
  <c r="EC512" i="7"/>
  <c r="EC614" i="7"/>
  <c r="EB181" i="7"/>
  <c r="EB229" i="7"/>
  <c r="EB331" i="7"/>
  <c r="EB379" i="7"/>
  <c r="EB481" i="7"/>
  <c r="EB537" i="7"/>
  <c r="EC457" i="7"/>
  <c r="EC509" i="7"/>
  <c r="EB176" i="7"/>
  <c r="EB361" i="7"/>
  <c r="EC519" i="7"/>
  <c r="EB638" i="7"/>
  <c r="EB683" i="7"/>
  <c r="EB773" i="7"/>
  <c r="EB817" i="7"/>
  <c r="EB235" i="7"/>
  <c r="EB388" i="7"/>
  <c r="EB520" i="7"/>
  <c r="EB634" i="7"/>
  <c r="EC675" i="7"/>
  <c r="EC769" i="7"/>
  <c r="EC805" i="7"/>
  <c r="EB223" i="7"/>
  <c r="EB362" i="7"/>
  <c r="EB476" i="7"/>
  <c r="EC527" i="7"/>
  <c r="EC624" i="7"/>
  <c r="EB660" i="7"/>
  <c r="EB692" i="7"/>
  <c r="EB774" i="7"/>
  <c r="EB341" i="7"/>
  <c r="EB504" i="7"/>
  <c r="EC631" i="7"/>
  <c r="EC684" i="7"/>
  <c r="EB784" i="7"/>
  <c r="EC825" i="7"/>
  <c r="EC11" i="7"/>
  <c r="EC75" i="7"/>
  <c r="EB39" i="7"/>
  <c r="EB180" i="7"/>
  <c r="EB396" i="7"/>
  <c r="EB536" i="7"/>
  <c r="EB653" i="7"/>
  <c r="EC704" i="7"/>
  <c r="EC800" i="7"/>
  <c r="EC838" i="7"/>
  <c r="EC36" i="7"/>
  <c r="EC100" i="7"/>
  <c r="EB64" i="7"/>
  <c r="EB232" i="7"/>
  <c r="EB478" i="7"/>
  <c r="EB606" i="7"/>
  <c r="EB666" i="7"/>
  <c r="EC767" i="7"/>
  <c r="EB812" i="7"/>
  <c r="EB847" i="7"/>
  <c r="EC53" i="7"/>
  <c r="EB17" i="7"/>
  <c r="EB244" i="7"/>
  <c r="EB510" i="7"/>
  <c r="EC664" i="7"/>
  <c r="EB794" i="7"/>
  <c r="EC852" i="7"/>
  <c r="EC103" i="7"/>
  <c r="EB95" i="7"/>
  <c r="EC788" i="7"/>
  <c r="EB10" i="7"/>
  <c r="EB61" i="7"/>
  <c r="EB101" i="7"/>
  <c r="EB654" i="7"/>
  <c r="EC24" i="7"/>
  <c r="EB309" i="7"/>
  <c r="EC523" i="7"/>
  <c r="EC676" i="7"/>
  <c r="EC468" i="7"/>
  <c r="EC516" i="7"/>
  <c r="EC622" i="7"/>
  <c r="EB185" i="7"/>
  <c r="EB233" i="7"/>
  <c r="EB335" i="7"/>
  <c r="EB391" i="7"/>
  <c r="EB489" i="7"/>
  <c r="EB541" i="7"/>
  <c r="EC461" i="7"/>
  <c r="EC513" i="7"/>
  <c r="EB208" i="7"/>
  <c r="EB386" i="7"/>
  <c r="EC526" i="7"/>
  <c r="EB643" i="7"/>
  <c r="EB687" i="7"/>
  <c r="EB777" i="7"/>
  <c r="EB821" i="7"/>
  <c r="EB242" i="7"/>
  <c r="EB456" i="7"/>
  <c r="EB527" i="7"/>
  <c r="EB639" i="7"/>
  <c r="EC679" i="7"/>
  <c r="EC773" i="7"/>
  <c r="EC809" i="7"/>
  <c r="EB230" i="7"/>
  <c r="EB369" i="7"/>
  <c r="EB483" i="7"/>
  <c r="EC534" i="7"/>
  <c r="EC629" i="7"/>
  <c r="EB664" i="7"/>
  <c r="EB696" i="7"/>
  <c r="EB778" i="7"/>
  <c r="EB364" i="7"/>
  <c r="EC515" i="7"/>
  <c r="EC637" i="7"/>
  <c r="EB690" i="7"/>
  <c r="EB790" i="7"/>
  <c r="EB830" i="7"/>
  <c r="EC19" i="7"/>
  <c r="EC83" i="7"/>
  <c r="EB47" i="7"/>
  <c r="EB200" i="7"/>
  <c r="EB466" i="7"/>
  <c r="EC547" i="7"/>
  <c r="EC658" i="7"/>
  <c r="EB760" i="7"/>
  <c r="EC806" i="7"/>
  <c r="EC842" i="7"/>
  <c r="EC44" i="7"/>
  <c r="EB8" i="7"/>
  <c r="EB72" i="7"/>
  <c r="EB252" i="7"/>
  <c r="EC486" i="7"/>
  <c r="EB616" i="7"/>
  <c r="EB673" i="7"/>
  <c r="EC774" i="7"/>
  <c r="EC817" i="7"/>
  <c r="EB851" i="7"/>
  <c r="EC61" i="7"/>
  <c r="EB25" i="7"/>
  <c r="EB326" i="7"/>
  <c r="EB523" i="7"/>
  <c r="EC674" i="7"/>
  <c r="EB803" i="7"/>
  <c r="EC14" i="7"/>
  <c r="EB14" i="7"/>
  <c r="EB103" i="7"/>
  <c r="EC807" i="7"/>
  <c r="EB35" i="7"/>
  <c r="EB84" i="7"/>
  <c r="EB175" i="7"/>
  <c r="EB674" i="7"/>
  <c r="EC38" i="7"/>
  <c r="EB328" i="7"/>
  <c r="EC542" i="7"/>
  <c r="EC686" i="7"/>
  <c r="EC803" i="7"/>
  <c r="EC472" i="7"/>
  <c r="EC528" i="7"/>
  <c r="EC626" i="7"/>
  <c r="EB189" i="7"/>
  <c r="EB245" i="7"/>
  <c r="EB343" i="7"/>
  <c r="EB395" i="7"/>
  <c r="EB493" i="7"/>
  <c r="EB545" i="7"/>
  <c r="EC473" i="7"/>
  <c r="EC521" i="7"/>
  <c r="EB215" i="7"/>
  <c r="EB393" i="7"/>
  <c r="EB532" i="7"/>
  <c r="EB651" i="7"/>
  <c r="EB691" i="7"/>
  <c r="EB785" i="7"/>
  <c r="EB829" i="7"/>
  <c r="EB310" i="7"/>
  <c r="EB470" i="7"/>
  <c r="EC539" i="7"/>
  <c r="EC643" i="7"/>
  <c r="EC687" i="7"/>
  <c r="EC777" i="7"/>
  <c r="EC813" i="7"/>
  <c r="EB248" i="7"/>
  <c r="EB376" i="7"/>
  <c r="EB490" i="7"/>
  <c r="EB540" i="7"/>
  <c r="EB635" i="7"/>
  <c r="EB668" i="7"/>
  <c r="EB700" i="7"/>
  <c r="EB168" i="7"/>
  <c r="EB384" i="7"/>
  <c r="EB524" i="7"/>
  <c r="EC645" i="7"/>
  <c r="EB697" i="7"/>
  <c r="EB795" i="7"/>
  <c r="EB834" i="7"/>
  <c r="EC27" i="7"/>
  <c r="EC91" i="7"/>
  <c r="EB55" i="7"/>
  <c r="EB220" i="7"/>
  <c r="EC474" i="7"/>
  <c r="EC555" i="7"/>
  <c r="EC665" i="7"/>
  <c r="EB767" i="7"/>
  <c r="EC811" i="7"/>
  <c r="EC846" i="7"/>
  <c r="EC52" i="7"/>
  <c r="EB16" i="7"/>
  <c r="EB162" i="7"/>
  <c r="EB325" i="7"/>
  <c r="EB498" i="7"/>
  <c r="EB625" i="7"/>
  <c r="EC678" i="7"/>
  <c r="EB780" i="7"/>
  <c r="EB822" i="7"/>
  <c r="EB855" i="7"/>
  <c r="EC69" i="7"/>
  <c r="EB33" i="7"/>
  <c r="EB358" i="7"/>
  <c r="EB542" i="7"/>
  <c r="EB686" i="7"/>
  <c r="EC810" i="7"/>
  <c r="EC25" i="7"/>
  <c r="EB28" i="7"/>
  <c r="EB531" i="7"/>
  <c r="EB823" i="7"/>
  <c r="EB60" i="7"/>
  <c r="EB100" i="7"/>
  <c r="EB372" i="7"/>
  <c r="EB694" i="7"/>
  <c r="EB163" i="7"/>
  <c r="EB360" i="7"/>
  <c r="EB609" i="7"/>
  <c r="EC696" i="7"/>
  <c r="EC812" i="7"/>
  <c r="EC26" i="7"/>
  <c r="EB29" i="7"/>
  <c r="EB167" i="7"/>
  <c r="EB348" i="7"/>
  <c r="EB610" i="7"/>
  <c r="EC700" i="7"/>
  <c r="EC822" i="7"/>
  <c r="EB94" i="7"/>
  <c r="EC802" i="7"/>
  <c r="EC73" i="7"/>
  <c r="EB832" i="7"/>
  <c r="EB702" i="7"/>
  <c r="EC616" i="7"/>
  <c r="EB389" i="7"/>
  <c r="EB50" i="7"/>
  <c r="EC22" i="7"/>
  <c r="EC791" i="7"/>
  <c r="EC661" i="7"/>
  <c r="EC499" i="7"/>
  <c r="EB187" i="7"/>
  <c r="EB69" i="7"/>
  <c r="EC66" i="7"/>
  <c r="EC835" i="7"/>
  <c r="EC768" i="7"/>
  <c r="EB636" i="7"/>
  <c r="EB460" i="7"/>
  <c r="EC792" i="7"/>
  <c r="EC503" i="7"/>
  <c r="EB91" i="7"/>
  <c r="EC843" i="7"/>
  <c r="EC649" i="7"/>
  <c r="EB398" i="7"/>
  <c r="EB6" i="7"/>
  <c r="EB20" i="7"/>
  <c r="EC56" i="7"/>
  <c r="EC814" i="7"/>
  <c r="EC680" i="7"/>
  <c r="EC511" i="7"/>
  <c r="EB234" i="7"/>
  <c r="EB68" i="7"/>
  <c r="EC54" i="7"/>
  <c r="EC819" i="7"/>
  <c r="EC656" i="7"/>
  <c r="EB392" i="7"/>
  <c r="EB810" i="7"/>
  <c r="EB85" i="7"/>
  <c r="EB99" i="7"/>
  <c r="EB701" i="7"/>
  <c r="EB42" i="7"/>
  <c r="EB833" i="7"/>
  <c r="EC654" i="7"/>
  <c r="EB390" i="7"/>
  <c r="EC101" i="7"/>
  <c r="EC13" i="7"/>
  <c r="EB796" i="7"/>
  <c r="EC660" i="7"/>
  <c r="EB518" i="7"/>
  <c r="EB202" i="7"/>
  <c r="EB24" i="7"/>
  <c r="EC12" i="7"/>
  <c r="EC795" i="7"/>
  <c r="EB678" i="7"/>
  <c r="EB516" i="7"/>
  <c r="EB243" i="7"/>
  <c r="EB15" i="7"/>
  <c r="EB854" i="7"/>
  <c r="EB806" i="7"/>
  <c r="EC670" i="7"/>
  <c r="EC535" i="7"/>
  <c r="EB231" i="7"/>
  <c r="EB688" i="7"/>
  <c r="EB644" i="7"/>
  <c r="EB515" i="7"/>
  <c r="EB394" i="7"/>
  <c r="EB184" i="7"/>
  <c r="EC761" i="7"/>
  <c r="EC655" i="7"/>
  <c r="EB502" i="7"/>
  <c r="EB317" i="7"/>
  <c r="EB801" i="7"/>
  <c r="EB675" i="7"/>
  <c r="EC551" i="7"/>
  <c r="EB336" i="7"/>
  <c r="EC525" i="7"/>
  <c r="EB619" i="7"/>
  <c r="EB477" i="7"/>
  <c r="EB359" i="7"/>
  <c r="EB217" i="7"/>
  <c r="EC638" i="7"/>
  <c r="EC496" i="7"/>
  <c r="EB38" i="7"/>
  <c r="EC88" i="7"/>
  <c r="EB93" i="7"/>
  <c r="EC48" i="7"/>
  <c r="EB818" i="7"/>
  <c r="EB682" i="7"/>
  <c r="EB535" i="7"/>
  <c r="EB357" i="7"/>
  <c r="EB11" i="7"/>
  <c r="EB844" i="7"/>
  <c r="EC771" i="7"/>
  <c r="EB641" i="7"/>
  <c r="EC467" i="7"/>
  <c r="EB849" i="7"/>
  <c r="EB44" i="7"/>
  <c r="EC41" i="7"/>
  <c r="EB820" i="7"/>
  <c r="EC698" i="7"/>
  <c r="EC609" i="7"/>
  <c r="EB378" i="7"/>
  <c r="EC705" i="7"/>
  <c r="EB340" i="7"/>
  <c r="EB46" i="7"/>
  <c r="EB815" i="7"/>
  <c r="EC611" i="7"/>
  <c r="EB366" i="7"/>
  <c r="EB90" i="7"/>
  <c r="EC9" i="7"/>
  <c r="EC17" i="7"/>
  <c r="EB798" i="7"/>
  <c r="EC657" i="7"/>
  <c r="EC479" i="7"/>
  <c r="EB199" i="7"/>
  <c r="EB43" i="7"/>
  <c r="EC15" i="7"/>
  <c r="EB787" i="7"/>
  <c r="EC635" i="7"/>
  <c r="EB227" i="7"/>
  <c r="EB764" i="7"/>
  <c r="EB37" i="7"/>
  <c r="EC82" i="7"/>
  <c r="EB661" i="7"/>
  <c r="EC78" i="7"/>
  <c r="EB819" i="7"/>
  <c r="EB633" i="7"/>
  <c r="EB73" i="7"/>
  <c r="EC85" i="7"/>
  <c r="EB839" i="7"/>
  <c r="EB786" i="7"/>
  <c r="EC646" i="7"/>
  <c r="EC466" i="7"/>
  <c r="EB182" i="7"/>
  <c r="EC84" i="7"/>
  <c r="EC850" i="7"/>
  <c r="EC784" i="7"/>
  <c r="EB646" i="7"/>
  <c r="EB496" i="7"/>
  <c r="EB160" i="7"/>
  <c r="EC99" i="7"/>
  <c r="EB846" i="7"/>
  <c r="EB779" i="7"/>
  <c r="EB658" i="7"/>
  <c r="EB484" i="7"/>
  <c r="EB188" i="7"/>
  <c r="EB680" i="7"/>
  <c r="EC619" i="7"/>
  <c r="EC502" i="7"/>
  <c r="EB337" i="7"/>
  <c r="EB159" i="7"/>
  <c r="EC703" i="7"/>
  <c r="EB624" i="7"/>
  <c r="EB488" i="7"/>
  <c r="EB203" i="7"/>
  <c r="EB789" i="7"/>
  <c r="EB663" i="7"/>
  <c r="EB500" i="7"/>
  <c r="EB247" i="7"/>
  <c r="EC493" i="7"/>
  <c r="EB553" i="7"/>
  <c r="EB461" i="7"/>
  <c r="EB327" i="7"/>
  <c r="EB201" i="7"/>
  <c r="EC548" i="7"/>
  <c r="EC480" i="7"/>
  <c r="AM17" i="1"/>
  <c r="AM9" i="1"/>
  <c r="AM4" i="1"/>
  <c r="AM12" i="1"/>
  <c r="AM16" i="1"/>
  <c r="AQ8" i="1"/>
  <c r="S7" i="1"/>
  <c r="EB316" i="6"/>
  <c r="EB335" i="6"/>
  <c r="EB381" i="6"/>
  <c r="EB328" i="6"/>
  <c r="EC370" i="6"/>
  <c r="EB371" i="6"/>
  <c r="EC234" i="6"/>
  <c r="EC183" i="6"/>
  <c r="EC189" i="6"/>
  <c r="EC166" i="6"/>
  <c r="EB184" i="6"/>
  <c r="EB194" i="6"/>
  <c r="EB159" i="6"/>
  <c r="EC342" i="6"/>
  <c r="EB346" i="6"/>
  <c r="EC248" i="6"/>
  <c r="EC224" i="6"/>
  <c r="EB253" i="6"/>
  <c r="EC169" i="6"/>
  <c r="EC168" i="6"/>
  <c r="EB207" i="6"/>
  <c r="EC179" i="6"/>
  <c r="EC251" i="6"/>
  <c r="EB171" i="6"/>
  <c r="EC223" i="6"/>
  <c r="EB216" i="6"/>
  <c r="EC188" i="6"/>
  <c r="EB162" i="6"/>
  <c r="EC175" i="6"/>
  <c r="EB201" i="6"/>
  <c r="EC181" i="6"/>
  <c r="EC253" i="6"/>
  <c r="EB163" i="6"/>
  <c r="EB158" i="6"/>
  <c r="EB230" i="6"/>
  <c r="EC202" i="6"/>
  <c r="EC161" i="6"/>
  <c r="EB181" i="6"/>
  <c r="EC160" i="6"/>
  <c r="EB189" i="6"/>
  <c r="EB205" i="6"/>
  <c r="EB204" i="6"/>
  <c r="EB223" i="6"/>
  <c r="EC203" i="6"/>
  <c r="EB218" i="6"/>
  <c r="EB195" i="6"/>
  <c r="EB160" i="6"/>
  <c r="EB232" i="6"/>
  <c r="EC204" i="6"/>
  <c r="EB210" i="6"/>
  <c r="EC255" i="6"/>
  <c r="EB225" i="6"/>
  <c r="EC197" i="6"/>
  <c r="EB202" i="6"/>
  <c r="EB203" i="6"/>
  <c r="EB174" i="6"/>
  <c r="EB246" i="6"/>
  <c r="EC226" i="6"/>
  <c r="EB165" i="6"/>
  <c r="EB220" i="6"/>
  <c r="EB196" i="6"/>
  <c r="EC240" i="6"/>
  <c r="EC208" i="6"/>
  <c r="EB175" i="6"/>
  <c r="EB247" i="6"/>
  <c r="EC219" i="6"/>
  <c r="EC158" i="6"/>
  <c r="EB235" i="6"/>
  <c r="EB176" i="6"/>
  <c r="EB248" i="6"/>
  <c r="EC228" i="6"/>
  <c r="EC190" i="6"/>
  <c r="EB169" i="6"/>
  <c r="EB241" i="6"/>
  <c r="EC213" i="6"/>
  <c r="EB250" i="6"/>
  <c r="EB243" i="6"/>
  <c r="EB198" i="6"/>
  <c r="EC170" i="6"/>
  <c r="EC242" i="6"/>
  <c r="EC209" i="6"/>
  <c r="EC249" i="6"/>
  <c r="EC233" i="6"/>
  <c r="EC232" i="6"/>
  <c r="EB191" i="6"/>
  <c r="EC163" i="6"/>
  <c r="EC235" i="6"/>
  <c r="EC206" i="6"/>
  <c r="EC167" i="6"/>
  <c r="EB200" i="6"/>
  <c r="EC172" i="6"/>
  <c r="EC244" i="6"/>
  <c r="EC238" i="6"/>
  <c r="EB185" i="6"/>
  <c r="EC157" i="6"/>
  <c r="EC229" i="6"/>
  <c r="EC230" i="6"/>
  <c r="EC215" i="6"/>
  <c r="EB214" i="6"/>
  <c r="EC186" i="6"/>
  <c r="EC225" i="6"/>
  <c r="EC241" i="6"/>
  <c r="EC185" i="6"/>
  <c r="EC201" i="6"/>
  <c r="EC200" i="6"/>
  <c r="EB199" i="6"/>
  <c r="EC171" i="6"/>
  <c r="EC243" i="6"/>
  <c r="EC222" i="6"/>
  <c r="EC199" i="6"/>
  <c r="EB208" i="6"/>
  <c r="EC180" i="6"/>
  <c r="EC252" i="6"/>
  <c r="EB227" i="6"/>
  <c r="EB193" i="6"/>
  <c r="EC165" i="6"/>
  <c r="EC245" i="6"/>
  <c r="EC254" i="6"/>
  <c r="EC239" i="6"/>
  <c r="EB222" i="6"/>
  <c r="EC194" i="6"/>
  <c r="EC193" i="6"/>
  <c r="EB332" i="6"/>
  <c r="EB383" i="6"/>
  <c r="EC321" i="6"/>
  <c r="EB368" i="6"/>
  <c r="EC394" i="6"/>
  <c r="EC311" i="6"/>
  <c r="EC210" i="6"/>
  <c r="EB219" i="6"/>
  <c r="EB249" i="6"/>
  <c r="EB186" i="6"/>
  <c r="EB168" i="6"/>
  <c r="EC227" i="6"/>
  <c r="EB236" i="6"/>
  <c r="EB228" i="6"/>
  <c r="EC334" i="6"/>
  <c r="EC178" i="6"/>
  <c r="EB187" i="6"/>
  <c r="EB233" i="6"/>
  <c r="EC236" i="6"/>
  <c r="EC247" i="6"/>
  <c r="EC211" i="6"/>
  <c r="EB180" i="6"/>
  <c r="EC192" i="6"/>
  <c r="EC162" i="6"/>
  <c r="EC174" i="6"/>
  <c r="EB217" i="6"/>
  <c r="EC212" i="6"/>
  <c r="EB251" i="6"/>
  <c r="EC187" i="6"/>
  <c r="EB173" i="6"/>
  <c r="EB337" i="6"/>
  <c r="EB345" i="6"/>
  <c r="EB385" i="6"/>
  <c r="EC325" i="6"/>
  <c r="EC356" i="6"/>
  <c r="EC381" i="6"/>
  <c r="EB308" i="6"/>
  <c r="EC351" i="6"/>
  <c r="EB379" i="6"/>
  <c r="EB307" i="6"/>
  <c r="EB375" i="6"/>
  <c r="EC346" i="6"/>
  <c r="EB374" i="6"/>
  <c r="EC316" i="6"/>
  <c r="EB367" i="6"/>
  <c r="EC361" i="6"/>
  <c r="EB389" i="6"/>
  <c r="EB317" i="6"/>
  <c r="EC363" i="6"/>
  <c r="EC392" i="6"/>
  <c r="EC320" i="6"/>
  <c r="EB340" i="6"/>
  <c r="EB313" i="6"/>
  <c r="EB353" i="6"/>
  <c r="EB394" i="6"/>
  <c r="EC333" i="6"/>
  <c r="EC358" i="6"/>
  <c r="EC389" i="6"/>
  <c r="EC335" i="6"/>
  <c r="EB363" i="6"/>
  <c r="EB376" i="6"/>
  <c r="EB319" i="6"/>
  <c r="EC330" i="6"/>
  <c r="EB350" i="6"/>
  <c r="EB344" i="6"/>
  <c r="EB327" i="6"/>
  <c r="EC345" i="6"/>
  <c r="EB373" i="6"/>
  <c r="EB400" i="6"/>
  <c r="EC323" i="6"/>
  <c r="EC368" i="6"/>
  <c r="EB396" i="6"/>
  <c r="EB324" i="6"/>
  <c r="EB321" i="6"/>
  <c r="EB362" i="6"/>
  <c r="EC309" i="6"/>
  <c r="EC340" i="6"/>
  <c r="EC366" i="6"/>
  <c r="EC397" i="6"/>
  <c r="EC391" i="6"/>
  <c r="EC319" i="6"/>
  <c r="EB347" i="6"/>
  <c r="EB320" i="6"/>
  <c r="EC378" i="6"/>
  <c r="EB306" i="6"/>
  <c r="EB334" i="6"/>
  <c r="EC395" i="6"/>
  <c r="EC401" i="6"/>
  <c r="EC329" i="6"/>
  <c r="EB357" i="6"/>
  <c r="EB336" i="6"/>
  <c r="EB359" i="6"/>
  <c r="EC352" i="6"/>
  <c r="EB380" i="6"/>
  <c r="EB330" i="6"/>
  <c r="EB377" i="6"/>
  <c r="EC317" i="6"/>
  <c r="EC348" i="6"/>
  <c r="EC374" i="6"/>
  <c r="EC404" i="6"/>
  <c r="EC375" i="6"/>
  <c r="EB403" i="6"/>
  <c r="EB323" i="6"/>
  <c r="EC331" i="6"/>
  <c r="EC362" i="6"/>
  <c r="EB390" i="6"/>
  <c r="EB318" i="6"/>
  <c r="EC347" i="6"/>
  <c r="EC385" i="6"/>
  <c r="EB405" i="6"/>
  <c r="EB333" i="6"/>
  <c r="EC403" i="6"/>
  <c r="EB311" i="6"/>
  <c r="EC336" i="6"/>
  <c r="EB364" i="6"/>
  <c r="EB338" i="6"/>
  <c r="EB378" i="6"/>
  <c r="EC324" i="6"/>
  <c r="EC350" i="6"/>
  <c r="EC380" i="6"/>
  <c r="EC306" i="6"/>
  <c r="EA306" i="6" s="1"/>
  <c r="EC367" i="6"/>
  <c r="EB387" i="6"/>
  <c r="EB315" i="6"/>
  <c r="EC307" i="6"/>
  <c r="EC354" i="6"/>
  <c r="EB382" i="6"/>
  <c r="EB310" i="6"/>
  <c r="EC315" i="6"/>
  <c r="EC369" i="6"/>
  <c r="EB397" i="6"/>
  <c r="EB325" i="6"/>
  <c r="EC379" i="6"/>
  <c r="EC400" i="6"/>
  <c r="EC328" i="6"/>
  <c r="EB356" i="6"/>
  <c r="EC344" i="6"/>
  <c r="EB309" i="6"/>
  <c r="EC402" i="6"/>
  <c r="EB398" i="6"/>
  <c r="EC308" i="6"/>
  <c r="EC399" i="6"/>
  <c r="EB206" i="6"/>
  <c r="EB178" i="6"/>
  <c r="EB161" i="6"/>
  <c r="EC164" i="6"/>
  <c r="EB179" i="6"/>
  <c r="EB239" i="6"/>
  <c r="EC176" i="6"/>
  <c r="EC373" i="6"/>
  <c r="EB393" i="6"/>
  <c r="EB213" i="6"/>
  <c r="EB197" i="6"/>
  <c r="EB182" i="6"/>
  <c r="EC221" i="6"/>
  <c r="EC207" i="6"/>
  <c r="EB240" i="6"/>
  <c r="EC182" i="6"/>
  <c r="EB215" i="6"/>
  <c r="EB157" i="6"/>
  <c r="EC384" i="6"/>
  <c r="EB365" i="6"/>
  <c r="EC371" i="6"/>
  <c r="EC338" i="6"/>
  <c r="EB355" i="6"/>
  <c r="EC250" i="6"/>
  <c r="EB166" i="6"/>
  <c r="EC205" i="6"/>
  <c r="EC214" i="6"/>
  <c r="EB224" i="6"/>
  <c r="EB242" i="6"/>
  <c r="EB183" i="6"/>
  <c r="EB221" i="6"/>
  <c r="EC357" i="6"/>
  <c r="EB361" i="6"/>
  <c r="EB90" i="6"/>
  <c r="EB10" i="6"/>
  <c r="EC21" i="6"/>
  <c r="EC780" i="6"/>
  <c r="EC658" i="6"/>
  <c r="EC459" i="6"/>
  <c r="EB661" i="6"/>
  <c r="EB57" i="6"/>
  <c r="EC68" i="6"/>
  <c r="EB828" i="6"/>
  <c r="EB698" i="6"/>
  <c r="EC537" i="6"/>
  <c r="EC102" i="6"/>
  <c r="EC464" i="6"/>
  <c r="EB24" i="6"/>
  <c r="EC27" i="6"/>
  <c r="EC763" i="6"/>
  <c r="EB489" i="6"/>
  <c r="EB103" i="6"/>
  <c r="EC74" i="6"/>
  <c r="EB795" i="6"/>
  <c r="EC552" i="6"/>
  <c r="EC826" i="6"/>
  <c r="EC762" i="6"/>
  <c r="EC648" i="6"/>
  <c r="EC487" i="6"/>
  <c r="EB802" i="6"/>
  <c r="EB688" i="6"/>
  <c r="EC607" i="6"/>
  <c r="EC833" i="6"/>
  <c r="EC761" i="6"/>
  <c r="EB638" i="6"/>
  <c r="EB849" i="6"/>
  <c r="EB777" i="6"/>
  <c r="EB655" i="6"/>
  <c r="EC476" i="6"/>
  <c r="EB508" i="6"/>
  <c r="EB609" i="6"/>
  <c r="EB487" i="6"/>
  <c r="EC550" i="6"/>
  <c r="EC478" i="6"/>
  <c r="EB542" i="6"/>
  <c r="EB470" i="6"/>
  <c r="EB82" i="6"/>
  <c r="EC93" i="6"/>
  <c r="EC852" i="6"/>
  <c r="EC772" i="6"/>
  <c r="EB642" i="6"/>
  <c r="EB59" i="6"/>
  <c r="EC610" i="6"/>
  <c r="EB41" i="6"/>
  <c r="EC52" i="6"/>
  <c r="EB820" i="6"/>
  <c r="EB682" i="6"/>
  <c r="EC505" i="6"/>
  <c r="EC70" i="6"/>
  <c r="EB96" i="6"/>
  <c r="EB8" i="6"/>
  <c r="EC19" i="6"/>
  <c r="EC705" i="6"/>
  <c r="EB473" i="6"/>
  <c r="EB95" i="6"/>
  <c r="EC66" i="6"/>
  <c r="EB787" i="6"/>
  <c r="EC536" i="6"/>
  <c r="EC822" i="6"/>
  <c r="EC758" i="6"/>
  <c r="EB644" i="6"/>
  <c r="EC479" i="6"/>
  <c r="EB798" i="6"/>
  <c r="EB684" i="6"/>
  <c r="EC541" i="6"/>
  <c r="EC829" i="6"/>
  <c r="EC757" i="6"/>
  <c r="EB633" i="6"/>
  <c r="EB845" i="6"/>
  <c r="EB773" i="6"/>
  <c r="EB651" i="6"/>
  <c r="EC468" i="6"/>
  <c r="EB504" i="6"/>
  <c r="EB555" i="6"/>
  <c r="EB483" i="6"/>
  <c r="EC546" i="6"/>
  <c r="EC474" i="6"/>
  <c r="EB538" i="6"/>
  <c r="EB462" i="6"/>
  <c r="EB34" i="6"/>
  <c r="EC53" i="6"/>
  <c r="EC812" i="6"/>
  <c r="EC682" i="6"/>
  <c r="EC523" i="6"/>
  <c r="EB831" i="6"/>
  <c r="EB81" i="6"/>
  <c r="EC100" i="6"/>
  <c r="EC11" i="6"/>
  <c r="EB772" i="6"/>
  <c r="EC641" i="6"/>
  <c r="EC6" i="6"/>
  <c r="EA6" i="6" s="1"/>
  <c r="EB677" i="6"/>
  <c r="EB56" i="6"/>
  <c r="EC59" i="6"/>
  <c r="EC811" i="6"/>
  <c r="EB641" i="6"/>
  <c r="EB847" i="6"/>
  <c r="EB31" i="6"/>
  <c r="EB851" i="6"/>
  <c r="EB673" i="6"/>
  <c r="EC854" i="6"/>
  <c r="EC790" i="6"/>
  <c r="EC676" i="6"/>
  <c r="EC543" i="6"/>
  <c r="EB830" i="6"/>
  <c r="EB766" i="6"/>
  <c r="EB652" i="6"/>
  <c r="EC469" i="6"/>
  <c r="EC793" i="6"/>
  <c r="EC671" i="6"/>
  <c r="EB509" i="6"/>
  <c r="EB809" i="6"/>
  <c r="EB687" i="6"/>
  <c r="EC540" i="6"/>
  <c r="EB540" i="6"/>
  <c r="EB468" i="6"/>
  <c r="EB519" i="6"/>
  <c r="EC632" i="6"/>
  <c r="EC510" i="6"/>
  <c r="EB624" i="6"/>
  <c r="EB502" i="6"/>
  <c r="EB18" i="6"/>
  <c r="EC29" i="6"/>
  <c r="EC788" i="6"/>
  <c r="EC666" i="6"/>
  <c r="EC475" i="6"/>
  <c r="EB701" i="6"/>
  <c r="EB65" i="6"/>
  <c r="EC76" i="6"/>
  <c r="EB836" i="6"/>
  <c r="EB756" i="6"/>
  <c r="EC553" i="6"/>
  <c r="EB27" i="6"/>
  <c r="EC544" i="6"/>
  <c r="EB32" i="6"/>
  <c r="EC35" i="6"/>
  <c r="EC779" i="6"/>
  <c r="EB618" i="6"/>
  <c r="EB767" i="6"/>
  <c r="EB15" i="6"/>
  <c r="EB835" i="6"/>
  <c r="EB657" i="6"/>
  <c r="EC846" i="6"/>
  <c r="EC782" i="6"/>
  <c r="EC668" i="6"/>
  <c r="EC527" i="6"/>
  <c r="EB822" i="6"/>
  <c r="EB758" i="6"/>
  <c r="EC638" i="6"/>
  <c r="EC10" i="6"/>
  <c r="EC785" i="6"/>
  <c r="EC659" i="6"/>
  <c r="EB493" i="6"/>
  <c r="EB801" i="6"/>
  <c r="EB679" i="6"/>
  <c r="EC492" i="6"/>
  <c r="EB532" i="6"/>
  <c r="EB460" i="6"/>
  <c r="EB507" i="6"/>
  <c r="EC624" i="6"/>
  <c r="EC502" i="6"/>
  <c r="EB616" i="6"/>
  <c r="EC396" i="7"/>
  <c r="EC390" i="7"/>
  <c r="EC363" i="7"/>
  <c r="EC357" i="7"/>
  <c r="EC308" i="7"/>
  <c r="EC345" i="7"/>
  <c r="EC362" i="7"/>
  <c r="EC398" i="7"/>
  <c r="EC319" i="7"/>
  <c r="EC376" i="7"/>
  <c r="EC313" i="7"/>
  <c r="EC201" i="7"/>
  <c r="EC170" i="7"/>
  <c r="EC234" i="7"/>
  <c r="EC203" i="7"/>
  <c r="EC405" i="7"/>
  <c r="EC372" i="7"/>
  <c r="EC349" i="7"/>
  <c r="EC339" i="7"/>
  <c r="EC333" i="7"/>
  <c r="EC323" i="7"/>
  <c r="EC306" i="7"/>
  <c r="EA306" i="7" s="1"/>
  <c r="EC343" i="7"/>
  <c r="EC173" i="7"/>
  <c r="EC344" i="7"/>
  <c r="EC222" i="7"/>
  <c r="EC393" i="7"/>
  <c r="EC322" i="7"/>
  <c r="EC386" i="7"/>
  <c r="EC200" i="7"/>
  <c r="EC156" i="7"/>
  <c r="EA156" i="7" s="1"/>
  <c r="EA157" i="7" s="1"/>
  <c r="EA158" i="7" s="1"/>
  <c r="EA159" i="7" s="1"/>
  <c r="EA160" i="7" s="1"/>
  <c r="EA161" i="7" s="1"/>
  <c r="EC196" i="7"/>
  <c r="EC367" i="7"/>
  <c r="EC245" i="7"/>
  <c r="EC174" i="7"/>
  <c r="EC369" i="7"/>
  <c r="EC247" i="7"/>
  <c r="EC388" i="7"/>
  <c r="EC365" i="7"/>
  <c r="EC355" i="7"/>
  <c r="EC316" i="7"/>
  <c r="EC310" i="7"/>
  <c r="EC359" i="7"/>
  <c r="EC368" i="7"/>
  <c r="EC330" i="7"/>
  <c r="EC394" i="7"/>
  <c r="EC318" i="7"/>
  <c r="EC383" i="7"/>
  <c r="EC312" i="7"/>
  <c r="EC385" i="7"/>
  <c r="EC307" i="7"/>
  <c r="EC397" i="7"/>
  <c r="EC387" i="7"/>
  <c r="EC364" i="7"/>
  <c r="EC358" i="7"/>
  <c r="EC315" i="7"/>
  <c r="EC309" i="7"/>
  <c r="EC391" i="7"/>
  <c r="EC400" i="7"/>
  <c r="EC321" i="7"/>
  <c r="EC346" i="7"/>
  <c r="EC366" i="7"/>
  <c r="EB191" i="7"/>
  <c r="EC797" i="7"/>
  <c r="EC765" i="7"/>
  <c r="EC683" i="7"/>
  <c r="EC651" i="7"/>
  <c r="EB613" i="7"/>
  <c r="EC514" i="7"/>
  <c r="EB463" i="7"/>
  <c r="EB324" i="7"/>
  <c r="EB196" i="7"/>
  <c r="EB813" i="7"/>
  <c r="EB781" i="7"/>
  <c r="EB699" i="7"/>
  <c r="EB667" i="7"/>
  <c r="EC633" i="7"/>
  <c r="EB539" i="7"/>
  <c r="EC487" i="7"/>
  <c r="EB368" i="7"/>
  <c r="EB240" i="7"/>
  <c r="EC549" i="7"/>
  <c r="EC517" i="7"/>
  <c r="EC485" i="7"/>
  <c r="EB631" i="7"/>
  <c r="EB549" i="7"/>
  <c r="EB517" i="7"/>
  <c r="EB485" i="7"/>
  <c r="EB403" i="7"/>
  <c r="EB371" i="7"/>
  <c r="EB339" i="7"/>
  <c r="EB307" i="7"/>
  <c r="EB225" i="7"/>
  <c r="EB193" i="7"/>
  <c r="EB161" i="7"/>
  <c r="EC618" i="7"/>
  <c r="EC540" i="7"/>
  <c r="EC508" i="7"/>
  <c r="EC476" i="7"/>
  <c r="EC612" i="7"/>
  <c r="EB514" i="7"/>
  <c r="EC462" i="7"/>
  <c r="EB329" i="7"/>
  <c r="EB190" i="7"/>
  <c r="EC533" i="7"/>
  <c r="EC501" i="7"/>
  <c r="EC469" i="7"/>
  <c r="EB615" i="7"/>
  <c r="EB533" i="7"/>
  <c r="EB501" i="7"/>
  <c r="EB469" i="7"/>
  <c r="EB387" i="7"/>
  <c r="EB355" i="7"/>
  <c r="EB323" i="7"/>
  <c r="EB241" i="7"/>
  <c r="EB209" i="7"/>
  <c r="EB177" i="7"/>
  <c r="EC634" i="7"/>
  <c r="EC606" i="7"/>
  <c r="EA606" i="7" s="1"/>
  <c r="EC524" i="7"/>
  <c r="EC492" i="7"/>
  <c r="EC460" i="7"/>
  <c r="EC695" i="7"/>
  <c r="EC663" i="7"/>
  <c r="EB629" i="7"/>
  <c r="EB534" i="7"/>
  <c r="EC482" i="7"/>
  <c r="EB356" i="7"/>
  <c r="EB228" i="7"/>
  <c r="EB825" i="7"/>
  <c r="EB793" i="7"/>
  <c r="EB761" i="7"/>
  <c r="EB679" i="7"/>
  <c r="EB647" i="7"/>
  <c r="EC607" i="7"/>
  <c r="EB507" i="7"/>
  <c r="EB400" i="7"/>
  <c r="EB322" i="7"/>
  <c r="EB183" i="7"/>
  <c r="EC529" i="7"/>
  <c r="EC497" i="7"/>
  <c r="EC465" i="7"/>
  <c r="EB611" i="7"/>
  <c r="EB529" i="7"/>
  <c r="EB497" i="7"/>
  <c r="EB465" i="7"/>
  <c r="EB383" i="7"/>
  <c r="EB351" i="7"/>
  <c r="EB319" i="7"/>
  <c r="EB237" i="7"/>
  <c r="EB205" i="7"/>
  <c r="EB173" i="7"/>
  <c r="EC630" i="7"/>
  <c r="EC552" i="7"/>
  <c r="EC520" i="7"/>
  <c r="W15" i="1"/>
  <c r="W16" i="1"/>
  <c r="AB11" i="1"/>
  <c r="AB10" i="1"/>
  <c r="AE7" i="1"/>
  <c r="AE6" i="1"/>
  <c r="AE5" i="1"/>
  <c r="CI7" i="1"/>
  <c r="CI8" i="1" s="1"/>
  <c r="CI9" i="1" s="1"/>
  <c r="CI10" i="1" s="1"/>
  <c r="CI11" i="1" s="1"/>
  <c r="CI12" i="1" s="1"/>
  <c r="CI13" i="1" s="1"/>
  <c r="CI14" i="1" s="1"/>
  <c r="CI15" i="1" s="1"/>
  <c r="CI16" i="1" s="1"/>
  <c r="CI17" i="1" s="1"/>
  <c r="CI18" i="1" s="1"/>
  <c r="CI19" i="1" s="1"/>
  <c r="CI20" i="1" s="1"/>
  <c r="CI21" i="1" s="1"/>
  <c r="CI22" i="1" s="1"/>
  <c r="CI23" i="1" s="1"/>
  <c r="CI24" i="1" s="1"/>
  <c r="CI25" i="1" s="1"/>
  <c r="CI26" i="1" s="1"/>
  <c r="CI27" i="1" s="1"/>
  <c r="CI28" i="1" s="1"/>
  <c r="CI29" i="1" s="1"/>
  <c r="CI30" i="1" s="1"/>
  <c r="CI31" i="1" s="1"/>
  <c r="CI32" i="1" s="1"/>
  <c r="CI33" i="1" s="1"/>
  <c r="CI34" i="1" s="1"/>
  <c r="CI35" i="1" s="1"/>
  <c r="CI36" i="1" s="1"/>
  <c r="CI37" i="1" s="1"/>
  <c r="CI38" i="1" s="1"/>
  <c r="CI39" i="1" s="1"/>
  <c r="CI40" i="1" s="1"/>
  <c r="CI41" i="1" s="1"/>
  <c r="CI42" i="1" s="1"/>
  <c r="CI43" i="1" s="1"/>
  <c r="CI44" i="1" s="1"/>
  <c r="CI45" i="1" s="1"/>
  <c r="CI46" i="1" s="1"/>
  <c r="CI47" i="1" s="1"/>
  <c r="CI48" i="1" s="1"/>
  <c r="CI49" i="1" s="1"/>
  <c r="CI50" i="1" s="1"/>
  <c r="CI51" i="1" s="1"/>
  <c r="CI52" i="1" s="1"/>
  <c r="CI53" i="1" s="1"/>
  <c r="CI54" i="1" s="1"/>
  <c r="CI55" i="1" s="1"/>
  <c r="CI56" i="1" s="1"/>
  <c r="CI57" i="1" s="1"/>
  <c r="CI58" i="1" s="1"/>
  <c r="CI59" i="1" s="1"/>
  <c r="CI60" i="1" s="1"/>
  <c r="CI61" i="1" s="1"/>
  <c r="CI62" i="1" s="1"/>
  <c r="CI63" i="1" s="1"/>
  <c r="CI64" i="1" s="1"/>
  <c r="CI65" i="1" s="1"/>
  <c r="CI66" i="1" s="1"/>
  <c r="CI67" i="1" s="1"/>
  <c r="CI68" i="1" s="1"/>
  <c r="CI69" i="1" s="1"/>
  <c r="CI70" i="1" s="1"/>
  <c r="CI71" i="1" s="1"/>
  <c r="CI72" i="1" s="1"/>
  <c r="CI73" i="1" s="1"/>
  <c r="CI74" i="1" s="1"/>
  <c r="CI75" i="1" s="1"/>
  <c r="CI76" i="1" s="1"/>
  <c r="CI77" i="1" s="1"/>
  <c r="CI78" i="1" s="1"/>
  <c r="CI79" i="1" s="1"/>
  <c r="CI80" i="1" s="1"/>
  <c r="CI81" i="1" s="1"/>
  <c r="CI82" i="1" s="1"/>
  <c r="CI83" i="1" s="1"/>
  <c r="CI84" i="1" s="1"/>
  <c r="CI85" i="1" s="1"/>
  <c r="CI86" i="1" s="1"/>
  <c r="CI87" i="1" s="1"/>
  <c r="CI88" i="1" s="1"/>
  <c r="CI89" i="1" s="1"/>
  <c r="CI90" i="1" s="1"/>
  <c r="CI91" i="1" s="1"/>
  <c r="CI92" i="1" s="1"/>
  <c r="CI93" i="1" s="1"/>
  <c r="CI94" i="1" s="1"/>
  <c r="CI95" i="1" s="1"/>
  <c r="CI96" i="1" s="1"/>
  <c r="CI97" i="1" s="1"/>
  <c r="CI98" i="1" s="1"/>
  <c r="CI99" i="1" s="1"/>
  <c r="CI100" i="1" s="1"/>
  <c r="CI101" i="1" s="1"/>
  <c r="CI102" i="1" s="1"/>
  <c r="CI103" i="1" s="1"/>
  <c r="CI104" i="1" s="1"/>
  <c r="CI105" i="1" s="1"/>
  <c r="AM15" i="1"/>
  <c r="AM14" i="1"/>
  <c r="AM5" i="1"/>
  <c r="AQ9" i="1"/>
  <c r="AQ5" i="1"/>
  <c r="AQ10" i="1"/>
  <c r="EB466" i="6"/>
  <c r="EB498" i="6"/>
  <c r="EB530" i="6"/>
  <c r="EB612" i="6"/>
  <c r="EC458" i="6"/>
  <c r="EC490" i="6"/>
  <c r="EC522" i="6"/>
  <c r="EC554" i="6"/>
  <c r="EC636" i="6"/>
  <c r="EB479" i="6"/>
  <c r="EB511" i="6"/>
  <c r="EB543" i="6"/>
  <c r="EB625" i="6"/>
  <c r="EB484" i="6"/>
  <c r="EB516" i="6"/>
  <c r="EB548" i="6"/>
  <c r="EC484" i="6"/>
  <c r="EC548" i="6"/>
  <c r="EC642" i="6"/>
  <c r="EB675" i="6"/>
  <c r="EB757" i="6"/>
  <c r="EB789" i="6"/>
  <c r="EB821" i="6"/>
  <c r="EB853" i="6"/>
  <c r="EB517" i="6"/>
  <c r="EB627" i="6"/>
  <c r="EC663" i="6"/>
  <c r="EC695" i="6"/>
  <c r="EC777" i="6"/>
  <c r="EC809" i="6"/>
  <c r="EC841" i="6"/>
  <c r="EC485" i="6"/>
  <c r="EC549" i="6"/>
  <c r="EB648" i="6"/>
  <c r="EB474" i="6"/>
  <c r="EB510" i="6"/>
  <c r="EB546" i="6"/>
  <c r="EB632" i="6"/>
  <c r="EC482" i="6"/>
  <c r="EC518" i="6"/>
  <c r="EC608" i="6"/>
  <c r="EC644" i="6"/>
  <c r="EB491" i="6"/>
  <c r="EB527" i="6"/>
  <c r="EB613" i="6"/>
  <c r="EB476" i="6"/>
  <c r="EB512" i="6"/>
  <c r="EB552" i="6"/>
  <c r="EC500" i="6"/>
  <c r="EB614" i="6"/>
  <c r="EB659" i="6"/>
  <c r="EB695" i="6"/>
  <c r="EB781" i="6"/>
  <c r="EB817" i="6"/>
  <c r="EB461" i="6"/>
  <c r="EB533" i="6"/>
  <c r="EB643" i="6"/>
  <c r="EC679" i="6"/>
  <c r="EC765" i="6"/>
  <c r="EC801" i="6"/>
  <c r="EC837" i="6"/>
  <c r="EC493" i="6"/>
  <c r="EB615" i="6"/>
  <c r="EB660" i="6"/>
  <c r="EB692" i="6"/>
  <c r="EB774" i="6"/>
  <c r="EB806" i="6"/>
  <c r="EB838" i="6"/>
  <c r="EC495" i="6"/>
  <c r="EC609" i="6"/>
  <c r="EC652" i="6"/>
  <c r="EC684" i="6"/>
  <c r="EC766" i="6"/>
  <c r="EC798" i="6"/>
  <c r="EC830" i="6"/>
  <c r="EC456" i="6"/>
  <c r="EA456" i="6" s="1"/>
  <c r="EC617" i="6"/>
  <c r="EB689" i="6"/>
  <c r="EB803" i="6"/>
  <c r="EC18" i="6"/>
  <c r="EC82" i="6"/>
  <c r="EB47" i="6"/>
  <c r="EC496" i="6"/>
  <c r="EC46" i="6"/>
  <c r="EB505" i="6"/>
  <c r="EC657" i="6"/>
  <c r="EC771" i="6"/>
  <c r="EC835" i="6"/>
  <c r="EC51" i="6"/>
  <c r="EB16" i="6"/>
  <c r="EB80" i="6"/>
  <c r="EB759" i="6"/>
  <c r="EB51" i="6"/>
  <c r="EC521" i="6"/>
  <c r="EB666" i="6"/>
  <c r="EB780" i="6"/>
  <c r="EB844" i="6"/>
  <c r="EC60" i="6"/>
  <c r="EB25" i="6"/>
  <c r="EB89" i="6"/>
  <c r="EB783" i="6"/>
  <c r="EB91" i="6"/>
  <c r="EB619" i="6"/>
  <c r="EC690" i="6"/>
  <c r="EC796" i="6"/>
  <c r="EC13" i="6"/>
  <c r="EC77" i="6"/>
  <c r="EB42" i="6"/>
  <c r="EB6" i="6"/>
  <c r="EB839" i="6"/>
  <c r="EB62" i="6"/>
  <c r="EB840" i="6"/>
  <c r="EB611" i="6"/>
  <c r="EC623" i="6"/>
  <c r="EB22" i="6"/>
  <c r="EC792" i="6"/>
  <c r="EC95" i="6"/>
  <c r="EC768" i="6"/>
  <c r="EB93" i="6"/>
  <c r="EB478" i="6"/>
  <c r="EB514" i="6"/>
  <c r="EB550" i="6"/>
  <c r="EB636" i="6"/>
  <c r="EC486" i="6"/>
  <c r="EC526" i="6"/>
  <c r="EC612" i="6"/>
  <c r="EB459" i="6"/>
  <c r="EB495" i="6"/>
  <c r="EB531" i="6"/>
  <c r="EB617" i="6"/>
  <c r="EB480" i="6"/>
  <c r="EB520" i="6"/>
  <c r="EB606" i="6"/>
  <c r="EC508" i="6"/>
  <c r="EC619" i="6"/>
  <c r="EB663" i="6"/>
  <c r="EB699" i="6"/>
  <c r="EB785" i="6"/>
  <c r="EB825" i="6"/>
  <c r="EB469" i="6"/>
  <c r="EB541" i="6"/>
  <c r="EC647" i="6"/>
  <c r="EC683" i="6"/>
  <c r="EC769" i="6"/>
  <c r="EC805" i="6"/>
  <c r="EC845" i="6"/>
  <c r="EC501" i="6"/>
  <c r="EB622" i="6"/>
  <c r="EB664" i="6"/>
  <c r="EB696" i="6"/>
  <c r="EB778" i="6"/>
  <c r="EB810" i="6"/>
  <c r="EB842" i="6"/>
  <c r="EC503" i="6"/>
  <c r="EC615" i="6"/>
  <c r="EC656" i="6"/>
  <c r="EC688" i="6"/>
  <c r="EC770" i="6"/>
  <c r="EC802" i="6"/>
  <c r="EC834" i="6"/>
  <c r="EC629" i="6"/>
  <c r="EB697" i="6"/>
  <c r="EB811" i="6"/>
  <c r="EC26" i="6"/>
  <c r="EC90" i="6"/>
  <c r="EB55" i="6"/>
  <c r="EC634" i="6"/>
  <c r="EC78" i="6"/>
  <c r="EB521" i="6"/>
  <c r="EC665" i="6"/>
  <c r="EB482" i="6"/>
  <c r="EB518" i="6"/>
  <c r="EB554" i="6"/>
  <c r="EB640" i="6"/>
  <c r="EC494" i="6"/>
  <c r="EC530" i="6"/>
  <c r="EC616" i="6"/>
  <c r="EB463" i="6"/>
  <c r="EB499" i="6"/>
  <c r="EB535" i="6"/>
  <c r="EB621" i="6"/>
  <c r="EB488" i="6"/>
  <c r="EB524" i="6"/>
  <c r="EB610" i="6"/>
  <c r="EC516" i="6"/>
  <c r="EC626" i="6"/>
  <c r="EB667" i="6"/>
  <c r="EB703" i="6"/>
  <c r="EB793" i="6"/>
  <c r="EB829" i="6"/>
  <c r="EB477" i="6"/>
  <c r="EB549" i="6"/>
  <c r="EC651" i="6"/>
  <c r="EC687" i="6"/>
  <c r="EC773" i="6"/>
  <c r="EC813" i="6"/>
  <c r="EC849" i="6"/>
  <c r="EC509" i="6"/>
  <c r="EC627" i="6"/>
  <c r="EB668" i="6"/>
  <c r="EB700" i="6"/>
  <c r="EB782" i="6"/>
  <c r="EB814" i="6"/>
  <c r="EB846" i="6"/>
  <c r="EC511" i="6"/>
  <c r="EC622" i="6"/>
  <c r="EC660" i="6"/>
  <c r="EC692" i="6"/>
  <c r="EC774" i="6"/>
  <c r="EC806" i="6"/>
  <c r="EC838" i="6"/>
  <c r="EC472" i="6"/>
  <c r="EC639" i="6"/>
  <c r="EB705" i="6"/>
  <c r="EB819" i="6"/>
  <c r="EC34" i="6"/>
  <c r="EC98" i="6"/>
  <c r="EB63" i="6"/>
  <c r="EB653" i="6"/>
  <c r="EB11" i="6"/>
  <c r="EB537" i="6"/>
  <c r="EC673" i="6"/>
  <c r="EC787" i="6"/>
  <c r="EC851" i="6"/>
  <c r="EC67" i="6"/>
  <c r="EB486" i="6"/>
  <c r="EB522" i="6"/>
  <c r="EB608" i="6"/>
  <c r="EC462" i="6"/>
  <c r="EC498" i="6"/>
  <c r="EC534" i="6"/>
  <c r="EC620" i="6"/>
  <c r="EB467" i="6"/>
  <c r="EB503" i="6"/>
  <c r="EB539" i="6"/>
  <c r="EB456" i="6"/>
  <c r="EB492" i="6"/>
  <c r="EB528" i="6"/>
  <c r="EC524" i="6"/>
  <c r="EC631" i="6"/>
  <c r="EB671" i="6"/>
  <c r="EB761" i="6"/>
  <c r="EB797" i="6"/>
  <c r="EB833" i="6"/>
  <c r="EB485" i="6"/>
  <c r="EB607" i="6"/>
  <c r="EC655" i="6"/>
  <c r="EC691" i="6"/>
  <c r="EC781" i="6"/>
  <c r="EC817" i="6"/>
  <c r="EC853" i="6"/>
  <c r="EC517" i="6"/>
  <c r="EC633" i="6"/>
  <c r="EB672" i="6"/>
  <c r="EB704" i="6"/>
  <c r="EB786" i="6"/>
  <c r="EB818" i="6"/>
  <c r="EB850" i="6"/>
  <c r="EC519" i="6"/>
  <c r="EB629" i="6"/>
  <c r="EC664" i="6"/>
  <c r="EC696" i="6"/>
  <c r="EC778" i="6"/>
  <c r="EC810" i="6"/>
  <c r="EC842" i="6"/>
  <c r="EC488" i="6"/>
  <c r="EB649" i="6"/>
  <c r="EB763" i="6"/>
  <c r="EB827" i="6"/>
  <c r="EC42" i="6"/>
  <c r="EB7" i="6"/>
  <c r="EB71" i="6"/>
  <c r="EB685" i="6"/>
  <c r="EB67" i="6"/>
  <c r="EB553" i="6"/>
  <c r="EC681" i="6"/>
  <c r="EC795" i="6"/>
  <c r="EC9" i="6"/>
  <c r="EC75" i="6"/>
  <c r="EB40" i="6"/>
  <c r="EB104" i="6"/>
  <c r="EB854" i="6"/>
  <c r="EC618" i="6"/>
  <c r="EB690" i="6"/>
  <c r="EB804" i="6"/>
  <c r="EC20" i="6"/>
  <c r="EC84" i="6"/>
  <c r="EB49" i="6"/>
  <c r="EC480" i="6"/>
  <c r="EC14" i="6"/>
  <c r="EC491" i="6"/>
  <c r="EC650" i="6"/>
  <c r="EC820" i="6"/>
  <c r="EC37" i="6"/>
  <c r="EC101" i="6"/>
  <c r="EB66" i="6"/>
  <c r="EB623" i="6"/>
  <c r="EC94" i="6"/>
  <c r="EC97" i="6"/>
  <c r="EB776" i="6"/>
  <c r="EB70" i="6"/>
  <c r="EC81" i="6"/>
  <c r="EB686" i="6"/>
  <c r="EB101" i="6"/>
  <c r="EC31" i="6"/>
  <c r="EC654" i="6"/>
  <c r="EB848" i="6"/>
  <c r="EB245" i="6"/>
  <c r="EB172" i="6"/>
  <c r="EB252" i="6"/>
  <c r="EC177" i="6"/>
  <c r="EB188" i="6"/>
  <c r="EC216" i="6"/>
  <c r="EC156" i="6"/>
  <c r="EA156" i="6" s="1"/>
  <c r="EC217" i="6"/>
  <c r="EB212" i="6"/>
  <c r="EB244" i="6"/>
  <c r="EB167" i="6"/>
  <c r="EB231" i="6"/>
  <c r="EC195" i="6"/>
  <c r="EB170" i="6"/>
  <c r="EC246" i="6"/>
  <c r="EC191" i="6"/>
  <c r="EB192" i="6"/>
  <c r="EB156" i="6"/>
  <c r="EC220" i="6"/>
  <c r="EB234" i="6"/>
  <c r="EC231" i="6"/>
  <c r="EB209" i="6"/>
  <c r="EC173" i="6"/>
  <c r="EC237" i="6"/>
  <c r="EC198" i="6"/>
  <c r="EC159" i="6"/>
  <c r="EB190" i="6"/>
  <c r="EB254" i="6"/>
  <c r="EC218" i="6"/>
  <c r="EB229" i="6"/>
  <c r="EB348" i="6"/>
  <c r="EC312" i="6"/>
  <c r="EC376" i="6"/>
  <c r="EB399" i="6"/>
  <c r="EB360" i="6"/>
  <c r="EB349" i="6"/>
  <c r="EC313" i="6"/>
  <c r="EC377" i="6"/>
  <c r="EB391" i="6"/>
  <c r="EB392" i="6"/>
  <c r="EB358" i="6"/>
  <c r="EC322" i="6"/>
  <c r="EC386" i="6"/>
  <c r="EC387" i="6"/>
  <c r="EB331" i="6"/>
  <c r="EB395" i="6"/>
  <c r="EC359" i="6"/>
  <c r="EC405" i="6"/>
  <c r="EC382" i="6"/>
  <c r="EC364" i="6"/>
  <c r="EC341" i="6"/>
  <c r="EC318" i="6"/>
  <c r="EB386" i="6"/>
  <c r="EB354" i="6"/>
  <c r="EB322" i="6"/>
  <c r="EC390" i="6"/>
  <c r="EC372" i="6"/>
  <c r="EC349" i="6"/>
  <c r="EC326" i="6"/>
  <c r="EB401" i="6"/>
  <c r="EB369" i="6"/>
  <c r="EA757" i="6" l="1"/>
  <c r="EA758" i="6" s="1"/>
  <c r="EA759" i="6" s="1"/>
  <c r="EA760" i="6" s="1"/>
  <c r="EA761" i="6" s="1"/>
  <c r="EA762" i="6" s="1"/>
  <c r="EA763" i="6" s="1"/>
  <c r="EA764" i="6" s="1"/>
  <c r="EA765" i="6" s="1"/>
  <c r="EA766" i="6" s="1"/>
  <c r="EA767" i="6" s="1"/>
  <c r="EA768" i="6" s="1"/>
  <c r="EA769" i="6" s="1"/>
  <c r="EA770" i="6" s="1"/>
  <c r="EA771" i="6" s="1"/>
  <c r="EA772" i="6" s="1"/>
  <c r="EA773" i="6" s="1"/>
  <c r="EA774" i="6" s="1"/>
  <c r="EA775" i="6" s="1"/>
  <c r="EA776" i="6" s="1"/>
  <c r="EA777" i="6" s="1"/>
  <c r="EA778" i="6" s="1"/>
  <c r="EA779" i="6" s="1"/>
  <c r="EA780" i="6" s="1"/>
  <c r="EA781" i="6" s="1"/>
  <c r="EA782" i="6" s="1"/>
  <c r="EA783" i="6" s="1"/>
  <c r="EA784" i="6" s="1"/>
  <c r="EA785" i="6" s="1"/>
  <c r="EA786" i="6" s="1"/>
  <c r="EA787" i="6" s="1"/>
  <c r="EA788" i="6" s="1"/>
  <c r="EA789" i="6" s="1"/>
  <c r="EA790" i="6" s="1"/>
  <c r="EA791" i="6" s="1"/>
  <c r="EA792" i="6" s="1"/>
  <c r="EA793" i="6" s="1"/>
  <c r="EA794" i="6" s="1"/>
  <c r="EA795" i="6" s="1"/>
  <c r="EA796" i="6" s="1"/>
  <c r="EA797" i="6" s="1"/>
  <c r="EA798" i="6" s="1"/>
  <c r="EA799" i="6" s="1"/>
  <c r="EA800" i="6" s="1"/>
  <c r="EA801" i="6" s="1"/>
  <c r="EA802" i="6" s="1"/>
  <c r="EA803" i="6" s="1"/>
  <c r="EA804" i="6" s="1"/>
  <c r="EA805" i="6" s="1"/>
  <c r="EA806" i="6" s="1"/>
  <c r="EA807" i="6" s="1"/>
  <c r="EA808" i="6" s="1"/>
  <c r="EA809" i="6" s="1"/>
  <c r="EA810" i="6" s="1"/>
  <c r="EA811" i="6" s="1"/>
  <c r="EA812" i="6" s="1"/>
  <c r="EA813" i="6" s="1"/>
  <c r="EA814" i="6" s="1"/>
  <c r="EA815" i="6" s="1"/>
  <c r="EA816" i="6" s="1"/>
  <c r="EA817" i="6" s="1"/>
  <c r="EA818" i="6" s="1"/>
  <c r="EA819" i="6" s="1"/>
  <c r="EA820" i="6" s="1"/>
  <c r="EA821" i="6" s="1"/>
  <c r="EA822" i="6" s="1"/>
  <c r="EA823" i="6" s="1"/>
  <c r="EA824" i="6" s="1"/>
  <c r="EA825" i="6" s="1"/>
  <c r="EA826" i="6" s="1"/>
  <c r="EA827" i="6" s="1"/>
  <c r="EA828" i="6" s="1"/>
  <c r="EA829" i="6" s="1"/>
  <c r="EA830" i="6" s="1"/>
  <c r="EA831" i="6" s="1"/>
  <c r="EA832" i="6" s="1"/>
  <c r="EA833" i="6" s="1"/>
  <c r="EA834" i="6" s="1"/>
  <c r="EA835" i="6" s="1"/>
  <c r="EA836" i="6" s="1"/>
  <c r="EA837" i="6" s="1"/>
  <c r="EA838" i="6" s="1"/>
  <c r="EA839" i="6" s="1"/>
  <c r="EA840" i="6" s="1"/>
  <c r="EA841" i="6" s="1"/>
  <c r="EA842" i="6" s="1"/>
  <c r="EA843" i="6" s="1"/>
  <c r="EA844" i="6" s="1"/>
  <c r="EA845" i="6" s="1"/>
  <c r="EA846" i="6" s="1"/>
  <c r="EA847" i="6" s="1"/>
  <c r="EA848" i="6" s="1"/>
  <c r="EA849" i="6" s="1"/>
  <c r="EA850" i="6" s="1"/>
  <c r="EA851" i="6" s="1"/>
  <c r="EA852" i="6" s="1"/>
  <c r="EA853" i="6" s="1"/>
  <c r="EA854" i="6" s="1"/>
  <c r="EA855" i="6" s="1"/>
  <c r="EA457" i="6"/>
  <c r="EA458" i="6" s="1"/>
  <c r="EA459" i="6" s="1"/>
  <c r="EA460" i="6" s="1"/>
  <c r="EA461" i="6" s="1"/>
  <c r="EA462" i="6" s="1"/>
  <c r="EA463" i="6" s="1"/>
  <c r="EA464" i="6" s="1"/>
  <c r="EA465" i="6" s="1"/>
  <c r="EA466" i="6" s="1"/>
  <c r="EA467" i="6" s="1"/>
  <c r="EA468" i="6" s="1"/>
  <c r="EA469" i="6" s="1"/>
  <c r="EA470" i="6" s="1"/>
  <c r="EA471" i="6" s="1"/>
  <c r="EA472" i="6" s="1"/>
  <c r="EA473" i="6" s="1"/>
  <c r="EA474" i="6" s="1"/>
  <c r="EA475" i="6" s="1"/>
  <c r="EA476" i="6" s="1"/>
  <c r="EA477" i="6" s="1"/>
  <c r="EA478" i="6" s="1"/>
  <c r="EA479" i="6" s="1"/>
  <c r="EA480" i="6" s="1"/>
  <c r="EA481" i="6" s="1"/>
  <c r="EA482" i="6" s="1"/>
  <c r="EA483" i="6" s="1"/>
  <c r="EA484" i="6" s="1"/>
  <c r="EA485" i="6" s="1"/>
  <c r="EA486" i="6" s="1"/>
  <c r="EA487" i="6" s="1"/>
  <c r="EA488" i="6" s="1"/>
  <c r="EA489" i="6" s="1"/>
  <c r="EA490" i="6" s="1"/>
  <c r="EA491" i="6" s="1"/>
  <c r="EA492" i="6" s="1"/>
  <c r="EA493" i="6" s="1"/>
  <c r="EA494" i="6" s="1"/>
  <c r="EA495" i="6" s="1"/>
  <c r="EA496" i="6" s="1"/>
  <c r="EA497" i="6" s="1"/>
  <c r="EA498" i="6" s="1"/>
  <c r="EA499" i="6" s="1"/>
  <c r="EA500" i="6" s="1"/>
  <c r="EA501" i="6" s="1"/>
  <c r="EA502" i="6" s="1"/>
  <c r="EA503" i="6" s="1"/>
  <c r="EA504" i="6" s="1"/>
  <c r="EA505" i="6" s="1"/>
  <c r="EA506" i="6" s="1"/>
  <c r="EA507" i="6" s="1"/>
  <c r="EA508" i="6" s="1"/>
  <c r="EA509" i="6" s="1"/>
  <c r="EA510" i="6" s="1"/>
  <c r="EA511" i="6" s="1"/>
  <c r="EA512" i="6" s="1"/>
  <c r="EA513" i="6" s="1"/>
  <c r="EA514" i="6" s="1"/>
  <c r="EA515" i="6" s="1"/>
  <c r="EA516" i="6" s="1"/>
  <c r="EA517" i="6" s="1"/>
  <c r="EA518" i="6" s="1"/>
  <c r="EA519" i="6" s="1"/>
  <c r="EA520" i="6" s="1"/>
  <c r="EA521" i="6" s="1"/>
  <c r="EA522" i="6" s="1"/>
  <c r="EA523" i="6" s="1"/>
  <c r="EA524" i="6" s="1"/>
  <c r="EA525" i="6" s="1"/>
  <c r="EA526" i="6" s="1"/>
  <c r="EA527" i="6" s="1"/>
  <c r="EA528" i="6" s="1"/>
  <c r="EA529" i="6" s="1"/>
  <c r="EA530" i="6" s="1"/>
  <c r="EA531" i="6" s="1"/>
  <c r="EA532" i="6" s="1"/>
  <c r="EA533" i="6" s="1"/>
  <c r="EA534" i="6" s="1"/>
  <c r="EA535" i="6" s="1"/>
  <c r="EA536" i="6" s="1"/>
  <c r="EA537" i="6" s="1"/>
  <c r="EA538" i="6" s="1"/>
  <c r="EA539" i="6" s="1"/>
  <c r="EA540" i="6" s="1"/>
  <c r="EA541" i="6" s="1"/>
  <c r="EA542" i="6" s="1"/>
  <c r="EA543" i="6" s="1"/>
  <c r="EA544" i="6" s="1"/>
  <c r="EA545" i="6" s="1"/>
  <c r="EA546" i="6" s="1"/>
  <c r="EA547" i="6" s="1"/>
  <c r="EA548" i="6" s="1"/>
  <c r="EA549" i="6" s="1"/>
  <c r="EA550" i="6" s="1"/>
  <c r="EA551" i="6" s="1"/>
  <c r="EA552" i="6" s="1"/>
  <c r="EA553" i="6" s="1"/>
  <c r="EA554" i="6" s="1"/>
  <c r="EA555" i="6" s="1"/>
  <c r="EA757" i="7"/>
  <c r="EA758" i="7" s="1"/>
  <c r="EA759" i="7" s="1"/>
  <c r="EA760" i="7" s="1"/>
  <c r="EA761" i="7" s="1"/>
  <c r="EA762" i="7" s="1"/>
  <c r="EA763" i="7" s="1"/>
  <c r="EA764" i="7" s="1"/>
  <c r="EA765" i="7" s="1"/>
  <c r="EA766" i="7" s="1"/>
  <c r="EA767" i="7" s="1"/>
  <c r="EA768" i="7" s="1"/>
  <c r="EA769" i="7" s="1"/>
  <c r="EA770" i="7" s="1"/>
  <c r="EA771" i="7" s="1"/>
  <c r="EA772" i="7" s="1"/>
  <c r="EA773" i="7" s="1"/>
  <c r="EA774" i="7" s="1"/>
  <c r="EA775" i="7" s="1"/>
  <c r="EA776" i="7" s="1"/>
  <c r="EA777" i="7" s="1"/>
  <c r="EA778" i="7" s="1"/>
  <c r="EA779" i="7" s="1"/>
  <c r="EA780" i="7" s="1"/>
  <c r="EA781" i="7" s="1"/>
  <c r="EA782" i="7" s="1"/>
  <c r="EA783" i="7" s="1"/>
  <c r="EA784" i="7" s="1"/>
  <c r="EA785" i="7" s="1"/>
  <c r="EA786" i="7" s="1"/>
  <c r="EA787" i="7" s="1"/>
  <c r="EA788" i="7" s="1"/>
  <c r="EA789" i="7" s="1"/>
  <c r="EA790" i="7" s="1"/>
  <c r="EA791" i="7" s="1"/>
  <c r="EA792" i="7" s="1"/>
  <c r="EA793" i="7" s="1"/>
  <c r="EA794" i="7" s="1"/>
  <c r="EA795" i="7" s="1"/>
  <c r="EA796" i="7" s="1"/>
  <c r="EA797" i="7" s="1"/>
  <c r="EA798" i="7" s="1"/>
  <c r="EA799" i="7" s="1"/>
  <c r="EA800" i="7" s="1"/>
  <c r="EA801" i="7" s="1"/>
  <c r="EA802" i="7" s="1"/>
  <c r="EA803" i="7" s="1"/>
  <c r="EA804" i="7" s="1"/>
  <c r="EA805" i="7" s="1"/>
  <c r="EA806" i="7" s="1"/>
  <c r="EA807" i="7" s="1"/>
  <c r="EA808" i="7" s="1"/>
  <c r="EA809" i="7" s="1"/>
  <c r="EA810" i="7" s="1"/>
  <c r="EA811" i="7" s="1"/>
  <c r="EA812" i="7" s="1"/>
  <c r="EA813" i="7" s="1"/>
  <c r="EA814" i="7" s="1"/>
  <c r="EA815" i="7" s="1"/>
  <c r="EA816" i="7" s="1"/>
  <c r="EA817" i="7" s="1"/>
  <c r="EA818" i="7" s="1"/>
  <c r="EA819" i="7" s="1"/>
  <c r="EA820" i="7" s="1"/>
  <c r="EA821" i="7" s="1"/>
  <c r="EA822" i="7" s="1"/>
  <c r="EA823" i="7" s="1"/>
  <c r="EA824" i="7" s="1"/>
  <c r="EA825" i="7" s="1"/>
  <c r="EA826" i="7" s="1"/>
  <c r="EA827" i="7" s="1"/>
  <c r="EA828" i="7" s="1"/>
  <c r="EA829" i="7" s="1"/>
  <c r="EA830" i="7" s="1"/>
  <c r="EA831" i="7" s="1"/>
  <c r="EA832" i="7" s="1"/>
  <c r="EA833" i="7" s="1"/>
  <c r="EA834" i="7" s="1"/>
  <c r="EA835" i="7" s="1"/>
  <c r="EA836" i="7" s="1"/>
  <c r="EA837" i="7" s="1"/>
  <c r="EA838" i="7" s="1"/>
  <c r="EA839" i="7" s="1"/>
  <c r="EA840" i="7" s="1"/>
  <c r="EA841" i="7" s="1"/>
  <c r="EA842" i="7" s="1"/>
  <c r="EA843" i="7" s="1"/>
  <c r="EA844" i="7" s="1"/>
  <c r="EA845" i="7" s="1"/>
  <c r="EA846" i="7" s="1"/>
  <c r="EA847" i="7" s="1"/>
  <c r="EA848" i="7" s="1"/>
  <c r="EA849" i="7" s="1"/>
  <c r="EA850" i="7" s="1"/>
  <c r="EA851" i="7" s="1"/>
  <c r="EA852" i="7" s="1"/>
  <c r="EA853" i="7" s="1"/>
  <c r="EA854" i="7" s="1"/>
  <c r="EA855" i="7" s="1"/>
  <c r="EA457" i="7"/>
  <c r="EA458" i="7" s="1"/>
  <c r="EA459" i="7" s="1"/>
  <c r="EA460" i="7" s="1"/>
  <c r="EA461" i="7" s="1"/>
  <c r="EA462" i="7" s="1"/>
  <c r="EA463" i="7" s="1"/>
  <c r="EA464" i="7" s="1"/>
  <c r="EA465" i="7" s="1"/>
  <c r="EA466" i="7" s="1"/>
  <c r="EA467" i="7" s="1"/>
  <c r="EA468" i="7" s="1"/>
  <c r="EA469" i="7" s="1"/>
  <c r="EA470" i="7" s="1"/>
  <c r="EA471" i="7" s="1"/>
  <c r="EA472" i="7" s="1"/>
  <c r="EA473" i="7" s="1"/>
  <c r="EA474" i="7" s="1"/>
  <c r="EA475" i="7" s="1"/>
  <c r="EA476" i="7" s="1"/>
  <c r="EA477" i="7" s="1"/>
  <c r="EA478" i="7" s="1"/>
  <c r="EA479" i="7" s="1"/>
  <c r="EA480" i="7" s="1"/>
  <c r="EA481" i="7" s="1"/>
  <c r="EA482" i="7" s="1"/>
  <c r="EA483" i="7" s="1"/>
  <c r="EA484" i="7" s="1"/>
  <c r="EA485" i="7" s="1"/>
  <c r="EA486" i="7" s="1"/>
  <c r="EA487" i="7" s="1"/>
  <c r="EA488" i="7" s="1"/>
  <c r="EA489" i="7" s="1"/>
  <c r="EA490" i="7" s="1"/>
  <c r="EA491" i="7" s="1"/>
  <c r="EA492" i="7" s="1"/>
  <c r="EA493" i="7" s="1"/>
  <c r="EA494" i="7" s="1"/>
  <c r="EA495" i="7" s="1"/>
  <c r="EA496" i="7" s="1"/>
  <c r="EA497" i="7" s="1"/>
  <c r="EA498" i="7" s="1"/>
  <c r="EA499" i="7" s="1"/>
  <c r="EA500" i="7" s="1"/>
  <c r="EA501" i="7" s="1"/>
  <c r="EA502" i="7" s="1"/>
  <c r="EA503" i="7" s="1"/>
  <c r="EA504" i="7" s="1"/>
  <c r="EA505" i="7" s="1"/>
  <c r="EA506" i="7" s="1"/>
  <c r="EA507" i="7" s="1"/>
  <c r="EA508" i="7" s="1"/>
  <c r="EA509" i="7" s="1"/>
  <c r="EA510" i="7" s="1"/>
  <c r="EA511" i="7" s="1"/>
  <c r="EA512" i="7" s="1"/>
  <c r="EA513" i="7" s="1"/>
  <c r="EA514" i="7" s="1"/>
  <c r="EA515" i="7" s="1"/>
  <c r="EA516" i="7" s="1"/>
  <c r="EA517" i="7" s="1"/>
  <c r="EA518" i="7" s="1"/>
  <c r="EA519" i="7" s="1"/>
  <c r="EA520" i="7" s="1"/>
  <c r="EA521" i="7" s="1"/>
  <c r="EA522" i="7" s="1"/>
  <c r="EA523" i="7" s="1"/>
  <c r="EA524" i="7" s="1"/>
  <c r="EA525" i="7" s="1"/>
  <c r="EA526" i="7" s="1"/>
  <c r="EA527" i="7" s="1"/>
  <c r="EA528" i="7" s="1"/>
  <c r="EA529" i="7" s="1"/>
  <c r="EA530" i="7" s="1"/>
  <c r="EA531" i="7" s="1"/>
  <c r="EA532" i="7" s="1"/>
  <c r="EA533" i="7" s="1"/>
  <c r="EA534" i="7" s="1"/>
  <c r="EA535" i="7" s="1"/>
  <c r="EA536" i="7" s="1"/>
  <c r="EA537" i="7" s="1"/>
  <c r="EA538" i="7" s="1"/>
  <c r="EA539" i="7" s="1"/>
  <c r="EA540" i="7" s="1"/>
  <c r="EA541" i="7" s="1"/>
  <c r="EA542" i="7" s="1"/>
  <c r="EA543" i="7" s="1"/>
  <c r="EA544" i="7" s="1"/>
  <c r="EA545" i="7" s="1"/>
  <c r="EA546" i="7" s="1"/>
  <c r="EA547" i="7" s="1"/>
  <c r="EA548" i="7" s="1"/>
  <c r="EA549" i="7" s="1"/>
  <c r="EA550" i="7" s="1"/>
  <c r="EA551" i="7" s="1"/>
  <c r="EA552" i="7" s="1"/>
  <c r="EA553" i="7" s="1"/>
  <c r="EA554" i="7" s="1"/>
  <c r="EA555" i="7" s="1"/>
  <c r="EA7" i="7"/>
  <c r="EA8" i="7" s="1"/>
  <c r="EA9" i="7" s="1"/>
  <c r="EA10" i="7" s="1"/>
  <c r="EA11" i="7" s="1"/>
  <c r="EA12" i="7" s="1"/>
  <c r="EA13" i="7" s="1"/>
  <c r="EA14" i="7" s="1"/>
  <c r="EA15" i="7" s="1"/>
  <c r="EA16" i="7" s="1"/>
  <c r="EA17" i="7" s="1"/>
  <c r="EA18" i="7" s="1"/>
  <c r="EA19" i="7" s="1"/>
  <c r="EA20" i="7" s="1"/>
  <c r="EA21" i="7" s="1"/>
  <c r="EA22" i="7" s="1"/>
  <c r="EA23" i="7" s="1"/>
  <c r="EA24" i="7" s="1"/>
  <c r="EA25" i="7" s="1"/>
  <c r="EA26" i="7" s="1"/>
  <c r="EA27" i="7" s="1"/>
  <c r="EA28" i="7" s="1"/>
  <c r="EA29" i="7" s="1"/>
  <c r="EA30" i="7" s="1"/>
  <c r="EA31" i="7" s="1"/>
  <c r="EA32" i="7" s="1"/>
  <c r="EA33" i="7" s="1"/>
  <c r="EA34" i="7" s="1"/>
  <c r="EA35" i="7" s="1"/>
  <c r="EA36" i="7" s="1"/>
  <c r="EA37" i="7" s="1"/>
  <c r="EA38" i="7" s="1"/>
  <c r="EA39" i="7" s="1"/>
  <c r="EA40" i="7" s="1"/>
  <c r="EA41" i="7" s="1"/>
  <c r="EA42" i="7" s="1"/>
  <c r="EA43" i="7" s="1"/>
  <c r="EA44" i="7" s="1"/>
  <c r="EA45" i="7" s="1"/>
  <c r="EA46" i="7" s="1"/>
  <c r="EA47" i="7" s="1"/>
  <c r="EA48" i="7" s="1"/>
  <c r="EA49" i="7" s="1"/>
  <c r="EA50" i="7" s="1"/>
  <c r="EA51" i="7" s="1"/>
  <c r="EA52" i="7" s="1"/>
  <c r="EA53" i="7" s="1"/>
  <c r="EA54" i="7" s="1"/>
  <c r="EA55" i="7" s="1"/>
  <c r="EA56" i="7" s="1"/>
  <c r="EA57" i="7" s="1"/>
  <c r="EA58" i="7" s="1"/>
  <c r="EA59" i="7" s="1"/>
  <c r="EA60" i="7" s="1"/>
  <c r="EA61" i="7" s="1"/>
  <c r="EA62" i="7" s="1"/>
  <c r="EA63" i="7" s="1"/>
  <c r="EA64" i="7" s="1"/>
  <c r="EA65" i="7" s="1"/>
  <c r="EA66" i="7" s="1"/>
  <c r="EA67" i="7" s="1"/>
  <c r="EA68" i="7" s="1"/>
  <c r="EA69" i="7" s="1"/>
  <c r="EA70" i="7" s="1"/>
  <c r="EA71" i="7" s="1"/>
  <c r="EA72" i="7" s="1"/>
  <c r="EA73" i="7" s="1"/>
  <c r="EA74" i="7" s="1"/>
  <c r="EA75" i="7" s="1"/>
  <c r="EA76" i="7" s="1"/>
  <c r="EA77" i="7" s="1"/>
  <c r="EA78" i="7" s="1"/>
  <c r="EA79" i="7" s="1"/>
  <c r="EA80" i="7" s="1"/>
  <c r="EA81" i="7" s="1"/>
  <c r="EA82" i="7" s="1"/>
  <c r="EA83" i="7" s="1"/>
  <c r="EA84" i="7" s="1"/>
  <c r="EA85" i="7" s="1"/>
  <c r="EA86" i="7" s="1"/>
  <c r="EA87" i="7" s="1"/>
  <c r="EA88" i="7" s="1"/>
  <c r="EA89" i="7" s="1"/>
  <c r="EA90" i="7" s="1"/>
  <c r="EA91" i="7" s="1"/>
  <c r="EA92" i="7" s="1"/>
  <c r="EA93" i="7" s="1"/>
  <c r="EA94" i="7" s="1"/>
  <c r="EA95" i="7" s="1"/>
  <c r="EA96" i="7" s="1"/>
  <c r="EA97" i="7" s="1"/>
  <c r="EA98" i="7" s="1"/>
  <c r="EA99" i="7" s="1"/>
  <c r="EA100" i="7" s="1"/>
  <c r="EA101" i="7" s="1"/>
  <c r="EA102" i="7" s="1"/>
  <c r="EA103" i="7" s="1"/>
  <c r="EA104" i="7" s="1"/>
  <c r="EA105" i="7" s="1"/>
  <c r="EA607" i="6"/>
  <c r="EA608" i="6" s="1"/>
  <c r="EA609" i="6" s="1"/>
  <c r="EA610" i="6" s="1"/>
  <c r="EA611" i="6" s="1"/>
  <c r="EA612" i="6" s="1"/>
  <c r="EA613" i="6" s="1"/>
  <c r="EA614" i="6" s="1"/>
  <c r="EA615" i="6" s="1"/>
  <c r="EA616" i="6" s="1"/>
  <c r="EA617" i="6" s="1"/>
  <c r="EA618" i="6" s="1"/>
  <c r="EA619" i="6" s="1"/>
  <c r="EA620" i="6" s="1"/>
  <c r="EA621" i="6" s="1"/>
  <c r="EA622" i="6" s="1"/>
  <c r="EA623" i="6" s="1"/>
  <c r="EA624" i="6" s="1"/>
  <c r="EA625" i="6" s="1"/>
  <c r="EA626" i="6" s="1"/>
  <c r="EA627" i="6" s="1"/>
  <c r="EA628" i="6" s="1"/>
  <c r="EA629" i="6" s="1"/>
  <c r="EA630" i="6" s="1"/>
  <c r="EA631" i="6" s="1"/>
  <c r="EA632" i="6" s="1"/>
  <c r="EA633" i="6" s="1"/>
  <c r="EA634" i="6" s="1"/>
  <c r="EA635" i="6" s="1"/>
  <c r="EA636" i="6" s="1"/>
  <c r="EA637" i="6" s="1"/>
  <c r="EA638" i="6" s="1"/>
  <c r="EA639" i="6" s="1"/>
  <c r="EA640" i="6" s="1"/>
  <c r="EA641" i="6" s="1"/>
  <c r="EA642" i="6" s="1"/>
  <c r="EA643" i="6" s="1"/>
  <c r="EA644" i="6" s="1"/>
  <c r="EA645" i="6" s="1"/>
  <c r="EA646" i="6" s="1"/>
  <c r="EA647" i="6" s="1"/>
  <c r="EA648" i="6" s="1"/>
  <c r="EA649" i="6" s="1"/>
  <c r="EA650" i="6" s="1"/>
  <c r="EA651" i="6" s="1"/>
  <c r="EA652" i="6" s="1"/>
  <c r="EA653" i="6" s="1"/>
  <c r="EA654" i="6" s="1"/>
  <c r="EA655" i="6" s="1"/>
  <c r="EA656" i="6" s="1"/>
  <c r="EA657" i="6" s="1"/>
  <c r="EA658" i="6" s="1"/>
  <c r="EA659" i="6" s="1"/>
  <c r="EA660" i="6" s="1"/>
  <c r="EA661" i="6" s="1"/>
  <c r="EA662" i="6" s="1"/>
  <c r="EA663" i="6" s="1"/>
  <c r="EA664" i="6" s="1"/>
  <c r="EA665" i="6" s="1"/>
  <c r="EA666" i="6" s="1"/>
  <c r="EA667" i="6" s="1"/>
  <c r="EA668" i="6" s="1"/>
  <c r="EA669" i="6" s="1"/>
  <c r="EA670" i="6" s="1"/>
  <c r="EA671" i="6" s="1"/>
  <c r="EA672" i="6" s="1"/>
  <c r="EA673" i="6" s="1"/>
  <c r="EA674" i="6" s="1"/>
  <c r="EA675" i="6" s="1"/>
  <c r="EA676" i="6" s="1"/>
  <c r="EA677" i="6" s="1"/>
  <c r="EA678" i="6" s="1"/>
  <c r="EA679" i="6" s="1"/>
  <c r="EA680" i="6" s="1"/>
  <c r="EA681" i="6" s="1"/>
  <c r="EA682" i="6" s="1"/>
  <c r="EA683" i="6" s="1"/>
  <c r="EA684" i="6" s="1"/>
  <c r="EA685" i="6" s="1"/>
  <c r="EA686" i="6" s="1"/>
  <c r="EA687" i="6" s="1"/>
  <c r="EA688" i="6" s="1"/>
  <c r="EA689" i="6" s="1"/>
  <c r="EA690" i="6" s="1"/>
  <c r="EA691" i="6" s="1"/>
  <c r="EA692" i="6" s="1"/>
  <c r="EA693" i="6" s="1"/>
  <c r="EA694" i="6" s="1"/>
  <c r="EA695" i="6" s="1"/>
  <c r="EA696" i="6" s="1"/>
  <c r="EA697" i="6" s="1"/>
  <c r="EA698" i="6" s="1"/>
  <c r="EA699" i="6" s="1"/>
  <c r="EA700" i="6" s="1"/>
  <c r="EA701" i="6" s="1"/>
  <c r="EA702" i="6" s="1"/>
  <c r="EA703" i="6" s="1"/>
  <c r="EA704" i="6" s="1"/>
  <c r="EA705" i="6" s="1"/>
  <c r="EA307" i="6"/>
  <c r="EA308" i="6" s="1"/>
  <c r="EA309" i="6" s="1"/>
  <c r="EA310" i="6" s="1"/>
  <c r="EA311" i="6" s="1"/>
  <c r="EA312" i="6" s="1"/>
  <c r="EA313" i="6" s="1"/>
  <c r="EA314" i="6" s="1"/>
  <c r="EA315" i="6" s="1"/>
  <c r="EA316" i="6" s="1"/>
  <c r="EA317" i="6" s="1"/>
  <c r="EA318" i="6" s="1"/>
  <c r="EA319" i="6" s="1"/>
  <c r="EA320" i="6" s="1"/>
  <c r="EA321" i="6" s="1"/>
  <c r="EA322" i="6" s="1"/>
  <c r="EA323" i="6" s="1"/>
  <c r="EA324" i="6" s="1"/>
  <c r="EA325" i="6" s="1"/>
  <c r="EA326" i="6" s="1"/>
  <c r="EA327" i="6" s="1"/>
  <c r="EA328" i="6" s="1"/>
  <c r="EA329" i="6" s="1"/>
  <c r="EA330" i="6" s="1"/>
  <c r="EA331" i="6" s="1"/>
  <c r="EA332" i="6" s="1"/>
  <c r="EA333" i="6" s="1"/>
  <c r="EA334" i="6" s="1"/>
  <c r="EA335" i="6" s="1"/>
  <c r="EA336" i="6" s="1"/>
  <c r="EA337" i="6" s="1"/>
  <c r="EA338" i="6" s="1"/>
  <c r="EA339" i="6" s="1"/>
  <c r="EA340" i="6" s="1"/>
  <c r="EA341" i="6" s="1"/>
  <c r="EA342" i="6" s="1"/>
  <c r="EA343" i="6" s="1"/>
  <c r="EA344" i="6" s="1"/>
  <c r="EA345" i="6" s="1"/>
  <c r="EA346" i="6" s="1"/>
  <c r="EA347" i="6" s="1"/>
  <c r="EA348" i="6" s="1"/>
  <c r="EA349" i="6" s="1"/>
  <c r="EA350" i="6" s="1"/>
  <c r="EA351" i="6" s="1"/>
  <c r="EA352" i="6" s="1"/>
  <c r="EA353" i="6" s="1"/>
  <c r="EA354" i="6" s="1"/>
  <c r="EA355" i="6" s="1"/>
  <c r="EA356" i="6" s="1"/>
  <c r="EA357" i="6" s="1"/>
  <c r="EA358" i="6" s="1"/>
  <c r="EA359" i="6" s="1"/>
  <c r="EA360" i="6" s="1"/>
  <c r="EA361" i="6" s="1"/>
  <c r="EA362" i="6" s="1"/>
  <c r="EA363" i="6" s="1"/>
  <c r="EA364" i="6" s="1"/>
  <c r="EA365" i="6" s="1"/>
  <c r="EA366" i="6" s="1"/>
  <c r="EA367" i="6" s="1"/>
  <c r="EA368" i="6" s="1"/>
  <c r="EA369" i="6" s="1"/>
  <c r="EA370" i="6" s="1"/>
  <c r="EA371" i="6" s="1"/>
  <c r="EA372" i="6" s="1"/>
  <c r="EA373" i="6" s="1"/>
  <c r="EA374" i="6" s="1"/>
  <c r="EA375" i="6" s="1"/>
  <c r="EA376" i="6" s="1"/>
  <c r="EA377" i="6" s="1"/>
  <c r="EA378" i="6" s="1"/>
  <c r="EA379" i="6" s="1"/>
  <c r="EA380" i="6" s="1"/>
  <c r="EA381" i="6" s="1"/>
  <c r="EA382" i="6" s="1"/>
  <c r="EA383" i="6" s="1"/>
  <c r="EA384" i="6" s="1"/>
  <c r="EA385" i="6" s="1"/>
  <c r="EA386" i="6" s="1"/>
  <c r="EA387" i="6" s="1"/>
  <c r="EA388" i="6" s="1"/>
  <c r="EA389" i="6" s="1"/>
  <c r="EA390" i="6" s="1"/>
  <c r="EA391" i="6" s="1"/>
  <c r="EA392" i="6" s="1"/>
  <c r="EA393" i="6" s="1"/>
  <c r="EA394" i="6" s="1"/>
  <c r="EA395" i="6" s="1"/>
  <c r="EA396" i="6" s="1"/>
  <c r="EA397" i="6" s="1"/>
  <c r="EA398" i="6" s="1"/>
  <c r="EA399" i="6" s="1"/>
  <c r="EA400" i="6" s="1"/>
  <c r="EA401" i="6" s="1"/>
  <c r="EA402" i="6" s="1"/>
  <c r="EA403" i="6" s="1"/>
  <c r="EA404" i="6" s="1"/>
  <c r="EA405" i="6" s="1"/>
  <c r="EA7" i="6"/>
  <c r="EA8" i="6" s="1"/>
  <c r="EA9" i="6" s="1"/>
  <c r="EA10" i="6" s="1"/>
  <c r="EA11" i="6" s="1"/>
  <c r="EA12" i="6" s="1"/>
  <c r="EA13" i="6" s="1"/>
  <c r="EA14" i="6" s="1"/>
  <c r="EA15" i="6" s="1"/>
  <c r="EA16" i="6" s="1"/>
  <c r="EA17" i="6" s="1"/>
  <c r="EA18" i="6" s="1"/>
  <c r="EA19" i="6" s="1"/>
  <c r="EA20" i="6" s="1"/>
  <c r="EA21" i="6" s="1"/>
  <c r="EA22" i="6" s="1"/>
  <c r="EA23" i="6" s="1"/>
  <c r="EA24" i="6" s="1"/>
  <c r="EA25" i="6" s="1"/>
  <c r="EA26" i="6" s="1"/>
  <c r="EA27" i="6" s="1"/>
  <c r="EA28" i="6" s="1"/>
  <c r="EA29" i="6" s="1"/>
  <c r="EA30" i="6" s="1"/>
  <c r="EA31" i="6" s="1"/>
  <c r="EA32" i="6" s="1"/>
  <c r="EA33" i="6" s="1"/>
  <c r="EA34" i="6" s="1"/>
  <c r="EA35" i="6" s="1"/>
  <c r="EA36" i="6" s="1"/>
  <c r="EA37" i="6" s="1"/>
  <c r="EA38" i="6" s="1"/>
  <c r="EA39" i="6" s="1"/>
  <c r="EA40" i="6" s="1"/>
  <c r="EA41" i="6" s="1"/>
  <c r="EA42" i="6" s="1"/>
  <c r="EA43" i="6" s="1"/>
  <c r="EA44" i="6" s="1"/>
  <c r="EA45" i="6" s="1"/>
  <c r="EA46" i="6" s="1"/>
  <c r="EA47" i="6" s="1"/>
  <c r="EA48" i="6" s="1"/>
  <c r="EA49" i="6" s="1"/>
  <c r="EA50" i="6" s="1"/>
  <c r="EA51" i="6" s="1"/>
  <c r="EA52" i="6" s="1"/>
  <c r="EA53" i="6" s="1"/>
  <c r="EA54" i="6" s="1"/>
  <c r="EA55" i="6" s="1"/>
  <c r="EA56" i="6" s="1"/>
  <c r="EA57" i="6" s="1"/>
  <c r="EA58" i="6" s="1"/>
  <c r="EA59" i="6" s="1"/>
  <c r="EA60" i="6" s="1"/>
  <c r="EA61" i="6" s="1"/>
  <c r="EA62" i="6" s="1"/>
  <c r="EA63" i="6" s="1"/>
  <c r="EA64" i="6" s="1"/>
  <c r="EA65" i="6" s="1"/>
  <c r="EA66" i="6" s="1"/>
  <c r="EA67" i="6" s="1"/>
  <c r="EA68" i="6" s="1"/>
  <c r="EA69" i="6" s="1"/>
  <c r="EA70" i="6" s="1"/>
  <c r="EA71" i="6" s="1"/>
  <c r="EA72" i="6" s="1"/>
  <c r="EA73" i="6" s="1"/>
  <c r="EA74" i="6" s="1"/>
  <c r="EA75" i="6" s="1"/>
  <c r="EA76" i="6" s="1"/>
  <c r="EA77" i="6" s="1"/>
  <c r="EA78" i="6" s="1"/>
  <c r="EA79" i="6" s="1"/>
  <c r="EA80" i="6" s="1"/>
  <c r="EA81" i="6" s="1"/>
  <c r="EA82" i="6" s="1"/>
  <c r="EA83" i="6" s="1"/>
  <c r="EA84" i="6" s="1"/>
  <c r="EA85" i="6" s="1"/>
  <c r="EA86" i="6" s="1"/>
  <c r="EA87" i="6" s="1"/>
  <c r="EA88" i="6" s="1"/>
  <c r="EA89" i="6" s="1"/>
  <c r="EA90" i="6" s="1"/>
  <c r="EA91" i="6" s="1"/>
  <c r="EA92" i="6" s="1"/>
  <c r="EA93" i="6" s="1"/>
  <c r="EA94" i="6" s="1"/>
  <c r="EA95" i="6" s="1"/>
  <c r="EA96" i="6" s="1"/>
  <c r="EA97" i="6" s="1"/>
  <c r="EA98" i="6" s="1"/>
  <c r="EA99" i="6" s="1"/>
  <c r="EA100" i="6" s="1"/>
  <c r="EA101" i="6" s="1"/>
  <c r="EA102" i="6" s="1"/>
  <c r="EA103" i="6" s="1"/>
  <c r="EA104" i="6" s="1"/>
  <c r="EA105" i="6" s="1"/>
  <c r="EA157" i="6"/>
  <c r="EA158" i="6" s="1"/>
  <c r="EA159" i="6" s="1"/>
  <c r="EA160" i="6" s="1"/>
  <c r="EA161" i="6" s="1"/>
  <c r="EA162" i="6" s="1"/>
  <c r="EA163" i="6" s="1"/>
  <c r="EA164" i="6" s="1"/>
  <c r="EA165" i="6" s="1"/>
  <c r="EA166" i="6" s="1"/>
  <c r="EA167" i="6" s="1"/>
  <c r="EA168" i="6" s="1"/>
  <c r="EA169" i="6" s="1"/>
  <c r="EA170" i="6" s="1"/>
  <c r="EA171" i="6" s="1"/>
  <c r="EA172" i="6" s="1"/>
  <c r="EA173" i="6" s="1"/>
  <c r="EA174" i="6" s="1"/>
  <c r="EA175" i="6" s="1"/>
  <c r="EA176" i="6" s="1"/>
  <c r="EA177" i="6" s="1"/>
  <c r="EA178" i="6" s="1"/>
  <c r="EA179" i="6" s="1"/>
  <c r="EA180" i="6" s="1"/>
  <c r="EA181" i="6" s="1"/>
  <c r="EA182" i="6" s="1"/>
  <c r="EA183" i="6" s="1"/>
  <c r="EA184" i="6" s="1"/>
  <c r="EA185" i="6" s="1"/>
  <c r="EA186" i="6" s="1"/>
  <c r="EA187" i="6" s="1"/>
  <c r="EA188" i="6" s="1"/>
  <c r="EA189" i="6" s="1"/>
  <c r="EA190" i="6" s="1"/>
  <c r="EA191" i="6" s="1"/>
  <c r="EA192" i="6" s="1"/>
  <c r="EA193" i="6" s="1"/>
  <c r="EA194" i="6" s="1"/>
  <c r="EA195" i="6" s="1"/>
  <c r="EA196" i="6" s="1"/>
  <c r="EA197" i="6" s="1"/>
  <c r="EA198" i="6" s="1"/>
  <c r="EA199" i="6" s="1"/>
  <c r="EA200" i="6" s="1"/>
  <c r="EA201" i="6" s="1"/>
  <c r="EA202" i="6" s="1"/>
  <c r="EA203" i="6" s="1"/>
  <c r="EA204" i="6" s="1"/>
  <c r="EA205" i="6" s="1"/>
  <c r="EA206" i="6" s="1"/>
  <c r="EA207" i="6" s="1"/>
  <c r="EA208" i="6" s="1"/>
  <c r="EA209" i="6" s="1"/>
  <c r="EA210" i="6" s="1"/>
  <c r="EA211" i="6" s="1"/>
  <c r="EA212" i="6" s="1"/>
  <c r="EA213" i="6" s="1"/>
  <c r="EA214" i="6" s="1"/>
  <c r="EA215" i="6" s="1"/>
  <c r="EA216" i="6" s="1"/>
  <c r="EA217" i="6" s="1"/>
  <c r="EA218" i="6" s="1"/>
  <c r="EA219" i="6" s="1"/>
  <c r="EA220" i="6" s="1"/>
  <c r="EA221" i="6" s="1"/>
  <c r="EA222" i="6" s="1"/>
  <c r="EA223" i="6" s="1"/>
  <c r="EA224" i="6" s="1"/>
  <c r="EA225" i="6" s="1"/>
  <c r="EA226" i="6" s="1"/>
  <c r="EA227" i="6" s="1"/>
  <c r="EA228" i="6" s="1"/>
  <c r="EA229" i="6" s="1"/>
  <c r="EA230" i="6" s="1"/>
  <c r="EA231" i="6" s="1"/>
  <c r="EA232" i="6" s="1"/>
  <c r="EA233" i="6" s="1"/>
  <c r="EA234" i="6" s="1"/>
  <c r="EA235" i="6" s="1"/>
  <c r="EA236" i="6" s="1"/>
  <c r="EA237" i="6" s="1"/>
  <c r="EA238" i="6" s="1"/>
  <c r="EA239" i="6" s="1"/>
  <c r="EA240" i="6" s="1"/>
  <c r="EA241" i="6" s="1"/>
  <c r="EA242" i="6" s="1"/>
  <c r="EA243" i="6" s="1"/>
  <c r="EA244" i="6" s="1"/>
  <c r="EA245" i="6" s="1"/>
  <c r="EA246" i="6" s="1"/>
  <c r="EA247" i="6" s="1"/>
  <c r="EA248" i="6" s="1"/>
  <c r="EA249" i="6" s="1"/>
  <c r="EA250" i="6" s="1"/>
  <c r="EA251" i="6" s="1"/>
  <c r="EA252" i="6" s="1"/>
  <c r="EA253" i="6" s="1"/>
  <c r="EA254" i="6" s="1"/>
  <c r="EA255" i="6" s="1"/>
  <c r="BW8" i="1"/>
  <c r="BW9" i="1" s="1"/>
  <c r="BW10" i="1" s="1"/>
  <c r="BW11" i="1" s="1"/>
  <c r="BW12" i="1" s="1"/>
  <c r="BW13" i="1" s="1"/>
  <c r="BW14" i="1" s="1"/>
  <c r="BW15" i="1" s="1"/>
  <c r="BW16" i="1" s="1"/>
  <c r="BW17" i="1" s="1"/>
  <c r="BW18" i="1" s="1"/>
  <c r="BW19" i="1" s="1"/>
  <c r="BW20" i="1" s="1"/>
  <c r="BW21" i="1" s="1"/>
  <c r="BW22" i="1" s="1"/>
  <c r="BW23" i="1" s="1"/>
  <c r="BW24" i="1" s="1"/>
  <c r="BW25" i="1" s="1"/>
  <c r="BW26" i="1" s="1"/>
  <c r="BW27" i="1" s="1"/>
  <c r="BW28" i="1" s="1"/>
  <c r="BW29" i="1" s="1"/>
  <c r="BW30" i="1" s="1"/>
  <c r="BW31" i="1" s="1"/>
  <c r="BW32" i="1" s="1"/>
  <c r="BW33" i="1" s="1"/>
  <c r="BW34" i="1" s="1"/>
  <c r="BW35" i="1" s="1"/>
  <c r="BW36" i="1" s="1"/>
  <c r="BW37" i="1" s="1"/>
  <c r="BW38" i="1" s="1"/>
  <c r="BW39" i="1" s="1"/>
  <c r="BW40" i="1" s="1"/>
  <c r="BW41" i="1" s="1"/>
  <c r="BW42" i="1" s="1"/>
  <c r="BW43" i="1" s="1"/>
  <c r="BW44" i="1" s="1"/>
  <c r="BW45" i="1" s="1"/>
  <c r="BW46" i="1" s="1"/>
  <c r="BW47" i="1" s="1"/>
  <c r="BW48" i="1" s="1"/>
  <c r="BW49" i="1" s="1"/>
  <c r="BW50" i="1" s="1"/>
  <c r="BW51" i="1" s="1"/>
  <c r="BW52" i="1" s="1"/>
  <c r="BW53" i="1" s="1"/>
  <c r="BW54" i="1" s="1"/>
  <c r="BW55" i="1" s="1"/>
  <c r="BW56" i="1" s="1"/>
  <c r="BW57" i="1" s="1"/>
  <c r="BW58" i="1" s="1"/>
  <c r="BW59" i="1" s="1"/>
  <c r="BW60" i="1" s="1"/>
  <c r="BW61" i="1" s="1"/>
  <c r="BW62" i="1" s="1"/>
  <c r="BW63" i="1" s="1"/>
  <c r="BW64" i="1" s="1"/>
  <c r="BW65" i="1" s="1"/>
  <c r="BW66" i="1" s="1"/>
  <c r="BW67" i="1" s="1"/>
  <c r="BW68" i="1" s="1"/>
  <c r="BW69" i="1" s="1"/>
  <c r="BW70" i="1" s="1"/>
  <c r="BW71" i="1" s="1"/>
  <c r="BW72" i="1" s="1"/>
  <c r="BW73" i="1" s="1"/>
  <c r="BW74" i="1" s="1"/>
  <c r="BW75" i="1" s="1"/>
  <c r="BW76" i="1" s="1"/>
  <c r="BW77" i="1" s="1"/>
  <c r="BW78" i="1" s="1"/>
  <c r="BW79" i="1" s="1"/>
  <c r="BW80" i="1" s="1"/>
  <c r="BW81" i="1" s="1"/>
  <c r="BW82" i="1" s="1"/>
  <c r="BW83" i="1" s="1"/>
  <c r="BW84" i="1" s="1"/>
  <c r="BW85" i="1" s="1"/>
  <c r="BW86" i="1" s="1"/>
  <c r="BW87" i="1" s="1"/>
  <c r="BW88" i="1" s="1"/>
  <c r="BW89" i="1" s="1"/>
  <c r="BW90" i="1" s="1"/>
  <c r="BW91" i="1" s="1"/>
  <c r="BW92" i="1" s="1"/>
  <c r="BW93" i="1" s="1"/>
  <c r="BW94" i="1" s="1"/>
  <c r="BW95" i="1" s="1"/>
  <c r="BW96" i="1" s="1"/>
  <c r="BW97" i="1" s="1"/>
  <c r="BW98" i="1" s="1"/>
  <c r="BW99" i="1" s="1"/>
  <c r="BW100" i="1" s="1"/>
  <c r="BW101" i="1" s="1"/>
  <c r="BW102" i="1" s="1"/>
  <c r="BW103" i="1" s="1"/>
  <c r="BW104" i="1" s="1"/>
  <c r="BW105" i="1" s="1"/>
  <c r="BZ10" i="1"/>
  <c r="BZ11" i="1" s="1"/>
  <c r="BZ12" i="1" s="1"/>
  <c r="BZ13" i="1" s="1"/>
  <c r="BZ14" i="1" s="1"/>
  <c r="BZ15" i="1" s="1"/>
  <c r="BZ16" i="1" s="1"/>
  <c r="BZ17" i="1" s="1"/>
  <c r="BZ18" i="1" s="1"/>
  <c r="BZ19" i="1" s="1"/>
  <c r="BZ20" i="1" s="1"/>
  <c r="BZ21" i="1" s="1"/>
  <c r="BZ22" i="1" s="1"/>
  <c r="BZ23" i="1" s="1"/>
  <c r="BZ24" i="1" s="1"/>
  <c r="BZ25" i="1" s="1"/>
  <c r="BZ26" i="1" s="1"/>
  <c r="BZ27" i="1" s="1"/>
  <c r="BZ28" i="1" s="1"/>
  <c r="BZ29" i="1" s="1"/>
  <c r="BZ30" i="1" s="1"/>
  <c r="BZ31" i="1" s="1"/>
  <c r="BZ32" i="1" s="1"/>
  <c r="BZ33" i="1" s="1"/>
  <c r="BZ34" i="1" s="1"/>
  <c r="BZ35" i="1" s="1"/>
  <c r="BZ36" i="1" s="1"/>
  <c r="BZ37" i="1" s="1"/>
  <c r="BZ38" i="1" s="1"/>
  <c r="BZ39" i="1" s="1"/>
  <c r="BZ40" i="1" s="1"/>
  <c r="BZ41" i="1" s="1"/>
  <c r="BZ42" i="1" s="1"/>
  <c r="BZ43" i="1" s="1"/>
  <c r="BZ44" i="1" s="1"/>
  <c r="BZ45" i="1" s="1"/>
  <c r="BZ46" i="1" s="1"/>
  <c r="BZ47" i="1" s="1"/>
  <c r="BZ48" i="1" s="1"/>
  <c r="BZ49" i="1" s="1"/>
  <c r="BZ50" i="1" s="1"/>
  <c r="BZ51" i="1" s="1"/>
  <c r="BZ52" i="1" s="1"/>
  <c r="BZ53" i="1" s="1"/>
  <c r="BZ54" i="1" s="1"/>
  <c r="BZ55" i="1" s="1"/>
  <c r="BZ56" i="1" s="1"/>
  <c r="BZ57" i="1" s="1"/>
  <c r="BZ58" i="1" s="1"/>
  <c r="BZ59" i="1" s="1"/>
  <c r="BZ60" i="1" s="1"/>
  <c r="BZ61" i="1" s="1"/>
  <c r="BZ62" i="1" s="1"/>
  <c r="BZ63" i="1" s="1"/>
  <c r="BZ64" i="1" s="1"/>
  <c r="BZ65" i="1" s="1"/>
  <c r="BZ66" i="1" s="1"/>
  <c r="BZ67" i="1" s="1"/>
  <c r="BZ68" i="1" s="1"/>
  <c r="BZ69" i="1" s="1"/>
  <c r="BZ70" i="1" s="1"/>
  <c r="BZ71" i="1" s="1"/>
  <c r="BZ72" i="1" s="1"/>
  <c r="BZ73" i="1" s="1"/>
  <c r="BZ74" i="1" s="1"/>
  <c r="BZ75" i="1" s="1"/>
  <c r="BZ76" i="1" s="1"/>
  <c r="BZ77" i="1" s="1"/>
  <c r="BZ78" i="1" s="1"/>
  <c r="BZ79" i="1" s="1"/>
  <c r="BZ80" i="1" s="1"/>
  <c r="BZ81" i="1" s="1"/>
  <c r="BZ82" i="1" s="1"/>
  <c r="BZ83" i="1" s="1"/>
  <c r="BZ84" i="1" s="1"/>
  <c r="BZ85" i="1" s="1"/>
  <c r="BZ86" i="1" s="1"/>
  <c r="BZ87" i="1" s="1"/>
  <c r="BZ88" i="1" s="1"/>
  <c r="BZ89" i="1" s="1"/>
  <c r="BZ90" i="1" s="1"/>
  <c r="BZ91" i="1" s="1"/>
  <c r="BZ92" i="1" s="1"/>
  <c r="BZ93" i="1" s="1"/>
  <c r="BZ94" i="1" s="1"/>
  <c r="BZ95" i="1" s="1"/>
  <c r="BZ96" i="1" s="1"/>
  <c r="BZ97" i="1" s="1"/>
  <c r="BZ98" i="1" s="1"/>
  <c r="BZ99" i="1" s="1"/>
  <c r="BZ100" i="1" s="1"/>
  <c r="BZ101" i="1" s="1"/>
  <c r="BZ102" i="1" s="1"/>
  <c r="BZ103" i="1" s="1"/>
  <c r="BZ104" i="1" s="1"/>
  <c r="BZ105" i="1" s="1"/>
  <c r="EA162" i="7"/>
  <c r="EA163" i="7" s="1"/>
  <c r="EA164" i="7" s="1"/>
  <c r="EA165" i="7" s="1"/>
  <c r="EA166" i="7" s="1"/>
  <c r="EA167" i="7" s="1"/>
  <c r="EA168" i="7" s="1"/>
  <c r="EA169" i="7" s="1"/>
  <c r="EA170" i="7" s="1"/>
  <c r="EA171" i="7" s="1"/>
  <c r="EA172" i="7" s="1"/>
  <c r="EA173" i="7" s="1"/>
  <c r="EA174" i="7" s="1"/>
  <c r="EA175" i="7" s="1"/>
  <c r="EA176" i="7" s="1"/>
  <c r="EA177" i="7" s="1"/>
  <c r="EA178" i="7" s="1"/>
  <c r="EA179" i="7" s="1"/>
  <c r="EA180" i="7" s="1"/>
  <c r="EA181" i="7" s="1"/>
  <c r="EA182" i="7" s="1"/>
  <c r="EA183" i="7" s="1"/>
  <c r="EA184" i="7" s="1"/>
  <c r="EA185" i="7" s="1"/>
  <c r="EA186" i="7" s="1"/>
  <c r="EA187" i="7" s="1"/>
  <c r="EA188" i="7" s="1"/>
  <c r="EA189" i="7" s="1"/>
  <c r="EA190" i="7" s="1"/>
  <c r="EA191" i="7" s="1"/>
  <c r="EA192" i="7" s="1"/>
  <c r="EA193" i="7" s="1"/>
  <c r="EA194" i="7" s="1"/>
  <c r="EA195" i="7" s="1"/>
  <c r="EA196" i="7" s="1"/>
  <c r="EA197" i="7" s="1"/>
  <c r="EA198" i="7" s="1"/>
  <c r="EA199" i="7" s="1"/>
  <c r="EA200" i="7" s="1"/>
  <c r="EA201" i="7" s="1"/>
  <c r="EA202" i="7" s="1"/>
  <c r="EA203" i="7" s="1"/>
  <c r="EA204" i="7" s="1"/>
  <c r="EA205" i="7" s="1"/>
  <c r="EA206" i="7" s="1"/>
  <c r="EA207" i="7" s="1"/>
  <c r="EA208" i="7" s="1"/>
  <c r="EA209" i="7" s="1"/>
  <c r="EA210" i="7" s="1"/>
  <c r="EA211" i="7" s="1"/>
  <c r="EA212" i="7" s="1"/>
  <c r="EA213" i="7" s="1"/>
  <c r="EA214" i="7" s="1"/>
  <c r="EA215" i="7" s="1"/>
  <c r="EA216" i="7" s="1"/>
  <c r="EA217" i="7" s="1"/>
  <c r="EA218" i="7" s="1"/>
  <c r="EA219" i="7" s="1"/>
  <c r="EA220" i="7" s="1"/>
  <c r="EA221" i="7" s="1"/>
  <c r="EA222" i="7" s="1"/>
  <c r="EA223" i="7" s="1"/>
  <c r="EA224" i="7" s="1"/>
  <c r="EA225" i="7" s="1"/>
  <c r="EA226" i="7" s="1"/>
  <c r="EA227" i="7" s="1"/>
  <c r="EA228" i="7" s="1"/>
  <c r="EA229" i="7" s="1"/>
  <c r="EA230" i="7" s="1"/>
  <c r="EA231" i="7" s="1"/>
  <c r="EA232" i="7" s="1"/>
  <c r="EA233" i="7" s="1"/>
  <c r="EA234" i="7" s="1"/>
  <c r="EA235" i="7" s="1"/>
  <c r="EA236" i="7" s="1"/>
  <c r="EA237" i="7" s="1"/>
  <c r="EA238" i="7" s="1"/>
  <c r="EA239" i="7" s="1"/>
  <c r="EA240" i="7" s="1"/>
  <c r="EA241" i="7" s="1"/>
  <c r="EA242" i="7" s="1"/>
  <c r="EA243" i="7" s="1"/>
  <c r="EA244" i="7" s="1"/>
  <c r="EA245" i="7" s="1"/>
  <c r="EA246" i="7" s="1"/>
  <c r="EA247" i="7" s="1"/>
  <c r="EA248" i="7" s="1"/>
  <c r="EA249" i="7" s="1"/>
  <c r="EA250" i="7" s="1"/>
  <c r="EA251" i="7" s="1"/>
  <c r="EA252" i="7" s="1"/>
  <c r="EA253" i="7" s="1"/>
  <c r="EA254" i="7" s="1"/>
  <c r="EA255" i="7" s="1"/>
  <c r="EA307" i="7"/>
  <c r="EA308" i="7" s="1"/>
  <c r="EA309" i="7" s="1"/>
  <c r="EA310" i="7" s="1"/>
  <c r="EA311" i="7" s="1"/>
  <c r="EA312" i="7" s="1"/>
  <c r="EA313" i="7" s="1"/>
  <c r="EA314" i="7" s="1"/>
  <c r="EA315" i="7" s="1"/>
  <c r="EA316" i="7" s="1"/>
  <c r="EA317" i="7" s="1"/>
  <c r="EA318" i="7" s="1"/>
  <c r="EA319" i="7" s="1"/>
  <c r="EA320" i="7" s="1"/>
  <c r="EA321" i="7" s="1"/>
  <c r="EA322" i="7" s="1"/>
  <c r="EA323" i="7" s="1"/>
  <c r="EA324" i="7" s="1"/>
  <c r="EA325" i="7" s="1"/>
  <c r="EA326" i="7" s="1"/>
  <c r="EA327" i="7" s="1"/>
  <c r="EA328" i="7" s="1"/>
  <c r="EA329" i="7" s="1"/>
  <c r="EA330" i="7" s="1"/>
  <c r="EA331" i="7" s="1"/>
  <c r="EA332" i="7" s="1"/>
  <c r="EA333" i="7" s="1"/>
  <c r="EA334" i="7" s="1"/>
  <c r="EA335" i="7" s="1"/>
  <c r="EA336" i="7" s="1"/>
  <c r="EA337" i="7" s="1"/>
  <c r="EA338" i="7" s="1"/>
  <c r="EA339" i="7" s="1"/>
  <c r="EA340" i="7" s="1"/>
  <c r="EA341" i="7" s="1"/>
  <c r="EA342" i="7" s="1"/>
  <c r="EA343" i="7" s="1"/>
  <c r="EA344" i="7" s="1"/>
  <c r="EA345" i="7" s="1"/>
  <c r="EA346" i="7" s="1"/>
  <c r="EA347" i="7" s="1"/>
  <c r="EA348" i="7" s="1"/>
  <c r="EA349" i="7" s="1"/>
  <c r="EA350" i="7" s="1"/>
  <c r="EA351" i="7" s="1"/>
  <c r="EA352" i="7" s="1"/>
  <c r="EA353" i="7" s="1"/>
  <c r="EA354" i="7" s="1"/>
  <c r="EA355" i="7" s="1"/>
  <c r="EA356" i="7" s="1"/>
  <c r="EA357" i="7" s="1"/>
  <c r="EA358" i="7" s="1"/>
  <c r="EA359" i="7" s="1"/>
  <c r="EA360" i="7" s="1"/>
  <c r="EA361" i="7" s="1"/>
  <c r="EA362" i="7" s="1"/>
  <c r="EA363" i="7" s="1"/>
  <c r="EA364" i="7" s="1"/>
  <c r="EA365" i="7" s="1"/>
  <c r="EA366" i="7" s="1"/>
  <c r="EA367" i="7" s="1"/>
  <c r="EA368" i="7" s="1"/>
  <c r="EA369" i="7" s="1"/>
  <c r="EA370" i="7" s="1"/>
  <c r="EA371" i="7" s="1"/>
  <c r="EA372" i="7" s="1"/>
  <c r="EA373" i="7" s="1"/>
  <c r="EA374" i="7" s="1"/>
  <c r="EA375" i="7" s="1"/>
  <c r="EA376" i="7" s="1"/>
  <c r="EA377" i="7" s="1"/>
  <c r="EA378" i="7" s="1"/>
  <c r="EA379" i="7" s="1"/>
  <c r="EA380" i="7" s="1"/>
  <c r="EA381" i="7" s="1"/>
  <c r="EA382" i="7" s="1"/>
  <c r="EA383" i="7" s="1"/>
  <c r="EA384" i="7" s="1"/>
  <c r="EA385" i="7" s="1"/>
  <c r="EA386" i="7" s="1"/>
  <c r="EA387" i="7" s="1"/>
  <c r="EA388" i="7" s="1"/>
  <c r="EA389" i="7" s="1"/>
  <c r="EA390" i="7" s="1"/>
  <c r="EA391" i="7" s="1"/>
  <c r="EA392" i="7" s="1"/>
  <c r="EA393" i="7" s="1"/>
  <c r="EA394" i="7" s="1"/>
  <c r="EA395" i="7" s="1"/>
  <c r="EA396" i="7" s="1"/>
  <c r="EA397" i="7" s="1"/>
  <c r="EA398" i="7" s="1"/>
  <c r="EA399" i="7" s="1"/>
  <c r="EA400" i="7" s="1"/>
  <c r="EA401" i="7" s="1"/>
  <c r="EA402" i="7" s="1"/>
  <c r="EA403" i="7" s="1"/>
  <c r="EA404" i="7" s="1"/>
  <c r="EA405" i="7" s="1"/>
  <c r="EA607" i="7"/>
  <c r="EA608" i="7" s="1"/>
  <c r="EA609" i="7" s="1"/>
  <c r="EA610" i="7" s="1"/>
  <c r="EA611" i="7" s="1"/>
  <c r="EA612" i="7" s="1"/>
  <c r="EA613" i="7" s="1"/>
  <c r="EA614" i="7" s="1"/>
  <c r="EA615" i="7" s="1"/>
  <c r="EA616" i="7" s="1"/>
  <c r="EA617" i="7" s="1"/>
  <c r="EA618" i="7" s="1"/>
  <c r="EA619" i="7" s="1"/>
  <c r="EA620" i="7" s="1"/>
  <c r="EA621" i="7" s="1"/>
  <c r="EA622" i="7" s="1"/>
  <c r="EA623" i="7" s="1"/>
  <c r="EA624" i="7" s="1"/>
  <c r="EA625" i="7" s="1"/>
  <c r="EA626" i="7" s="1"/>
  <c r="EA627" i="7" s="1"/>
  <c r="EA628" i="7" s="1"/>
  <c r="EA629" i="7" s="1"/>
  <c r="EA630" i="7" s="1"/>
  <c r="EA631" i="7" s="1"/>
  <c r="EA632" i="7" s="1"/>
  <c r="EA633" i="7" s="1"/>
  <c r="EA634" i="7" s="1"/>
  <c r="EA635" i="7" s="1"/>
  <c r="EA636" i="7" s="1"/>
  <c r="EA637" i="7" s="1"/>
  <c r="EA638" i="7" s="1"/>
  <c r="EA639" i="7" s="1"/>
  <c r="EA640" i="7" s="1"/>
  <c r="EA641" i="7" s="1"/>
  <c r="EA642" i="7" s="1"/>
  <c r="EA643" i="7" s="1"/>
  <c r="EA644" i="7" s="1"/>
  <c r="EA645" i="7" s="1"/>
  <c r="EA646" i="7" s="1"/>
  <c r="EA647" i="7" s="1"/>
  <c r="EA648" i="7" s="1"/>
  <c r="EA649" i="7" s="1"/>
  <c r="EA650" i="7" s="1"/>
  <c r="EA651" i="7" s="1"/>
  <c r="EA652" i="7" s="1"/>
  <c r="EA653" i="7" s="1"/>
  <c r="EA654" i="7" s="1"/>
  <c r="EA655" i="7" s="1"/>
  <c r="EA656" i="7" s="1"/>
  <c r="EA657" i="7" s="1"/>
  <c r="EA658" i="7" s="1"/>
  <c r="EA659" i="7" s="1"/>
  <c r="EA660" i="7" s="1"/>
  <c r="EA661" i="7" s="1"/>
  <c r="EA662" i="7" s="1"/>
  <c r="EA663" i="7" s="1"/>
  <c r="EA664" i="7" s="1"/>
  <c r="EA665" i="7" s="1"/>
  <c r="EA666" i="7" s="1"/>
  <c r="EA667" i="7" s="1"/>
  <c r="EA668" i="7" s="1"/>
  <c r="EA669" i="7" s="1"/>
  <c r="EA670" i="7" s="1"/>
  <c r="EA671" i="7" s="1"/>
  <c r="EA672" i="7" s="1"/>
  <c r="EA673" i="7" s="1"/>
  <c r="EA674" i="7" s="1"/>
  <c r="EA675" i="7" s="1"/>
  <c r="EA676" i="7" s="1"/>
  <c r="EA677" i="7" s="1"/>
  <c r="EA678" i="7" s="1"/>
  <c r="EA679" i="7" s="1"/>
  <c r="EA680" i="7" s="1"/>
  <c r="EA681" i="7" s="1"/>
  <c r="EA682" i="7" s="1"/>
  <c r="EA683" i="7" s="1"/>
  <c r="EA684" i="7" s="1"/>
  <c r="EA685" i="7" s="1"/>
  <c r="EA686" i="7" s="1"/>
  <c r="EA687" i="7" s="1"/>
  <c r="EA688" i="7" s="1"/>
  <c r="EA689" i="7" s="1"/>
  <c r="EA690" i="7" s="1"/>
  <c r="EA691" i="7" s="1"/>
  <c r="EA692" i="7" s="1"/>
  <c r="EA693" i="7" s="1"/>
  <c r="EA694" i="7" s="1"/>
  <c r="EA695" i="7" s="1"/>
  <c r="EA696" i="7" s="1"/>
  <c r="EA697" i="7" s="1"/>
  <c r="EA698" i="7" s="1"/>
  <c r="EA699" i="7" s="1"/>
  <c r="EA700" i="7" s="1"/>
  <c r="EA701" i="7" s="1"/>
  <c r="EA702" i="7" s="1"/>
  <c r="EA703" i="7" s="1"/>
  <c r="EA704" i="7" s="1"/>
  <c r="EA705" i="7" s="1"/>
</calcChain>
</file>

<file path=xl/sharedStrings.xml><?xml version="1.0" encoding="utf-8"?>
<sst xmlns="http://schemas.openxmlformats.org/spreadsheetml/2006/main" count="3054" uniqueCount="280">
  <si>
    <t>Amplicon L.:</t>
  </si>
  <si>
    <t>Length</t>
  </si>
  <si>
    <t>MMEJ</t>
  </si>
  <si>
    <t>Type</t>
  </si>
  <si>
    <t>Count</t>
  </si>
  <si>
    <t xml:space="preserve"> </t>
  </si>
  <si>
    <t>Reference</t>
  </si>
  <si>
    <t>Del%</t>
  </si>
  <si>
    <t>Ins%</t>
  </si>
  <si>
    <t>SNV%</t>
  </si>
  <si>
    <t>MNV%</t>
  </si>
  <si>
    <r>
      <t xml:space="preserve">ins 1b </t>
    </r>
    <r>
      <rPr>
        <b/>
        <sz val="11"/>
        <color theme="1" tint="4.9989318521683403E-2"/>
        <rFont val="Calibri"/>
        <family val="2"/>
        <scheme val="minor"/>
      </rPr>
      <t>A</t>
    </r>
  </si>
  <si>
    <r>
      <t xml:space="preserve">ins 1b </t>
    </r>
    <r>
      <rPr>
        <b/>
        <sz val="11"/>
        <color theme="1" tint="4.9989318521683403E-2"/>
        <rFont val="Calibri"/>
        <family val="2"/>
        <scheme val="minor"/>
      </rPr>
      <t>C</t>
    </r>
  </si>
  <si>
    <r>
      <t xml:space="preserve">ins 1b </t>
    </r>
    <r>
      <rPr>
        <b/>
        <sz val="11"/>
        <color theme="1" tint="4.9989318521683403E-2"/>
        <rFont val="Calibri"/>
        <family val="2"/>
        <scheme val="minor"/>
      </rPr>
      <t>T</t>
    </r>
  </si>
  <si>
    <t>Perfect Del%</t>
  </si>
  <si>
    <t>OtherDel %</t>
  </si>
  <si>
    <t>No Reads</t>
  </si>
  <si>
    <t>Rel. Freq.</t>
  </si>
  <si>
    <t>indel Length</t>
  </si>
  <si>
    <t>indel Size</t>
  </si>
  <si>
    <t>Deletion Size</t>
  </si>
  <si>
    <t>Insertion Size</t>
  </si>
  <si>
    <t>MNV Size</t>
  </si>
  <si>
    <t>Other%</t>
  </si>
  <si>
    <t>Deletion</t>
  </si>
  <si>
    <t>Insertion</t>
  </si>
  <si>
    <t>C to T</t>
  </si>
  <si>
    <t>G to A</t>
  </si>
  <si>
    <t>Graphical appearance of gRNAs</t>
  </si>
  <si>
    <t>Spacer</t>
  </si>
  <si>
    <t>PAM</t>
  </si>
  <si>
    <t>Spacer line</t>
  </si>
  <si>
    <t>PAM Line</t>
  </si>
  <si>
    <t>Cut Line</t>
  </si>
  <si>
    <t>Knockout</t>
  </si>
  <si>
    <t>Graphical appearance of variants</t>
  </si>
  <si>
    <t xml:space="preserve">1st PAM </t>
  </si>
  <si>
    <t xml:space="preserve">2nd PAM </t>
  </si>
  <si>
    <t>Editing type:</t>
  </si>
  <si>
    <t>RC-RefSeq:</t>
  </si>
  <si>
    <t>RefSeq:</t>
  </si>
  <si>
    <t>CutSite1:</t>
  </si>
  <si>
    <t>CutSite2:</t>
  </si>
  <si>
    <t xml:space="preserve">MNV </t>
  </si>
  <si>
    <t xml:space="preserve">SNV </t>
  </si>
  <si>
    <t>Bar H.:</t>
  </si>
  <si>
    <t>Repair  (all deletions)</t>
  </si>
  <si>
    <t>deletions</t>
  </si>
  <si>
    <t xml:space="preserve">  6-10 bp </t>
  </si>
  <si>
    <t xml:space="preserve">11-20 bp </t>
  </si>
  <si>
    <t>deletion</t>
  </si>
  <si>
    <t xml:space="preserve">21-30 bp </t>
  </si>
  <si>
    <t xml:space="preserve">&gt; 30 bp </t>
  </si>
  <si>
    <t>1st</t>
  </si>
  <si>
    <t>2nd</t>
  </si>
  <si>
    <t>3rd</t>
  </si>
  <si>
    <t>4th</t>
  </si>
  <si>
    <t>5th</t>
  </si>
  <si>
    <t>+/-11-20 b</t>
  </si>
  <si>
    <t>Efficiency</t>
  </si>
  <si>
    <t>+/-31-99 b</t>
  </si>
  <si>
    <t>+/-21-30 b</t>
  </si>
  <si>
    <t>+/-6-10 b</t>
  </si>
  <si>
    <t>+/-3-5 b</t>
  </si>
  <si>
    <t>+/-2 b</t>
  </si>
  <si>
    <t>+/-1 b</t>
  </si>
  <si>
    <t xml:space="preserve">1-5 bp </t>
  </si>
  <si>
    <t>Del Size</t>
  </si>
  <si>
    <t>Deleted 1 base</t>
  </si>
  <si>
    <r>
      <t xml:space="preserve">Del 1b </t>
    </r>
    <r>
      <rPr>
        <b/>
        <sz val="11"/>
        <color theme="1" tint="4.9989318521683403E-2"/>
        <rFont val="Calibri"/>
        <family val="2"/>
        <scheme val="minor"/>
      </rPr>
      <t>A</t>
    </r>
  </si>
  <si>
    <r>
      <t xml:space="preserve">Del 1b </t>
    </r>
    <r>
      <rPr>
        <b/>
        <sz val="11"/>
        <color theme="1" tint="4.9989318521683403E-2"/>
        <rFont val="Calibri"/>
        <family val="2"/>
        <scheme val="minor"/>
      </rPr>
      <t>C</t>
    </r>
  </si>
  <si>
    <r>
      <t xml:space="preserve">Del 1b </t>
    </r>
    <r>
      <rPr>
        <b/>
        <sz val="11"/>
        <color theme="1" tint="4.9989318521683403E-2"/>
        <rFont val="Calibri"/>
        <family val="2"/>
        <scheme val="minor"/>
      </rPr>
      <t>T</t>
    </r>
  </si>
  <si>
    <t>Largest del is due to MMEJ?</t>
  </si>
  <si>
    <t>Mutagenesis rate</t>
  </si>
  <si>
    <t>1 b Del proximity to PAM</t>
  </si>
  <si>
    <t>T</t>
  </si>
  <si>
    <t>A</t>
  </si>
  <si>
    <t>G</t>
  </si>
  <si>
    <t>C</t>
  </si>
  <si>
    <t>All variants</t>
  </si>
  <si>
    <t>DelRGB</t>
  </si>
  <si>
    <t>HM1.Transparancy</t>
  </si>
  <si>
    <t>HM1.Location</t>
  </si>
  <si>
    <t>RGBindex</t>
  </si>
  <si>
    <t>insRGB</t>
  </si>
  <si>
    <t>mmejRGB</t>
  </si>
  <si>
    <t>1 b Ins proximity to PAM</t>
  </si>
  <si>
    <t>Inserted 1 base</t>
  </si>
  <si>
    <t>Indel type</t>
  </si>
  <si>
    <t>Indel size</t>
  </si>
  <si>
    <r>
      <t xml:space="preserve">Del 1b </t>
    </r>
    <r>
      <rPr>
        <b/>
        <sz val="11"/>
        <color rgb="FFFBD8BD"/>
        <rFont val="Calibri"/>
        <family val="2"/>
        <scheme val="minor"/>
      </rPr>
      <t>G</t>
    </r>
  </si>
  <si>
    <t>SampleNo.:</t>
  </si>
  <si>
    <t>Treatment:</t>
  </si>
  <si>
    <t>Duplication</t>
  </si>
  <si>
    <t>Samples</t>
  </si>
  <si>
    <t>Total # Samples</t>
  </si>
  <si>
    <t>Saved Location</t>
  </si>
  <si>
    <t>Excl./Incl.</t>
  </si>
  <si>
    <t>Project:</t>
  </si>
  <si>
    <t>DataExportPoint1</t>
  </si>
  <si>
    <t>DataExportPoint2</t>
  </si>
  <si>
    <t>Duplications</t>
  </si>
  <si>
    <t>Total Included</t>
  </si>
  <si>
    <t>Mean</t>
  </si>
  <si>
    <t>Rel.Freq.</t>
  </si>
  <si>
    <t>Cumulative Rel. Freq.</t>
  </si>
  <si>
    <t>Rel. Freq</t>
  </si>
  <si>
    <t>Rel.Freq</t>
  </si>
  <si>
    <t>duplicationRGB</t>
  </si>
  <si>
    <t>Prox.</t>
  </si>
  <si>
    <t>Dist.</t>
  </si>
  <si>
    <t>= Dist. Ref</t>
  </si>
  <si>
    <t>= Prox. Ref</t>
  </si>
  <si>
    <t>Analysis</t>
  </si>
  <si>
    <t>Grouping</t>
  </si>
  <si>
    <t>Total Samples</t>
  </si>
  <si>
    <t>Total # Groups</t>
  </si>
  <si>
    <t>DOE</t>
  </si>
  <si>
    <t>Factor1</t>
  </si>
  <si>
    <t>Factor2</t>
  </si>
  <si>
    <t>AZ01</t>
  </si>
  <si>
    <t>G001</t>
  </si>
  <si>
    <t>#</t>
  </si>
  <si>
    <t>Result</t>
  </si>
  <si>
    <t># of Reads mapped to Ref.</t>
  </si>
  <si>
    <t>No. Reads</t>
  </si>
  <si>
    <t>%</t>
  </si>
  <si>
    <t>Reference Sequence</t>
  </si>
  <si>
    <t>gRNA1</t>
  </si>
  <si>
    <t>File Name</t>
  </si>
  <si>
    <t>Total Files:</t>
  </si>
  <si>
    <t>HeatMap</t>
  </si>
  <si>
    <t>Lane1</t>
  </si>
  <si>
    <t>Lane2</t>
  </si>
  <si>
    <t>Lane3</t>
  </si>
  <si>
    <t>index</t>
  </si>
  <si>
    <t>Distal:</t>
  </si>
  <si>
    <t>Proximal:</t>
  </si>
  <si>
    <t>Save in:</t>
  </si>
  <si>
    <t>PAM+2</t>
  </si>
  <si>
    <t>Pattern-Predicted File Name</t>
  </si>
  <si>
    <t>Address for Pttern-Prediction</t>
  </si>
  <si>
    <t>Analyzed File Name</t>
  </si>
  <si>
    <t>Address for Analyzed file</t>
  </si>
  <si>
    <t>Comment</t>
  </si>
  <si>
    <t>Comments</t>
  </si>
  <si>
    <t>Files Address</t>
  </si>
  <si>
    <t>Pattern Predicted:</t>
  </si>
  <si>
    <t>in-frame</t>
  </si>
  <si>
    <t>ou-of-frame</t>
  </si>
  <si>
    <t>Mutated Reads</t>
  </si>
  <si>
    <t>In-Frame Reads</t>
  </si>
  <si>
    <t>Out-of-frame Reads</t>
  </si>
  <si>
    <t>2 bp deletions</t>
  </si>
  <si>
    <t>2 bp insertions</t>
  </si>
  <si>
    <t>Other</t>
  </si>
  <si>
    <t>Equal to Reference</t>
  </si>
  <si>
    <t>Nt. 4 and 5</t>
  </si>
  <si>
    <t>Nt. 3 and 4</t>
  </si>
  <si>
    <t>Nt. 2 and 3</t>
  </si>
  <si>
    <t>Nt. 4</t>
  </si>
  <si>
    <t>Nt. 3</t>
  </si>
  <si>
    <t>Ext.PAM1</t>
  </si>
  <si>
    <t>BE outcome:</t>
  </si>
  <si>
    <t>MH arm</t>
  </si>
  <si>
    <t>Btw4&amp;5=65</t>
  </si>
  <si>
    <t>Btw3&amp;4=54</t>
  </si>
  <si>
    <t>Btw2&amp;3=43</t>
  </si>
  <si>
    <t>Insertions</t>
  </si>
  <si>
    <t>Repair</t>
  </si>
  <si>
    <t>1 b ins</t>
  </si>
  <si>
    <t>2 b ins</t>
  </si>
  <si>
    <t>3 b ins</t>
  </si>
  <si>
    <t>4 b ins</t>
  </si>
  <si>
    <t>5 b ins</t>
  </si>
  <si>
    <t>Deletions</t>
  </si>
  <si>
    <t>&gt;5 b ins</t>
  </si>
  <si>
    <t>1 b Del</t>
  </si>
  <si>
    <t>2 b Del</t>
  </si>
  <si>
    <t>3 b Del</t>
  </si>
  <si>
    <t>4 b Del</t>
  </si>
  <si>
    <t>5 b Del</t>
  </si>
  <si>
    <t>11-20 b Del</t>
  </si>
  <si>
    <t>&gt;20 b Del</t>
  </si>
  <si>
    <t>Btw 4&amp;5</t>
  </si>
  <si>
    <t>Btw 3&amp;4</t>
  </si>
  <si>
    <t>Btw 2&amp;3</t>
  </si>
  <si>
    <t>6-10 b Del</t>
  </si>
  <si>
    <t>2b ins Equal to Reference</t>
  </si>
  <si>
    <t>Extended PAM</t>
  </si>
  <si>
    <t>PAM Strand</t>
  </si>
  <si>
    <t>Cut Window</t>
  </si>
  <si>
    <t>SEM</t>
  </si>
  <si>
    <t>Database</t>
  </si>
  <si>
    <t>#Mut Reads:</t>
  </si>
  <si>
    <t>#Variants:</t>
  </si>
  <si>
    <t>Mutagenesis</t>
  </si>
  <si>
    <r>
      <t xml:space="preserve">ins 1b </t>
    </r>
    <r>
      <rPr>
        <b/>
        <sz val="11"/>
        <color rgb="FFB2FCC5"/>
        <rFont val="Calibri"/>
        <family val="2"/>
        <scheme val="minor"/>
      </rPr>
      <t>G</t>
    </r>
  </si>
  <si>
    <t>LargeDeletion+/-1</t>
  </si>
  <si>
    <t>LargeDeletion+/-2</t>
  </si>
  <si>
    <t>Dual gRNA - Deletions</t>
  </si>
  <si>
    <t>Del</t>
  </si>
  <si>
    <t>ins</t>
  </si>
  <si>
    <t>Single base indel at cutsite (Applies only for single guide)</t>
  </si>
  <si>
    <t>Del/ins  (%)</t>
  </si>
  <si>
    <t>CutSite-Indel</t>
  </si>
  <si>
    <t>1b-Del%</t>
  </si>
  <si>
    <t>1b-Ins%</t>
  </si>
  <si>
    <t>Reference Position</t>
  </si>
  <si>
    <t>gRNA</t>
  </si>
  <si>
    <t>RefSeq</t>
  </si>
  <si>
    <t>N</t>
  </si>
  <si>
    <t>Cumulative Mean</t>
  </si>
  <si>
    <t>Allele</t>
  </si>
  <si>
    <t>3^2</t>
  </si>
  <si>
    <t>4^3</t>
  </si>
  <si>
    <t>3^2=3</t>
  </si>
  <si>
    <t>4^3=4</t>
  </si>
  <si>
    <t>5^4=65</t>
  </si>
  <si>
    <t>4^3=54</t>
  </si>
  <si>
    <t>3^2=43</t>
  </si>
  <si>
    <t>5^4</t>
  </si>
  <si>
    <t>Variant</t>
  </si>
  <si>
    <t>1 base L.</t>
  </si>
  <si>
    <t xml:space="preserve">Match </t>
  </si>
  <si>
    <t>Treatment</t>
  </si>
  <si>
    <t>No. Reads mapped</t>
  </si>
  <si>
    <t>sgRNA1</t>
  </si>
  <si>
    <t>sgRNA2</t>
  </si>
  <si>
    <t>Seq. sgRNA1:</t>
  </si>
  <si>
    <t>Seq. sgRNA2:</t>
  </si>
  <si>
    <t>Other-EJ%</t>
  </si>
  <si>
    <t xml:space="preserve">1sgRNA Alignment window </t>
  </si>
  <si>
    <t xml:space="preserve">2sgRNA Alignment window </t>
  </si>
  <si>
    <t>c-MMEJ%</t>
  </si>
  <si>
    <t>MicroHomology</t>
  </si>
  <si>
    <t>C:\Users\kftg820\Desktop</t>
  </si>
  <si>
    <t>Gene/Name:</t>
  </si>
  <si>
    <t>sgRNA1 L.:</t>
  </si>
  <si>
    <t>sgRNA2 L.:</t>
  </si>
  <si>
    <t>Ext.PAM2</t>
  </si>
  <si>
    <t>Window:</t>
  </si>
  <si>
    <t>Excl. Fwd.</t>
  </si>
  <si>
    <t>Excl. Rev.</t>
  </si>
  <si>
    <t>TG</t>
  </si>
  <si>
    <t>TGG</t>
  </si>
  <si>
    <t>RIMA</t>
  </si>
  <si>
    <t>-</t>
  </si>
  <si>
    <t>TGGAAGCACGAA</t>
  </si>
  <si>
    <t>GAATGGTTG</t>
  </si>
  <si>
    <t>TGGAAGCACGAATGGT</t>
  </si>
  <si>
    <t>AT</t>
  </si>
  <si>
    <t>GAAT</t>
  </si>
  <si>
    <t>TGGT</t>
  </si>
  <si>
    <t>GCCTGGAAGCACGAAT</t>
  </si>
  <si>
    <t>GCACGAAT</t>
  </si>
  <si>
    <t>GAATGGTTGGAAAGGA</t>
  </si>
  <si>
    <t>AATGGTTGGAAAGGAGA</t>
  </si>
  <si>
    <t>GG</t>
  </si>
  <si>
    <t>GGTTGG</t>
  </si>
  <si>
    <t>ATGGTTGGAAAGG</t>
  </si>
  <si>
    <t>SNV</t>
  </si>
  <si>
    <t>AGCACGAAT</t>
  </si>
  <si>
    <t>GAATGGTTGGAAAG</t>
  </si>
  <si>
    <t>ACGAAT</t>
  </si>
  <si>
    <t>AAT</t>
  </si>
  <si>
    <t>ATGGTTGG</t>
  </si>
  <si>
    <t>AATGGTTGGA</t>
  </si>
  <si>
    <t>GAAGCACGAAT</t>
  </si>
  <si>
    <t>GAATG</t>
  </si>
  <si>
    <t>GGAAAGGAGAA</t>
  </si>
  <si>
    <t>AAGCACGAATGGTTGGA</t>
  </si>
  <si>
    <t>GGTTG</t>
  </si>
  <si>
    <t>GGTTGGA</t>
  </si>
  <si>
    <t>GGTTGGAA</t>
  </si>
  <si>
    <t>GCCTGGAAGCACGAATG</t>
  </si>
  <si>
    <t>GGAAGCACGAATG</t>
  </si>
  <si>
    <t>AAGCACGA</t>
  </si>
  <si>
    <t>TGCCTGCATTTTAGTCGTGAGATGGAGAATAAAGAAACTCTCAAAGGGTTGCACAAGATGGATGATCGTCCAGAGGAACGAATGATCAGGGAGAAACTGAAGGCAACCTGTATGCCAGCCTGGAAGCACGAATGGTTGGAAAGGAGAAATAGGCGAGGGCCTGTGGTAAGTGGCTATGGG</t>
  </si>
  <si>
    <t>AGCCTGGAAGCACGAATGGT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</si>
</sst>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rgb="FFFBD5F6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9C0006"/>
      <name val="Arial"/>
      <family val="2"/>
    </font>
    <font>
      <sz val="10"/>
      <color theme="7" tint="0.39997558519241921"/>
      <name val="Arial"/>
      <family val="2"/>
    </font>
    <font>
      <sz val="10"/>
      <color theme="0"/>
      <name val="Arial"/>
      <family val="2"/>
    </font>
    <font>
      <sz val="11"/>
      <color theme="2" tint="-0.499984740745262"/>
      <name val="Courier New"/>
      <family val="3"/>
    </font>
    <font>
      <sz val="11"/>
      <name val="Courier New"/>
      <family val="3"/>
    </font>
    <font>
      <sz val="10"/>
      <color theme="8" tint="-0.249977111117893"/>
      <name val="Arial"/>
      <family val="2"/>
    </font>
    <font>
      <sz val="11"/>
      <color rgb="FF514123"/>
      <name val="Calibri"/>
      <family val="2"/>
      <scheme val="minor"/>
    </font>
    <font>
      <sz val="11"/>
      <color rgb="FFEF853D"/>
      <name val="Calibri"/>
      <family val="2"/>
      <scheme val="minor"/>
    </font>
    <font>
      <sz val="11"/>
      <color rgb="FFF4AA78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42D"/>
      <name val="Calibri"/>
      <family val="2"/>
      <scheme val="minor"/>
    </font>
    <font>
      <sz val="11"/>
      <color rgb="FFFBD8BD"/>
      <name val="Calibri"/>
      <family val="2"/>
      <scheme val="minor"/>
    </font>
    <font>
      <b/>
      <sz val="11"/>
      <color rgb="FFFBD8BD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CC66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7400"/>
      <name val="Calibri"/>
      <family val="2"/>
      <scheme val="minor"/>
    </font>
    <font>
      <b/>
      <sz val="11"/>
      <color rgb="FFB7B7FF"/>
      <name val="Calibri"/>
      <family val="2"/>
      <scheme val="minor"/>
    </font>
    <font>
      <b/>
      <sz val="11"/>
      <color rgb="FFFFD1D1"/>
      <name val="Calibri"/>
      <family val="2"/>
      <scheme val="minor"/>
    </font>
    <font>
      <sz val="11"/>
      <color theme="1"/>
      <name val="Courier New"/>
      <family val="3"/>
    </font>
    <font>
      <sz val="11"/>
      <color theme="0"/>
      <name val="Courier New"/>
      <family val="3"/>
    </font>
    <font>
      <sz val="11"/>
      <color theme="4" tint="0.59999389629810485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B2FCC5"/>
      <name val="Calibri"/>
      <family val="2"/>
      <scheme val="minor"/>
    </font>
    <font>
      <b/>
      <sz val="11"/>
      <color rgb="FFB2FCC5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theme="1"/>
      <name val="Courier New"/>
      <family val="3"/>
    </font>
    <font>
      <sz val="12"/>
      <name val="Courier New"/>
      <family val="3"/>
    </font>
    <font>
      <sz val="10"/>
      <name val="Cooper Black"/>
      <family val="1"/>
    </font>
    <font>
      <sz val="10"/>
      <color theme="0"/>
      <name val="Cooper Black"/>
      <family val="1"/>
    </font>
    <font>
      <sz val="11"/>
      <color rgb="FF0033CC"/>
      <name val="Courier New"/>
      <family val="3"/>
    </font>
    <font>
      <sz val="10"/>
      <name val="Courier New"/>
      <family val="3"/>
    </font>
  </fonts>
  <fills count="1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5E0658"/>
        <bgColor indexed="64"/>
      </patternFill>
    </fill>
    <fill>
      <patternFill patternType="solid">
        <fgColor rgb="FFFCDCF8"/>
        <bgColor indexed="64"/>
      </patternFill>
    </fill>
    <fill>
      <patternFill patternType="solid">
        <fgColor rgb="FFF9B9F1"/>
        <bgColor indexed="64"/>
      </patternFill>
    </fill>
    <fill>
      <patternFill patternType="solid">
        <fgColor rgb="FFF478E5"/>
        <bgColor indexed="64"/>
      </patternFill>
    </fill>
    <fill>
      <patternFill patternType="solid">
        <fgColor rgb="FFD511BE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186BB0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6EB1E8"/>
        <bgColor indexed="64"/>
      </patternFill>
    </fill>
    <fill>
      <patternFill patternType="solid">
        <fgColor rgb="FFA5CFF1"/>
        <bgColor indexed="64"/>
      </patternFill>
    </fill>
    <fill>
      <patternFill patternType="solid">
        <fgColor rgb="FF2E8EDE"/>
        <bgColor indexed="64"/>
      </patternFill>
    </fill>
    <fill>
      <patternFill patternType="solid">
        <fgColor rgb="FFF9E1D3"/>
        <bgColor indexed="64"/>
      </patternFill>
    </fill>
    <fill>
      <patternFill patternType="solid">
        <fgColor rgb="FF9F480D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rgb="FFF4AD7C"/>
        <bgColor indexed="64"/>
      </patternFill>
    </fill>
    <fill>
      <patternFill patternType="solid">
        <fgColor rgb="FFFAD9C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A30A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CC5B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52F0"/>
        <bgColor indexed="64"/>
      </patternFill>
    </fill>
    <fill>
      <patternFill patternType="solid">
        <fgColor rgb="FF715A31"/>
        <bgColor indexed="64"/>
      </patternFill>
    </fill>
    <fill>
      <patternFill patternType="solid">
        <fgColor rgb="FFBC9D64"/>
        <bgColor indexed="64"/>
      </patternFill>
    </fill>
    <fill>
      <patternFill patternType="solid">
        <fgColor rgb="FFDECFB4"/>
        <bgColor indexed="64"/>
      </patternFill>
    </fill>
    <fill>
      <patternFill patternType="solid">
        <fgColor rgb="FFEBE2D1"/>
        <bgColor indexed="64"/>
      </patternFill>
    </fill>
    <fill>
      <patternFill patternType="solid">
        <fgColor rgb="FF6D3109"/>
        <bgColor indexed="64"/>
      </patternFill>
    </fill>
    <fill>
      <patternFill patternType="solid">
        <fgColor rgb="FF4A220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50C03"/>
        <bgColor indexed="64"/>
      </patternFill>
    </fill>
    <fill>
      <patternFill patternType="solid">
        <fgColor rgb="FFCA1906"/>
        <bgColor indexed="64"/>
      </patternFill>
    </fill>
    <fill>
      <patternFill patternType="solid">
        <fgColor rgb="FFFEDAD6"/>
        <bgColor indexed="64"/>
      </patternFill>
    </fill>
    <fill>
      <patternFill patternType="solid">
        <fgColor rgb="FFFCA79E"/>
        <bgColor indexed="64"/>
      </patternFill>
    </fill>
    <fill>
      <patternFill patternType="solid">
        <fgColor rgb="FFFA5D4C"/>
        <bgColor indexed="64"/>
      </patternFill>
    </fill>
    <fill>
      <patternFill patternType="solid">
        <fgColor rgb="FF7FE99B"/>
        <bgColor indexed="64"/>
      </patternFill>
    </fill>
    <fill>
      <patternFill patternType="solid">
        <fgColor rgb="FF1CA440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4AA78"/>
        <bgColor indexed="64"/>
      </patternFill>
    </fill>
    <fill>
      <patternFill patternType="solid">
        <fgColor rgb="FFEE7C2E"/>
        <bgColor indexed="64"/>
      </patternFill>
    </fill>
    <fill>
      <patternFill patternType="solid">
        <fgColor rgb="FFAA4D0E"/>
        <bgColor indexed="64"/>
      </patternFill>
    </fill>
    <fill>
      <patternFill patternType="solid">
        <fgColor rgb="FF60A9E6"/>
        <bgColor indexed="64"/>
      </patternFill>
    </fill>
    <fill>
      <patternFill patternType="solid">
        <fgColor rgb="FFB8975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B72C0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6D5F3"/>
        <bgColor indexed="64"/>
      </patternFill>
    </fill>
    <fill>
      <patternFill patternType="solid">
        <fgColor rgb="FFC197E1"/>
        <bgColor indexed="64"/>
      </patternFill>
    </fill>
    <fill>
      <patternFill patternType="solid">
        <fgColor rgb="FF9953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A00"/>
        <bgColor indexed="64"/>
      </patternFill>
    </fill>
    <fill>
      <patternFill patternType="solid">
        <fgColor rgb="FF6000A2"/>
        <bgColor indexed="64"/>
      </patternFill>
    </fill>
    <fill>
      <patternFill patternType="solid">
        <fgColor rgb="FFD89FFF"/>
        <bgColor indexed="64"/>
      </patternFill>
    </fill>
    <fill>
      <patternFill patternType="solid">
        <fgColor rgb="FFF1DDFF"/>
        <bgColor indexed="64"/>
      </patternFill>
    </fill>
    <fill>
      <patternFill patternType="solid">
        <fgColor rgb="FFBD5BFF"/>
        <bgColor indexed="64"/>
      </patternFill>
    </fill>
    <fill>
      <patternFill patternType="solid">
        <fgColor rgb="FF9A05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C46"/>
        <bgColor indexed="64"/>
      </patternFill>
    </fill>
    <fill>
      <patternFill patternType="solid">
        <fgColor rgb="FF4A743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AF9F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FFD5CD"/>
        <bgColor indexed="64"/>
      </patternFill>
    </fill>
    <fill>
      <patternFill patternType="solid">
        <fgColor rgb="FFFF8971"/>
        <bgColor indexed="64"/>
      </patternFill>
    </fill>
    <fill>
      <patternFill patternType="solid">
        <fgColor rgb="FFFF694B"/>
        <bgColor indexed="64"/>
      </patternFill>
    </fill>
    <fill>
      <patternFill patternType="solid">
        <fgColor rgb="FFFF3C15"/>
        <bgColor indexed="64"/>
      </patternFill>
    </fill>
    <fill>
      <patternFill patternType="solid">
        <fgColor rgb="FF0154CF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C9E0FF"/>
        <bgColor indexed="64"/>
      </patternFill>
    </fill>
    <fill>
      <patternFill patternType="solid">
        <fgColor rgb="FF97C4FF"/>
        <bgColor indexed="64"/>
      </patternFill>
    </fill>
    <fill>
      <patternFill patternType="solid">
        <fgColor rgb="FF61A5FF"/>
        <bgColor indexed="64"/>
      </patternFill>
    </fill>
    <fill>
      <patternFill patternType="solid">
        <fgColor rgb="FF2F88FF"/>
        <bgColor indexed="64"/>
      </patternFill>
    </fill>
    <fill>
      <patternFill patternType="solid">
        <fgColor rgb="FFF3C503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FFF5CD"/>
        <bgColor indexed="64"/>
      </patternFill>
    </fill>
    <fill>
      <patternFill patternType="solid">
        <fgColor rgb="FFFFEB97"/>
        <bgColor indexed="64"/>
      </patternFill>
    </fill>
    <fill>
      <patternFill patternType="solid">
        <fgColor rgb="FFFFE269"/>
        <bgColor indexed="64"/>
      </patternFill>
    </fill>
    <fill>
      <patternFill patternType="solid">
        <fgColor rgb="FFFFD833"/>
        <bgColor indexed="64"/>
      </patternFill>
    </fill>
    <fill>
      <patternFill patternType="solid">
        <fgColor rgb="FFF6C700"/>
        <bgColor indexed="64"/>
      </patternFill>
    </fill>
    <fill>
      <patternFill patternType="solid">
        <fgColor rgb="FF006BFA"/>
        <bgColor indexed="64"/>
      </patternFill>
    </fill>
    <fill>
      <patternFill patternType="solid">
        <fgColor rgb="FF005CD6"/>
        <bgColor indexed="64"/>
      </patternFill>
    </fill>
    <fill>
      <patternFill patternType="solid">
        <fgColor rgb="FF0045A2"/>
        <bgColor indexed="64"/>
      </patternFill>
    </fill>
    <fill>
      <patternFill patternType="solid">
        <fgColor rgb="FF3D1C05"/>
        <bgColor indexed="64"/>
      </patternFill>
    </fill>
    <fill>
      <patternFill patternType="solid">
        <fgColor rgb="FFEBCDFF"/>
        <bgColor indexed="64"/>
      </patternFill>
    </fill>
    <fill>
      <patternFill patternType="solid">
        <fgColor rgb="FFC0CD1D"/>
        <bgColor indexed="64"/>
      </patternFill>
    </fill>
    <fill>
      <patternFill patternType="solid">
        <fgColor rgb="FF00FFFE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D89F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D89FFF"/>
      </bottom>
      <diagonal/>
    </border>
    <border>
      <left style="thin">
        <color indexed="64"/>
      </left>
      <right style="medium">
        <color indexed="64"/>
      </right>
      <top style="thin">
        <color rgb="FFBD5BFF"/>
      </top>
      <bottom style="thin">
        <color rgb="FFBD5BFF"/>
      </bottom>
      <diagonal/>
    </border>
    <border>
      <left style="thin">
        <color indexed="64"/>
      </left>
      <right style="thin">
        <color indexed="64"/>
      </right>
      <top style="thin">
        <color rgb="FFBD5BF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BD5BFF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696D"/>
      </bottom>
      <diagonal/>
    </border>
    <border>
      <left style="thin">
        <color indexed="64"/>
      </left>
      <right style="medium">
        <color indexed="64"/>
      </right>
      <top style="thin">
        <color rgb="FFFF696D"/>
      </top>
      <bottom style="thin">
        <color rgb="FFFF696D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AF937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E775D7"/>
      </bottom>
      <diagonal/>
    </border>
    <border>
      <left style="thin">
        <color indexed="64"/>
      </left>
      <right style="medium">
        <color indexed="64"/>
      </right>
      <top style="thin">
        <color rgb="FFE775D7"/>
      </top>
      <bottom style="thin">
        <color rgb="FFE775D7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FF8971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7"/>
      </bottom>
      <diagonal/>
    </border>
    <border>
      <left style="thin">
        <color indexed="64"/>
      </left>
      <right style="medium">
        <color indexed="64"/>
      </right>
      <top style="thin">
        <color theme="7"/>
      </top>
      <bottom style="thin">
        <color theme="7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3" applyNumberFormat="0" applyAlignment="0" applyProtection="0"/>
    <xf numFmtId="0" fontId="10" fillId="7" borderId="4" applyNumberFormat="0" applyAlignment="0" applyProtection="0"/>
    <xf numFmtId="0" fontId="6" fillId="8" borderId="5" applyNumberFormat="0" applyFont="0" applyAlignment="0" applyProtection="0"/>
    <xf numFmtId="0" fontId="38" fillId="0" borderId="0" applyNumberFormat="0" applyFill="0" applyBorder="0" applyAlignment="0" applyProtection="0"/>
  </cellStyleXfs>
  <cellXfs count="684">
    <xf numFmtId="0" fontId="0" fillId="0" borderId="0" xfId="0"/>
    <xf numFmtId="0" fontId="3" fillId="2" borderId="0" xfId="0" applyFont="1" applyFill="1" applyBorder="1"/>
    <xf numFmtId="0" fontId="3" fillId="2" borderId="0" xfId="0" applyFont="1" applyFill="1"/>
    <xf numFmtId="0" fontId="5" fillId="2" borderId="0" xfId="0" applyFont="1" applyFill="1"/>
    <xf numFmtId="0" fontId="4" fillId="2" borderId="0" xfId="0" applyFont="1" applyFill="1" applyBorder="1"/>
    <xf numFmtId="0" fontId="1" fillId="2" borderId="0" xfId="1" applyFont="1" applyFill="1"/>
    <xf numFmtId="0" fontId="1" fillId="0" borderId="0" xfId="1" applyFont="1" applyFill="1"/>
    <xf numFmtId="0" fontId="11" fillId="2" borderId="0" xfId="0" applyFont="1" applyFill="1" applyBorder="1" applyAlignment="1">
      <alignment horizontal="center" vertical="center"/>
    </xf>
    <xf numFmtId="0" fontId="0" fillId="2" borderId="0" xfId="0" applyFont="1" applyFill="1"/>
    <xf numFmtId="0" fontId="0" fillId="0" borderId="0" xfId="0" applyFont="1" applyFill="1"/>
    <xf numFmtId="0" fontId="0" fillId="2" borderId="0" xfId="0" applyFont="1" applyFill="1" applyBorder="1"/>
    <xf numFmtId="0" fontId="5" fillId="2" borderId="0" xfId="0" applyFont="1" applyFill="1" applyBorder="1"/>
    <xf numFmtId="0" fontId="0" fillId="2" borderId="11" xfId="0" applyFont="1" applyFill="1" applyBorder="1"/>
    <xf numFmtId="0" fontId="0" fillId="2" borderId="12" xfId="0" applyFont="1" applyFill="1" applyBorder="1"/>
    <xf numFmtId="0" fontId="0" fillId="2" borderId="14" xfId="0" applyFont="1" applyFill="1" applyBorder="1"/>
    <xf numFmtId="0" fontId="1" fillId="2" borderId="7" xfId="1" applyFont="1" applyFill="1" applyBorder="1"/>
    <xf numFmtId="0" fontId="1" fillId="2" borderId="2" xfId="1" applyFont="1" applyFill="1" applyBorder="1"/>
    <xf numFmtId="0" fontId="1" fillId="2" borderId="8" xfId="1" applyFont="1" applyFill="1" applyBorder="1"/>
    <xf numFmtId="0" fontId="1" fillId="2" borderId="9" xfId="1" applyFont="1" applyFill="1" applyBorder="1"/>
    <xf numFmtId="0" fontId="1" fillId="2" borderId="13" xfId="1" applyFont="1" applyFill="1" applyBorder="1"/>
    <xf numFmtId="0" fontId="3" fillId="20" borderId="1" xfId="0" applyFont="1" applyFill="1" applyBorder="1" applyAlignment="1"/>
    <xf numFmtId="0" fontId="1" fillId="2" borderId="0" xfId="1" applyFont="1" applyFill="1" applyBorder="1"/>
    <xf numFmtId="0" fontId="3" fillId="2" borderId="13" xfId="0" applyFont="1" applyFill="1" applyBorder="1"/>
    <xf numFmtId="0" fontId="15" fillId="2" borderId="0" xfId="0" applyFont="1" applyFill="1" applyBorder="1"/>
    <xf numFmtId="0" fontId="15" fillId="2" borderId="0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vertical="center"/>
    </xf>
    <xf numFmtId="0" fontId="15" fillId="33" borderId="1" xfId="0" applyFont="1" applyFill="1" applyBorder="1" applyAlignment="1">
      <alignment horizontal="center" vertical="center"/>
    </xf>
    <xf numFmtId="0" fontId="16" fillId="0" borderId="1" xfId="0" applyFont="1" applyFill="1" applyBorder="1"/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>
      <alignment vertical="center"/>
    </xf>
    <xf numFmtId="0" fontId="17" fillId="0" borderId="2" xfId="0" applyFont="1" applyFill="1" applyBorder="1" applyAlignment="1">
      <alignment vertical="center"/>
    </xf>
    <xf numFmtId="0" fontId="15" fillId="0" borderId="2" xfId="0" applyFont="1" applyFill="1" applyBorder="1"/>
    <xf numFmtId="0" fontId="17" fillId="0" borderId="0" xfId="0" applyFont="1" applyFill="1" applyBorder="1" applyAlignment="1">
      <alignment vertical="center"/>
    </xf>
    <xf numFmtId="0" fontId="0" fillId="16" borderId="25" xfId="0" applyFont="1" applyFill="1" applyBorder="1"/>
    <xf numFmtId="0" fontId="0" fillId="19" borderId="23" xfId="0" applyFont="1" applyFill="1" applyBorder="1"/>
    <xf numFmtId="0" fontId="15" fillId="37" borderId="15" xfId="4" applyFont="1" applyFill="1" applyBorder="1" applyAlignment="1">
      <alignment horizontal="left" vertical="center"/>
    </xf>
    <xf numFmtId="0" fontId="17" fillId="37" borderId="15" xfId="3" applyFont="1" applyFill="1" applyBorder="1" applyAlignment="1">
      <alignment horizontal="left"/>
    </xf>
    <xf numFmtId="0" fontId="4" fillId="2" borderId="0" xfId="0" applyFont="1" applyFill="1"/>
    <xf numFmtId="0" fontId="17" fillId="40" borderId="1" xfId="0" applyFont="1" applyFill="1" applyBorder="1" applyAlignment="1">
      <alignment horizontal="center" vertical="center"/>
    </xf>
    <xf numFmtId="0" fontId="23" fillId="2" borderId="0" xfId="0" applyFont="1" applyFill="1" applyBorder="1"/>
    <xf numFmtId="0" fontId="23" fillId="2" borderId="0" xfId="0" applyFont="1" applyFill="1"/>
    <xf numFmtId="0" fontId="17" fillId="37" borderId="15" xfId="0" applyFont="1" applyFill="1" applyBorder="1" applyAlignment="1">
      <alignment horizontal="left" vertical="center"/>
    </xf>
    <xf numFmtId="0" fontId="3" fillId="2" borderId="26" xfId="0" applyFont="1" applyFill="1" applyBorder="1" applyAlignment="1"/>
    <xf numFmtId="0" fontId="12" fillId="43" borderId="15" xfId="0" applyFont="1" applyFill="1" applyBorder="1"/>
    <xf numFmtId="0" fontId="4" fillId="43" borderId="18" xfId="0" applyFont="1" applyFill="1" applyBorder="1"/>
    <xf numFmtId="0" fontId="12" fillId="44" borderId="15" xfId="0" applyFont="1" applyFill="1" applyBorder="1"/>
    <xf numFmtId="0" fontId="4" fillId="44" borderId="23" xfId="0" applyFont="1" applyFill="1" applyBorder="1"/>
    <xf numFmtId="0" fontId="25" fillId="45" borderId="15" xfId="0" applyFont="1" applyFill="1" applyBorder="1"/>
    <xf numFmtId="0" fontId="28" fillId="21" borderId="14" xfId="0" applyFont="1" applyFill="1" applyBorder="1"/>
    <xf numFmtId="0" fontId="0" fillId="45" borderId="18" xfId="0" applyFont="1" applyFill="1" applyBorder="1"/>
    <xf numFmtId="0" fontId="0" fillId="45" borderId="19" xfId="0" applyFont="1" applyFill="1" applyBorder="1"/>
    <xf numFmtId="0" fontId="2" fillId="45" borderId="18" xfId="0" applyFont="1" applyFill="1" applyBorder="1" applyAlignment="1">
      <alignment horizontal="center" vertical="center"/>
    </xf>
    <xf numFmtId="0" fontId="2" fillId="45" borderId="19" xfId="0" applyFont="1" applyFill="1" applyBorder="1" applyAlignment="1">
      <alignment horizontal="center" vertical="center"/>
    </xf>
    <xf numFmtId="0" fontId="23" fillId="39" borderId="6" xfId="0" applyFont="1" applyFill="1" applyBorder="1" applyAlignment="1">
      <alignment vertical="center"/>
    </xf>
    <xf numFmtId="0" fontId="23" fillId="39" borderId="16" xfId="0" applyFont="1" applyFill="1" applyBorder="1" applyAlignment="1">
      <alignment vertical="center"/>
    </xf>
    <xf numFmtId="2" fontId="13" fillId="2" borderId="19" xfId="0" applyNumberFormat="1" applyFont="1" applyFill="1" applyBorder="1"/>
    <xf numFmtId="0" fontId="12" fillId="55" borderId="15" xfId="0" quotePrefix="1" applyFont="1" applyFill="1" applyBorder="1"/>
    <xf numFmtId="0" fontId="12" fillId="55" borderId="21" xfId="0" quotePrefix="1" applyFont="1" applyFill="1" applyBorder="1"/>
    <xf numFmtId="0" fontId="12" fillId="57" borderId="15" xfId="0" quotePrefix="1" applyFont="1" applyFill="1" applyBorder="1"/>
    <xf numFmtId="0" fontId="12" fillId="57" borderId="21" xfId="0" quotePrefix="1" applyFont="1" applyFill="1" applyBorder="1"/>
    <xf numFmtId="0" fontId="12" fillId="58" borderId="15" xfId="0" quotePrefix="1" applyFont="1" applyFill="1" applyBorder="1"/>
    <xf numFmtId="0" fontId="12" fillId="58" borderId="22" xfId="0" quotePrefix="1" applyFont="1" applyFill="1" applyBorder="1"/>
    <xf numFmtId="0" fontId="1" fillId="2" borderId="11" xfId="1" applyFont="1" applyFill="1" applyBorder="1"/>
    <xf numFmtId="0" fontId="1" fillId="2" borderId="12" xfId="1" applyFont="1" applyFill="1" applyBorder="1"/>
    <xf numFmtId="0" fontId="1" fillId="2" borderId="14" xfId="1" applyFont="1" applyFill="1" applyBorder="1"/>
    <xf numFmtId="0" fontId="1" fillId="2" borderId="0" xfId="1" applyFont="1" applyFill="1" applyBorder="1" applyAlignment="1">
      <alignment horizontal="center" vertical="center"/>
    </xf>
    <xf numFmtId="0" fontId="1" fillId="2" borderId="0" xfId="1" applyFont="1" applyFill="1" applyAlignment="1">
      <alignment horizontal="center" vertical="center"/>
    </xf>
    <xf numFmtId="0" fontId="1" fillId="2" borderId="2" xfId="1" applyFont="1" applyFill="1" applyBorder="1" applyAlignment="1">
      <alignment horizontal="center" vertical="center"/>
    </xf>
    <xf numFmtId="0" fontId="1" fillId="2" borderId="8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4" fillId="2" borderId="7" xfId="1" applyFont="1" applyFill="1" applyBorder="1" applyAlignment="1">
      <alignment horizontal="center" vertical="center"/>
    </xf>
    <xf numFmtId="0" fontId="3" fillId="20" borderId="7" xfId="0" applyFont="1" applyFill="1" applyBorder="1" applyAlignment="1"/>
    <xf numFmtId="0" fontId="1" fillId="2" borderId="9" xfId="1" applyFont="1" applyFill="1" applyBorder="1" applyAlignment="1">
      <alignment horizontal="center" vertical="center"/>
    </xf>
    <xf numFmtId="0" fontId="1" fillId="2" borderId="27" xfId="1" applyFont="1" applyFill="1" applyBorder="1" applyAlignment="1">
      <alignment horizontal="center" vertical="center"/>
    </xf>
    <xf numFmtId="0" fontId="1" fillId="2" borderId="13" xfId="1" applyFont="1" applyFill="1" applyBorder="1" applyAlignment="1">
      <alignment horizontal="center" vertical="center"/>
    </xf>
    <xf numFmtId="0" fontId="1" fillId="2" borderId="10" xfId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1" fillId="2" borderId="17" xfId="1" applyFont="1" applyFill="1" applyBorder="1" applyAlignment="1">
      <alignment horizontal="center" vertical="center"/>
    </xf>
    <xf numFmtId="0" fontId="30" fillId="2" borderId="0" xfId="0" applyFont="1" applyFill="1" applyBorder="1" applyAlignment="1"/>
    <xf numFmtId="0" fontId="3" fillId="2" borderId="12" xfId="0" applyFont="1" applyFill="1" applyBorder="1"/>
    <xf numFmtId="0" fontId="0" fillId="2" borderId="13" xfId="0" applyFont="1" applyFill="1" applyBorder="1"/>
    <xf numFmtId="0" fontId="3" fillId="2" borderId="17" xfId="0" applyFont="1" applyFill="1" applyBorder="1"/>
    <xf numFmtId="0" fontId="3" fillId="20" borderId="6" xfId="0" applyFont="1" applyFill="1" applyBorder="1" applyAlignment="1">
      <alignment horizontal="center"/>
    </xf>
    <xf numFmtId="0" fontId="3" fillId="20" borderId="15" xfId="0" applyFont="1" applyFill="1" applyBorder="1" applyAlignment="1">
      <alignment horizontal="center"/>
    </xf>
    <xf numFmtId="0" fontId="31" fillId="51" borderId="22" xfId="0" quotePrefix="1" applyFont="1" applyFill="1" applyBorder="1"/>
    <xf numFmtId="0" fontId="30" fillId="2" borderId="0" xfId="0" applyFont="1" applyFill="1" applyBorder="1" applyAlignment="1">
      <alignment horizontal="center"/>
    </xf>
    <xf numFmtId="0" fontId="2" fillId="0" borderId="1" xfId="0" applyFont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35" borderId="1" xfId="0" applyFont="1" applyFill="1" applyBorder="1" applyAlignment="1">
      <alignment horizontal="left"/>
    </xf>
    <xf numFmtId="0" fontId="22" fillId="39" borderId="6" xfId="0" applyFont="1" applyFill="1" applyBorder="1" applyAlignment="1">
      <alignment vertical="center"/>
    </xf>
    <xf numFmtId="0" fontId="22" fillId="39" borderId="16" xfId="0" applyFont="1" applyFill="1" applyBorder="1" applyAlignment="1">
      <alignment vertical="center"/>
    </xf>
    <xf numFmtId="0" fontId="34" fillId="2" borderId="0" xfId="0" applyFont="1" applyFill="1" applyBorder="1"/>
    <xf numFmtId="0" fontId="3" fillId="20" borderId="15" xfId="0" applyFont="1" applyFill="1" applyBorder="1" applyAlignment="1">
      <alignment horizontal="left"/>
    </xf>
    <xf numFmtId="0" fontId="0" fillId="0" borderId="2" xfId="0" applyBorder="1"/>
    <xf numFmtId="0" fontId="0" fillId="0" borderId="8" xfId="0" applyBorder="1"/>
    <xf numFmtId="0" fontId="0" fillId="0" borderId="0" xfId="0" applyBorder="1"/>
    <xf numFmtId="0" fontId="0" fillId="0" borderId="17" xfId="0" applyBorder="1"/>
    <xf numFmtId="0" fontId="0" fillId="0" borderId="1" xfId="0" applyBorder="1"/>
    <xf numFmtId="0" fontId="2" fillId="0" borderId="6" xfId="0" applyFont="1" applyBorder="1"/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2" fillId="31" borderId="11" xfId="0" quotePrefix="1" applyFont="1" applyFill="1" applyBorder="1"/>
    <xf numFmtId="0" fontId="12" fillId="59" borderId="11" xfId="0" quotePrefix="1" applyFont="1" applyFill="1" applyBorder="1"/>
    <xf numFmtId="0" fontId="12" fillId="60" borderId="11" xfId="0" quotePrefix="1" applyFont="1" applyFill="1" applyBorder="1"/>
    <xf numFmtId="0" fontId="12" fillId="28" borderId="11" xfId="0" quotePrefix="1" applyFont="1" applyFill="1" applyBorder="1"/>
    <xf numFmtId="0" fontId="27" fillId="61" borderId="11" xfId="0" quotePrefix="1" applyFont="1" applyFill="1" applyBorder="1"/>
    <xf numFmtId="0" fontId="26" fillId="46" borderId="11" xfId="0" quotePrefix="1" applyFont="1" applyFill="1" applyBorder="1"/>
    <xf numFmtId="0" fontId="26" fillId="47" borderId="11" xfId="0" quotePrefix="1" applyFont="1" applyFill="1" applyBorder="1"/>
    <xf numFmtId="0" fontId="4" fillId="22" borderId="11" xfId="0" applyFont="1" applyFill="1" applyBorder="1"/>
    <xf numFmtId="0" fontId="4" fillId="24" borderId="11" xfId="0" applyFont="1" applyFill="1" applyBorder="1"/>
    <xf numFmtId="0" fontId="4" fillId="62" borderId="11" xfId="0" applyFont="1" applyFill="1" applyBorder="1"/>
    <xf numFmtId="0" fontId="4" fillId="25" borderId="11" xfId="0" applyFont="1" applyFill="1" applyBorder="1"/>
    <xf numFmtId="0" fontId="28" fillId="21" borderId="7" xfId="0" applyFont="1" applyFill="1" applyBorder="1"/>
    <xf numFmtId="0" fontId="12" fillId="57" borderId="11" xfId="0" quotePrefix="1" applyFont="1" applyFill="1" applyBorder="1"/>
    <xf numFmtId="0" fontId="12" fillId="55" borderId="11" xfId="0" quotePrefix="1" applyFont="1" applyFill="1" applyBorder="1"/>
    <xf numFmtId="0" fontId="12" fillId="56" borderId="11" xfId="0" quotePrefix="1" applyFont="1" applyFill="1" applyBorder="1"/>
    <xf numFmtId="0" fontId="12" fillId="63" borderId="11" xfId="0" applyFont="1" applyFill="1" applyBorder="1"/>
    <xf numFmtId="0" fontId="12" fillId="44" borderId="7" xfId="0" applyFont="1" applyFill="1" applyBorder="1"/>
    <xf numFmtId="2" fontId="13" fillId="0" borderId="0" xfId="0" applyNumberFormat="1" applyFont="1" applyFill="1" applyBorder="1"/>
    <xf numFmtId="2" fontId="0" fillId="0" borderId="0" xfId="0" applyNumberFormat="1" applyFont="1" applyFill="1" applyBorder="1"/>
    <xf numFmtId="2" fontId="2" fillId="0" borderId="0" xfId="0" applyNumberFormat="1" applyFont="1" applyFill="1" applyBorder="1"/>
    <xf numFmtId="2" fontId="4" fillId="0" borderId="0" xfId="0" applyNumberFormat="1" applyFont="1" applyFill="1" applyBorder="1"/>
    <xf numFmtId="0" fontId="0" fillId="0" borderId="0" xfId="0" applyFill="1" applyBorder="1"/>
    <xf numFmtId="2" fontId="13" fillId="0" borderId="11" xfId="0" applyNumberFormat="1" applyFont="1" applyFill="1" applyBorder="1"/>
    <xf numFmtId="2" fontId="13" fillId="0" borderId="26" xfId="0" applyNumberFormat="1" applyFont="1" applyFill="1" applyBorder="1"/>
    <xf numFmtId="2" fontId="13" fillId="0" borderId="9" xfId="0" applyNumberFormat="1" applyFont="1" applyFill="1" applyBorder="1"/>
    <xf numFmtId="2" fontId="13" fillId="0" borderId="12" xfId="0" applyNumberFormat="1" applyFont="1" applyFill="1" applyBorder="1"/>
    <xf numFmtId="2" fontId="13" fillId="0" borderId="13" xfId="0" applyNumberFormat="1" applyFont="1" applyFill="1" applyBorder="1"/>
    <xf numFmtId="2" fontId="13" fillId="0" borderId="14" xfId="0" applyNumberFormat="1" applyFont="1" applyFill="1" applyBorder="1"/>
    <xf numFmtId="2" fontId="13" fillId="0" borderId="17" xfId="0" applyNumberFormat="1" applyFont="1" applyFill="1" applyBorder="1"/>
    <xf numFmtId="2" fontId="13" fillId="0" borderId="10" xfId="0" applyNumberFormat="1" applyFont="1" applyFill="1" applyBorder="1"/>
    <xf numFmtId="2" fontId="0" fillId="0" borderId="26" xfId="0" applyNumberFormat="1" applyFont="1" applyFill="1" applyBorder="1"/>
    <xf numFmtId="2" fontId="2" fillId="0" borderId="26" xfId="0" applyNumberFormat="1" applyFont="1" applyFill="1" applyBorder="1"/>
    <xf numFmtId="2" fontId="2" fillId="0" borderId="9" xfId="0" applyNumberFormat="1" applyFont="1" applyFill="1" applyBorder="1"/>
    <xf numFmtId="2" fontId="2" fillId="0" borderId="13" xfId="0" applyNumberFormat="1" applyFont="1" applyFill="1" applyBorder="1"/>
    <xf numFmtId="2" fontId="0" fillId="0" borderId="17" xfId="0" applyNumberFormat="1" applyFont="1" applyFill="1" applyBorder="1"/>
    <xf numFmtId="2" fontId="2" fillId="0" borderId="17" xfId="0" applyNumberFormat="1" applyFont="1" applyFill="1" applyBorder="1"/>
    <xf numFmtId="2" fontId="2" fillId="0" borderId="10" xfId="0" applyNumberFormat="1" applyFont="1" applyFill="1" applyBorder="1"/>
    <xf numFmtId="2" fontId="4" fillId="0" borderId="26" xfId="0" applyNumberFormat="1" applyFont="1" applyFill="1" applyBorder="1"/>
    <xf numFmtId="2" fontId="4" fillId="0" borderId="9" xfId="0" applyNumberFormat="1" applyFont="1" applyFill="1" applyBorder="1"/>
    <xf numFmtId="2" fontId="4" fillId="0" borderId="13" xfId="0" applyNumberFormat="1" applyFont="1" applyFill="1" applyBorder="1"/>
    <xf numFmtId="2" fontId="4" fillId="0" borderId="17" xfId="0" applyNumberFormat="1" applyFont="1" applyFill="1" applyBorder="1"/>
    <xf numFmtId="2" fontId="4" fillId="0" borderId="10" xfId="0" applyNumberFormat="1" applyFont="1" applyFill="1" applyBorder="1"/>
    <xf numFmtId="2" fontId="11" fillId="0" borderId="9" xfId="0" applyNumberFormat="1" applyFont="1" applyFill="1" applyBorder="1"/>
    <xf numFmtId="2" fontId="11" fillId="0" borderId="13" xfId="0" applyNumberFormat="1" applyFont="1" applyFill="1" applyBorder="1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right" vertical="center"/>
    </xf>
    <xf numFmtId="0" fontId="2" fillId="64" borderId="1" xfId="0" applyFont="1" applyFill="1" applyBorder="1" applyAlignment="1">
      <alignment horizontal="center" vertical="center"/>
    </xf>
    <xf numFmtId="0" fontId="35" fillId="2" borderId="0" xfId="1" applyFont="1" applyFill="1"/>
    <xf numFmtId="0" fontId="29" fillId="2" borderId="28" xfId="1" applyFont="1" applyFill="1" applyBorder="1" applyAlignment="1">
      <alignment horizontal="center" vertical="center"/>
    </xf>
    <xf numFmtId="0" fontId="29" fillId="2" borderId="29" xfId="1" applyFont="1" applyFill="1" applyBorder="1" applyAlignment="1">
      <alignment horizontal="center" vertical="center"/>
    </xf>
    <xf numFmtId="0" fontId="4" fillId="2" borderId="11" xfId="0" applyFont="1" applyFill="1" applyBorder="1" applyAlignment="1"/>
    <xf numFmtId="0" fontId="29" fillId="2" borderId="30" xfId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/>
    </xf>
    <xf numFmtId="0" fontId="12" fillId="31" borderId="15" xfId="0" quotePrefix="1" applyFont="1" applyFill="1" applyBorder="1" applyAlignment="1">
      <alignment horizontal="center"/>
    </xf>
    <xf numFmtId="0" fontId="0" fillId="32" borderId="0" xfId="0" applyFill="1"/>
    <xf numFmtId="0" fontId="4" fillId="2" borderId="0" xfId="1" applyFont="1" applyFill="1" applyBorder="1" applyAlignment="1">
      <alignment horizontal="center" vertical="center"/>
    </xf>
    <xf numFmtId="0" fontId="4" fillId="3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/>
    <xf numFmtId="0" fontId="36" fillId="0" borderId="7" xfId="0" applyFont="1" applyBorder="1"/>
    <xf numFmtId="0" fontId="36" fillId="0" borderId="2" xfId="0" applyFont="1" applyBorder="1"/>
    <xf numFmtId="0" fontId="3" fillId="2" borderId="0" xfId="1" applyFont="1" applyFill="1"/>
    <xf numFmtId="0" fontId="4" fillId="2" borderId="0" xfId="0" applyFont="1" applyFill="1" applyBorder="1" applyAlignment="1">
      <alignment horizontal="center" vertical="center"/>
    </xf>
    <xf numFmtId="2" fontId="0" fillId="2" borderId="11" xfId="0" applyNumberFormat="1" applyFill="1" applyBorder="1" applyAlignment="1">
      <alignment horizontal="center" vertical="center"/>
    </xf>
    <xf numFmtId="2" fontId="0" fillId="2" borderId="26" xfId="0" applyNumberFormat="1" applyFill="1" applyBorder="1" applyAlignment="1">
      <alignment horizontal="center" vertical="center"/>
    </xf>
    <xf numFmtId="2" fontId="0" fillId="2" borderId="9" xfId="0" applyNumberForma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 vertical="center"/>
    </xf>
    <xf numFmtId="2" fontId="0" fillId="2" borderId="17" xfId="0" applyNumberForma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/>
    </xf>
    <xf numFmtId="0" fontId="12" fillId="59" borderId="15" xfId="0" quotePrefix="1" applyFont="1" applyFill="1" applyBorder="1" applyAlignment="1">
      <alignment horizontal="center"/>
    </xf>
    <xf numFmtId="0" fontId="12" fillId="60" borderId="15" xfId="0" quotePrefix="1" applyFont="1" applyFill="1" applyBorder="1" applyAlignment="1">
      <alignment horizontal="center"/>
    </xf>
    <xf numFmtId="0" fontId="12" fillId="28" borderId="15" xfId="0" quotePrefix="1" applyFont="1" applyFill="1" applyBorder="1" applyAlignment="1">
      <alignment horizontal="center"/>
    </xf>
    <xf numFmtId="0" fontId="27" fillId="61" borderId="15" xfId="0" quotePrefix="1" applyFont="1" applyFill="1" applyBorder="1" applyAlignment="1">
      <alignment horizontal="center"/>
    </xf>
    <xf numFmtId="0" fontId="26" fillId="46" borderId="15" xfId="0" quotePrefix="1" applyFont="1" applyFill="1" applyBorder="1" applyAlignment="1">
      <alignment horizontal="center"/>
    </xf>
    <xf numFmtId="0" fontId="26" fillId="47" borderId="15" xfId="0" quotePrefix="1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0" fontId="4" fillId="24" borderId="15" xfId="0" applyFont="1" applyFill="1" applyBorder="1" applyAlignment="1">
      <alignment horizontal="center"/>
    </xf>
    <xf numFmtId="0" fontId="4" fillId="62" borderId="15" xfId="0" applyFont="1" applyFill="1" applyBorder="1" applyAlignment="1">
      <alignment horizontal="center"/>
    </xf>
    <xf numFmtId="0" fontId="4" fillId="25" borderId="15" xfId="0" applyFont="1" applyFill="1" applyBorder="1" applyAlignment="1">
      <alignment horizontal="center"/>
    </xf>
    <xf numFmtId="0" fontId="28" fillId="21" borderId="1" xfId="0" applyFont="1" applyFill="1" applyBorder="1" applyAlignment="1">
      <alignment horizontal="center"/>
    </xf>
    <xf numFmtId="0" fontId="12" fillId="57" borderId="15" xfId="0" quotePrefix="1" applyFont="1" applyFill="1" applyBorder="1" applyAlignment="1">
      <alignment horizontal="center"/>
    </xf>
    <xf numFmtId="0" fontId="12" fillId="55" borderId="15" xfId="0" quotePrefix="1" applyFont="1" applyFill="1" applyBorder="1" applyAlignment="1">
      <alignment horizontal="center"/>
    </xf>
    <xf numFmtId="0" fontId="12" fillId="56" borderId="15" xfId="0" quotePrefix="1" applyFont="1" applyFill="1" applyBorder="1" applyAlignment="1">
      <alignment horizontal="center"/>
    </xf>
    <xf numFmtId="0" fontId="12" fillId="63" borderId="15" xfId="0" applyFont="1" applyFill="1" applyBorder="1" applyAlignment="1">
      <alignment horizontal="center"/>
    </xf>
    <xf numFmtId="0" fontId="12" fillId="44" borderId="1" xfId="0" applyFont="1" applyFill="1" applyBorder="1" applyAlignment="1">
      <alignment horizontal="center"/>
    </xf>
    <xf numFmtId="0" fontId="4" fillId="67" borderId="15" xfId="0" applyFont="1" applyFill="1" applyBorder="1" applyAlignment="1">
      <alignment horizontal="left"/>
    </xf>
    <xf numFmtId="0" fontId="4" fillId="68" borderId="15" xfId="0" applyFont="1" applyFill="1" applyBorder="1" applyAlignment="1">
      <alignment horizontal="left"/>
    </xf>
    <xf numFmtId="0" fontId="4" fillId="69" borderId="15" xfId="0" applyFont="1" applyFill="1" applyBorder="1" applyAlignment="1">
      <alignment horizontal="left"/>
    </xf>
    <xf numFmtId="0" fontId="12" fillId="31" borderId="15" xfId="0" quotePrefix="1" applyFont="1" applyFill="1" applyBorder="1" applyAlignment="1">
      <alignment horizontal="center"/>
    </xf>
    <xf numFmtId="0" fontId="3" fillId="42" borderId="15" xfId="0" applyFont="1" applyFill="1" applyBorder="1" applyAlignment="1">
      <alignment horizontal="center"/>
    </xf>
    <xf numFmtId="0" fontId="3" fillId="42" borderId="6" xfId="0" applyFont="1" applyFill="1" applyBorder="1" applyAlignment="1">
      <alignment horizontal="center"/>
    </xf>
    <xf numFmtId="0" fontId="3" fillId="42" borderId="16" xfId="0" applyFont="1" applyFill="1" applyBorder="1" applyAlignment="1">
      <alignment horizontal="center"/>
    </xf>
    <xf numFmtId="0" fontId="3" fillId="50" borderId="6" xfId="0" applyFont="1" applyFill="1" applyBorder="1" applyAlignment="1">
      <alignment horizontal="center"/>
    </xf>
    <xf numFmtId="0" fontId="3" fillId="50" borderId="16" xfId="0" applyFont="1" applyFill="1" applyBorder="1" applyAlignment="1">
      <alignment horizontal="center"/>
    </xf>
    <xf numFmtId="0" fontId="0" fillId="2" borderId="1" xfId="0" applyFill="1" applyBorder="1"/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7" xfId="0" applyFill="1" applyBorder="1"/>
    <xf numFmtId="0" fontId="0" fillId="2" borderId="2" xfId="0" applyFill="1" applyBorder="1"/>
    <xf numFmtId="0" fontId="0" fillId="2" borderId="8" xfId="0" applyFill="1" applyBorder="1"/>
    <xf numFmtId="0" fontId="3" fillId="12" borderId="15" xfId="0" applyFont="1" applyFill="1" applyBorder="1" applyAlignment="1">
      <alignment horizontal="left"/>
    </xf>
    <xf numFmtId="0" fontId="0" fillId="70" borderId="0" xfId="0" applyFill="1"/>
    <xf numFmtId="0" fontId="2" fillId="70" borderId="1" xfId="0" applyFont="1" applyFill="1" applyBorder="1" applyAlignment="1">
      <alignment horizontal="center" vertical="center"/>
    </xf>
    <xf numFmtId="0" fontId="3" fillId="42" borderId="15" xfId="0" applyFont="1" applyFill="1" applyBorder="1" applyAlignment="1">
      <alignment horizontal="left"/>
    </xf>
    <xf numFmtId="0" fontId="3" fillId="50" borderId="15" xfId="0" applyFont="1" applyFill="1" applyBorder="1" applyAlignment="1">
      <alignment horizontal="left"/>
    </xf>
    <xf numFmtId="0" fontId="3" fillId="14" borderId="6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0" fillId="2" borderId="12" xfId="0" applyFill="1" applyBorder="1"/>
    <xf numFmtId="0" fontId="0" fillId="2" borderId="0" xfId="0" applyFill="1" applyBorder="1"/>
    <xf numFmtId="0" fontId="0" fillId="2" borderId="1" xfId="0" applyFill="1" applyBorder="1" applyAlignment="1">
      <alignment horizontal="center" vertical="center"/>
    </xf>
    <xf numFmtId="0" fontId="0" fillId="2" borderId="15" xfId="0" applyFill="1" applyBorder="1"/>
    <xf numFmtId="0" fontId="0" fillId="2" borderId="0" xfId="0" applyFill="1" applyBorder="1" applyAlignment="1">
      <alignment horizontal="center" vertical="center"/>
    </xf>
    <xf numFmtId="0" fontId="0" fillId="2" borderId="24" xfId="0" applyFill="1" applyBorder="1"/>
    <xf numFmtId="0" fontId="0" fillId="2" borderId="31" xfId="0" applyFill="1" applyBorder="1"/>
    <xf numFmtId="0" fontId="0" fillId="2" borderId="1" xfId="0" applyFill="1" applyBorder="1" applyAlignment="1">
      <alignment horizontal="left"/>
    </xf>
    <xf numFmtId="0" fontId="0" fillId="2" borderId="7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14" borderId="15" xfId="0" applyFont="1" applyFill="1" applyBorder="1" applyAlignment="1">
      <alignment horizontal="left"/>
    </xf>
    <xf numFmtId="0" fontId="12" fillId="43" borderId="11" xfId="0" applyFont="1" applyFill="1" applyBorder="1"/>
    <xf numFmtId="0" fontId="12" fillId="44" borderId="11" xfId="0" applyFont="1" applyFill="1" applyBorder="1"/>
    <xf numFmtId="2" fontId="12" fillId="2" borderId="11" xfId="0" applyNumberFormat="1" applyFont="1" applyFill="1" applyBorder="1" applyAlignment="1">
      <alignment horizontal="center" vertical="center"/>
    </xf>
    <xf numFmtId="2" fontId="4" fillId="2" borderId="26" xfId="0" applyNumberFormat="1" applyFont="1" applyFill="1" applyBorder="1" applyAlignment="1">
      <alignment horizontal="center" vertical="center"/>
    </xf>
    <xf numFmtId="2" fontId="12" fillId="2" borderId="26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/>
    <xf numFmtId="2" fontId="11" fillId="0" borderId="26" xfId="0" applyNumberFormat="1" applyFont="1" applyFill="1" applyBorder="1"/>
    <xf numFmtId="0" fontId="3" fillId="2" borderId="11" xfId="0" applyFont="1" applyFill="1" applyBorder="1" applyAlignment="1"/>
    <xf numFmtId="0" fontId="3" fillId="2" borderId="9" xfId="0" applyFont="1" applyFill="1" applyBorder="1" applyAlignment="1"/>
    <xf numFmtId="0" fontId="3" fillId="2" borderId="26" xfId="0" applyFont="1" applyFill="1" applyBorder="1"/>
    <xf numFmtId="0" fontId="3" fillId="42" borderId="9" xfId="0" applyFont="1" applyFill="1" applyBorder="1" applyAlignment="1">
      <alignment horizontal="center"/>
    </xf>
    <xf numFmtId="0" fontId="12" fillId="44" borderId="14" xfId="0" applyFont="1" applyFill="1" applyBorder="1"/>
    <xf numFmtId="0" fontId="3" fillId="42" borderId="26" xfId="0" applyFont="1" applyFill="1" applyBorder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12" fillId="44" borderId="1" xfId="0" applyFont="1" applyFill="1" applyBorder="1"/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38" fillId="0" borderId="12" xfId="7" applyBorder="1" applyAlignment="1">
      <alignment horizontal="justify" vertical="center"/>
    </xf>
    <xf numFmtId="0" fontId="0" fillId="2" borderId="0" xfId="0" applyFill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7" xfId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15" xfId="0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center" vertical="center"/>
    </xf>
    <xf numFmtId="2" fontId="0" fillId="2" borderId="17" xfId="0" applyNumberFormat="1" applyFont="1" applyFill="1" applyBorder="1" applyAlignment="1">
      <alignment horizontal="center" vertical="center"/>
    </xf>
    <xf numFmtId="2" fontId="0" fillId="2" borderId="10" xfId="0" applyNumberFormat="1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/>
    <xf numFmtId="0" fontId="3" fillId="2" borderId="0" xfId="0" applyFont="1" applyFill="1" applyBorder="1" applyAlignment="1"/>
    <xf numFmtId="0" fontId="12" fillId="2" borderId="0" xfId="0" quotePrefix="1" applyFont="1" applyFill="1" applyBorder="1"/>
    <xf numFmtId="2" fontId="13" fillId="2" borderId="0" xfId="0" applyNumberFormat="1" applyFont="1" applyFill="1" applyBorder="1"/>
    <xf numFmtId="0" fontId="0" fillId="2" borderId="0" xfId="0" applyFont="1" applyFill="1" applyBorder="1" applyAlignment="1"/>
    <xf numFmtId="0" fontId="0" fillId="2" borderId="0" xfId="0" quotePrefix="1" applyFont="1" applyFill="1" applyBorder="1"/>
    <xf numFmtId="2" fontId="0" fillId="2" borderId="0" xfId="0" applyNumberFormat="1" applyFont="1" applyFill="1" applyBorder="1"/>
    <xf numFmtId="0" fontId="0" fillId="2" borderId="8" xfId="0" applyFill="1" applyBorder="1" applyAlignment="1">
      <alignment horizontal="center" vertical="center"/>
    </xf>
    <xf numFmtId="0" fontId="0" fillId="71" borderId="0" xfId="0" applyFill="1" applyBorder="1"/>
    <xf numFmtId="0" fontId="0" fillId="72" borderId="0" xfId="0" applyFill="1"/>
    <xf numFmtId="0" fontId="4" fillId="32" borderId="0" xfId="0" applyFont="1" applyFill="1"/>
    <xf numFmtId="0" fontId="27" fillId="2" borderId="0" xfId="0" quotePrefix="1" applyFont="1" applyFill="1" applyBorder="1"/>
    <xf numFmtId="0" fontId="26" fillId="2" borderId="0" xfId="0" quotePrefix="1" applyFont="1" applyFill="1" applyBorder="1"/>
    <xf numFmtId="0" fontId="28" fillId="2" borderId="0" xfId="0" applyFont="1" applyFill="1" applyBorder="1"/>
    <xf numFmtId="2" fontId="2" fillId="2" borderId="0" xfId="0" applyNumberFormat="1" applyFont="1" applyFill="1" applyBorder="1"/>
    <xf numFmtId="0" fontId="12" fillId="2" borderId="0" xfId="0" applyFont="1" applyFill="1" applyBorder="1"/>
    <xf numFmtId="2" fontId="4" fillId="2" borderId="0" xfId="0" applyNumberFormat="1" applyFont="1" applyFill="1" applyBorder="1"/>
    <xf numFmtId="2" fontId="11" fillId="2" borderId="0" xfId="0" applyNumberFormat="1" applyFont="1" applyFill="1" applyBorder="1"/>
    <xf numFmtId="0" fontId="4" fillId="70" borderId="0" xfId="0" applyFont="1" applyFill="1" applyAlignment="1">
      <alignment horizontal="center" vertical="center"/>
    </xf>
    <xf numFmtId="0" fontId="39" fillId="73" borderId="15" xfId="0" applyFont="1" applyFill="1" applyBorder="1" applyAlignment="1">
      <alignment horizontal="center" vertical="center"/>
    </xf>
    <xf numFmtId="0" fontId="40" fillId="72" borderId="15" xfId="0" applyFont="1" applyFill="1" applyBorder="1" applyAlignment="1">
      <alignment horizontal="center" vertical="center"/>
    </xf>
    <xf numFmtId="0" fontId="41" fillId="32" borderId="1" xfId="0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horizontal="center"/>
    </xf>
    <xf numFmtId="0" fontId="36" fillId="2" borderId="11" xfId="0" applyFont="1" applyFill="1" applyBorder="1"/>
    <xf numFmtId="0" fontId="36" fillId="2" borderId="12" xfId="0" applyFont="1" applyFill="1" applyBorder="1"/>
    <xf numFmtId="0" fontId="36" fillId="0" borderId="12" xfId="0" applyFont="1" applyBorder="1"/>
    <xf numFmtId="0" fontId="36" fillId="0" borderId="11" xfId="0" applyFont="1" applyBorder="1"/>
    <xf numFmtId="0" fontId="4" fillId="0" borderId="0" xfId="0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0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1" applyFont="1" applyFill="1" applyBorder="1"/>
    <xf numFmtId="0" fontId="43" fillId="2" borderId="0" xfId="0" applyFont="1" applyFill="1" applyBorder="1"/>
    <xf numFmtId="0" fontId="0" fillId="0" borderId="2" xfId="0" applyFill="1" applyBorder="1"/>
    <xf numFmtId="0" fontId="0" fillId="0" borderId="8" xfId="0" applyFill="1" applyBorder="1"/>
    <xf numFmtId="0" fontId="0" fillId="0" borderId="7" xfId="0" applyFill="1" applyBorder="1"/>
    <xf numFmtId="0" fontId="0" fillId="0" borderId="12" xfId="0" applyFill="1" applyBorder="1"/>
    <xf numFmtId="0" fontId="0" fillId="0" borderId="14" xfId="0" applyFill="1" applyBorder="1"/>
    <xf numFmtId="0" fontId="3" fillId="12" borderId="6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74" borderId="15" xfId="0" applyFont="1" applyFill="1" applyBorder="1"/>
    <xf numFmtId="0" fontId="3" fillId="74" borderId="21" xfId="0" applyFont="1" applyFill="1" applyBorder="1" applyAlignment="1">
      <alignment horizontal="center" vertical="center"/>
    </xf>
    <xf numFmtId="0" fontId="4" fillId="75" borderId="12" xfId="0" applyFont="1" applyFill="1" applyBorder="1"/>
    <xf numFmtId="0" fontId="4" fillId="75" borderId="33" xfId="0" applyFont="1" applyFill="1" applyBorder="1"/>
    <xf numFmtId="0" fontId="4" fillId="76" borderId="11" xfId="0" applyFont="1" applyFill="1" applyBorder="1"/>
    <xf numFmtId="0" fontId="4" fillId="76" borderId="32" xfId="0" applyFont="1" applyFill="1" applyBorder="1"/>
    <xf numFmtId="0" fontId="4" fillId="77" borderId="12" xfId="0" applyFont="1" applyFill="1" applyBorder="1"/>
    <xf numFmtId="0" fontId="4" fillId="77" borderId="33" xfId="0" applyFont="1" applyFill="1" applyBorder="1"/>
    <xf numFmtId="0" fontId="4" fillId="77" borderId="14" xfId="0" applyFont="1" applyFill="1" applyBorder="1"/>
    <xf numFmtId="0" fontId="4" fillId="78" borderId="14" xfId="0" applyFont="1" applyFill="1" applyBorder="1"/>
    <xf numFmtId="0" fontId="4" fillId="78" borderId="22" xfId="0" applyFont="1" applyFill="1" applyBorder="1"/>
    <xf numFmtId="0" fontId="4" fillId="76" borderId="34" xfId="0" applyFont="1" applyFill="1" applyBorder="1"/>
    <xf numFmtId="0" fontId="3" fillId="74" borderId="11" xfId="0" applyFont="1" applyFill="1" applyBorder="1"/>
    <xf numFmtId="0" fontId="3" fillId="74" borderId="32" xfId="0" applyFont="1" applyFill="1" applyBorder="1" applyAlignment="1">
      <alignment horizontal="center" vertical="center"/>
    </xf>
    <xf numFmtId="0" fontId="4" fillId="77" borderId="37" xfId="0" applyFont="1" applyFill="1" applyBorder="1"/>
    <xf numFmtId="0" fontId="3" fillId="12" borderId="11" xfId="0" applyFont="1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0" fontId="12" fillId="30" borderId="12" xfId="0" quotePrefix="1" applyFont="1" applyFill="1" applyBorder="1"/>
    <xf numFmtId="0" fontId="12" fillId="29" borderId="12" xfId="0" quotePrefix="1" applyFont="1" applyFill="1" applyBorder="1"/>
    <xf numFmtId="0" fontId="12" fillId="28" borderId="12" xfId="0" quotePrefix="1" applyFont="1" applyFill="1" applyBorder="1"/>
    <xf numFmtId="0" fontId="27" fillId="27" borderId="12" xfId="0" quotePrefix="1" applyFont="1" applyFill="1" applyBorder="1"/>
    <xf numFmtId="0" fontId="26" fillId="46" borderId="12" xfId="0" quotePrefix="1" applyFont="1" applyFill="1" applyBorder="1"/>
    <xf numFmtId="0" fontId="3" fillId="13" borderId="11" xfId="0" applyFont="1" applyFill="1" applyBorder="1" applyAlignment="1">
      <alignment horizontal="left"/>
    </xf>
    <xf numFmtId="0" fontId="3" fillId="13" borderId="26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/>
    </xf>
    <xf numFmtId="0" fontId="4" fillId="24" borderId="12" xfId="0" applyFont="1" applyFill="1" applyBorder="1"/>
    <xf numFmtId="0" fontId="4" fillId="23" borderId="12" xfId="0" applyFont="1" applyFill="1" applyBorder="1"/>
    <xf numFmtId="0" fontId="4" fillId="25" borderId="12" xfId="0" applyFont="1" applyFill="1" applyBorder="1"/>
    <xf numFmtId="0" fontId="4" fillId="22" borderId="25" xfId="0" applyFont="1" applyFill="1" applyBorder="1"/>
    <xf numFmtId="0" fontId="4" fillId="24" borderId="39" xfId="0" applyFont="1" applyFill="1" applyBorder="1"/>
    <xf numFmtId="0" fontId="4" fillId="23" borderId="39" xfId="0" applyFont="1" applyFill="1" applyBorder="1"/>
    <xf numFmtId="0" fontId="4" fillId="25" borderId="39" xfId="0" applyFont="1" applyFill="1" applyBorder="1"/>
    <xf numFmtId="0" fontId="28" fillId="21" borderId="23" xfId="0" applyFont="1" applyFill="1" applyBorder="1"/>
    <xf numFmtId="0" fontId="3" fillId="13" borderId="11" xfId="0" applyFont="1" applyFill="1" applyBorder="1" applyAlignment="1">
      <alignment horizontal="center"/>
    </xf>
    <xf numFmtId="0" fontId="4" fillId="48" borderId="12" xfId="0" applyFont="1" applyFill="1" applyBorder="1"/>
    <xf numFmtId="0" fontId="4" fillId="49" borderId="14" xfId="0" applyFont="1" applyFill="1" applyBorder="1"/>
    <xf numFmtId="0" fontId="4" fillId="22" borderId="32" xfId="0" applyFont="1" applyFill="1" applyBorder="1"/>
    <xf numFmtId="0" fontId="4" fillId="48" borderId="33" xfId="0" applyFont="1" applyFill="1" applyBorder="1"/>
    <xf numFmtId="0" fontId="4" fillId="49" borderId="22" xfId="0" applyFont="1" applyFill="1" applyBorder="1"/>
    <xf numFmtId="0" fontId="3" fillId="50" borderId="11" xfId="0" applyFont="1" applyFill="1" applyBorder="1" applyAlignment="1">
      <alignment horizontal="left"/>
    </xf>
    <xf numFmtId="0" fontId="3" fillId="50" borderId="26" xfId="0" applyFont="1" applyFill="1" applyBorder="1" applyAlignment="1">
      <alignment horizontal="center"/>
    </xf>
    <xf numFmtId="0" fontId="3" fillId="50" borderId="9" xfId="0" applyFont="1" applyFill="1" applyBorder="1" applyAlignment="1">
      <alignment horizontal="center"/>
    </xf>
    <xf numFmtId="0" fontId="12" fillId="52" borderId="11" xfId="0" quotePrefix="1" applyFont="1" applyFill="1" applyBorder="1"/>
    <xf numFmtId="0" fontId="12" fillId="53" borderId="12" xfId="0" quotePrefix="1" applyFont="1" applyFill="1" applyBorder="1"/>
    <xf numFmtId="0" fontId="12" fillId="54" borderId="12" xfId="0" quotePrefix="1" applyFont="1" applyFill="1" applyBorder="1"/>
    <xf numFmtId="0" fontId="31" fillId="51" borderId="14" xfId="0" quotePrefix="1" applyFont="1" applyFill="1" applyBorder="1"/>
    <xf numFmtId="0" fontId="12" fillId="52" borderId="32" xfId="0" quotePrefix="1" applyFont="1" applyFill="1" applyBorder="1"/>
    <xf numFmtId="0" fontId="12" fillId="53" borderId="33" xfId="0" quotePrefix="1" applyFont="1" applyFill="1" applyBorder="1"/>
    <xf numFmtId="0" fontId="12" fillId="54" borderId="33" xfId="0" quotePrefix="1" applyFont="1" applyFill="1" applyBorder="1"/>
    <xf numFmtId="0" fontId="3" fillId="14" borderId="11" xfId="0" applyFont="1" applyFill="1" applyBorder="1" applyAlignment="1">
      <alignment horizontal="left"/>
    </xf>
    <xf numFmtId="0" fontId="3" fillId="14" borderId="26" xfId="0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12" fillId="9" borderId="11" xfId="0" quotePrefix="1" applyFont="1" applyFill="1" applyBorder="1"/>
    <xf numFmtId="0" fontId="12" fillId="11" borderId="12" xfId="0" quotePrefix="1" applyFont="1" applyFill="1" applyBorder="1"/>
    <xf numFmtId="0" fontId="12" fillId="9" borderId="32" xfId="0" quotePrefix="1" applyFont="1" applyFill="1" applyBorder="1"/>
    <xf numFmtId="0" fontId="12" fillId="11" borderId="33" xfId="0" quotePrefix="1" applyFont="1" applyFill="1" applyBorder="1"/>
    <xf numFmtId="0" fontId="0" fillId="17" borderId="39" xfId="0" applyFont="1" applyFill="1" applyBorder="1"/>
    <xf numFmtId="0" fontId="0" fillId="18" borderId="39" xfId="0" applyFont="1" applyFill="1" applyBorder="1"/>
    <xf numFmtId="0" fontId="20" fillId="79" borderId="1" xfId="1" applyFont="1" applyFill="1" applyBorder="1" applyAlignment="1">
      <alignment horizontal="center" vertical="center"/>
    </xf>
    <xf numFmtId="0" fontId="15" fillId="2" borderId="2" xfId="0" applyFont="1" applyFill="1" applyBorder="1"/>
    <xf numFmtId="0" fontId="12" fillId="81" borderId="12" xfId="0" quotePrefix="1" applyFont="1" applyFill="1" applyBorder="1"/>
    <xf numFmtId="0" fontId="12" fillId="81" borderId="33" xfId="0" quotePrefix="1" applyFont="1" applyFill="1" applyBorder="1"/>
    <xf numFmtId="0" fontId="12" fillId="31" borderId="25" xfId="0" quotePrefix="1" applyFont="1" applyFill="1" applyBorder="1"/>
    <xf numFmtId="0" fontId="12" fillId="30" borderId="39" xfId="0" quotePrefix="1" applyFont="1" applyFill="1" applyBorder="1"/>
    <xf numFmtId="0" fontId="12" fillId="29" borderId="39" xfId="0" quotePrefix="1" applyFont="1" applyFill="1" applyBorder="1"/>
    <xf numFmtId="0" fontId="12" fillId="28" borderId="39" xfId="0" quotePrefix="1" applyFont="1" applyFill="1" applyBorder="1"/>
    <xf numFmtId="0" fontId="27" fillId="27" borderId="39" xfId="0" quotePrefix="1" applyFont="1" applyFill="1" applyBorder="1"/>
    <xf numFmtId="0" fontId="26" fillId="46" borderId="39" xfId="0" quotePrefix="1" applyFont="1" applyFill="1" applyBorder="1"/>
    <xf numFmtId="2" fontId="13" fillId="2" borderId="20" xfId="0" applyNumberFormat="1" applyFont="1" applyFill="1" applyBorder="1"/>
    <xf numFmtId="2" fontId="11" fillId="2" borderId="20" xfId="0" applyNumberFormat="1" applyFont="1" applyFill="1" applyBorder="1"/>
    <xf numFmtId="0" fontId="4" fillId="43" borderId="32" xfId="0" applyFont="1" applyFill="1" applyBorder="1"/>
    <xf numFmtId="0" fontId="4" fillId="44" borderId="22" xfId="0" applyFont="1" applyFill="1" applyBorder="1"/>
    <xf numFmtId="2" fontId="2" fillId="2" borderId="20" xfId="0" applyNumberFormat="1" applyFont="1" applyFill="1" applyBorder="1"/>
    <xf numFmtId="2" fontId="13" fillId="2" borderId="40" xfId="0" applyNumberFormat="1" applyFont="1" applyFill="1" applyBorder="1"/>
    <xf numFmtId="2" fontId="13" fillId="2" borderId="41" xfId="0" applyNumberFormat="1" applyFont="1" applyFill="1" applyBorder="1"/>
    <xf numFmtId="2" fontId="11" fillId="2" borderId="42" xfId="0" applyNumberFormat="1" applyFont="1" applyFill="1" applyBorder="1"/>
    <xf numFmtId="2" fontId="11" fillId="2" borderId="43" xfId="0" applyNumberFormat="1" applyFont="1" applyFill="1" applyBorder="1"/>
    <xf numFmtId="2" fontId="11" fillId="2" borderId="44" xfId="0" applyNumberFormat="1" applyFont="1" applyFill="1" applyBorder="1"/>
    <xf numFmtId="2" fontId="11" fillId="2" borderId="45" xfId="0" applyNumberFormat="1" applyFont="1" applyFill="1" applyBorder="1"/>
    <xf numFmtId="2" fontId="11" fillId="2" borderId="46" xfId="0" applyNumberFormat="1" applyFont="1" applyFill="1" applyBorder="1"/>
    <xf numFmtId="2" fontId="11" fillId="2" borderId="47" xfId="0" applyNumberFormat="1" applyFont="1" applyFill="1" applyBorder="1"/>
    <xf numFmtId="2" fontId="13" fillId="2" borderId="48" xfId="0" applyNumberFormat="1" applyFont="1" applyFill="1" applyBorder="1"/>
    <xf numFmtId="2" fontId="2" fillId="2" borderId="49" xfId="0" applyNumberFormat="1" applyFont="1" applyFill="1" applyBorder="1"/>
    <xf numFmtId="2" fontId="2" fillId="2" borderId="50" xfId="0" applyNumberFormat="1" applyFont="1" applyFill="1" applyBorder="1"/>
    <xf numFmtId="0" fontId="4" fillId="2" borderId="0" xfId="1" applyFont="1" applyFill="1"/>
    <xf numFmtId="0" fontId="4" fillId="84" borderId="12" xfId="0" applyFont="1" applyFill="1" applyBorder="1"/>
    <xf numFmtId="0" fontId="4" fillId="86" borderId="12" xfId="0" applyFont="1" applyFill="1" applyBorder="1"/>
    <xf numFmtId="0" fontId="4" fillId="87" borderId="12" xfId="0" applyFont="1" applyFill="1" applyBorder="1"/>
    <xf numFmtId="0" fontId="4" fillId="88" borderId="12" xfId="0" applyFont="1" applyFill="1" applyBorder="1"/>
    <xf numFmtId="0" fontId="3" fillId="83" borderId="9" xfId="0" applyFont="1" applyFill="1" applyBorder="1" applyAlignment="1">
      <alignment horizontal="center" vertical="center"/>
    </xf>
    <xf numFmtId="0" fontId="3" fillId="83" borderId="11" xfId="0" applyFont="1" applyFill="1" applyBorder="1"/>
    <xf numFmtId="0" fontId="3" fillId="83" borderId="26" xfId="0" applyFont="1" applyFill="1" applyBorder="1" applyAlignment="1">
      <alignment horizontal="center" vertical="center"/>
    </xf>
    <xf numFmtId="0" fontId="4" fillId="85" borderId="11" xfId="0" applyFont="1" applyFill="1" applyBorder="1"/>
    <xf numFmtId="0" fontId="4" fillId="89" borderId="14" xfId="0" applyFont="1" applyFill="1" applyBorder="1"/>
    <xf numFmtId="0" fontId="4" fillId="85" borderId="25" xfId="0" applyFont="1" applyFill="1" applyBorder="1"/>
    <xf numFmtId="0" fontId="4" fillId="86" borderId="39" xfId="0" applyFont="1" applyFill="1" applyBorder="1"/>
    <xf numFmtId="0" fontId="4" fillId="84" borderId="39" xfId="0" applyFont="1" applyFill="1" applyBorder="1"/>
    <xf numFmtId="0" fontId="4" fillId="87" borderId="39" xfId="0" applyFont="1" applyFill="1" applyBorder="1"/>
    <xf numFmtId="0" fontId="4" fillId="88" borderId="39" xfId="0" applyFont="1" applyFill="1" applyBorder="1"/>
    <xf numFmtId="0" fontId="4" fillId="89" borderId="23" xfId="0" applyFont="1" applyFill="1" applyBorder="1"/>
    <xf numFmtId="2" fontId="11" fillId="2" borderId="51" xfId="0" applyNumberFormat="1" applyFont="1" applyFill="1" applyBorder="1"/>
    <xf numFmtId="2" fontId="11" fillId="2" borderId="52" xfId="0" applyNumberFormat="1" applyFont="1" applyFill="1" applyBorder="1"/>
    <xf numFmtId="0" fontId="3" fillId="90" borderId="15" xfId="0" applyFont="1" applyFill="1" applyBorder="1"/>
    <xf numFmtId="0" fontId="3" fillId="90" borderId="6" xfId="0" applyFont="1" applyFill="1" applyBorder="1" applyAlignment="1">
      <alignment horizontal="center" vertical="center"/>
    </xf>
    <xf numFmtId="0" fontId="3" fillId="90" borderId="16" xfId="0" applyFont="1" applyFill="1" applyBorder="1" applyAlignment="1">
      <alignment horizontal="center" vertical="center"/>
    </xf>
    <xf numFmtId="0" fontId="4" fillId="91" borderId="25" xfId="0" applyFont="1" applyFill="1" applyBorder="1"/>
    <xf numFmtId="0" fontId="4" fillId="92" borderId="12" xfId="0" applyFont="1" applyFill="1" applyBorder="1"/>
    <xf numFmtId="0" fontId="4" fillId="92" borderId="39" xfId="0" applyFont="1" applyFill="1" applyBorder="1"/>
    <xf numFmtId="0" fontId="4" fillId="93" borderId="12" xfId="0" applyFont="1" applyFill="1" applyBorder="1"/>
    <xf numFmtId="0" fontId="4" fillId="93" borderId="39" xfId="0" applyFont="1" applyFill="1" applyBorder="1"/>
    <xf numFmtId="0" fontId="4" fillId="94" borderId="12" xfId="0" applyFont="1" applyFill="1" applyBorder="1"/>
    <xf numFmtId="0" fontId="4" fillId="94" borderId="39" xfId="0" applyFont="1" applyFill="1" applyBorder="1"/>
    <xf numFmtId="0" fontId="4" fillId="95" borderId="12" xfId="0" applyFont="1" applyFill="1" applyBorder="1"/>
    <xf numFmtId="0" fontId="4" fillId="95" borderId="39" xfId="0" applyFont="1" applyFill="1" applyBorder="1"/>
    <xf numFmtId="0" fontId="4" fillId="97" borderId="11" xfId="0" applyFont="1" applyFill="1" applyBorder="1"/>
    <xf numFmtId="0" fontId="4" fillId="97" borderId="25" xfId="0" applyFont="1" applyFill="1" applyBorder="1"/>
    <xf numFmtId="0" fontId="4" fillId="98" borderId="12" xfId="0" applyFont="1" applyFill="1" applyBorder="1"/>
    <xf numFmtId="0" fontId="4" fillId="98" borderId="39" xfId="0" applyFont="1" applyFill="1" applyBorder="1"/>
    <xf numFmtId="0" fontId="4" fillId="99" borderId="12" xfId="0" applyFont="1" applyFill="1" applyBorder="1"/>
    <xf numFmtId="0" fontId="4" fillId="99" borderId="39" xfId="0" applyFont="1" applyFill="1" applyBorder="1"/>
    <xf numFmtId="0" fontId="4" fillId="100" borderId="12" xfId="0" applyFont="1" applyFill="1" applyBorder="1"/>
    <xf numFmtId="0" fontId="4" fillId="101" borderId="12" xfId="0" applyFont="1" applyFill="1" applyBorder="1"/>
    <xf numFmtId="0" fontId="4" fillId="102" borderId="14" xfId="0" applyFont="1" applyFill="1" applyBorder="1"/>
    <xf numFmtId="2" fontId="11" fillId="2" borderId="53" xfId="0" applyNumberFormat="1" applyFont="1" applyFill="1" applyBorder="1"/>
    <xf numFmtId="2" fontId="11" fillId="2" borderId="54" xfId="0" applyNumberFormat="1" applyFont="1" applyFill="1" applyBorder="1"/>
    <xf numFmtId="0" fontId="4" fillId="100" borderId="39" xfId="0" applyFont="1" applyFill="1" applyBorder="1"/>
    <xf numFmtId="0" fontId="4" fillId="101" borderId="39" xfId="0" applyFont="1" applyFill="1" applyBorder="1"/>
    <xf numFmtId="0" fontId="4" fillId="102" borderId="23" xfId="0" applyFont="1" applyFill="1" applyBorder="1"/>
    <xf numFmtId="0" fontId="0" fillId="16" borderId="11" xfId="0" applyFont="1" applyFill="1" applyBorder="1" applyAlignment="1">
      <alignment horizontal="left" vertical="center"/>
    </xf>
    <xf numFmtId="0" fontId="0" fillId="17" borderId="12" xfId="0" applyFont="1" applyFill="1" applyBorder="1" applyAlignment="1">
      <alignment horizontal="left" vertical="center"/>
    </xf>
    <xf numFmtId="0" fontId="0" fillId="18" borderId="12" xfId="0" applyFont="1" applyFill="1" applyBorder="1" applyAlignment="1">
      <alignment horizontal="left" vertical="center"/>
    </xf>
    <xf numFmtId="0" fontId="0" fillId="19" borderId="14" xfId="0" applyFont="1" applyFill="1" applyBorder="1" applyAlignment="1">
      <alignment horizontal="left" vertical="center"/>
    </xf>
    <xf numFmtId="2" fontId="11" fillId="2" borderId="55" xfId="0" applyNumberFormat="1" applyFont="1" applyFill="1" applyBorder="1"/>
    <xf numFmtId="0" fontId="3" fillId="2" borderId="0" xfId="1" applyFont="1" applyFill="1" applyBorder="1" applyAlignment="1">
      <alignment horizontal="center" vertical="center"/>
    </xf>
    <xf numFmtId="0" fontId="4" fillId="96" borderId="15" xfId="0" applyFont="1" applyFill="1" applyBorder="1"/>
    <xf numFmtId="0" fontId="4" fillId="96" borderId="6" xfId="0" applyFont="1" applyFill="1" applyBorder="1" applyAlignment="1">
      <alignment horizontal="center" vertical="center"/>
    </xf>
    <xf numFmtId="0" fontId="4" fillId="96" borderId="16" xfId="0" applyFont="1" applyFill="1" applyBorder="1" applyAlignment="1">
      <alignment horizontal="center" vertical="center"/>
    </xf>
    <xf numFmtId="0" fontId="4" fillId="91" borderId="11" xfId="0" applyFont="1" applyFill="1" applyBorder="1"/>
    <xf numFmtId="0" fontId="4" fillId="103" borderId="12" xfId="0" applyFont="1" applyFill="1" applyBorder="1"/>
    <xf numFmtId="0" fontId="4" fillId="103" borderId="39" xfId="0" applyFont="1" applyFill="1" applyBorder="1"/>
    <xf numFmtId="0" fontId="4" fillId="104" borderId="12" xfId="0" applyFont="1" applyFill="1" applyBorder="1"/>
    <xf numFmtId="0" fontId="4" fillId="104" borderId="39" xfId="0" applyFont="1" applyFill="1" applyBorder="1"/>
    <xf numFmtId="0" fontId="44" fillId="105" borderId="14" xfId="0" applyFont="1" applyFill="1" applyBorder="1"/>
    <xf numFmtId="0" fontId="44" fillId="105" borderId="23" xfId="0" applyFont="1" applyFill="1" applyBorder="1"/>
    <xf numFmtId="0" fontId="26" fillId="106" borderId="14" xfId="0" quotePrefix="1" applyFont="1" applyFill="1" applyBorder="1"/>
    <xf numFmtId="0" fontId="26" fillId="106" borderId="23" xfId="0" quotePrefix="1" applyFont="1" applyFill="1" applyBorder="1"/>
    <xf numFmtId="0" fontId="45" fillId="2" borderId="0" xfId="0" applyFont="1" applyFill="1"/>
    <xf numFmtId="0" fontId="0" fillId="0" borderId="1" xfId="0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0" fillId="0" borderId="13" xfId="0" applyFill="1" applyBorder="1"/>
    <xf numFmtId="0" fontId="0" fillId="0" borderId="17" xfId="0" applyFill="1" applyBorder="1"/>
    <xf numFmtId="0" fontId="0" fillId="0" borderId="10" xfId="0" applyFill="1" applyBorder="1"/>
    <xf numFmtId="0" fontId="4" fillId="78" borderId="8" xfId="0" applyFont="1" applyFill="1" applyBorder="1"/>
    <xf numFmtId="0" fontId="4" fillId="77" borderId="8" xfId="0" applyFont="1" applyFill="1" applyBorder="1"/>
    <xf numFmtId="0" fontId="4" fillId="89" borderId="8" xfId="0" applyFont="1" applyFill="1" applyBorder="1"/>
    <xf numFmtId="0" fontId="44" fillId="105" borderId="8" xfId="0" applyFont="1" applyFill="1" applyBorder="1"/>
    <xf numFmtId="0" fontId="4" fillId="102" borderId="8" xfId="0" applyFont="1" applyFill="1" applyBorder="1"/>
    <xf numFmtId="0" fontId="17" fillId="2" borderId="6" xfId="0" applyFont="1" applyFill="1" applyBorder="1" applyAlignment="1"/>
    <xf numFmtId="0" fontId="17" fillId="2" borderId="16" xfId="0" applyFont="1" applyFill="1" applyBorder="1" applyAlignment="1"/>
    <xf numFmtId="0" fontId="0" fillId="2" borderId="26" xfId="0" applyFill="1" applyBorder="1"/>
    <xf numFmtId="0" fontId="0" fillId="2" borderId="9" xfId="0" applyFill="1" applyBorder="1"/>
    <xf numFmtId="0" fontId="0" fillId="2" borderId="13" xfId="0" applyFill="1" applyBorder="1"/>
    <xf numFmtId="0" fontId="0" fillId="2" borderId="17" xfId="0" applyFill="1" applyBorder="1"/>
    <xf numFmtId="0" fontId="0" fillId="2" borderId="10" xfId="0" applyFill="1" applyBorder="1"/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12" fillId="57" borderId="1" xfId="0" quotePrefix="1" applyFont="1" applyFill="1" applyBorder="1" applyAlignment="1">
      <alignment horizontal="center"/>
    </xf>
    <xf numFmtId="0" fontId="12" fillId="57" borderId="7" xfId="0" quotePrefix="1" applyFont="1" applyFill="1" applyBorder="1"/>
    <xf numFmtId="0" fontId="4" fillId="76" borderId="26" xfId="0" applyFont="1" applyFill="1" applyBorder="1"/>
    <xf numFmtId="0" fontId="12" fillId="56" borderId="1" xfId="0" quotePrefix="1" applyFont="1" applyFill="1" applyBorder="1" applyAlignment="1">
      <alignment horizontal="center"/>
    </xf>
    <xf numFmtId="0" fontId="12" fillId="56" borderId="7" xfId="0" quotePrefix="1" applyFont="1" applyFill="1" applyBorder="1"/>
    <xf numFmtId="0" fontId="4" fillId="69" borderId="1" xfId="0" applyFont="1" applyFill="1" applyBorder="1" applyAlignment="1">
      <alignment horizontal="left"/>
    </xf>
    <xf numFmtId="2" fontId="4" fillId="0" borderId="11" xfId="0" applyNumberFormat="1" applyFont="1" applyFill="1" applyBorder="1"/>
    <xf numFmtId="2" fontId="4" fillId="0" borderId="12" xfId="0" applyNumberFormat="1" applyFont="1" applyFill="1" applyBorder="1"/>
    <xf numFmtId="2" fontId="4" fillId="0" borderId="14" xfId="0" applyNumberFormat="1" applyFont="1" applyFill="1" applyBorder="1"/>
    <xf numFmtId="2" fontId="0" fillId="0" borderId="11" xfId="0" applyNumberFormat="1" applyFont="1" applyFill="1" applyBorder="1"/>
    <xf numFmtId="2" fontId="0" fillId="0" borderId="12" xfId="0" applyNumberFormat="1" applyFont="1" applyFill="1" applyBorder="1"/>
    <xf numFmtId="2" fontId="0" fillId="0" borderId="14" xfId="0" applyNumberFormat="1" applyFont="1" applyFill="1" applyBorder="1"/>
    <xf numFmtId="0" fontId="0" fillId="0" borderId="15" xfId="0" applyBorder="1"/>
    <xf numFmtId="0" fontId="26" fillId="47" borderId="1" xfId="0" quotePrefix="1" applyFont="1" applyFill="1" applyBorder="1" applyAlignment="1">
      <alignment horizontal="center"/>
    </xf>
    <xf numFmtId="0" fontId="26" fillId="47" borderId="7" xfId="0" quotePrefix="1" applyFont="1" applyFill="1" applyBorder="1"/>
    <xf numFmtId="2" fontId="11" fillId="22" borderId="24" xfId="0" applyNumberFormat="1" applyFont="1" applyFill="1" applyBorder="1"/>
    <xf numFmtId="2" fontId="11" fillId="48" borderId="31" xfId="0" applyNumberFormat="1" applyFont="1" applyFill="1" applyBorder="1"/>
    <xf numFmtId="2" fontId="11" fillId="49" borderId="20" xfId="0" applyNumberFormat="1" applyFont="1" applyFill="1" applyBorder="1"/>
    <xf numFmtId="0" fontId="18" fillId="0" borderId="6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center"/>
    </xf>
    <xf numFmtId="0" fontId="4" fillId="2" borderId="2" xfId="0" applyFont="1" applyFill="1" applyBorder="1"/>
    <xf numFmtId="0" fontId="3" fillId="2" borderId="2" xfId="0" applyFont="1" applyFill="1" applyBorder="1"/>
    <xf numFmtId="0" fontId="5" fillId="2" borderId="2" xfId="0" applyFont="1" applyFill="1" applyBorder="1" applyAlignment="1">
      <alignment horizontal="left"/>
    </xf>
    <xf numFmtId="2" fontId="4" fillId="2" borderId="2" xfId="0" applyNumberFormat="1" applyFont="1" applyFill="1" applyBorder="1"/>
    <xf numFmtId="0" fontId="15" fillId="2" borderId="0" xfId="0" applyFont="1" applyFill="1" applyBorder="1" applyAlignment="1">
      <alignment horizontal="center" vertical="center"/>
    </xf>
    <xf numFmtId="0" fontId="17" fillId="2" borderId="0" xfId="3" applyFont="1" applyFill="1" applyBorder="1" applyAlignment="1">
      <alignment horizontal="left"/>
    </xf>
    <xf numFmtId="0" fontId="19" fillId="2" borderId="0" xfId="3" applyFont="1" applyFill="1" applyBorder="1" applyAlignment="1">
      <alignment horizontal="center" vertical="center"/>
    </xf>
    <xf numFmtId="0" fontId="11" fillId="2" borderId="1" xfId="0" applyFont="1" applyFill="1" applyBorder="1"/>
    <xf numFmtId="0" fontId="0" fillId="0" borderId="15" xfId="0" applyFill="1" applyBorder="1"/>
    <xf numFmtId="0" fontId="0" fillId="2" borderId="11" xfId="0" applyFill="1" applyBorder="1"/>
    <xf numFmtId="0" fontId="2" fillId="64" borderId="15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/>
    <xf numFmtId="2" fontId="0" fillId="2" borderId="12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13" xfId="0" applyNumberFormat="1" applyFill="1" applyBorder="1" applyAlignment="1">
      <alignment horizontal="center" vertical="center"/>
    </xf>
    <xf numFmtId="0" fontId="4" fillId="107" borderId="11" xfId="0" applyFont="1" applyFill="1" applyBorder="1"/>
    <xf numFmtId="0" fontId="0" fillId="0" borderId="15" xfId="0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3" xfId="0" applyBorder="1" applyAlignment="1">
      <alignment horizontal="fill" vertical="center"/>
    </xf>
    <xf numFmtId="0" fontId="0" fillId="0" borderId="10" xfId="0" applyBorder="1" applyAlignment="1">
      <alignment horizontal="fill" vertical="center"/>
    </xf>
    <xf numFmtId="0" fontId="46" fillId="74" borderId="19" xfId="0" applyFont="1" applyFill="1" applyBorder="1" applyAlignment="1">
      <alignment horizontal="center" vertical="center"/>
    </xf>
    <xf numFmtId="2" fontId="11" fillId="2" borderId="35" xfId="0" applyNumberFormat="1" applyFont="1" applyFill="1" applyBorder="1"/>
    <xf numFmtId="2" fontId="11" fillId="2" borderId="31" xfId="0" applyNumberFormat="1" applyFont="1" applyFill="1" applyBorder="1"/>
    <xf numFmtId="2" fontId="11" fillId="2" borderId="36" xfId="0" applyNumberFormat="1" applyFont="1" applyFill="1" applyBorder="1"/>
    <xf numFmtId="0" fontId="46" fillId="2" borderId="0" xfId="0" applyFont="1" applyFill="1"/>
    <xf numFmtId="2" fontId="46" fillId="74" borderId="19" xfId="0" applyNumberFormat="1" applyFont="1" applyFill="1" applyBorder="1" applyAlignment="1">
      <alignment horizontal="center" vertical="center"/>
    </xf>
    <xf numFmtId="2" fontId="46" fillId="74" borderId="24" xfId="0" applyNumberFormat="1" applyFont="1" applyFill="1" applyBorder="1" applyAlignment="1">
      <alignment horizontal="center" vertical="center"/>
    </xf>
    <xf numFmtId="2" fontId="11" fillId="2" borderId="38" xfId="0" applyNumberFormat="1" applyFont="1" applyFill="1" applyBorder="1"/>
    <xf numFmtId="0" fontId="17" fillId="2" borderId="0" xfId="0" applyFont="1" applyFill="1" applyBorder="1" applyAlignment="1">
      <alignment horizontal="center" vertical="center"/>
    </xf>
    <xf numFmtId="0" fontId="38" fillId="0" borderId="14" xfId="7" applyBorder="1" applyAlignment="1">
      <alignment horizontal="justify" vertical="center"/>
    </xf>
    <xf numFmtId="0" fontId="18" fillId="0" borderId="16" xfId="0" applyFont="1" applyFill="1" applyBorder="1" applyAlignment="1">
      <alignment vertical="center"/>
    </xf>
    <xf numFmtId="0" fontId="17" fillId="0" borderId="13" xfId="0" applyFont="1" applyFill="1" applyBorder="1" applyAlignment="1">
      <alignment vertical="center"/>
    </xf>
    <xf numFmtId="0" fontId="17" fillId="37" borderId="1" xfId="3" applyFont="1" applyFill="1" applyBorder="1" applyAlignment="1">
      <alignment horizontal="left"/>
    </xf>
    <xf numFmtId="0" fontId="18" fillId="38" borderId="1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/>
    </xf>
    <xf numFmtId="0" fontId="14" fillId="15" borderId="16" xfId="0" applyFont="1" applyFill="1" applyBorder="1" applyAlignment="1">
      <alignment horizontal="center"/>
    </xf>
    <xf numFmtId="0" fontId="0" fillId="2" borderId="1" xfId="0" applyFont="1" applyFill="1" applyBorder="1"/>
    <xf numFmtId="0" fontId="3" fillId="42" borderId="11" xfId="0" applyFont="1" applyFill="1" applyBorder="1" applyAlignment="1">
      <alignment horizontal="left"/>
    </xf>
    <xf numFmtId="0" fontId="47" fillId="82" borderId="14" xfId="0" quotePrefix="1" applyFont="1" applyFill="1" applyBorder="1"/>
    <xf numFmtId="0" fontId="47" fillId="82" borderId="22" xfId="0" quotePrefix="1" applyFont="1" applyFill="1" applyBorder="1"/>
    <xf numFmtId="0" fontId="47" fillId="56" borderId="15" xfId="0" quotePrefix="1" applyFont="1" applyFill="1" applyBorder="1"/>
    <xf numFmtId="0" fontId="47" fillId="56" borderId="21" xfId="0" quotePrefix="1" applyFont="1" applyFill="1" applyBorder="1"/>
    <xf numFmtId="0" fontId="14" fillId="15" borderId="15" xfId="0" applyFont="1" applyFill="1" applyBorder="1" applyAlignment="1"/>
    <xf numFmtId="0" fontId="14" fillId="15" borderId="6" xfId="0" applyFont="1" applyFill="1" applyBorder="1" applyAlignment="1"/>
    <xf numFmtId="0" fontId="13" fillId="58" borderId="20" xfId="0" applyNumberFormat="1" applyFont="1" applyFill="1" applyBorder="1"/>
    <xf numFmtId="0" fontId="42" fillId="0" borderId="12" xfId="0" applyFont="1" applyBorder="1"/>
    <xf numFmtId="0" fontId="42" fillId="0" borderId="14" xfId="0" applyFont="1" applyBorder="1"/>
    <xf numFmtId="0" fontId="42" fillId="0" borderId="2" xfId="0" applyFont="1" applyBorder="1"/>
    <xf numFmtId="0" fontId="42" fillId="0" borderId="8" xfId="0" applyFont="1" applyBorder="1"/>
    <xf numFmtId="0" fontId="0" fillId="0" borderId="8" xfId="0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2" fontId="29" fillId="2" borderId="56" xfId="0" applyNumberFormat="1" applyFont="1" applyFill="1" applyBorder="1" applyAlignment="1">
      <alignment horizontal="right"/>
    </xf>
    <xf numFmtId="0" fontId="29" fillId="2" borderId="0" xfId="0" applyFont="1" applyFill="1" applyBorder="1"/>
    <xf numFmtId="2" fontId="49" fillId="2" borderId="8" xfId="0" applyNumberFormat="1" applyFont="1" applyFill="1" applyBorder="1" applyAlignment="1">
      <alignment horizontal="right"/>
    </xf>
    <xf numFmtId="0" fontId="49" fillId="2" borderId="0" xfId="0" applyFont="1" applyFill="1" applyBorder="1"/>
    <xf numFmtId="0" fontId="12" fillId="55" borderId="6" xfId="0" quotePrefix="1" applyFont="1" applyFill="1" applyBorder="1" applyAlignment="1">
      <alignment horizontal="center"/>
    </xf>
    <xf numFmtId="0" fontId="12" fillId="56" borderId="15" xfId="0" quotePrefix="1" applyFont="1" applyFill="1" applyBorder="1"/>
    <xf numFmtId="0" fontId="12" fillId="56" borderId="1" xfId="0" quotePrefix="1" applyFont="1" applyFill="1" applyBorder="1"/>
    <xf numFmtId="0" fontId="17" fillId="2" borderId="15" xfId="0" applyFont="1" applyFill="1" applyBorder="1" applyAlignment="1"/>
    <xf numFmtId="0" fontId="23" fillId="39" borderId="15" xfId="0" applyFont="1" applyFill="1" applyBorder="1" applyAlignment="1">
      <alignment vertical="center"/>
    </xf>
    <xf numFmtId="0" fontId="24" fillId="39" borderId="15" xfId="1" applyFont="1" applyFill="1" applyBorder="1" applyAlignment="1">
      <alignment horizontal="left"/>
    </xf>
    <xf numFmtId="0" fontId="17" fillId="2" borderId="12" xfId="0" applyFont="1" applyFill="1" applyBorder="1" applyAlignment="1">
      <alignment horizontal="center" vertical="center"/>
    </xf>
    <xf numFmtId="0" fontId="18" fillId="38" borderId="15" xfId="0" applyFont="1" applyFill="1" applyBorder="1" applyAlignment="1">
      <alignment horizontal="center" vertical="center"/>
    </xf>
    <xf numFmtId="0" fontId="18" fillId="38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vertical="center"/>
    </xf>
    <xf numFmtId="0" fontId="16" fillId="39" borderId="1" xfId="1" applyFont="1" applyFill="1" applyBorder="1" applyAlignment="1">
      <alignment horizontal="center" vertical="center"/>
    </xf>
    <xf numFmtId="0" fontId="18" fillId="10" borderId="1" xfId="3" applyFont="1" applyFill="1" applyBorder="1" applyAlignment="1">
      <alignment horizontal="center" vertical="center"/>
    </xf>
    <xf numFmtId="0" fontId="19" fillId="26" borderId="1" xfId="3" applyFont="1" applyFill="1" applyBorder="1" applyAlignment="1">
      <alignment horizontal="center" vertical="center"/>
    </xf>
    <xf numFmtId="0" fontId="19" fillId="10" borderId="1" xfId="3" applyFont="1" applyFill="1" applyBorder="1" applyAlignment="1">
      <alignment horizontal="center" vertical="center"/>
    </xf>
    <xf numFmtId="0" fontId="19" fillId="38" borderId="1" xfId="3" applyFont="1" applyFill="1" applyBorder="1" applyAlignment="1">
      <alignment horizontal="center" vertical="center"/>
    </xf>
    <xf numFmtId="0" fontId="18" fillId="38" borderId="1" xfId="0" applyFont="1" applyFill="1" applyBorder="1" applyAlignment="1">
      <alignment horizontal="left" vertical="center"/>
    </xf>
    <xf numFmtId="0" fontId="17" fillId="2" borderId="2" xfId="0" applyFont="1" applyFill="1" applyBorder="1" applyAlignment="1">
      <alignment vertical="center"/>
    </xf>
    <xf numFmtId="0" fontId="18" fillId="38" borderId="7" xfId="0" applyFont="1" applyFill="1" applyBorder="1" applyAlignment="1">
      <alignment horizontal="center" vertical="center"/>
    </xf>
    <xf numFmtId="0" fontId="18" fillId="39" borderId="6" xfId="0" applyFont="1" applyFill="1" applyBorder="1" applyAlignment="1">
      <alignment horizontal="center" vertical="center"/>
    </xf>
    <xf numFmtId="0" fontId="18" fillId="38" borderId="6" xfId="0" applyFont="1" applyFill="1" applyBorder="1" applyAlignment="1">
      <alignment vertical="center"/>
    </xf>
    <xf numFmtId="0" fontId="16" fillId="38" borderId="6" xfId="0" applyFont="1" applyFill="1" applyBorder="1" applyAlignment="1">
      <alignment horizontal="center" vertical="center"/>
    </xf>
    <xf numFmtId="0" fontId="19" fillId="10" borderId="6" xfId="3" applyFont="1" applyFill="1" applyBorder="1" applyAlignment="1">
      <alignment horizontal="center" vertical="center"/>
    </xf>
    <xf numFmtId="0" fontId="19" fillId="38" borderId="6" xfId="3" applyFont="1" applyFill="1" applyBorder="1" applyAlignment="1">
      <alignment horizontal="center" vertical="center"/>
    </xf>
    <xf numFmtId="0" fontId="17" fillId="37" borderId="6" xfId="0" applyFont="1" applyFill="1" applyBorder="1" applyAlignment="1">
      <alignment horizontal="left" vertical="center"/>
    </xf>
    <xf numFmtId="0" fontId="17" fillId="37" borderId="17" xfId="0" applyFont="1" applyFill="1" applyBorder="1" applyAlignment="1">
      <alignment horizontal="left" vertical="center"/>
    </xf>
    <xf numFmtId="0" fontId="17" fillId="11" borderId="11" xfId="0" applyFont="1" applyFill="1" applyBorder="1" applyAlignment="1">
      <alignment horizontal="center" vertical="center"/>
    </xf>
    <xf numFmtId="0" fontId="15" fillId="41" borderId="15" xfId="1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left"/>
    </xf>
    <xf numFmtId="0" fontId="15" fillId="0" borderId="12" xfId="0" applyFont="1" applyFill="1" applyBorder="1" applyAlignment="1">
      <alignment horizontal="center"/>
    </xf>
    <xf numFmtId="0" fontId="24" fillId="39" borderId="16" xfId="0" applyFont="1" applyFill="1" applyBorder="1" applyAlignment="1">
      <alignment horizontal="left" vertical="center"/>
    </xf>
    <xf numFmtId="0" fontId="15" fillId="37" borderId="16" xfId="0" applyFont="1" applyFill="1" applyBorder="1" applyAlignment="1">
      <alignment horizontal="left" vertical="center"/>
    </xf>
    <xf numFmtId="0" fontId="15" fillId="37" borderId="16" xfId="0" applyFont="1" applyFill="1" applyBorder="1"/>
    <xf numFmtId="0" fontId="17" fillId="37" borderId="16" xfId="3" applyFont="1" applyFill="1" applyBorder="1" applyAlignment="1">
      <alignment horizontal="left"/>
    </xf>
    <xf numFmtId="0" fontId="17" fillId="37" borderId="16" xfId="0" applyFont="1" applyFill="1" applyBorder="1" applyAlignment="1">
      <alignment horizontal="left" vertical="center"/>
    </xf>
    <xf numFmtId="0" fontId="17" fillId="2" borderId="13" xfId="0" applyFont="1" applyFill="1" applyBorder="1" applyAlignment="1">
      <alignment vertical="center"/>
    </xf>
    <xf numFmtId="0" fontId="21" fillId="35" borderId="16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33" fillId="35" borderId="6" xfId="0" applyFont="1" applyFill="1" applyBorder="1" applyAlignment="1">
      <alignment horizontal="left" vertical="center"/>
    </xf>
    <xf numFmtId="0" fontId="18" fillId="38" borderId="6" xfId="5" applyFont="1" applyFill="1" applyBorder="1" applyAlignment="1">
      <alignment vertical="center"/>
    </xf>
    <xf numFmtId="0" fontId="18" fillId="38" borderId="6" xfId="2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17" fillId="71" borderId="0" xfId="0" applyFont="1" applyFill="1" applyBorder="1" applyAlignment="1">
      <alignment horizontal="center" vertical="center"/>
    </xf>
    <xf numFmtId="0" fontId="15" fillId="36" borderId="6" xfId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4" fillId="39" borderId="1" xfId="0" applyFont="1" applyFill="1" applyBorder="1" applyAlignment="1">
      <alignment vertical="center"/>
    </xf>
    <xf numFmtId="0" fontId="24" fillId="39" borderId="8" xfId="0" applyFont="1" applyFill="1" applyBorder="1"/>
    <xf numFmtId="0" fontId="24" fillId="39" borderId="1" xfId="0" applyFont="1" applyFill="1" applyBorder="1"/>
    <xf numFmtId="0" fontId="17" fillId="37" borderId="1" xfId="5" applyFont="1" applyFill="1" applyBorder="1"/>
    <xf numFmtId="0" fontId="17" fillId="37" borderId="8" xfId="2" applyFont="1" applyFill="1" applyBorder="1"/>
    <xf numFmtId="0" fontId="17" fillId="37" borderId="8" xfId="3" applyFont="1" applyFill="1" applyBorder="1" applyAlignment="1">
      <alignment horizontal="left"/>
    </xf>
    <xf numFmtId="0" fontId="15" fillId="37" borderId="1" xfId="6" applyFont="1" applyFill="1" applyBorder="1" applyAlignment="1">
      <alignment horizontal="left" vertical="center"/>
    </xf>
    <xf numFmtId="0" fontId="23" fillId="39" borderId="17" xfId="0" applyFont="1" applyFill="1" applyBorder="1" applyAlignment="1">
      <alignment vertical="center"/>
    </xf>
    <xf numFmtId="0" fontId="23" fillId="39" borderId="10" xfId="0" applyFont="1" applyFill="1" applyBorder="1" applyAlignment="1">
      <alignment vertical="center"/>
    </xf>
    <xf numFmtId="0" fontId="23" fillId="39" borderId="18" xfId="0" applyFont="1" applyFill="1" applyBorder="1" applyAlignment="1">
      <alignment vertical="center"/>
    </xf>
    <xf numFmtId="0" fontId="0" fillId="70" borderId="0" xfId="0" applyFill="1" applyAlignment="1">
      <alignment horizontal="left"/>
    </xf>
    <xf numFmtId="0" fontId="50" fillId="0" borderId="0" xfId="0" applyFont="1"/>
    <xf numFmtId="0" fontId="51" fillId="2" borderId="0" xfId="0" applyFont="1" applyFill="1" applyBorder="1"/>
    <xf numFmtId="0" fontId="50" fillId="2" borderId="0" xfId="0" applyFont="1" applyFill="1"/>
    <xf numFmtId="0" fontId="53" fillId="32" borderId="14" xfId="0" applyFont="1" applyFill="1" applyBorder="1" applyAlignment="1">
      <alignment horizontal="center" vertical="center"/>
    </xf>
    <xf numFmtId="0" fontId="55" fillId="80" borderId="1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vertical="center"/>
    </xf>
    <xf numFmtId="0" fontId="52" fillId="36" borderId="16" xfId="0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8" fillId="0" borderId="0" xfId="7"/>
    <xf numFmtId="0" fontId="54" fillId="109" borderId="1" xfId="0" applyFont="1" applyFill="1" applyBorder="1" applyAlignment="1">
      <alignment horizontal="center" vertical="center"/>
    </xf>
    <xf numFmtId="3" fontId="12" fillId="31" borderId="6" xfId="0" quotePrefix="1" applyNumberFormat="1" applyFont="1" applyFill="1" applyBorder="1" applyAlignment="1"/>
    <xf numFmtId="3" fontId="12" fillId="31" borderId="16" xfId="0" quotePrefix="1" applyNumberFormat="1" applyFont="1" applyFill="1" applyBorder="1" applyAlignment="1"/>
    <xf numFmtId="3" fontId="12" fillId="31" borderId="15" xfId="0" quotePrefix="1" applyNumberFormat="1" applyFont="1" applyFill="1" applyBorder="1" applyAlignment="1">
      <alignment horizontal="left"/>
    </xf>
    <xf numFmtId="0" fontId="22" fillId="39" borderId="18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/>
    </xf>
    <xf numFmtId="0" fontId="15" fillId="37" borderId="15" xfId="1" applyFont="1" applyFill="1" applyBorder="1" applyAlignment="1">
      <alignment horizontal="center"/>
    </xf>
    <xf numFmtId="0" fontId="15" fillId="37" borderId="6" xfId="1" applyFont="1" applyFill="1" applyBorder="1" applyAlignment="1">
      <alignment horizontal="center"/>
    </xf>
    <xf numFmtId="0" fontId="15" fillId="37" borderId="16" xfId="1" applyFont="1" applyFill="1" applyBorder="1" applyAlignment="1">
      <alignment horizontal="center"/>
    </xf>
    <xf numFmtId="0" fontId="15" fillId="37" borderId="15" xfId="0" applyFont="1" applyFill="1" applyBorder="1" applyAlignment="1">
      <alignment horizontal="center"/>
    </xf>
    <xf numFmtId="0" fontId="15" fillId="37" borderId="6" xfId="0" applyFont="1" applyFill="1" applyBorder="1" applyAlignment="1">
      <alignment horizontal="center"/>
    </xf>
    <xf numFmtId="0" fontId="15" fillId="37" borderId="26" xfId="0" applyFont="1" applyFill="1" applyBorder="1" applyAlignment="1">
      <alignment horizontal="center"/>
    </xf>
    <xf numFmtId="0" fontId="15" fillId="37" borderId="16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108" borderId="15" xfId="0" applyFont="1" applyFill="1" applyBorder="1" applyAlignment="1">
      <alignment horizontal="center"/>
    </xf>
    <xf numFmtId="0" fontId="4" fillId="108" borderId="16" xfId="0" applyFont="1" applyFill="1" applyBorder="1" applyAlignment="1">
      <alignment horizontal="center"/>
    </xf>
    <xf numFmtId="0" fontId="4" fillId="108" borderId="6" xfId="0" applyFont="1" applyFill="1" applyBorder="1" applyAlignment="1">
      <alignment horizontal="center"/>
    </xf>
    <xf numFmtId="0" fontId="4" fillId="96" borderId="15" xfId="0" applyFont="1" applyFill="1" applyBorder="1" applyAlignment="1">
      <alignment horizontal="center"/>
    </xf>
    <xf numFmtId="0" fontId="4" fillId="96" borderId="6" xfId="0" applyFont="1" applyFill="1" applyBorder="1" applyAlignment="1">
      <alignment horizontal="center"/>
    </xf>
    <xf numFmtId="0" fontId="4" fillId="96" borderId="16" xfId="0" applyFont="1" applyFill="1" applyBorder="1" applyAlignment="1">
      <alignment horizontal="center"/>
    </xf>
    <xf numFmtId="0" fontId="3" fillId="90" borderId="15" xfId="0" applyFont="1" applyFill="1" applyBorder="1" applyAlignment="1">
      <alignment horizontal="center"/>
    </xf>
    <xf numFmtId="0" fontId="3" fillId="90" borderId="6" xfId="0" applyFont="1" applyFill="1" applyBorder="1" applyAlignment="1">
      <alignment horizontal="center"/>
    </xf>
    <xf numFmtId="0" fontId="3" fillId="90" borderId="16" xfId="0" applyFont="1" applyFill="1" applyBorder="1" applyAlignment="1">
      <alignment horizontal="center"/>
    </xf>
    <xf numFmtId="0" fontId="3" fillId="74" borderId="15" xfId="0" applyFont="1" applyFill="1" applyBorder="1" applyAlignment="1">
      <alignment horizontal="center"/>
    </xf>
    <xf numFmtId="0" fontId="3" fillId="74" borderId="6" xfId="0" applyFont="1" applyFill="1" applyBorder="1" applyAlignment="1">
      <alignment horizontal="center"/>
    </xf>
    <xf numFmtId="0" fontId="3" fillId="74" borderId="16" xfId="0" applyFont="1" applyFill="1" applyBorder="1" applyAlignment="1">
      <alignment horizontal="center"/>
    </xf>
    <xf numFmtId="0" fontId="3" fillId="74" borderId="14" xfId="0" applyFont="1" applyFill="1" applyBorder="1" applyAlignment="1">
      <alignment horizontal="center"/>
    </xf>
    <xf numFmtId="0" fontId="3" fillId="74" borderId="17" xfId="0" applyFont="1" applyFill="1" applyBorder="1" applyAlignment="1">
      <alignment horizontal="center"/>
    </xf>
    <xf numFmtId="0" fontId="3" fillId="74" borderId="10" xfId="0" applyFont="1" applyFill="1" applyBorder="1" applyAlignment="1">
      <alignment horizontal="center"/>
    </xf>
    <xf numFmtId="0" fontId="3" fillId="83" borderId="15" xfId="0" applyFont="1" applyFill="1" applyBorder="1" applyAlignment="1">
      <alignment horizontal="center"/>
    </xf>
    <xf numFmtId="0" fontId="3" fillId="83" borderId="6" xfId="0" applyFont="1" applyFill="1" applyBorder="1" applyAlignment="1">
      <alignment horizontal="center"/>
    </xf>
    <xf numFmtId="0" fontId="3" fillId="83" borderId="16" xfId="0" applyFont="1" applyFill="1" applyBorder="1" applyAlignment="1">
      <alignment horizontal="center"/>
    </xf>
    <xf numFmtId="0" fontId="3" fillId="42" borderId="15" xfId="0" applyFont="1" applyFill="1" applyBorder="1" applyAlignment="1">
      <alignment horizontal="left"/>
    </xf>
    <xf numFmtId="0" fontId="3" fillId="42" borderId="16" xfId="0" applyFont="1" applyFill="1" applyBorder="1" applyAlignment="1">
      <alignment horizontal="left"/>
    </xf>
    <xf numFmtId="0" fontId="3" fillId="12" borderId="15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3" borderId="1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3" fillId="66" borderId="15" xfId="0" applyFont="1" applyFill="1" applyBorder="1" applyAlignment="1">
      <alignment horizontal="center"/>
    </xf>
    <xf numFmtId="0" fontId="3" fillId="66" borderId="6" xfId="0" applyFont="1" applyFill="1" applyBorder="1" applyAlignment="1">
      <alignment horizontal="center"/>
    </xf>
    <xf numFmtId="0" fontId="3" fillId="66" borderId="16" xfId="0" applyFont="1" applyFill="1" applyBorder="1" applyAlignment="1">
      <alignment horizontal="center"/>
    </xf>
    <xf numFmtId="0" fontId="3" fillId="65" borderId="15" xfId="0" applyFont="1" applyFill="1" applyBorder="1" applyAlignment="1">
      <alignment horizontal="left"/>
    </xf>
    <xf numFmtId="0" fontId="3" fillId="65" borderId="16" xfId="0" applyFont="1" applyFill="1" applyBorder="1" applyAlignment="1">
      <alignment horizontal="left"/>
    </xf>
    <xf numFmtId="0" fontId="3" fillId="14" borderId="15" xfId="0" applyFont="1" applyFill="1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3" fillId="42" borderId="6" xfId="0" applyFont="1" applyFill="1" applyBorder="1" applyAlignment="1">
      <alignment horizontal="left"/>
    </xf>
    <xf numFmtId="0" fontId="3" fillId="83" borderId="14" xfId="0" applyFont="1" applyFill="1" applyBorder="1" applyAlignment="1">
      <alignment horizontal="center"/>
    </xf>
    <xf numFmtId="0" fontId="3" fillId="83" borderId="17" xfId="0" applyFont="1" applyFill="1" applyBorder="1" applyAlignment="1">
      <alignment horizontal="center"/>
    </xf>
    <xf numFmtId="0" fontId="3" fillId="83" borderId="10" xfId="0" applyFont="1" applyFill="1" applyBorder="1" applyAlignment="1">
      <alignment horizontal="center"/>
    </xf>
    <xf numFmtId="0" fontId="4" fillId="96" borderId="14" xfId="0" applyFont="1" applyFill="1" applyBorder="1" applyAlignment="1">
      <alignment horizontal="center"/>
    </xf>
    <xf numFmtId="0" fontId="4" fillId="96" borderId="17" xfId="0" applyFont="1" applyFill="1" applyBorder="1" applyAlignment="1">
      <alignment horizontal="center"/>
    </xf>
    <xf numFmtId="0" fontId="4" fillId="96" borderId="10" xfId="0" applyFont="1" applyFill="1" applyBorder="1" applyAlignment="1">
      <alignment horizont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</cellXfs>
  <cellStyles count="8">
    <cellStyle name="Bad" xfId="3" builtinId="27"/>
    <cellStyle name="Good" xfId="2" builtinId="26"/>
    <cellStyle name="Hyperlink" xfId="7" builtinId="8"/>
    <cellStyle name="Input" xfId="4" builtinId="20"/>
    <cellStyle name="Neutral" xfId="1" builtinId="28"/>
    <cellStyle name="Normal" xfId="0" builtinId="0"/>
    <cellStyle name="Note" xfId="6" builtinId="10"/>
    <cellStyle name="Output" xfId="5" builtinId="21"/>
  </cellStyles>
  <dxfs count="4">
    <dxf>
      <fill>
        <patternFill>
          <bgColor rgb="FFFFB3B3"/>
        </patternFill>
      </fill>
    </dxf>
    <dxf>
      <fill>
        <patternFill>
          <bgColor rgb="FFC1FFC1"/>
        </patternFill>
      </fill>
    </dxf>
    <dxf>
      <fill>
        <patternFill>
          <bgColor rgb="FFFFB3B3"/>
        </patternFill>
      </fill>
    </dxf>
    <dxf>
      <fill>
        <patternFill>
          <bgColor rgb="FFC1FFC1"/>
        </patternFill>
      </fill>
    </dxf>
  </dxfs>
  <tableStyles count="0" defaultTableStyle="TableStyleMedium2" defaultPivotStyle="PivotStyleLight16"/>
  <colors>
    <mruColors>
      <color rgb="FF0066FF"/>
      <color rgb="FF00FFFE"/>
      <color rgb="FF00FFFF"/>
      <color rgb="FFAFEAFF"/>
      <color rgb="FFF27D3C"/>
      <color rgb="FFF4915A"/>
      <color rgb="FFF6A67A"/>
      <color rgb="FFF8BE9E"/>
      <color rgb="FFFAD3BE"/>
      <color rgb="FFFCE9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Single!$AS$3</c:f>
              <c:strCache>
                <c:ptCount val="1"/>
                <c:pt idx="0">
                  <c:v>Repair</c:v>
                </c:pt>
              </c:strCache>
            </c:strRef>
          </c:tx>
          <c:spPr>
            <a:solidFill>
              <a:srgbClr val="BC9D64"/>
            </a:solidFill>
            <a:ln w="6350">
              <a:solidFill>
                <a:srgbClr val="3D1C05"/>
              </a:solidFill>
            </a:ln>
          </c:spPr>
          <c:dPt>
            <c:idx val="0"/>
            <c:bubble3D val="0"/>
            <c:spPr>
              <a:solidFill>
                <a:srgbClr val="BC9D64"/>
              </a:solidFill>
              <a:ln w="6350">
                <a:solidFill>
                  <a:srgbClr val="3D1C0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C9-4B3C-90F4-78298C1A47B1}"/>
              </c:ext>
            </c:extLst>
          </c:dPt>
          <c:dPt>
            <c:idx val="1"/>
            <c:bubble3D val="0"/>
            <c:spPr>
              <a:solidFill>
                <a:srgbClr val="DECFB4"/>
              </a:solidFill>
              <a:ln w="6350">
                <a:solidFill>
                  <a:srgbClr val="3D1C0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C9-4B3C-90F4-78298C1A47B1}"/>
              </c:ext>
            </c:extLst>
          </c:dPt>
          <c:cat>
            <c:strRef>
              <c:f>Single!$AS$4:$AS$5</c:f>
              <c:strCache>
                <c:ptCount val="2"/>
                <c:pt idx="0">
                  <c:v>c-MMEJ%</c:v>
                </c:pt>
                <c:pt idx="1">
                  <c:v>Other-EJ%</c:v>
                </c:pt>
              </c:strCache>
            </c:strRef>
          </c:cat>
          <c:val>
            <c:numRef>
              <c:f>Single!$AU$4:$AU$5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C9-4B3C-90F4-78298C1A4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Single!$U$3</c:f>
              <c:strCache>
                <c:ptCount val="1"/>
                <c:pt idx="0">
                  <c:v>Type</c:v>
                </c:pt>
              </c:strCache>
            </c:strRef>
          </c:tx>
          <c:spPr>
            <a:ln w="6350">
              <a:solidFill>
                <a:srgbClr val="0000CC"/>
              </a:solidFill>
            </a:ln>
          </c:spPr>
          <c:dPt>
            <c:idx val="0"/>
            <c:bubble3D val="0"/>
            <c:spPr>
              <a:solidFill>
                <a:srgbClr val="D7EAF9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8A-4FFF-82B1-802D08FCFE4B}"/>
              </c:ext>
            </c:extLst>
          </c:dPt>
          <c:dPt>
            <c:idx val="1"/>
            <c:bubble3D val="0"/>
            <c:spPr>
              <a:solidFill>
                <a:srgbClr val="A5CFF1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8A-4FFF-82B1-802D08FCFE4B}"/>
              </c:ext>
            </c:extLst>
          </c:dPt>
          <c:dPt>
            <c:idx val="2"/>
            <c:bubble3D val="0"/>
            <c:spPr>
              <a:solidFill>
                <a:srgbClr val="6EB1E8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8A-4FFF-82B1-802D08FCFE4B}"/>
              </c:ext>
            </c:extLst>
          </c:dPt>
          <c:dPt>
            <c:idx val="3"/>
            <c:bubble3D val="0"/>
            <c:spPr>
              <a:solidFill>
                <a:srgbClr val="2E8EDE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8A-4FFF-82B1-802D08FCFE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8A-4FFF-82B1-802D08FCFE4B}"/>
              </c:ext>
            </c:extLst>
          </c:dPt>
          <c:cat>
            <c:strRef>
              <c:f>Single!$U$4:$U$8</c:f>
              <c:strCache>
                <c:ptCount val="5"/>
                <c:pt idx="0">
                  <c:v>Del%</c:v>
                </c:pt>
                <c:pt idx="1">
                  <c:v>Ins%</c:v>
                </c:pt>
                <c:pt idx="2">
                  <c:v>SNV%</c:v>
                </c:pt>
                <c:pt idx="3">
                  <c:v>MNV%</c:v>
                </c:pt>
                <c:pt idx="4">
                  <c:v>Other%</c:v>
                </c:pt>
              </c:strCache>
            </c:strRef>
          </c:cat>
          <c:val>
            <c:numRef>
              <c:f>Single!$V$4:$V$8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98A-4FFF-82B1-802D08FCF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Single!$Q$3</c:f>
              <c:strCache>
                <c:ptCount val="1"/>
                <c:pt idx="0">
                  <c:v>Indel size</c:v>
                </c:pt>
              </c:strCache>
            </c:strRef>
          </c:tx>
          <c:spPr>
            <a:ln w="6350">
              <a:solidFill>
                <a:srgbClr val="4A2206"/>
              </a:solidFill>
            </a:ln>
          </c:spPr>
          <c:dPt>
            <c:idx val="0"/>
            <c:bubble3D val="0"/>
            <c:spPr>
              <a:solidFill>
                <a:srgbClr val="FAD9C2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4-4D9B-8A19-2FACAAF50CD2}"/>
              </c:ext>
            </c:extLst>
          </c:dPt>
          <c:dPt>
            <c:idx val="1"/>
            <c:bubble3D val="0"/>
            <c:spPr>
              <a:solidFill>
                <a:srgbClr val="F4AD7C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4-4D9B-8A19-2FACAAF50CD2}"/>
              </c:ext>
            </c:extLst>
          </c:dPt>
          <c:dPt>
            <c:idx val="2"/>
            <c:bubble3D val="0"/>
            <c:spPr>
              <a:solidFill>
                <a:srgbClr val="EF853D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64-4D9B-8A19-2FACAAF50CD2}"/>
              </c:ext>
            </c:extLst>
          </c:dPt>
          <c:dPt>
            <c:idx val="3"/>
            <c:bubble3D val="0"/>
            <c:spPr>
              <a:solidFill>
                <a:srgbClr val="DF6613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4-4D9B-8A19-2FACAAF50CD2}"/>
              </c:ext>
            </c:extLst>
          </c:dPt>
          <c:dPt>
            <c:idx val="4"/>
            <c:bubble3D val="0"/>
            <c:spPr>
              <a:solidFill>
                <a:srgbClr val="9F480D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64-4D9B-8A19-2FACAAF50CD2}"/>
              </c:ext>
            </c:extLst>
          </c:dPt>
          <c:dPt>
            <c:idx val="5"/>
            <c:bubble3D val="0"/>
            <c:spPr>
              <a:solidFill>
                <a:srgbClr val="6D3109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64-4D9B-8A19-2FACAAF50CD2}"/>
              </c:ext>
            </c:extLst>
          </c:dPt>
          <c:dPt>
            <c:idx val="6"/>
            <c:bubble3D val="0"/>
            <c:spPr>
              <a:solidFill>
                <a:srgbClr val="361804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F64-4D9B-8A19-2FACAAF50CD2}"/>
              </c:ext>
            </c:extLst>
          </c:dPt>
          <c:cat>
            <c:strRef>
              <c:f>Single!$Q$4:$Q$10</c:f>
              <c:strCache>
                <c:ptCount val="7"/>
                <c:pt idx="0">
                  <c:v>+/-1 b</c:v>
                </c:pt>
                <c:pt idx="1">
                  <c:v>+/-2 b</c:v>
                </c:pt>
                <c:pt idx="2">
                  <c:v>+/-3-5 b</c:v>
                </c:pt>
                <c:pt idx="3">
                  <c:v>+/-6-10 b</c:v>
                </c:pt>
                <c:pt idx="4">
                  <c:v>+/-11-20 b</c:v>
                </c:pt>
                <c:pt idx="5">
                  <c:v>+/-21-30 b</c:v>
                </c:pt>
                <c:pt idx="6">
                  <c:v>+/-31-99 b</c:v>
                </c:pt>
              </c:strCache>
            </c:strRef>
          </c:cat>
          <c:val>
            <c:numRef>
              <c:f>Single!$R$4:$R$10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64-4D9B-8A19-2FACAAF50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Single!$AC$3</c:f>
              <c:strCache>
                <c:ptCount val="1"/>
                <c:pt idx="0">
                  <c:v>Inserted 1 base</c:v>
                </c:pt>
              </c:strCache>
            </c:strRef>
          </c:tx>
          <c:spPr>
            <a:ln w="6350">
              <a:solidFill>
                <a:srgbClr val="006600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31-42F8-B862-16F63B9B55C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31-42F8-B862-16F63B9B55CC}"/>
              </c:ext>
            </c:extLst>
          </c:dPt>
          <c:dPt>
            <c:idx val="2"/>
            <c:bubble3D val="0"/>
            <c:spPr>
              <a:solidFill>
                <a:srgbClr val="97C777"/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31-42F8-B862-16F63B9B55CC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031-42F8-B862-16F63B9B55CC}"/>
              </c:ext>
            </c:extLst>
          </c:dPt>
          <c:cat>
            <c:strRef>
              <c:f>Single!$AC$4:$AC$7</c:f>
              <c:strCache>
                <c:ptCount val="4"/>
                <c:pt idx="0">
                  <c:v>ins 1b A</c:v>
                </c:pt>
                <c:pt idx="1">
                  <c:v>ins 1b T</c:v>
                </c:pt>
                <c:pt idx="2">
                  <c:v>ins 1b C</c:v>
                </c:pt>
                <c:pt idx="3">
                  <c:v>ins 1b G</c:v>
                </c:pt>
              </c:strCache>
            </c:strRef>
          </c:cat>
          <c:val>
            <c:numRef>
              <c:f>Single!$AE$4:$AE$7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31-42F8-B862-16F63B9B5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Single!$AO$13</c:f>
              <c:strCache>
                <c:ptCount val="1"/>
                <c:pt idx="0">
                  <c:v>Dual gRNA - Deletions</c:v>
                </c:pt>
              </c:strCache>
            </c:strRef>
          </c:tx>
          <c:spPr>
            <a:ln w="635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BD5F6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8A-4790-92AF-81A26CB84840}"/>
              </c:ext>
            </c:extLst>
          </c:dPt>
          <c:dPt>
            <c:idx val="1"/>
            <c:bubble3D val="0"/>
            <c:spPr>
              <a:solidFill>
                <a:srgbClr val="F7A3ED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8A-4790-92AF-81A26CB84840}"/>
              </c:ext>
            </c:extLst>
          </c:dPt>
          <c:dPt>
            <c:idx val="2"/>
            <c:bubble3D val="0"/>
            <c:spPr>
              <a:solidFill>
                <a:srgbClr val="F151DE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8A-4790-92AF-81A26CB84840}"/>
              </c:ext>
            </c:extLst>
          </c:dPt>
          <c:dPt>
            <c:idx val="3"/>
            <c:bubble3D val="0"/>
            <c:spPr>
              <a:solidFill>
                <a:srgbClr val="D511BE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8A-4790-92AF-81A26CB84840}"/>
              </c:ext>
            </c:extLst>
          </c:dPt>
          <c:cat>
            <c:strRef>
              <c:f>Single!$AO$14:$AO$17</c:f>
              <c:strCache>
                <c:ptCount val="4"/>
                <c:pt idx="0">
                  <c:v>Perfect Del%</c:v>
                </c:pt>
                <c:pt idx="1">
                  <c:v>LargeDeletion+/-1</c:v>
                </c:pt>
                <c:pt idx="2">
                  <c:v>LargeDeletion+/-2</c:v>
                </c:pt>
                <c:pt idx="3">
                  <c:v>OtherDel %</c:v>
                </c:pt>
              </c:strCache>
            </c:strRef>
          </c:cat>
          <c:val>
            <c:numRef>
              <c:f>Single!$AQ$14:$AQ$17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8A-4790-92AF-81A26CB84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8A62FA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Single!$BX$7:$BX$105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0E7E-44FB-9B70-654B4385B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39422376"/>
        <c:axId val="439422768"/>
      </c:barChart>
      <c:valAx>
        <c:axId val="43942237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</a:t>
                </a:r>
                <a:r>
                  <a:rPr lang="en-GB" baseline="0"/>
                  <a:t> 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39422768"/>
        <c:crosses val="autoZero"/>
        <c:crossBetween val="midCat"/>
      </c:valAx>
      <c:valAx>
        <c:axId val="43942276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3942237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BB7EF"/>
              </a:solidFill>
              <a:ln w="9525">
                <a:solidFill>
                  <a:srgbClr val="8354D8"/>
                </a:solidFill>
              </a:ln>
              <a:effectLst/>
            </c:spPr>
          </c:marker>
          <c:yVal>
            <c:numRef>
              <c:f>Single!$BZ$7:$BZ$105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9-43A9-A957-88442984D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23552"/>
        <c:axId val="545485608"/>
      </c:scatterChart>
      <c:valAx>
        <c:axId val="43942355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Deletion Length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485608"/>
        <c:crosses val="autoZero"/>
        <c:crossBetween val="midCat"/>
      </c:valAx>
      <c:valAx>
        <c:axId val="54548560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3942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00B050">
                <a:alpha val="75000"/>
              </a:srgbClr>
            </a:solidFill>
            <a:ln>
              <a:noFill/>
            </a:ln>
            <a:effectLst/>
          </c:spPr>
          <c:invertIfNegative val="0"/>
          <c:val>
            <c:numRef>
              <c:f>Single!$BU$7:$BU$105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64B9-4B54-AFB7-05B095C86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5486392"/>
        <c:axId val="545486784"/>
      </c:barChart>
      <c:valAx>
        <c:axId val="54548639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indel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486784"/>
        <c:crosses val="autoZero"/>
        <c:crossBetween val="midCat"/>
      </c:valAx>
      <c:valAx>
        <c:axId val="5454867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4863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3F1D3"/>
              </a:solidFill>
              <a:ln w="9525">
                <a:solidFill>
                  <a:srgbClr val="3AB83A"/>
                </a:solidFill>
              </a:ln>
              <a:effectLst/>
            </c:spPr>
          </c:marker>
          <c:yVal>
            <c:numRef>
              <c:f>Single!$BW$7:$BW$105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DC-4D91-858B-3739AEB35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44624"/>
        <c:axId val="548245016"/>
      </c:scatterChart>
      <c:valAx>
        <c:axId val="548244624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indel Length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5016"/>
        <c:crosses val="autoZero"/>
        <c:crossBetween val="midCat"/>
      </c:valAx>
      <c:valAx>
        <c:axId val="548245016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D6D">
                  <a:alpha val="74902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6C-456B-8844-D880494C703F}"/>
              </c:ext>
            </c:extLst>
          </c:dPt>
          <c:val>
            <c:numRef>
              <c:f>Single!$CA$7:$CA$105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2-B56C-456B-8844-D880494C7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8245800"/>
        <c:axId val="548246192"/>
      </c:barChart>
      <c:valAx>
        <c:axId val="54824580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6192"/>
        <c:crosses val="autoZero"/>
        <c:crossBetween val="midCat"/>
      </c:valAx>
      <c:valAx>
        <c:axId val="54824619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58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CC5BC"/>
              </a:solidFill>
              <a:ln w="9525">
                <a:solidFill>
                  <a:srgbClr val="F76047"/>
                </a:solidFill>
              </a:ln>
              <a:effectLst/>
            </c:spPr>
          </c:marker>
          <c:yVal>
            <c:numRef>
              <c:f>Single!$CC$7:$CC$105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0-4C70-960B-7E9653DF1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154960"/>
        <c:axId val="545155352"/>
      </c:scatterChart>
      <c:valAx>
        <c:axId val="54515496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Insertion Length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55352"/>
        <c:crosses val="autoZero"/>
        <c:crossBetween val="midCat"/>
      </c:valAx>
      <c:valAx>
        <c:axId val="54515535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5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E21CB8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Single!$CD$7:$CD$105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4ADE-4779-A9AC-147DFBA85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5156136"/>
        <c:axId val="545164808"/>
      </c:barChart>
      <c:valAx>
        <c:axId val="54515613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MNV 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64808"/>
        <c:crosses val="autoZero"/>
        <c:crossBetween val="midCat"/>
      </c:valAx>
      <c:valAx>
        <c:axId val="5451648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5613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Single!$AX$4</c:f>
              <c:strCache>
                <c:ptCount val="1"/>
                <c:pt idx="0">
                  <c:v>c-MMEJ%</c:v>
                </c:pt>
              </c:strCache>
            </c:strRef>
          </c:tx>
          <c:spPr>
            <a:solidFill>
              <a:srgbClr val="BC9D64"/>
            </a:solidFill>
            <a:ln>
              <a:solidFill>
                <a:srgbClr val="715A31"/>
              </a:solidFill>
            </a:ln>
            <a:effectLst/>
          </c:spPr>
          <c:invertIfNegative val="0"/>
          <c:cat>
            <c:strRef>
              <c:f>(Single!$AW$12,Single!$AW$10,Single!$AW$8,Single!$AW$6,Single!$AW$4)</c:f>
              <c:strCache>
                <c:ptCount val="5"/>
                <c:pt idx="0">
                  <c:v>&gt; 30 bp </c:v>
                </c:pt>
                <c:pt idx="1">
                  <c:v>21-30 bp </c:v>
                </c:pt>
                <c:pt idx="2">
                  <c:v>11-20 bp </c:v>
                </c:pt>
                <c:pt idx="3">
                  <c:v>  6-10 bp </c:v>
                </c:pt>
                <c:pt idx="4">
                  <c:v>1-5 bp </c:v>
                </c:pt>
              </c:strCache>
            </c:strRef>
          </c:cat>
          <c:val>
            <c:numRef>
              <c:f>(Single!$AZ$12,Single!$AZ$10,Single!$AZ$8,Single!$AZ$6,Single!$AZ$4)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91-4C8E-AD30-3DF8C0106C12}"/>
            </c:ext>
          </c:extLst>
        </c:ser>
        <c:ser>
          <c:idx val="1"/>
          <c:order val="1"/>
          <c:tx>
            <c:strRef>
              <c:f>Single!$AX$5</c:f>
              <c:strCache>
                <c:ptCount val="1"/>
                <c:pt idx="0">
                  <c:v>Other-EJ%</c:v>
                </c:pt>
              </c:strCache>
            </c:strRef>
          </c:tx>
          <c:spPr>
            <a:solidFill>
              <a:srgbClr val="DECFB4"/>
            </a:solidFill>
            <a:ln>
              <a:solidFill>
                <a:srgbClr val="715A31"/>
              </a:solidFill>
            </a:ln>
            <a:effectLst/>
          </c:spPr>
          <c:invertIfNegative val="0"/>
          <c:cat>
            <c:strRef>
              <c:f>(Single!$AW$12,Single!$AW$10,Single!$AW$8,Single!$AW$6,Single!$AW$4)</c:f>
              <c:strCache>
                <c:ptCount val="5"/>
                <c:pt idx="0">
                  <c:v>&gt; 30 bp </c:v>
                </c:pt>
                <c:pt idx="1">
                  <c:v>21-30 bp </c:v>
                </c:pt>
                <c:pt idx="2">
                  <c:v>11-20 bp </c:v>
                </c:pt>
                <c:pt idx="3">
                  <c:v>  6-10 bp </c:v>
                </c:pt>
                <c:pt idx="4">
                  <c:v>1-5 bp </c:v>
                </c:pt>
              </c:strCache>
            </c:strRef>
          </c:cat>
          <c:val>
            <c:numRef>
              <c:f>(Single!$AZ$13,Single!$AZ$11,Single!$AZ$9,Single!$AZ$7,Single!$AZ$5)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91-4C8E-AD30-3DF8C0106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45165984"/>
        <c:axId val="545166376"/>
      </c:barChart>
      <c:catAx>
        <c:axId val="545165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66376"/>
        <c:crosses val="autoZero"/>
        <c:auto val="1"/>
        <c:lblAlgn val="ctr"/>
        <c:lblOffset val="100"/>
        <c:noMultiLvlLbl val="0"/>
      </c:catAx>
      <c:valAx>
        <c:axId val="545166376"/>
        <c:scaling>
          <c:orientation val="minMax"/>
          <c:max val="100"/>
        </c:scaling>
        <c:delete val="0"/>
        <c:axPos val="t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6598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Single!$Y$3</c:f>
              <c:strCache>
                <c:ptCount val="1"/>
                <c:pt idx="0">
                  <c:v>Deleted 1 base</c:v>
                </c:pt>
              </c:strCache>
            </c:strRef>
          </c:tx>
          <c:spPr>
            <a:ln w="6350">
              <a:solidFill>
                <a:srgbClr val="650C03"/>
              </a:solidFill>
            </a:ln>
          </c:spPr>
          <c:dPt>
            <c:idx val="0"/>
            <c:bubble3D val="0"/>
            <c:spPr>
              <a:solidFill>
                <a:srgbClr val="FEDAD6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66-480B-B711-75058889EC0C}"/>
              </c:ext>
            </c:extLst>
          </c:dPt>
          <c:dPt>
            <c:idx val="1"/>
            <c:bubble3D val="0"/>
            <c:spPr>
              <a:solidFill>
                <a:srgbClr val="FCA79E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66-480B-B711-75058889EC0C}"/>
              </c:ext>
            </c:extLst>
          </c:dPt>
          <c:dPt>
            <c:idx val="2"/>
            <c:bubble3D val="0"/>
            <c:spPr>
              <a:solidFill>
                <a:srgbClr val="FA5D4C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66-480B-B711-75058889EC0C}"/>
              </c:ext>
            </c:extLst>
          </c:dPt>
          <c:dPt>
            <c:idx val="3"/>
            <c:bubble3D val="0"/>
            <c:spPr>
              <a:solidFill>
                <a:srgbClr val="CA1906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B66-480B-B711-75058889EC0C}"/>
              </c:ext>
            </c:extLst>
          </c:dPt>
          <c:cat>
            <c:strRef>
              <c:f>Single!$Y$4:$Y$7</c:f>
              <c:strCache>
                <c:ptCount val="4"/>
                <c:pt idx="0">
                  <c:v>Del 1b A</c:v>
                </c:pt>
                <c:pt idx="1">
                  <c:v>Del 1b T</c:v>
                </c:pt>
                <c:pt idx="2">
                  <c:v>Del 1b C</c:v>
                </c:pt>
                <c:pt idx="3">
                  <c:v>Del 1b G</c:v>
                </c:pt>
              </c:strCache>
            </c:strRef>
          </c:cat>
          <c:val>
            <c:numRef>
              <c:f>Single!$AA$4:$AA$7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66-480B-B711-75058889E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spPr>
            <a:ln w="635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B9B9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19-432A-8147-21FF14276B3F}"/>
              </c:ext>
            </c:extLst>
          </c:dPt>
          <c:dPt>
            <c:idx val="1"/>
            <c:bubble3D val="0"/>
            <c:spPr>
              <a:solidFill>
                <a:srgbClr val="A9F9AD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19-432A-8147-21FF14276B3F}"/>
              </c:ext>
            </c:extLst>
          </c:dPt>
          <c:cat>
            <c:strRef>
              <c:f>(Single!$Y$3,Single!$AC$3)</c:f>
              <c:strCache>
                <c:ptCount val="2"/>
                <c:pt idx="0">
                  <c:v>Deleted 1 base</c:v>
                </c:pt>
                <c:pt idx="1">
                  <c:v>Inserted 1 base</c:v>
                </c:pt>
              </c:strCache>
            </c:strRef>
          </c:cat>
          <c:val>
            <c:numRef>
              <c:f>(Single!$Z$8,Single!$AD$8)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19-432A-8147-21FF14276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Single!$BX$5</c:f>
              <c:strCache>
                <c:ptCount val="1"/>
                <c:pt idx="0">
                  <c:v>Deletion Size</c:v>
                </c:pt>
              </c:strCache>
            </c:strRef>
          </c:tx>
          <c:spPr>
            <a:solidFill>
              <a:srgbClr val="8A62FA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Single!$BX$7:$BX$105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A6D8-456D-8169-70BFDF8C25EC}"/>
            </c:ext>
          </c:extLst>
        </c:ser>
        <c:ser>
          <c:idx val="0"/>
          <c:order val="1"/>
          <c:tx>
            <c:strRef>
              <c:f>Single!$CG$5</c:f>
              <c:strCache>
                <c:ptCount val="1"/>
                <c:pt idx="0">
                  <c:v>MMEJ</c:v>
                </c:pt>
              </c:strCache>
            </c:strRef>
          </c:tx>
          <c:spPr>
            <a:solidFill>
              <a:srgbClr val="7E542A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Single!$CG$7:$CG$105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1-A6D8-456D-8169-70BFDF8C2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7832592"/>
        <c:axId val="547832984"/>
      </c:barChart>
      <c:valAx>
        <c:axId val="54783259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</a:t>
                </a:r>
                <a:r>
                  <a:rPr lang="en-GB" baseline="0"/>
                  <a:t> Length and c-MMEJ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7832984"/>
        <c:crosses val="autoZero"/>
        <c:crossBetween val="midCat"/>
      </c:valAx>
      <c:valAx>
        <c:axId val="5478329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78325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Single!$BX$5</c:f>
              <c:strCache>
                <c:ptCount val="1"/>
                <c:pt idx="0">
                  <c:v>Deletion Size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BB7EF"/>
              </a:solidFill>
              <a:ln w="9525">
                <a:solidFill>
                  <a:srgbClr val="8354D8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951286089238845"/>
                  <c:y val="5.36552535886703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sv-SE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yVal>
            <c:numRef>
              <c:f>Single!$BZ$7:$BZ$105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6-4210-BEBB-1814E201F32E}"/>
            </c:ext>
          </c:extLst>
        </c:ser>
        <c:ser>
          <c:idx val="1"/>
          <c:order val="1"/>
          <c:tx>
            <c:strRef>
              <c:f>Single!$CG$5</c:f>
              <c:strCache>
                <c:ptCount val="1"/>
                <c:pt idx="0">
                  <c:v>MMEJ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EBC9A"/>
              </a:solidFill>
              <a:ln w="9525">
                <a:solidFill>
                  <a:srgbClr val="7E542A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yVal>
            <c:numRef>
              <c:f>Single!$CI$7:$CI$105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26-4210-BEBB-1814E201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79296"/>
        <c:axId val="683579688"/>
      </c:scatterChart>
      <c:valAx>
        <c:axId val="68357929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Deletion Length and c-MMEJ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3579688"/>
        <c:crosses val="autoZero"/>
        <c:crossBetween val="midCat"/>
      </c:valAx>
      <c:valAx>
        <c:axId val="68357968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357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D6D">
                  <a:alpha val="74902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3C-43C6-9C70-EB8BC7FB3C65}"/>
              </c:ext>
            </c:extLst>
          </c:dPt>
          <c:val>
            <c:numRef>
              <c:f>Single!$CA$7:$CA$105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2-473C-43C6-9C70-EB8BC7FB3C65}"/>
            </c:ext>
          </c:extLst>
        </c:ser>
        <c:ser>
          <c:idx val="0"/>
          <c:order val="1"/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val>
            <c:numRef>
              <c:f>Single!$CJ$7:$CJ$105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3-473C-43C6-9C70-EB8BC7FB3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73360"/>
        <c:axId val="6273752"/>
      </c:barChart>
      <c:valAx>
        <c:axId val="627336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</a:t>
                </a:r>
                <a:r>
                  <a:rPr lang="en-GB" baseline="0"/>
                  <a:t>Length vs Duplications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273752"/>
        <c:crosses val="autoZero"/>
        <c:crossBetween val="midCat"/>
      </c:valAx>
      <c:valAx>
        <c:axId val="6273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2733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BatchAnalysis!$V$5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B4FEB0"/>
            </a:solidFill>
            <a:ln w="15875">
              <a:solidFill>
                <a:srgbClr val="0CCA02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BatchAnalysis!$V$8:$W$8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BatchAnalysis!$V$8:$W$8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BatchAnalysis!$V$6:$W$6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BatchAnalysis!$V$7:$W$7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A-41C7-9123-117264C2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6274928"/>
        <c:axId val="737518808"/>
      </c:barChart>
      <c:catAx>
        <c:axId val="627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37518808"/>
        <c:crosses val="autoZero"/>
        <c:auto val="1"/>
        <c:lblAlgn val="ctr"/>
        <c:lblOffset val="100"/>
        <c:noMultiLvlLbl val="0"/>
      </c:catAx>
      <c:valAx>
        <c:axId val="73751880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27492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BatchAnalysis!$V$5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0CCA02"/>
            </a:solidFill>
            <a:ln w="19050">
              <a:solidFill>
                <a:srgbClr val="088D01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BatchAnalysis!$X$8:$Y$8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BatchAnalysis!$X$8:$Y$8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BatchAnalysis!$X$6:$Y$6</c:f>
              <c:strCache>
                <c:ptCount val="2"/>
                <c:pt idx="0">
                  <c:v>= Prox. Ref</c:v>
                </c:pt>
                <c:pt idx="1">
                  <c:v>= Dist. Ref</c:v>
                </c:pt>
              </c:strCache>
            </c:strRef>
          </c:cat>
          <c:val>
            <c:numRef>
              <c:f>BatchAnalysis!$X$7:$Y$7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4-4005-B7BA-22BE1254F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37519592"/>
        <c:axId val="737519984"/>
      </c:barChart>
      <c:catAx>
        <c:axId val="737519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37519984"/>
        <c:crosses val="autoZero"/>
        <c:auto val="1"/>
        <c:lblAlgn val="ctr"/>
        <c:lblOffset val="100"/>
        <c:noMultiLvlLbl val="0"/>
      </c:catAx>
      <c:valAx>
        <c:axId val="73751998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3751959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BatchAnalysis!$BE$5</c:f>
              <c:strCache>
                <c:ptCount val="1"/>
                <c:pt idx="0">
                  <c:v>Repair  (all deletions)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8975C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6D-4D50-9736-D3B187C342A3}"/>
              </c:ext>
            </c:extLst>
          </c:dPt>
          <c:dPt>
            <c:idx val="1"/>
            <c:invertIfNegative val="0"/>
            <c:bubble3D val="0"/>
            <c:spPr>
              <a:solidFill>
                <a:srgbClr val="DCCCAE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6D-4D50-9736-D3B187C342A3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BatchAnalysis!$BE$8:$BF$8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BatchAnalysis!$BE$8:$BF$8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BatchAnalysis!$BE$6:$BF$6</c:f>
              <c:strCache>
                <c:ptCount val="2"/>
                <c:pt idx="0">
                  <c:v>c-MMEJ%</c:v>
                </c:pt>
                <c:pt idx="1">
                  <c:v>Other-EJ%</c:v>
                </c:pt>
              </c:strCache>
            </c:strRef>
          </c:cat>
          <c:val>
            <c:numRef>
              <c:f>BatchAnalysis!$BE$7:$BF$7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6D-4D50-9736-D3B187C3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681068952"/>
        <c:axId val="681069344"/>
      </c:barChart>
      <c:catAx>
        <c:axId val="681068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69344"/>
        <c:crosses val="autoZero"/>
        <c:auto val="1"/>
        <c:lblAlgn val="ctr"/>
        <c:lblOffset val="100"/>
        <c:noMultiLvlLbl val="0"/>
      </c:catAx>
      <c:valAx>
        <c:axId val="68106934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6895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BatchAnalysis!$R$5</c:f>
              <c:strCache>
                <c:ptCount val="1"/>
                <c:pt idx="0">
                  <c:v>1 b Del proximity to PAM</c:v>
                </c:pt>
              </c:strCache>
            </c:strRef>
          </c:tx>
          <c:spPr>
            <a:solidFill>
              <a:srgbClr val="FFD5D5"/>
            </a:solidFill>
            <a:ln w="19050">
              <a:solidFill>
                <a:srgbClr val="FF5B5B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BatchAnalysis!$R$8:$S$8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BatchAnalysis!$R$8:$S$8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BatchAnalysis!$R$6:$S$6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BatchAnalysis!$R$7:$S$7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01-4279-A590-B77EB8BBE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681070128"/>
        <c:axId val="681070520"/>
      </c:barChart>
      <c:catAx>
        <c:axId val="68107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70520"/>
        <c:crosses val="autoZero"/>
        <c:auto val="1"/>
        <c:lblAlgn val="ctr"/>
        <c:lblOffset val="100"/>
        <c:noMultiLvlLbl val="0"/>
      </c:catAx>
      <c:valAx>
        <c:axId val="68107052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7012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BatchAnalysis!$C$5</c:f>
              <c:strCache>
                <c:ptCount val="1"/>
                <c:pt idx="0">
                  <c:v>Indel size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936B3F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5EBDF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B3-4A29-A111-653093ECABDE}"/>
              </c:ext>
            </c:extLst>
          </c:dPt>
          <c:dPt>
            <c:idx val="1"/>
            <c:invertIfNegative val="0"/>
            <c:bubble3D val="0"/>
            <c:spPr>
              <a:solidFill>
                <a:srgbClr val="DBCBAD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B3-4A29-A111-653093ECABDE}"/>
              </c:ext>
            </c:extLst>
          </c:dPt>
          <c:dPt>
            <c:idx val="2"/>
            <c:invertIfNegative val="0"/>
            <c:bubble3D val="0"/>
            <c:spPr>
              <a:solidFill>
                <a:srgbClr val="CBB88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B3-4A29-A111-653093ECABDE}"/>
              </c:ext>
            </c:extLst>
          </c:dPt>
          <c:dPt>
            <c:idx val="3"/>
            <c:invertIfNegative val="0"/>
            <c:bubble3D val="0"/>
            <c:spPr>
              <a:solidFill>
                <a:srgbClr val="B89E5C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B3-4A29-A111-653093ECABDE}"/>
              </c:ext>
            </c:extLst>
          </c:dPt>
          <c:dPt>
            <c:idx val="4"/>
            <c:invertIfNegative val="0"/>
            <c:bubble3D val="0"/>
            <c:spPr>
              <a:solidFill>
                <a:srgbClr val="A3894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B3-4A29-A111-653093ECABDE}"/>
              </c:ext>
            </c:extLst>
          </c:dPt>
          <c:dPt>
            <c:idx val="5"/>
            <c:invertIfNegative val="0"/>
            <c:bubble3D val="0"/>
            <c:spPr>
              <a:solidFill>
                <a:srgbClr val="7E603E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B3-4A29-A111-653093ECABDE}"/>
              </c:ext>
            </c:extLst>
          </c:dPt>
          <c:dPt>
            <c:idx val="6"/>
            <c:invertIfNegative val="0"/>
            <c:bubble3D val="0"/>
            <c:spPr>
              <a:solidFill>
                <a:srgbClr val="6F5335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1B3-4A29-A111-653093ECABDE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BatchAnalysis!$C$8:$I$8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BatchAnalysis!$C$8:$I$8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BatchAnalysis!$C$6:$I$6</c:f>
              <c:strCache>
                <c:ptCount val="7"/>
                <c:pt idx="0">
                  <c:v>+/-1 b</c:v>
                </c:pt>
                <c:pt idx="1">
                  <c:v>+/-2 b</c:v>
                </c:pt>
                <c:pt idx="2">
                  <c:v>+/-3-5 b</c:v>
                </c:pt>
                <c:pt idx="3">
                  <c:v>+/-6-10 b</c:v>
                </c:pt>
                <c:pt idx="4">
                  <c:v>+/-11-20 b</c:v>
                </c:pt>
                <c:pt idx="5">
                  <c:v>+/-21-30 b</c:v>
                </c:pt>
                <c:pt idx="6">
                  <c:v>+/-31-99 b</c:v>
                </c:pt>
              </c:strCache>
            </c:strRef>
          </c:cat>
          <c:val>
            <c:numRef>
              <c:f>BatchAnalysis!$C$7:$I$7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B3-4A29-A111-653093ECA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50449064"/>
        <c:axId val="750449456"/>
      </c:barChart>
      <c:catAx>
        <c:axId val="75044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0449456"/>
        <c:crosses val="autoZero"/>
        <c:auto val="1"/>
        <c:lblAlgn val="ctr"/>
        <c:lblOffset val="100"/>
        <c:noMultiLvlLbl val="0"/>
      </c:catAx>
      <c:valAx>
        <c:axId val="75044945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044906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BatchAnalysis!$J$5</c:f>
              <c:strCache>
                <c:ptCount val="1"/>
                <c:pt idx="0">
                  <c:v>Indel type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030CBD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5E6FF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36-4A09-86E3-4C972D26EFFB}"/>
              </c:ext>
            </c:extLst>
          </c:dPt>
          <c:dPt>
            <c:idx val="1"/>
            <c:invertIfNegative val="0"/>
            <c:bubble3D val="0"/>
            <c:spPr>
              <a:solidFill>
                <a:srgbClr val="9DA2FD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36-4A09-86E3-4C972D26EFFB}"/>
              </c:ext>
            </c:extLst>
          </c:dPt>
          <c:dPt>
            <c:idx val="2"/>
            <c:invertIfNegative val="0"/>
            <c:bubble3D val="0"/>
            <c:spPr>
              <a:solidFill>
                <a:srgbClr val="086BE2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36-4A09-86E3-4C972D26EFFB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BatchAnalysis!$J$8:$N$8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BatchAnalysis!$J$8:$N$8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BatchAnalysis!$J$6:$N$6</c:f>
              <c:strCache>
                <c:ptCount val="5"/>
                <c:pt idx="0">
                  <c:v>Del%</c:v>
                </c:pt>
                <c:pt idx="1">
                  <c:v>Ins%</c:v>
                </c:pt>
                <c:pt idx="2">
                  <c:v>SNV%</c:v>
                </c:pt>
                <c:pt idx="3">
                  <c:v>MNV%</c:v>
                </c:pt>
                <c:pt idx="4">
                  <c:v>Other%</c:v>
                </c:pt>
              </c:strCache>
            </c:strRef>
          </c:cat>
          <c:val>
            <c:numRef>
              <c:f>BatchAnalysis!$J$7:$N$7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36-4A09-86E3-4C972D26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50450240"/>
        <c:axId val="681702904"/>
      </c:barChart>
      <c:catAx>
        <c:axId val="75045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702904"/>
        <c:crosses val="autoZero"/>
        <c:auto val="1"/>
        <c:lblAlgn val="ctr"/>
        <c:lblOffset val="100"/>
        <c:noMultiLvlLbl val="0"/>
      </c:catAx>
      <c:valAx>
        <c:axId val="68170290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045024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00A44A">
                <a:alpha val="75000"/>
              </a:srgb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167428"/>
                </a:solidFill>
                <a:round/>
              </a:ln>
              <a:effectLst/>
            </c:spPr>
          </c:errBars>
          <c:val>
            <c:numRef>
              <c:f>BatchAnalysis!$EC$6:$EC$105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A-4831-A15E-25C958574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1703688"/>
        <c:axId val="681704080"/>
      </c:barChart>
      <c:valAx>
        <c:axId val="681703688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indel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704080"/>
        <c:crosses val="autoZero"/>
        <c:crossBetween val="midCat"/>
      </c:valAx>
      <c:valAx>
        <c:axId val="6817040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70368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8A62FA">
                <a:alpha val="74902"/>
              </a:srgb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7D50FA"/>
                </a:solidFill>
                <a:round/>
              </a:ln>
              <a:effectLst/>
            </c:spPr>
          </c:errBars>
          <c:val>
            <c:numRef>
              <c:f>BatchAnalysis!$EC$156:$EC$255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A-4702-9395-6188C8190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0979416"/>
        <c:axId val="440979808"/>
      </c:barChart>
      <c:valAx>
        <c:axId val="44097941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79808"/>
        <c:crosses val="autoZero"/>
        <c:crossBetween val="midCat"/>
      </c:valAx>
      <c:valAx>
        <c:axId val="4409798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7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6565">
                <a:alpha val="74902"/>
              </a:srgb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3F3F"/>
                </a:solidFill>
                <a:round/>
              </a:ln>
              <a:effectLst/>
            </c:spPr>
          </c:errBars>
          <c:val>
            <c:numRef>
              <c:f>BatchAnalysis!$EC$306:$EC$405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C-42BA-9C4A-21D446B92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0980592"/>
        <c:axId val="440980984"/>
      </c:barChart>
      <c:valAx>
        <c:axId val="44098059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80984"/>
        <c:crosses val="autoZero"/>
        <c:crossBetween val="midCat"/>
      </c:valAx>
      <c:valAx>
        <c:axId val="4409809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805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BatchAnalysis!$BG$6</c:f>
              <c:strCache>
                <c:ptCount val="1"/>
                <c:pt idx="0">
                  <c:v>c-MMEJ%</c:v>
                </c:pt>
              </c:strCache>
            </c:strRef>
          </c:tx>
          <c:spPr>
            <a:solidFill>
              <a:srgbClr val="BD9D79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(BatchAnalysis!$BG$8,BatchAnalysis!$BI$8,BatchAnalysis!$BK$8,BatchAnalysis!$BM$8,BatchAnalysis!$BO$8)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(BatchAnalysis!$BH$8,BatchAnalysis!$BJ$8,BatchAnalysis!$BL$8,BatchAnalysis!$BN$8,BatchAnalysis!$BP$8)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(BatchAnalysis!$BG$7,BatchAnalysis!$BI$7,BatchAnalysis!$BK$7,BatchAnalysis!$BM$7,BatchAnalysis!$BO$7)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C-45CD-AD8E-191911B6A7FA}"/>
            </c:ext>
          </c:extLst>
        </c:ser>
        <c:ser>
          <c:idx val="1"/>
          <c:order val="1"/>
          <c:tx>
            <c:strRef>
              <c:f>BatchAnalysis!$BH$6</c:f>
              <c:strCache>
                <c:ptCount val="1"/>
                <c:pt idx="0">
                  <c:v>Other-EJ%</c:v>
                </c:pt>
              </c:strCache>
            </c:strRef>
          </c:tx>
          <c:spPr>
            <a:solidFill>
              <a:srgbClr val="D8C5B0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(BatchAnalysis!$BH$8,BatchAnalysis!$BJ$8,BatchAnalysis!$BL$8,BatchAnalysis!$BN$8,BatchAnalysis!$BP$8)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(BatchAnalysis!$BH$8,BatchAnalysis!$BJ$8,BatchAnalysis!$BL$8,BatchAnalysis!$BN$8,BatchAnalysis!$BP$8)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(BatchAnalysis!$BH$7,BatchAnalysis!$BJ$7,BatchAnalysis!$BL$7,BatchAnalysis!$BN$7,BatchAnalysis!$BP$7)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C-45CD-AD8E-191911B6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8"/>
        <c:axId val="75144176"/>
        <c:axId val="75144568"/>
      </c:barChart>
      <c:catAx>
        <c:axId val="7514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144568"/>
        <c:crosses val="autoZero"/>
        <c:auto val="1"/>
        <c:lblAlgn val="ctr"/>
        <c:lblOffset val="100"/>
        <c:noMultiLvlLbl val="0"/>
      </c:catAx>
      <c:valAx>
        <c:axId val="7514456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144176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BatchAnalysis!$AW$5</c:f>
              <c:strCache>
                <c:ptCount val="1"/>
                <c:pt idx="0">
                  <c:v>Deletions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DF2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72-4488-A515-8AF28F1451DF}"/>
              </c:ext>
            </c:extLst>
          </c:dPt>
          <c:dPt>
            <c:idx val="1"/>
            <c:invertIfNegative val="0"/>
            <c:bubble3D val="0"/>
            <c:spPr>
              <a:solidFill>
                <a:srgbClr val="9BE5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72-4488-A515-8AF28F1451DF}"/>
              </c:ext>
            </c:extLst>
          </c:dPt>
          <c:dPt>
            <c:idx val="2"/>
            <c:invertIfNegative val="0"/>
            <c:bubble3D val="0"/>
            <c:spPr>
              <a:solidFill>
                <a:srgbClr val="57D3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72-4488-A515-8AF28F1451DF}"/>
              </c:ext>
            </c:extLst>
          </c:dPt>
          <c:dPt>
            <c:idx val="3"/>
            <c:invertIfNegative val="0"/>
            <c:bubble3D val="0"/>
            <c:spPr>
              <a:solidFill>
                <a:srgbClr val="09BF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772-4488-A515-8AF28F1451DF}"/>
              </c:ext>
            </c:extLst>
          </c:dPt>
          <c:dPt>
            <c:idx val="4"/>
            <c:invertIfNegative val="0"/>
            <c:bubble3D val="0"/>
            <c:spPr>
              <a:solidFill>
                <a:srgbClr val="00A4DE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772-4488-A515-8AF28F1451DF}"/>
              </c:ext>
            </c:extLst>
          </c:dPt>
          <c:dPt>
            <c:idx val="5"/>
            <c:invertIfNegative val="0"/>
            <c:bubble3D val="0"/>
            <c:spPr>
              <a:solidFill>
                <a:srgbClr val="0085B4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772-4488-A515-8AF28F1451DF}"/>
              </c:ext>
            </c:extLst>
          </c:dPt>
          <c:dPt>
            <c:idx val="6"/>
            <c:invertIfNegative val="0"/>
            <c:bubble3D val="0"/>
            <c:spPr>
              <a:solidFill>
                <a:srgbClr val="007FAC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772-4488-A515-8AF28F1451DF}"/>
              </c:ext>
            </c:extLst>
          </c:dPt>
          <c:dPt>
            <c:idx val="7"/>
            <c:invertIfNegative val="0"/>
            <c:bubble3D val="0"/>
            <c:spPr>
              <a:solidFill>
                <a:srgbClr val="005674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772-4488-A515-8AF28F1451DF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BatchAnalysis!$AW$8:$BD$8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Ref>
                <c:f>BatchAnalysis!$AW$8:$BD$8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BatchAnalysis!$AW$6:$BD$6</c:f>
              <c:strCache>
                <c:ptCount val="8"/>
                <c:pt idx="0">
                  <c:v>1 b Del</c:v>
                </c:pt>
                <c:pt idx="1">
                  <c:v>2 b Del</c:v>
                </c:pt>
                <c:pt idx="2">
                  <c:v>3 b Del</c:v>
                </c:pt>
                <c:pt idx="3">
                  <c:v>4 b Del</c:v>
                </c:pt>
                <c:pt idx="4">
                  <c:v>5 b Del</c:v>
                </c:pt>
                <c:pt idx="5">
                  <c:v>6-10 b Del</c:v>
                </c:pt>
                <c:pt idx="6">
                  <c:v>11-20 b Del</c:v>
                </c:pt>
                <c:pt idx="7">
                  <c:v>&gt;20 b Del</c:v>
                </c:pt>
              </c:strCache>
            </c:strRef>
          </c:cat>
          <c:val>
            <c:numRef>
              <c:f>BatchAnalysis!$AW$7:$BD$7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772-4488-A515-8AF28F145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5145352"/>
        <c:axId val="678443904"/>
      </c:barChart>
      <c:catAx>
        <c:axId val="75145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78443904"/>
        <c:crosses val="autoZero"/>
        <c:auto val="1"/>
        <c:lblAlgn val="ctr"/>
        <c:lblOffset val="100"/>
        <c:noMultiLvlLbl val="0"/>
      </c:catAx>
      <c:valAx>
        <c:axId val="67844390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14535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BatchAnalysis!$AK$5</c:f>
              <c:strCache>
                <c:ptCount val="1"/>
                <c:pt idx="0">
                  <c:v>Insertions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5875">
              <a:solidFill>
                <a:srgbClr val="FF0000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BatchAnalysis!$AK$8:$AP$8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BatchAnalysis!$AK$8:$AP$8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BatchAnalysis!$AQ$6:$AV$6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BatchAnalysis!$AK$7:$AP$7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8-4841-9667-C3B0C367F3F2}"/>
            </c:ext>
          </c:extLst>
        </c:ser>
        <c:ser>
          <c:idx val="1"/>
          <c:order val="1"/>
          <c:tx>
            <c:strRef>
              <c:f>BatchAnalysis!$AQ$5</c:f>
              <c:strCache>
                <c:ptCount val="1"/>
                <c:pt idx="0">
                  <c:v>Duplications</c:v>
                </c:pt>
              </c:strCache>
            </c:strRef>
          </c:tx>
          <c:spPr>
            <a:solidFill>
              <a:schemeClr val="accent4"/>
            </a:solidFill>
            <a:ln w="15875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BatchAnalysis!$AQ$8:$AV$8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BatchAnalysis!$AQ$8:$AV$8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BatchAnalysis!$AQ$6:$AV$6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BatchAnalysis!$AQ$7:$AV$7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08-4841-9667-C3B0C367F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overlap val="-22"/>
        <c:axId val="678444688"/>
        <c:axId val="678445080"/>
      </c:barChart>
      <c:catAx>
        <c:axId val="67844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78445080"/>
        <c:crosses val="autoZero"/>
        <c:auto val="1"/>
        <c:lblAlgn val="ctr"/>
        <c:lblOffset val="100"/>
        <c:noMultiLvlLbl val="0"/>
      </c:catAx>
      <c:valAx>
        <c:axId val="67844508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7844468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BatchAnalysis!$O$5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863CBE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8D9F3"/>
              </a:solidFill>
              <a:ln w="15875">
                <a:solidFill>
                  <a:srgbClr val="863CB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05-400A-BAFF-1E9FBC35702D}"/>
              </c:ext>
            </c:extLst>
          </c:dPt>
          <c:dPt>
            <c:idx val="1"/>
            <c:invertIfNegative val="0"/>
            <c:bubble3D val="0"/>
            <c:spPr>
              <a:solidFill>
                <a:srgbClr val="C9A7E3"/>
              </a:solidFill>
              <a:ln w="15875">
                <a:solidFill>
                  <a:srgbClr val="863CB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05-400A-BAFF-1E9FBC35702D}"/>
              </c:ext>
            </c:extLst>
          </c:dPt>
          <c:dPt>
            <c:idx val="2"/>
            <c:invertIfNegative val="0"/>
            <c:bubble3D val="0"/>
            <c:spPr>
              <a:solidFill>
                <a:srgbClr val="AE79D5"/>
              </a:solidFill>
              <a:ln w="15875">
                <a:solidFill>
                  <a:srgbClr val="863CB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05-400A-BAFF-1E9FBC35702D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BatchAnalysis!$O$8:$Q$8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BatchAnalysis!$O$8:$Q$8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BatchAnalysis!$O$6:$Q$6</c:f>
              <c:strCache>
                <c:ptCount val="3"/>
                <c:pt idx="0">
                  <c:v>Mutagenesis</c:v>
                </c:pt>
                <c:pt idx="1">
                  <c:v>in-frame</c:v>
                </c:pt>
                <c:pt idx="2">
                  <c:v>ou-of-frame</c:v>
                </c:pt>
              </c:strCache>
            </c:strRef>
          </c:cat>
          <c:val>
            <c:numRef>
              <c:f>BatchAnalysis!$O$7:$Q$7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05-400A-BAFF-1E9FBC357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053648"/>
        <c:axId val="745054040"/>
      </c:barChart>
      <c:catAx>
        <c:axId val="74505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4040"/>
        <c:crosses val="autoZero"/>
        <c:auto val="1"/>
        <c:lblAlgn val="ctr"/>
        <c:lblOffset val="100"/>
        <c:noMultiLvlLbl val="0"/>
      </c:catAx>
      <c:valAx>
        <c:axId val="74505404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364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BatchAnalysis!$Z$5</c:f>
              <c:strCache>
                <c:ptCount val="1"/>
                <c:pt idx="0">
                  <c:v>2 bp deletions</c:v>
                </c:pt>
              </c:strCache>
            </c:strRef>
          </c:tx>
          <c:spPr>
            <a:solidFill>
              <a:srgbClr val="EBCDFF"/>
            </a:solidFill>
            <a:ln w="15875">
              <a:solidFill>
                <a:srgbClr val="8F47C5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rgbClr val="8F47C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F5-4F01-93AC-72DE7EA5845C}"/>
              </c:ext>
            </c:extLst>
          </c:dPt>
          <c:dPt>
            <c:idx val="2"/>
            <c:invertIfNegative val="0"/>
            <c:bubble3D val="0"/>
            <c:spPr>
              <a:solidFill>
                <a:srgbClr val="B547FF"/>
              </a:solidFill>
              <a:ln w="15875">
                <a:solidFill>
                  <a:srgbClr val="8F47C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F5-4F01-93AC-72DE7EA5845C}"/>
              </c:ext>
            </c:extLst>
          </c:dPt>
          <c:dPt>
            <c:idx val="3"/>
            <c:invertIfNegative val="0"/>
            <c:bubble3D val="0"/>
            <c:spPr>
              <a:solidFill>
                <a:srgbClr val="A015FF"/>
              </a:solidFill>
              <a:ln w="15875">
                <a:solidFill>
                  <a:srgbClr val="8F47C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F5-4F01-93AC-72DE7EA5845C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BatchAnalysis!$Z$8:$AC$8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BatchAnalysis!$Z$8:$AC$8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BatchAnalysis!$Z$6:$AC$6</c:f>
              <c:strCache>
                <c:ptCount val="4"/>
                <c:pt idx="0">
                  <c:v>Nt. 4 and 5</c:v>
                </c:pt>
                <c:pt idx="1">
                  <c:v>Nt. 3 and 4</c:v>
                </c:pt>
                <c:pt idx="2">
                  <c:v>Nt. 2 and 3</c:v>
                </c:pt>
                <c:pt idx="3">
                  <c:v>Other</c:v>
                </c:pt>
              </c:strCache>
            </c:strRef>
          </c:cat>
          <c:val>
            <c:numRef>
              <c:f>BatchAnalysis!$Z$7:$AC$7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F5-4F01-93AC-72DE7EA58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054824"/>
        <c:axId val="745055216"/>
      </c:barChart>
      <c:catAx>
        <c:axId val="745054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5216"/>
        <c:crosses val="autoZero"/>
        <c:auto val="1"/>
        <c:lblAlgn val="ctr"/>
        <c:lblOffset val="100"/>
        <c:noMultiLvlLbl val="0"/>
      </c:catAx>
      <c:valAx>
        <c:axId val="74505521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48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BatchAnalysis!$AD$5</c:f>
              <c:strCache>
                <c:ptCount val="1"/>
                <c:pt idx="0">
                  <c:v>2 bp insertions</c:v>
                </c:pt>
              </c:strCache>
            </c:strRef>
          </c:tx>
          <c:spPr>
            <a:solidFill>
              <a:srgbClr val="EBCDFF"/>
            </a:solidFill>
            <a:ln w="158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04B-41AC-89E4-A24D561F78B7}"/>
              </c:ext>
            </c:extLst>
          </c:dPt>
          <c:dPt>
            <c:idx val="2"/>
            <c:invertIfNegative val="0"/>
            <c:bubble3D val="0"/>
            <c:spPr>
              <a:solidFill>
                <a:srgbClr val="B547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04B-41AC-89E4-A24D561F78B7}"/>
              </c:ext>
            </c:extLst>
          </c:dPt>
          <c:dPt>
            <c:idx val="3"/>
            <c:invertIfNegative val="0"/>
            <c:bubble3D val="0"/>
            <c:spPr>
              <a:solidFill>
                <a:srgbClr val="A015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04B-41AC-89E4-A24D561F78B7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BatchAnalysis!$AD$8:$AG$8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BatchAnalysis!$AD$8:$AG$8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BatchAnalysis!$AD$7:$AG$7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4B-41AC-89E4-A24D561F78B7}"/>
            </c:ext>
          </c:extLst>
        </c:ser>
        <c:ser>
          <c:idx val="1"/>
          <c:order val="1"/>
          <c:tx>
            <c:strRef>
              <c:f>BatchAnalysis!$AH$5</c:f>
              <c:strCache>
                <c:ptCount val="1"/>
                <c:pt idx="0">
                  <c:v>2b ins Equal to Reference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BatchAnalysis!$AH$8:$AJ$8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BatchAnalysis!$AH$8:$AJ$8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BatchAnalysis!$AH$7:$AJ$7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4B-41AC-89E4-A24D561F7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2"/>
        <c:overlap val="-20"/>
        <c:axId val="745070424"/>
        <c:axId val="745070816"/>
      </c:barChart>
      <c:catAx>
        <c:axId val="745070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70816"/>
        <c:crosses val="autoZero"/>
        <c:auto val="1"/>
        <c:lblAlgn val="ctr"/>
        <c:lblOffset val="100"/>
        <c:noMultiLvlLbl val="0"/>
      </c:catAx>
      <c:valAx>
        <c:axId val="74507081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704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BatchAnalysis!$T$5</c:f>
              <c:strCache>
                <c:ptCount val="1"/>
                <c:pt idx="0">
                  <c:v>CutSite-Indel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CBDB6"/>
              </a:solidFill>
              <a:ln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9D-4459-9894-688459AD03ED}"/>
              </c:ext>
            </c:extLst>
          </c:dPt>
          <c:dPt>
            <c:idx val="1"/>
            <c:invertIfNegative val="0"/>
            <c:bubble3D val="0"/>
            <c:spPr>
              <a:solidFill>
                <a:srgbClr val="B2FCC5"/>
              </a:solidFill>
              <a:ln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9D-4459-9894-688459AD03ED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BatchAnalysis!$T$8:$U$8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BatchAnalysis!$T$8:$U$8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BatchAnalysis!$T$6:$U$6</c:f>
              <c:strCache>
                <c:ptCount val="2"/>
                <c:pt idx="0">
                  <c:v>1b-Del%</c:v>
                </c:pt>
                <c:pt idx="1">
                  <c:v>1b-Ins%</c:v>
                </c:pt>
              </c:strCache>
            </c:strRef>
          </c:cat>
          <c:val>
            <c:numRef>
              <c:f>BatchAnalysis!$T$7:$U$7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9D-4459-9894-688459AD0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071600"/>
        <c:axId val="745092560"/>
      </c:barChart>
      <c:catAx>
        <c:axId val="74507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92560"/>
        <c:crosses val="autoZero"/>
        <c:auto val="1"/>
        <c:lblAlgn val="ctr"/>
        <c:lblOffset val="100"/>
        <c:noMultiLvlLbl val="0"/>
      </c:catAx>
      <c:valAx>
        <c:axId val="74509256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7160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BatchAnalysis!$EA$5</c:f>
              <c:strCache>
                <c:ptCount val="1"/>
                <c:pt idx="0">
                  <c:v>Cumulative Mean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2FCC5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plus"/>
            <c:errValType val="cust"/>
            <c:noEndCap val="0"/>
            <c:pl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167428"/>
                </a:solidFill>
                <a:round/>
              </a:ln>
              <a:effectLst/>
            </c:spPr>
          </c:errBars>
          <c:yVal>
            <c:numRef>
              <c:f>BatchAnalysis!$EA$6:$EA$105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5-4D99-89EB-5688BA3FE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093344"/>
        <c:axId val="745093736"/>
      </c:scatterChart>
      <c:valAx>
        <c:axId val="745093344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indel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93736"/>
        <c:crosses val="autoZero"/>
        <c:crossBetween val="midCat"/>
      </c:valAx>
      <c:valAx>
        <c:axId val="745093736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9334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BatchAnalysis!$EA$155</c:f>
              <c:strCache>
                <c:ptCount val="1"/>
                <c:pt idx="0">
                  <c:v>Cumulative Mean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8D9F3"/>
              </a:solidFill>
              <a:ln w="9525">
                <a:solidFill>
                  <a:srgbClr val="7030A0"/>
                </a:solidFill>
              </a:ln>
              <a:effectLst/>
            </c:spPr>
          </c:marker>
          <c:errBars>
            <c:errDir val="y"/>
            <c:errBarType val="plus"/>
            <c:errValType val="cust"/>
            <c:noEndCap val="0"/>
            <c:pl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7D50FA"/>
                </a:solidFill>
                <a:round/>
              </a:ln>
              <a:effectLst/>
            </c:spPr>
          </c:errBars>
          <c:yVal>
            <c:numRef>
              <c:f>BatchAnalysis!$EA$156:$EA$255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F-4D6E-9BBC-B1276BA18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197032"/>
        <c:axId val="745197424"/>
      </c:scatterChart>
      <c:valAx>
        <c:axId val="74519703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7424"/>
        <c:crosses val="autoZero"/>
        <c:crossBetween val="midCat"/>
      </c:valAx>
      <c:valAx>
        <c:axId val="745197424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</a:t>
                </a:r>
                <a:r>
                  <a:rPr lang="en-GB" baseline="0"/>
                  <a:t> </a:t>
                </a: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7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BatchAnalysis!$EA$305</c:f>
              <c:strCache>
                <c:ptCount val="1"/>
                <c:pt idx="0">
                  <c:v>Cumulative Mean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CE9DC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plus"/>
            <c:errValType val="cust"/>
            <c:noEndCap val="0"/>
            <c:pl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3F3F"/>
                </a:solidFill>
                <a:round/>
              </a:ln>
              <a:effectLst/>
            </c:spPr>
          </c:errBars>
          <c:yVal>
            <c:numRef>
              <c:f>BatchAnalysis!$EA$306:$EA$405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D-4044-B609-DA266722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198600"/>
        <c:axId val="745198992"/>
      </c:scatterChart>
      <c:valAx>
        <c:axId val="74519860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8992"/>
        <c:crosses val="autoZero"/>
        <c:crossBetween val="midCat"/>
      </c:valAx>
      <c:valAx>
        <c:axId val="74519899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86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GroupAnalysis!$AA$5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B4FEB0"/>
            </a:solidFill>
            <a:ln w="15875">
              <a:solidFill>
                <a:srgbClr val="0CCA02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GroupAnalysis!$AA$8:$AB$8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GroupAnalysis!$AA$8:$AB$8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GroupAnalysis!$AA$6:$AB$6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GroupAnalysis!$AA$7:$AB$7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5C-493C-8C13-B27C88418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199384"/>
        <c:axId val="745200168"/>
      </c:barChart>
      <c:catAx>
        <c:axId val="745199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200168"/>
        <c:crosses val="autoZero"/>
        <c:auto val="1"/>
        <c:lblAlgn val="ctr"/>
        <c:lblOffset val="100"/>
        <c:noMultiLvlLbl val="0"/>
      </c:catAx>
      <c:valAx>
        <c:axId val="74520016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938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GroupAnalysis!$AA$5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0CCA02"/>
            </a:solidFill>
            <a:ln w="19050">
              <a:solidFill>
                <a:srgbClr val="088D01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GroupAnalysis!$AC$8:$AD$8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GroupAnalysis!$AC$8:$AD$8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GroupAnalysis!$AC$6:$AD$6</c:f>
              <c:strCache>
                <c:ptCount val="2"/>
                <c:pt idx="0">
                  <c:v>= Prox. Ref</c:v>
                </c:pt>
                <c:pt idx="1">
                  <c:v>= Dist. Ref</c:v>
                </c:pt>
              </c:strCache>
            </c:strRef>
          </c:cat>
          <c:val>
            <c:numRef>
              <c:f>GroupAnalysis!$AC$7:$AD$7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D-40CD-BA03-7F5635A03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1272"/>
        <c:axId val="746511664"/>
      </c:barChart>
      <c:catAx>
        <c:axId val="746511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1664"/>
        <c:crosses val="autoZero"/>
        <c:auto val="1"/>
        <c:lblAlgn val="ctr"/>
        <c:lblOffset val="100"/>
        <c:noMultiLvlLbl val="0"/>
      </c:catAx>
      <c:valAx>
        <c:axId val="74651166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127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GroupAnalysis!$BJ$5</c:f>
              <c:strCache>
                <c:ptCount val="1"/>
                <c:pt idx="0">
                  <c:v>Repair  (all deletions)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8975C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0C-45C2-A93C-D2F5F3F08F07}"/>
              </c:ext>
            </c:extLst>
          </c:dPt>
          <c:dPt>
            <c:idx val="1"/>
            <c:invertIfNegative val="0"/>
            <c:bubble3D val="0"/>
            <c:spPr>
              <a:solidFill>
                <a:srgbClr val="DCCCAE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0C-45C2-A93C-D2F5F3F08F0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GroupAnalysis!$BJ$8:$BK$8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GroupAnalysis!$BJ$8:$BK$8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GroupAnalysis!$BJ$6:$BK$6</c:f>
              <c:strCache>
                <c:ptCount val="2"/>
                <c:pt idx="0">
                  <c:v>c-MMEJ%</c:v>
                </c:pt>
                <c:pt idx="1">
                  <c:v>Other-EJ%</c:v>
                </c:pt>
              </c:strCache>
            </c:strRef>
          </c:cat>
          <c:val>
            <c:numRef>
              <c:f>GroupAnalysis!$BJ$7:$BK$7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0C-45C2-A93C-D2F5F3F08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2448"/>
        <c:axId val="746512840"/>
      </c:barChart>
      <c:catAx>
        <c:axId val="7465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2840"/>
        <c:crosses val="autoZero"/>
        <c:auto val="1"/>
        <c:lblAlgn val="ctr"/>
        <c:lblOffset val="100"/>
        <c:noMultiLvlLbl val="0"/>
      </c:catAx>
      <c:valAx>
        <c:axId val="74651284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244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GroupAnalysis!$W$5</c:f>
              <c:strCache>
                <c:ptCount val="1"/>
                <c:pt idx="0">
                  <c:v>1 b Del proximity to PAM</c:v>
                </c:pt>
              </c:strCache>
            </c:strRef>
          </c:tx>
          <c:spPr>
            <a:solidFill>
              <a:srgbClr val="FFD5D5"/>
            </a:solidFill>
            <a:ln w="19050">
              <a:solidFill>
                <a:srgbClr val="FF5B5B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GroupAnalysis!$W$8:$X$8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GroupAnalysis!$W$8:$X$8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GroupAnalysis!$W$6:$X$6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GroupAnalysis!$W$7:$X$7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6-4077-88FA-1E11FC2BE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3624"/>
        <c:axId val="746514016"/>
      </c:barChart>
      <c:catAx>
        <c:axId val="746513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4016"/>
        <c:crosses val="autoZero"/>
        <c:auto val="1"/>
        <c:lblAlgn val="ctr"/>
        <c:lblOffset val="100"/>
        <c:noMultiLvlLbl val="0"/>
      </c:catAx>
      <c:valAx>
        <c:axId val="74651401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36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335162650123278E-2"/>
          <c:y val="4.1184041184041183E-2"/>
          <c:w val="0.85983892600222034"/>
          <c:h val="0.746586403661999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GroupAnalysis!$H$5</c:f>
              <c:strCache>
                <c:ptCount val="1"/>
                <c:pt idx="0">
                  <c:v>Indel size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936B3F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5EBDF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E4-40EA-B926-A15AEFC90707}"/>
              </c:ext>
            </c:extLst>
          </c:dPt>
          <c:dPt>
            <c:idx val="1"/>
            <c:invertIfNegative val="0"/>
            <c:bubble3D val="0"/>
            <c:spPr>
              <a:solidFill>
                <a:srgbClr val="DBCBAD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E4-40EA-B926-A15AEFC90707}"/>
              </c:ext>
            </c:extLst>
          </c:dPt>
          <c:dPt>
            <c:idx val="2"/>
            <c:invertIfNegative val="0"/>
            <c:bubble3D val="0"/>
            <c:spPr>
              <a:solidFill>
                <a:srgbClr val="CBB88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E4-40EA-B926-A15AEFC90707}"/>
              </c:ext>
            </c:extLst>
          </c:dPt>
          <c:dPt>
            <c:idx val="3"/>
            <c:invertIfNegative val="0"/>
            <c:bubble3D val="0"/>
            <c:spPr>
              <a:solidFill>
                <a:srgbClr val="B89E5C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E4-40EA-B926-A15AEFC90707}"/>
              </c:ext>
            </c:extLst>
          </c:dPt>
          <c:dPt>
            <c:idx val="4"/>
            <c:invertIfNegative val="0"/>
            <c:bubble3D val="0"/>
            <c:spPr>
              <a:solidFill>
                <a:srgbClr val="A3894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E4-40EA-B926-A15AEFC9070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E4-40EA-B926-A15AEFC90707}"/>
              </c:ext>
            </c:extLst>
          </c:dPt>
          <c:dPt>
            <c:idx val="6"/>
            <c:invertIfNegative val="0"/>
            <c:bubble3D val="0"/>
            <c:spPr>
              <a:solidFill>
                <a:srgbClr val="6F5335"/>
              </a:solidFill>
              <a:ln w="19050">
                <a:solidFill>
                  <a:srgbClr val="7E603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1E4-40EA-B926-A15AEFC9070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GroupAnalysis!$H$8:$N$8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GroupAnalysis!$H$8:$N$8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GroupAnalysis!$H$6:$N$6</c:f>
              <c:strCache>
                <c:ptCount val="7"/>
                <c:pt idx="0">
                  <c:v>+/-1 b</c:v>
                </c:pt>
                <c:pt idx="1">
                  <c:v>+/-2 b</c:v>
                </c:pt>
                <c:pt idx="2">
                  <c:v>+/-3-5 b</c:v>
                </c:pt>
                <c:pt idx="3">
                  <c:v>+/-6-10 b</c:v>
                </c:pt>
                <c:pt idx="4">
                  <c:v>+/-11-20 b</c:v>
                </c:pt>
                <c:pt idx="5">
                  <c:v>+/-21-30 b</c:v>
                </c:pt>
                <c:pt idx="6">
                  <c:v>+/-31-99 b</c:v>
                </c:pt>
              </c:strCache>
            </c:strRef>
          </c:cat>
          <c:val>
            <c:numRef>
              <c:f>GroupAnalysis!$H$7:$N$7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E4-40EA-B926-A15AEFC90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4800"/>
        <c:axId val="743489368"/>
      </c:barChart>
      <c:catAx>
        <c:axId val="74651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89368"/>
        <c:crosses val="autoZero"/>
        <c:auto val="1"/>
        <c:lblAlgn val="ctr"/>
        <c:lblOffset val="100"/>
        <c:noMultiLvlLbl val="0"/>
      </c:catAx>
      <c:valAx>
        <c:axId val="74348936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4800"/>
        <c:crosses val="autoZero"/>
        <c:crossBetween val="between"/>
        <c:majorUnit val="2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GroupAnalysis!$O$5</c:f>
              <c:strCache>
                <c:ptCount val="1"/>
                <c:pt idx="0">
                  <c:v>Indel type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030CBD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5E6FF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C1-474B-B11D-2CF008C9B235}"/>
              </c:ext>
            </c:extLst>
          </c:dPt>
          <c:dPt>
            <c:idx val="1"/>
            <c:invertIfNegative val="0"/>
            <c:bubble3D val="0"/>
            <c:spPr>
              <a:solidFill>
                <a:srgbClr val="9DA2FD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2C1-474B-B11D-2CF008C9B235}"/>
              </c:ext>
            </c:extLst>
          </c:dPt>
          <c:dPt>
            <c:idx val="2"/>
            <c:invertIfNegative val="0"/>
            <c:bubble3D val="0"/>
            <c:spPr>
              <a:solidFill>
                <a:srgbClr val="086BE2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2C1-474B-B11D-2CF008C9B235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GroupAnalysis!$O$8:$S$8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GroupAnalysis!$O$8:$S$8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GroupAnalysis!$O$6:$S$6</c:f>
              <c:strCache>
                <c:ptCount val="5"/>
                <c:pt idx="0">
                  <c:v>Del%</c:v>
                </c:pt>
                <c:pt idx="1">
                  <c:v>Ins%</c:v>
                </c:pt>
                <c:pt idx="2">
                  <c:v>SNV%</c:v>
                </c:pt>
                <c:pt idx="3">
                  <c:v>MNV%</c:v>
                </c:pt>
                <c:pt idx="4">
                  <c:v>Other%</c:v>
                </c:pt>
              </c:strCache>
            </c:strRef>
          </c:cat>
          <c:val>
            <c:numRef>
              <c:f>GroupAnalysis!$O$7:$S$7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1-474B-B11D-2CF008C9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490152"/>
        <c:axId val="743490544"/>
      </c:barChart>
      <c:catAx>
        <c:axId val="743490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0544"/>
        <c:crosses val="autoZero"/>
        <c:auto val="1"/>
        <c:lblAlgn val="ctr"/>
        <c:lblOffset val="100"/>
        <c:noMultiLvlLbl val="0"/>
      </c:catAx>
      <c:valAx>
        <c:axId val="74349054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015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GroupAnalysis!$BL$6</c:f>
              <c:strCache>
                <c:ptCount val="1"/>
                <c:pt idx="0">
                  <c:v>c-MMEJ%</c:v>
                </c:pt>
              </c:strCache>
            </c:strRef>
          </c:tx>
          <c:spPr>
            <a:solidFill>
              <a:srgbClr val="BD9D79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(GroupAnalysis!$BL$8,GroupAnalysis!$BN$8,GroupAnalysis!$BP$8,GroupAnalysis!$BR$8,GroupAnalysis!$BT$8)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(GroupAnalysis!$BL$8,GroupAnalysis!$BN$8,GroupAnalysis!$BP$8,GroupAnalysis!$BR$8,GroupAnalysis!$BT$8)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(GroupAnalysis!$BL$7,GroupAnalysis!$BN$7,GroupAnalysis!$BP$7,GroupAnalysis!$BR$7,GroupAnalysis!$BT$7)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B-4A5C-B636-E789EC9EBD97}"/>
            </c:ext>
          </c:extLst>
        </c:ser>
        <c:ser>
          <c:idx val="1"/>
          <c:order val="1"/>
          <c:tx>
            <c:strRef>
              <c:f>GroupAnalysis!$BM$6</c:f>
              <c:strCache>
                <c:ptCount val="1"/>
                <c:pt idx="0">
                  <c:v>Other-EJ%</c:v>
                </c:pt>
              </c:strCache>
            </c:strRef>
          </c:tx>
          <c:spPr>
            <a:solidFill>
              <a:srgbClr val="D8C5B0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(GroupAnalysis!$BM$8,GroupAnalysis!$BO$8,GroupAnalysis!$BQ$8,GroupAnalysis!$BS$8,GroupAnalysis!$BU$8)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(GroupAnalysis!$BM$8,GroupAnalysis!$BO$8,GroupAnalysis!$BQ$8,GroupAnalysis!$BS$8,GroupAnalysis!$BU$8)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(GroupAnalysis!$BM$7,GroupAnalysis!$BO$7,GroupAnalysis!$BQ$7,GroupAnalysis!$BS$7,GroupAnalysis!$BU$7)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EB-4A5C-B636-E789EC9EB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axId val="743491328"/>
        <c:axId val="743491720"/>
      </c:barChart>
      <c:catAx>
        <c:axId val="7434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1720"/>
        <c:crosses val="autoZero"/>
        <c:auto val="1"/>
        <c:lblAlgn val="ctr"/>
        <c:lblOffset val="100"/>
        <c:noMultiLvlLbl val="0"/>
      </c:catAx>
      <c:valAx>
        <c:axId val="74349172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132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GroupAnalysis!$T$5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rgbClr val="7F00D6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BCD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59-4C57-A16A-3C041A1CA4D0}"/>
              </c:ext>
            </c:extLst>
          </c:dPt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59-4C57-A16A-3C041A1CA4D0}"/>
              </c:ext>
            </c:extLst>
          </c:dPt>
          <c:dPt>
            <c:idx val="2"/>
            <c:invertIfNegative val="0"/>
            <c:bubble3D val="0"/>
            <c:spPr>
              <a:solidFill>
                <a:srgbClr val="AE79D5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59-4C57-A16A-3C041A1CA4D0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GroupAnalysis!$T$8:$V$8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GroupAnalysis!$T$8:$V$8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GroupAnalysis!$T$6:$V$6</c:f>
              <c:strCache>
                <c:ptCount val="3"/>
                <c:pt idx="0">
                  <c:v>Mutagenesis</c:v>
                </c:pt>
                <c:pt idx="1">
                  <c:v>in-frame</c:v>
                </c:pt>
                <c:pt idx="2">
                  <c:v>ou-of-frame</c:v>
                </c:pt>
              </c:strCache>
            </c:strRef>
          </c:cat>
          <c:val>
            <c:numRef>
              <c:f>GroupAnalysis!$T$7:$V$7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59-4C57-A16A-3C041A1CA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492504"/>
        <c:axId val="743492896"/>
      </c:barChart>
      <c:catAx>
        <c:axId val="743492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2896"/>
        <c:crosses val="autoZero"/>
        <c:auto val="1"/>
        <c:lblAlgn val="ctr"/>
        <c:lblOffset val="100"/>
        <c:noMultiLvlLbl val="0"/>
      </c:catAx>
      <c:valAx>
        <c:axId val="74349289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250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GroupAnalysis!$AE$5</c:f>
              <c:strCache>
                <c:ptCount val="1"/>
                <c:pt idx="0">
                  <c:v>2 bp deletions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rgbClr val="7F00D6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BCD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1D-46D6-AA26-F15E2D0731A1}"/>
              </c:ext>
            </c:extLst>
          </c:dPt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1D-46D6-AA26-F15E2D0731A1}"/>
              </c:ext>
            </c:extLst>
          </c:dPt>
          <c:dPt>
            <c:idx val="2"/>
            <c:invertIfNegative val="0"/>
            <c:bubble3D val="0"/>
            <c:spPr>
              <a:solidFill>
                <a:srgbClr val="AE79D5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1D-46D6-AA26-F15E2D0731A1}"/>
              </c:ext>
            </c:extLst>
          </c:dPt>
          <c:dPt>
            <c:idx val="3"/>
            <c:invertIfNegative val="0"/>
            <c:bubble3D val="0"/>
            <c:spPr>
              <a:solidFill>
                <a:srgbClr val="8F47C5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1D-46D6-AA26-F15E2D0731A1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GroupAnalysis!$AE$8:$AH$8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GroupAnalysis!$AE$8:$AH$8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BatchAnalysis!$Z$6:$AC$6</c:f>
              <c:strCache>
                <c:ptCount val="4"/>
                <c:pt idx="0">
                  <c:v>Nt. 4 and 5</c:v>
                </c:pt>
                <c:pt idx="1">
                  <c:v>Nt. 3 and 4</c:v>
                </c:pt>
                <c:pt idx="2">
                  <c:v>Nt. 2 and 3</c:v>
                </c:pt>
                <c:pt idx="3">
                  <c:v>Other</c:v>
                </c:pt>
              </c:strCache>
            </c:strRef>
          </c:cat>
          <c:val>
            <c:numRef>
              <c:f>GroupAnalysis!$AE$7:$AH$7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1D-46D6-AA26-F15E2D073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540960"/>
        <c:axId val="743541352"/>
      </c:barChart>
      <c:catAx>
        <c:axId val="74354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1352"/>
        <c:crosses val="autoZero"/>
        <c:auto val="1"/>
        <c:lblAlgn val="ctr"/>
        <c:lblOffset val="100"/>
        <c:noMultiLvlLbl val="0"/>
      </c:catAx>
      <c:valAx>
        <c:axId val="743541352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096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GroupAnalysis!$AI$5</c:f>
              <c:strCache>
                <c:ptCount val="1"/>
                <c:pt idx="0">
                  <c:v>2 bp insertions</c:v>
                </c:pt>
              </c:strCache>
            </c:strRef>
          </c:tx>
          <c:spPr>
            <a:solidFill>
              <a:srgbClr val="E8D9F3"/>
            </a:solidFill>
            <a:ln w="19050">
              <a:solidFill>
                <a:srgbClr val="7030A0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6BCEA"/>
              </a:solidFill>
              <a:ln w="1905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7F-4E63-9E52-756BD261E657}"/>
              </c:ext>
            </c:extLst>
          </c:dPt>
          <c:dPt>
            <c:idx val="2"/>
            <c:invertIfNegative val="0"/>
            <c:bubble3D val="0"/>
            <c:spPr>
              <a:solidFill>
                <a:srgbClr val="C59FE1"/>
              </a:solidFill>
              <a:ln w="1905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7F-4E63-9E52-756BD261E657}"/>
              </c:ext>
            </c:extLst>
          </c:dPt>
          <c:dPt>
            <c:idx val="3"/>
            <c:invertIfNegative val="0"/>
            <c:bubble3D val="0"/>
            <c:spPr>
              <a:solidFill>
                <a:srgbClr val="A870D2"/>
              </a:solidFill>
              <a:ln w="1905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27F-4E63-9E52-756BD261E65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GroupAnalysis!$AI$8:$AL$8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GroupAnalysis!$AI$8:$AL$8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GroupAnalysis!$AI$7:$AL$7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7F-4E63-9E52-756BD261E657}"/>
            </c:ext>
          </c:extLst>
        </c:ser>
        <c:ser>
          <c:idx val="1"/>
          <c:order val="1"/>
          <c:tx>
            <c:strRef>
              <c:f>GroupAnalysis!$AM$5</c:f>
              <c:strCache>
                <c:ptCount val="1"/>
                <c:pt idx="0">
                  <c:v>2b ins Equal to Reference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solidFill>
                <a:schemeClr val="accent2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6C5A4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27F-4E63-9E52-756BD261E657}"/>
              </c:ext>
            </c:extLst>
          </c:dPt>
          <c:dPt>
            <c:idx val="2"/>
            <c:invertIfNegative val="0"/>
            <c:bubble3D val="0"/>
            <c:spPr>
              <a:solidFill>
                <a:srgbClr val="F1A46F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27F-4E63-9E52-756BD261E65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GroupAnalysis!$AM$8:$AO$8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GroupAnalysis!$AM$8:$AO$8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GroupAnalysis!$AM$7:$AO$7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7F-4E63-9E52-756BD261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2"/>
        <c:overlap val="-20"/>
        <c:axId val="743542136"/>
        <c:axId val="743542528"/>
      </c:barChart>
      <c:catAx>
        <c:axId val="743542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2528"/>
        <c:crosses val="autoZero"/>
        <c:auto val="1"/>
        <c:lblAlgn val="ctr"/>
        <c:lblOffset val="100"/>
        <c:noMultiLvlLbl val="0"/>
      </c:catAx>
      <c:valAx>
        <c:axId val="74354252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2136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GroupAnalysis!$BB$5</c:f>
              <c:strCache>
                <c:ptCount val="1"/>
                <c:pt idx="0">
                  <c:v>Deletions</c:v>
                </c:pt>
              </c:strCache>
            </c:strRef>
          </c:tx>
          <c:spPr>
            <a:solidFill>
              <a:srgbClr val="D9E4FB"/>
            </a:solidFill>
            <a:ln w="158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9E4FB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7-4B36-8984-D9C3A8B9A3EA}"/>
              </c:ext>
            </c:extLst>
          </c:dPt>
          <c:dPt>
            <c:idx val="1"/>
            <c:invertIfNegative val="0"/>
            <c:bubble3D val="0"/>
            <c:spPr>
              <a:solidFill>
                <a:srgbClr val="BED1F8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7-4B36-8984-D9C3A8B9A3EA}"/>
              </c:ext>
            </c:extLst>
          </c:dPt>
          <c:dPt>
            <c:idx val="2"/>
            <c:invertIfNegative val="0"/>
            <c:bubble3D val="0"/>
            <c:spPr>
              <a:solidFill>
                <a:srgbClr val="ACC5F6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7-4B36-8984-D9C3A8B9A3EA}"/>
              </c:ext>
            </c:extLst>
          </c:dPt>
          <c:dPt>
            <c:idx val="3"/>
            <c:invertIfNegative val="0"/>
            <c:bubble3D val="0"/>
            <c:spPr>
              <a:solidFill>
                <a:srgbClr val="A5C0F5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7-4B36-8984-D9C3A8B9A3EA}"/>
              </c:ext>
            </c:extLst>
          </c:dPt>
          <c:dPt>
            <c:idx val="4"/>
            <c:invertIfNegative val="0"/>
            <c:bubble3D val="0"/>
            <c:spPr>
              <a:solidFill>
                <a:srgbClr val="82A7F2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7-4B36-8984-D9C3A8B9A3EA}"/>
              </c:ext>
            </c:extLst>
          </c:dPt>
          <c:dPt>
            <c:idx val="5"/>
            <c:invertIfNegative val="0"/>
            <c:bubble3D val="0"/>
            <c:spPr>
              <a:solidFill>
                <a:srgbClr val="6B97E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7-4B36-8984-D9C3A8B9A3EA}"/>
              </c:ext>
            </c:extLst>
          </c:dPt>
          <c:dPt>
            <c:idx val="6"/>
            <c:invertIfNegative val="0"/>
            <c:bubble3D val="0"/>
            <c:spPr>
              <a:solidFill>
                <a:srgbClr val="467DEC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7-4B36-8984-D9C3A8B9A3EA}"/>
              </c:ext>
            </c:extLst>
          </c:dPt>
          <c:dPt>
            <c:idx val="7"/>
            <c:invertIfNegative val="0"/>
            <c:bubble3D val="0"/>
            <c:spPr>
              <a:solidFill>
                <a:srgbClr val="185BE2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7-4B36-8984-D9C3A8B9A3EA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GroupAnalysis!$BB$8:$BI$8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Ref>
                <c:f>GroupAnalysis!$BB$8:$BI$8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BatchAnalysis!$AW$6:$BD$6</c:f>
              <c:strCache>
                <c:ptCount val="8"/>
                <c:pt idx="0">
                  <c:v>1 b Del</c:v>
                </c:pt>
                <c:pt idx="1">
                  <c:v>2 b Del</c:v>
                </c:pt>
                <c:pt idx="2">
                  <c:v>3 b Del</c:v>
                </c:pt>
                <c:pt idx="3">
                  <c:v>4 b Del</c:v>
                </c:pt>
                <c:pt idx="4">
                  <c:v>5 b Del</c:v>
                </c:pt>
                <c:pt idx="5">
                  <c:v>6-10 b Del</c:v>
                </c:pt>
                <c:pt idx="6">
                  <c:v>11-20 b Del</c:v>
                </c:pt>
                <c:pt idx="7">
                  <c:v>&gt;20 b Del</c:v>
                </c:pt>
              </c:strCache>
            </c:strRef>
          </c:cat>
          <c:val>
            <c:numRef>
              <c:f>GroupAnalysis!$BB$7:$BI$7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DB7-4B36-8984-D9C3A8B9A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543312"/>
        <c:axId val="743543704"/>
      </c:barChart>
      <c:catAx>
        <c:axId val="74354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3704"/>
        <c:crosses val="autoZero"/>
        <c:auto val="1"/>
        <c:lblAlgn val="ctr"/>
        <c:lblOffset val="100"/>
        <c:noMultiLvlLbl val="0"/>
      </c:catAx>
      <c:valAx>
        <c:axId val="74354370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331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GroupAnalysis!$AP$5</c:f>
              <c:strCache>
                <c:ptCount val="1"/>
                <c:pt idx="0">
                  <c:v>Insertions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5875">
              <a:solidFill>
                <a:srgbClr val="FF0000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GroupAnalysis!$AP$8:$AU$8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GroupAnalysis!$AP$8:$AU$8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GroupAnalysis!$AV$6:$BA$6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GroupAnalysis!$AP$7:$AU$7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7-4237-91A3-5EF99C42A2D0}"/>
            </c:ext>
          </c:extLst>
        </c:ser>
        <c:ser>
          <c:idx val="1"/>
          <c:order val="1"/>
          <c:tx>
            <c:strRef>
              <c:f>GroupAnalysis!$AV$5</c:f>
              <c:strCache>
                <c:ptCount val="1"/>
                <c:pt idx="0">
                  <c:v>Duplications</c:v>
                </c:pt>
              </c:strCache>
            </c:strRef>
          </c:tx>
          <c:spPr>
            <a:solidFill>
              <a:schemeClr val="accent4"/>
            </a:solidFill>
            <a:ln w="15875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GroupAnalysis!$AV$8:$BA$8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GroupAnalysis!$AV$8:$BA$8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GroupAnalysis!$AV$6:$BA$6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GroupAnalysis!$AV$7:$BA$7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27-4237-91A3-5EF99C42A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overlap val="-22"/>
        <c:axId val="743645016"/>
        <c:axId val="743645408"/>
      </c:barChart>
      <c:catAx>
        <c:axId val="74364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5408"/>
        <c:crosses val="autoZero"/>
        <c:auto val="1"/>
        <c:lblAlgn val="ctr"/>
        <c:lblOffset val="100"/>
        <c:noMultiLvlLbl val="0"/>
      </c:catAx>
      <c:valAx>
        <c:axId val="74364540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5016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GroupAnalysis!$Y$5</c:f>
              <c:strCache>
                <c:ptCount val="1"/>
                <c:pt idx="0">
                  <c:v>CutSite-Indel</c:v>
                </c:pt>
              </c:strCache>
            </c:strRef>
          </c:tx>
          <c:spPr>
            <a:solidFill>
              <a:srgbClr val="B2FCC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CBDB6"/>
              </a:solidFill>
              <a:ln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18-4967-9828-8CA7B8325D64}"/>
              </c:ext>
            </c:extLst>
          </c:dPt>
          <c:dPt>
            <c:idx val="1"/>
            <c:invertIfNegative val="0"/>
            <c:bubble3D val="0"/>
            <c:spPr>
              <a:solidFill>
                <a:srgbClr val="B2FCC5"/>
              </a:solidFill>
              <a:ln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18-4967-9828-8CA7B8325D64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GroupAnalysis!$Y$8:$Z$8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GroupAnalysis!$Y$8:$Z$8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GroupAnalysis!$Y$6:$Z$6</c:f>
              <c:strCache>
                <c:ptCount val="2"/>
                <c:pt idx="0">
                  <c:v>1b-Del%</c:v>
                </c:pt>
                <c:pt idx="1">
                  <c:v>1b-Ins%</c:v>
                </c:pt>
              </c:strCache>
            </c:strRef>
          </c:cat>
          <c:val>
            <c:numRef>
              <c:f>GroupAnalysis!$Y$7:$Z$7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18-4967-9828-8CA7B8325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646192"/>
        <c:axId val="743646584"/>
      </c:barChart>
      <c:catAx>
        <c:axId val="7436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6584"/>
        <c:crosses val="autoZero"/>
        <c:auto val="1"/>
        <c:lblAlgn val="ctr"/>
        <c:lblOffset val="100"/>
        <c:noMultiLvlLbl val="0"/>
      </c:catAx>
      <c:valAx>
        <c:axId val="74364658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619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19" Type="http://schemas.openxmlformats.org/officeDocument/2006/relationships/chart" Target="../charts/chart37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50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171450</xdr:rowOff>
        </xdr:from>
        <xdr:to>
          <xdr:col>13</xdr:col>
          <xdr:colOff>9525</xdr:colOff>
          <xdr:row>2</xdr:row>
          <xdr:rowOff>152400</xdr:rowOff>
        </xdr:to>
        <xdr:sp macro="" textlink="">
          <xdr:nvSpPr>
            <xdr:cNvPr id="1028" name="MakeFig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10</xdr:row>
          <xdr:rowOff>95250</xdr:rowOff>
        </xdr:from>
        <xdr:to>
          <xdr:col>13</xdr:col>
          <xdr:colOff>9525</xdr:colOff>
          <xdr:row>13</xdr:row>
          <xdr:rowOff>104775</xdr:rowOff>
        </xdr:to>
        <xdr:sp macro="" textlink="">
          <xdr:nvSpPr>
            <xdr:cNvPr id="1034" name="CopyFigur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Visualized Variants</a:t>
              </a:r>
            </a:p>
          </xdr:txBody>
        </xdr:sp>
        <xdr:clientData fPrintsWithSheet="0"/>
      </xdr:twoCellAnchor>
    </mc:Choice>
    <mc:Fallback/>
  </mc:AlternateContent>
  <xdr:twoCellAnchor>
    <xdr:from>
      <xdr:col>44</xdr:col>
      <xdr:colOff>290510</xdr:colOff>
      <xdr:row>4</xdr:row>
      <xdr:rowOff>133350</xdr:rowOff>
    </xdr:from>
    <xdr:to>
      <xdr:col>46</xdr:col>
      <xdr:colOff>148434</xdr:colOff>
      <xdr:row>10</xdr:row>
      <xdr:rowOff>81133</xdr:rowOff>
    </xdr:to>
    <xdr:graphicFrame macro="">
      <xdr:nvGraphicFramePr>
        <xdr:cNvPr id="51896" name="Chart 51895">
          <a:extLst>
            <a:ext uri="{FF2B5EF4-FFF2-40B4-BE49-F238E27FC236}">
              <a16:creationId xmlns:a16="http://schemas.microsoft.com/office/drawing/2014/main" id="{00000000-0008-0000-0000-0000B8C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290511</xdr:colOff>
      <xdr:row>7</xdr:row>
      <xdr:rowOff>114301</xdr:rowOff>
    </xdr:from>
    <xdr:to>
      <xdr:col>22</xdr:col>
      <xdr:colOff>208461</xdr:colOff>
      <xdr:row>13</xdr:row>
      <xdr:rowOff>51301</xdr:rowOff>
    </xdr:to>
    <xdr:graphicFrame macro="">
      <xdr:nvGraphicFramePr>
        <xdr:cNvPr id="585" name="Chart 584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347661</xdr:colOff>
      <xdr:row>9</xdr:row>
      <xdr:rowOff>133351</xdr:rowOff>
    </xdr:from>
    <xdr:to>
      <xdr:col>18</xdr:col>
      <xdr:colOff>208461</xdr:colOff>
      <xdr:row>15</xdr:row>
      <xdr:rowOff>70351</xdr:rowOff>
    </xdr:to>
    <xdr:graphicFrame macro="">
      <xdr:nvGraphicFramePr>
        <xdr:cNvPr id="586" name="Chart 585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670073</xdr:colOff>
      <xdr:row>6</xdr:row>
      <xdr:rowOff>114839</xdr:rowOff>
    </xdr:from>
    <xdr:to>
      <xdr:col>30</xdr:col>
      <xdr:colOff>563828</xdr:colOff>
      <xdr:row>11</xdr:row>
      <xdr:rowOff>179325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353502</xdr:colOff>
      <xdr:row>17</xdr:row>
      <xdr:rowOff>31272</xdr:rowOff>
    </xdr:from>
    <xdr:to>
      <xdr:col>41</xdr:col>
      <xdr:colOff>31709</xdr:colOff>
      <xdr:row>22</xdr:row>
      <xdr:rowOff>167758</xdr:rowOff>
    </xdr:to>
    <xdr:graphicFrame macro="">
      <xdr:nvGraphicFramePr>
        <xdr:cNvPr id="2679" name="Chart 2678">
          <a:extLs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54</xdr:col>
      <xdr:colOff>9525</xdr:colOff>
      <xdr:row>21</xdr:row>
      <xdr:rowOff>36908</xdr:rowOff>
    </xdr:from>
    <xdr:to>
      <xdr:col>62</xdr:col>
      <xdr:colOff>201300</xdr:colOff>
      <xdr:row>35</xdr:row>
      <xdr:rowOff>59408</xdr:rowOff>
    </xdr:to>
    <xdr:graphicFrame macro="">
      <xdr:nvGraphicFramePr>
        <xdr:cNvPr id="132591" name="Chart 132590">
          <a:extLst>
            <a:ext uri="{FF2B5EF4-FFF2-40B4-BE49-F238E27FC236}">
              <a16:creationId xmlns:a16="http://schemas.microsoft.com/office/drawing/2014/main" id="{00000000-0008-0000-0000-0000EF05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171450</xdr:colOff>
      <xdr:row>21</xdr:row>
      <xdr:rowOff>38694</xdr:rowOff>
    </xdr:from>
    <xdr:to>
      <xdr:col>70</xdr:col>
      <xdr:colOff>410850</xdr:colOff>
      <xdr:row>35</xdr:row>
      <xdr:rowOff>61194</xdr:rowOff>
    </xdr:to>
    <xdr:graphicFrame macro="">
      <xdr:nvGraphicFramePr>
        <xdr:cNvPr id="776" name="Chart 775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9525</xdr:colOff>
      <xdr:row>4</xdr:row>
      <xdr:rowOff>33336</xdr:rowOff>
    </xdr:from>
    <xdr:to>
      <xdr:col>62</xdr:col>
      <xdr:colOff>201300</xdr:colOff>
      <xdr:row>20</xdr:row>
      <xdr:rowOff>55836</xdr:rowOff>
    </xdr:to>
    <xdr:graphicFrame macro="">
      <xdr:nvGraphicFramePr>
        <xdr:cNvPr id="2297" name="Chart 2296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171450</xdr:colOff>
      <xdr:row>4</xdr:row>
      <xdr:rowOff>33336</xdr:rowOff>
    </xdr:from>
    <xdr:to>
      <xdr:col>70</xdr:col>
      <xdr:colOff>410850</xdr:colOff>
      <xdr:row>20</xdr:row>
      <xdr:rowOff>55836</xdr:rowOff>
    </xdr:to>
    <xdr:graphicFrame macro="">
      <xdr:nvGraphicFramePr>
        <xdr:cNvPr id="2298" name="Chart 2297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9525</xdr:colOff>
      <xdr:row>36</xdr:row>
      <xdr:rowOff>40480</xdr:rowOff>
    </xdr:from>
    <xdr:to>
      <xdr:col>62</xdr:col>
      <xdr:colOff>201300</xdr:colOff>
      <xdr:row>51</xdr:row>
      <xdr:rowOff>62980</xdr:rowOff>
    </xdr:to>
    <xdr:graphicFrame macro="">
      <xdr:nvGraphicFramePr>
        <xdr:cNvPr id="2688" name="Chart 2687">
          <a:extLs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62</xdr:col>
      <xdr:colOff>171450</xdr:colOff>
      <xdr:row>36</xdr:row>
      <xdr:rowOff>44052</xdr:rowOff>
    </xdr:from>
    <xdr:to>
      <xdr:col>70</xdr:col>
      <xdr:colOff>410850</xdr:colOff>
      <xdr:row>51</xdr:row>
      <xdr:rowOff>66552</xdr:rowOff>
    </xdr:to>
    <xdr:graphicFrame macro="">
      <xdr:nvGraphicFramePr>
        <xdr:cNvPr id="2689" name="Chart 2688">
          <a:extLs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62</xdr:col>
      <xdr:colOff>171450</xdr:colOff>
      <xdr:row>67</xdr:row>
      <xdr:rowOff>54768</xdr:rowOff>
    </xdr:from>
    <xdr:to>
      <xdr:col>70</xdr:col>
      <xdr:colOff>363225</xdr:colOff>
      <xdr:row>82</xdr:row>
      <xdr:rowOff>77268</xdr:rowOff>
    </xdr:to>
    <xdr:graphicFrame macro="">
      <xdr:nvGraphicFramePr>
        <xdr:cNvPr id="1161" name="Chart 1160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48</xdr:col>
      <xdr:colOff>85724</xdr:colOff>
      <xdr:row>13</xdr:row>
      <xdr:rowOff>123826</xdr:rowOff>
    </xdr:from>
    <xdr:to>
      <xdr:col>52</xdr:col>
      <xdr:colOff>200024</xdr:colOff>
      <xdr:row>28</xdr:row>
      <xdr:rowOff>28576</xdr:rowOff>
    </xdr:to>
    <xdr:graphicFrame macro="">
      <xdr:nvGraphicFramePr>
        <xdr:cNvPr id="226515" name="Chart 226514">
          <a:extLst>
            <a:ext uri="{FF2B5EF4-FFF2-40B4-BE49-F238E27FC236}">
              <a16:creationId xmlns:a16="http://schemas.microsoft.com/office/drawing/2014/main" id="{00000000-0008-0000-0000-0000D3740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</xdr:row>
          <xdr:rowOff>28575</xdr:rowOff>
        </xdr:from>
        <xdr:to>
          <xdr:col>10</xdr:col>
          <xdr:colOff>790575</xdr:colOff>
          <xdr:row>7</xdr:row>
          <xdr:rowOff>0</xdr:rowOff>
        </xdr:to>
        <xdr:sp macro="" textlink="">
          <xdr:nvSpPr>
            <xdr:cNvPr id="1035" name="CopyFigur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Housekeeping!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35763</xdr:colOff>
      <xdr:row>6</xdr:row>
      <xdr:rowOff>123825</xdr:rowOff>
    </xdr:from>
    <xdr:to>
      <xdr:col>26</xdr:col>
      <xdr:colOff>1405</xdr:colOff>
      <xdr:row>11</xdr:row>
      <xdr:rowOff>188311</xdr:rowOff>
    </xdr:to>
    <xdr:graphicFrame macro="">
      <xdr:nvGraphicFramePr>
        <xdr:cNvPr id="2919" name="Chart 2918">
          <a:extLs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26</xdr:col>
      <xdr:colOff>520323</xdr:colOff>
      <xdr:row>2</xdr:row>
      <xdr:rowOff>69908</xdr:rowOff>
    </xdr:from>
    <xdr:to>
      <xdr:col>28</xdr:col>
      <xdr:colOff>18417</xdr:colOff>
      <xdr:row>8</xdr:row>
      <xdr:rowOff>6908</xdr:rowOff>
    </xdr:to>
    <xdr:graphicFrame macro="">
      <xdr:nvGraphicFramePr>
        <xdr:cNvPr id="17397" name="Chart 17396">
          <a:extLst>
            <a:ext uri="{FF2B5EF4-FFF2-40B4-BE49-F238E27FC236}">
              <a16:creationId xmlns:a16="http://schemas.microsoft.com/office/drawing/2014/main" id="{00000000-0008-0000-0000-0000F54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54</xdr:col>
      <xdr:colOff>9525</xdr:colOff>
      <xdr:row>52</xdr:row>
      <xdr:rowOff>44052</xdr:rowOff>
    </xdr:from>
    <xdr:to>
      <xdr:col>62</xdr:col>
      <xdr:colOff>201300</xdr:colOff>
      <xdr:row>66</xdr:row>
      <xdr:rowOff>66552</xdr:rowOff>
    </xdr:to>
    <xdr:graphicFrame macro="">
      <xdr:nvGraphicFramePr>
        <xdr:cNvPr id="11043" name="Chart 11042">
          <a:extLst>
            <a:ext uri="{FF2B5EF4-FFF2-40B4-BE49-F238E27FC236}">
              <a16:creationId xmlns:a16="http://schemas.microsoft.com/office/drawing/2014/main" id="{00000000-0008-0000-0000-0000232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62</xdr:col>
      <xdr:colOff>171450</xdr:colOff>
      <xdr:row>52</xdr:row>
      <xdr:rowOff>49410</xdr:rowOff>
    </xdr:from>
    <xdr:to>
      <xdr:col>70</xdr:col>
      <xdr:colOff>410850</xdr:colOff>
      <xdr:row>66</xdr:row>
      <xdr:rowOff>71910</xdr:rowOff>
    </xdr:to>
    <xdr:graphicFrame macro="">
      <xdr:nvGraphicFramePr>
        <xdr:cNvPr id="11044" name="Chart 11043">
          <a:extLst>
            <a:ext uri="{FF2B5EF4-FFF2-40B4-BE49-F238E27FC236}">
              <a16:creationId xmlns:a16="http://schemas.microsoft.com/office/drawing/2014/main" id="{00000000-0008-0000-0000-0000242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28575</xdr:rowOff>
        </xdr:from>
        <xdr:to>
          <xdr:col>13</xdr:col>
          <xdr:colOff>9525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171450</xdr:rowOff>
        </xdr:from>
        <xdr:to>
          <xdr:col>10</xdr:col>
          <xdr:colOff>790575</xdr:colOff>
          <xdr:row>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0</xdr:row>
          <xdr:rowOff>171450</xdr:rowOff>
        </xdr:from>
        <xdr:to>
          <xdr:col>15</xdr:col>
          <xdr:colOff>123825</xdr:colOff>
          <xdr:row>5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Batch Mode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(Analysing existing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38100</xdr:rowOff>
        </xdr:from>
        <xdr:to>
          <xdr:col>13</xdr:col>
          <xdr:colOff>9525</xdr:colOff>
          <xdr:row>10</xdr:row>
          <xdr:rowOff>57150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Pattern 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5</xdr:row>
          <xdr:rowOff>133350</xdr:rowOff>
        </xdr:from>
        <xdr:to>
          <xdr:col>15</xdr:col>
          <xdr:colOff>133350</xdr:colOff>
          <xdr:row>10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Batch Mode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(Generating possible variants)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9525</xdr:colOff>
      <xdr:row>67</xdr:row>
      <xdr:rowOff>54768</xdr:rowOff>
    </xdr:from>
    <xdr:to>
      <xdr:col>62</xdr:col>
      <xdr:colOff>201300</xdr:colOff>
      <xdr:row>82</xdr:row>
      <xdr:rowOff>77268</xdr:rowOff>
    </xdr:to>
    <xdr:graphicFrame macro="">
      <xdr:nvGraphicFramePr>
        <xdr:cNvPr id="3426" name="Chart 3425">
          <a:extLs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95250</xdr:rowOff>
        </xdr:from>
        <xdr:to>
          <xdr:col>10</xdr:col>
          <xdr:colOff>790575</xdr:colOff>
          <xdr:row>13</xdr:row>
          <xdr:rowOff>104775</xdr:rowOff>
        </xdr:to>
        <xdr:sp macro="" textlink="">
          <xdr:nvSpPr>
            <xdr:cNvPr id="1049" name="CopyFigur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top 10 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Visualized Variants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</xdr:row>
          <xdr:rowOff>95250</xdr:rowOff>
        </xdr:from>
        <xdr:to>
          <xdr:col>15</xdr:col>
          <xdr:colOff>133350</xdr:colOff>
          <xdr:row>13</xdr:row>
          <xdr:rowOff>104775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HeatMap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10</xdr:col>
          <xdr:colOff>790575</xdr:colOff>
          <xdr:row>10</xdr:row>
          <xdr:rowOff>57150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SNVs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255135</xdr:colOff>
      <xdr:row>3</xdr:row>
      <xdr:rowOff>34017</xdr:rowOff>
    </xdr:from>
    <xdr:to>
      <xdr:col>13</xdr:col>
      <xdr:colOff>501764</xdr:colOff>
      <xdr:row>20</xdr:row>
      <xdr:rowOff>34018</xdr:rowOff>
    </xdr:to>
    <xdr:sp macro="" textlink="">
      <xdr:nvSpPr>
        <xdr:cNvPr id="2" name="Callout: Up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69264" y="595312"/>
          <a:ext cx="2627879" cy="3180670"/>
        </a:xfrm>
        <a:prstGeom prst="upArrowCallout">
          <a:avLst>
            <a:gd name="adj1" fmla="val 14004"/>
            <a:gd name="adj2" fmla="val 16065"/>
            <a:gd name="adj3" fmla="val 25000"/>
            <a:gd name="adj4" fmla="val 4129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400"/>
            <a:t>First time to see this screen?</a:t>
          </a:r>
        </a:p>
        <a:p>
          <a:pPr algn="l"/>
          <a:endParaRPr lang="sv-SE" sz="1400"/>
        </a:p>
        <a:p>
          <a:pPr algn="l"/>
          <a:r>
            <a:rPr lang="sv-SE" sz="1400"/>
            <a:t>Everything is ready to go,</a:t>
          </a:r>
          <a:r>
            <a:rPr lang="sv-SE" sz="1400" baseline="0"/>
            <a:t> p</a:t>
          </a:r>
          <a:r>
            <a:rPr lang="sv-SE" sz="1400"/>
            <a:t>ress "Analyse"</a:t>
          </a:r>
          <a:r>
            <a:rPr lang="sv-SE" sz="1400" baseline="0"/>
            <a:t> and see the outcome...</a:t>
          </a:r>
          <a:endParaRPr lang="sv-SE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171450</xdr:rowOff>
        </xdr:from>
        <xdr:to>
          <xdr:col>2</xdr:col>
          <xdr:colOff>514350</xdr:colOff>
          <xdr:row>7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files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(Variant Tables)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9525</xdr:rowOff>
        </xdr:from>
        <xdr:to>
          <xdr:col>2</xdr:col>
          <xdr:colOff>514350</xdr:colOff>
          <xdr:row>10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Optional: Clean SNVs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142875</xdr:rowOff>
        </xdr:from>
        <xdr:to>
          <xdr:col>2</xdr:col>
          <xdr:colOff>514350</xdr:colOff>
          <xdr:row>4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Whole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161925</xdr:rowOff>
        </xdr:from>
        <xdr:to>
          <xdr:col>3</xdr:col>
          <xdr:colOff>1809750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2047875</xdr:colOff>
          <xdr:row>0</xdr:row>
          <xdr:rowOff>161925</xdr:rowOff>
        </xdr:from>
        <xdr:to>
          <xdr:col>3</xdr:col>
          <xdr:colOff>3486150</xdr:colOff>
          <xdr:row>3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Previous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18</xdr:row>
          <xdr:rowOff>57150</xdr:rowOff>
        </xdr:from>
        <xdr:to>
          <xdr:col>1</xdr:col>
          <xdr:colOff>1571625</xdr:colOff>
          <xdr:row>21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Batch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76200</xdr:colOff>
      <xdr:row>8</xdr:row>
      <xdr:rowOff>85723</xdr:rowOff>
    </xdr:from>
    <xdr:to>
      <xdr:col>22</xdr:col>
      <xdr:colOff>542926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57151</xdr:colOff>
      <xdr:row>8</xdr:row>
      <xdr:rowOff>76199</xdr:rowOff>
    </xdr:from>
    <xdr:to>
      <xdr:col>24</xdr:col>
      <xdr:colOff>590551</xdr:colOff>
      <xdr:row>24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56</xdr:col>
      <xdr:colOff>76200</xdr:colOff>
      <xdr:row>8</xdr:row>
      <xdr:rowOff>57150</xdr:rowOff>
    </xdr:from>
    <xdr:to>
      <xdr:col>57</xdr:col>
      <xdr:colOff>781050</xdr:colOff>
      <xdr:row>23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8</xdr:row>
      <xdr:rowOff>66676</xdr:rowOff>
    </xdr:from>
    <xdr:to>
      <xdr:col>18</xdr:col>
      <xdr:colOff>638175</xdr:colOff>
      <xdr:row>23</xdr:row>
      <xdr:rowOff>66676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180974</xdr:colOff>
      <xdr:row>8</xdr:row>
      <xdr:rowOff>47625</xdr:rowOff>
    </xdr:from>
    <xdr:to>
      <xdr:col>8</xdr:col>
      <xdr:colOff>495299</xdr:colOff>
      <xdr:row>24</xdr:row>
      <xdr:rowOff>28575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104775</xdr:colOff>
      <xdr:row>8</xdr:row>
      <xdr:rowOff>66676</xdr:rowOff>
    </xdr:from>
    <xdr:to>
      <xdr:col>13</xdr:col>
      <xdr:colOff>476250</xdr:colOff>
      <xdr:row>23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75</xdr:col>
      <xdr:colOff>390525</xdr:colOff>
      <xdr:row>1</xdr:row>
      <xdr:rowOff>171450</xdr:rowOff>
    </xdr:from>
    <xdr:to>
      <xdr:col>83</xdr:col>
      <xdr:colOff>506100</xdr:colOff>
      <xdr:row>17</xdr:row>
      <xdr:rowOff>155850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75</xdr:col>
      <xdr:colOff>400050</xdr:colOff>
      <xdr:row>19</xdr:row>
      <xdr:rowOff>9525</xdr:rowOff>
    </xdr:from>
    <xdr:to>
      <xdr:col>83</xdr:col>
      <xdr:colOff>515625</xdr:colOff>
      <xdr:row>34</xdr:row>
      <xdr:rowOff>165375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75</xdr:col>
      <xdr:colOff>390525</xdr:colOff>
      <xdr:row>36</xdr:row>
      <xdr:rowOff>0</xdr:rowOff>
    </xdr:from>
    <xdr:to>
      <xdr:col>83</xdr:col>
      <xdr:colOff>506100</xdr:colOff>
      <xdr:row>52</xdr:row>
      <xdr:rowOff>22500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58</xdr:col>
      <xdr:colOff>266700</xdr:colOff>
      <xdr:row>8</xdr:row>
      <xdr:rowOff>47625</xdr:rowOff>
    </xdr:from>
    <xdr:to>
      <xdr:col>67</xdr:col>
      <xdr:colOff>219075</xdr:colOff>
      <xdr:row>22</xdr:row>
      <xdr:rowOff>152400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14</xdr:row>
          <xdr:rowOff>133350</xdr:rowOff>
        </xdr:from>
        <xdr:to>
          <xdr:col>1</xdr:col>
          <xdr:colOff>1571625</xdr:colOff>
          <xdr:row>17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Previous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142875</xdr:colOff>
      <xdr:row>8</xdr:row>
      <xdr:rowOff>47626</xdr:rowOff>
    </xdr:from>
    <xdr:to>
      <xdr:col>55</xdr:col>
      <xdr:colOff>457200</xdr:colOff>
      <xdr:row>24</xdr:row>
      <xdr:rowOff>57151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581026</xdr:colOff>
      <xdr:row>8</xdr:row>
      <xdr:rowOff>76200</xdr:rowOff>
    </xdr:from>
    <xdr:to>
      <xdr:col>46</xdr:col>
      <xdr:colOff>590550</xdr:colOff>
      <xdr:row>23</xdr:row>
      <xdr:rowOff>152400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104775</xdr:colOff>
      <xdr:row>8</xdr:row>
      <xdr:rowOff>66676</xdr:rowOff>
    </xdr:from>
    <xdr:to>
      <xdr:col>16</xdr:col>
      <xdr:colOff>542925</xdr:colOff>
      <xdr:row>24</xdr:row>
      <xdr:rowOff>104775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104774</xdr:colOff>
      <xdr:row>8</xdr:row>
      <xdr:rowOff>47625</xdr:rowOff>
    </xdr:from>
    <xdr:to>
      <xdr:col>28</xdr:col>
      <xdr:colOff>390525</xdr:colOff>
      <xdr:row>24</xdr:row>
      <xdr:rowOff>57149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29</xdr:col>
      <xdr:colOff>228600</xdr:colOff>
      <xdr:row>8</xdr:row>
      <xdr:rowOff>66675</xdr:rowOff>
    </xdr:from>
    <xdr:to>
      <xdr:col>35</xdr:col>
      <xdr:colOff>381000</xdr:colOff>
      <xdr:row>23</xdr:row>
      <xdr:rowOff>171450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95250</xdr:colOff>
      <xdr:row>8</xdr:row>
      <xdr:rowOff>76200</xdr:rowOff>
    </xdr:from>
    <xdr:to>
      <xdr:col>20</xdr:col>
      <xdr:colOff>581025</xdr:colOff>
      <xdr:row>23</xdr:row>
      <xdr:rowOff>171450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84</xdr:col>
      <xdr:colOff>0</xdr:colOff>
      <xdr:row>2</xdr:row>
      <xdr:rowOff>0</xdr:rowOff>
    </xdr:from>
    <xdr:to>
      <xdr:col>92</xdr:col>
      <xdr:colOff>115575</xdr:colOff>
      <xdr:row>17</xdr:row>
      <xdr:rowOff>174900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84</xdr:col>
      <xdr:colOff>0</xdr:colOff>
      <xdr:row>19</xdr:row>
      <xdr:rowOff>0</xdr:rowOff>
    </xdr:from>
    <xdr:to>
      <xdr:col>92</xdr:col>
      <xdr:colOff>115575</xdr:colOff>
      <xdr:row>34</xdr:row>
      <xdr:rowOff>155850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84</xdr:col>
      <xdr:colOff>0</xdr:colOff>
      <xdr:row>36</xdr:row>
      <xdr:rowOff>0</xdr:rowOff>
    </xdr:from>
    <xdr:to>
      <xdr:col>92</xdr:col>
      <xdr:colOff>115575</xdr:colOff>
      <xdr:row>52</xdr:row>
      <xdr:rowOff>22500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28574</xdr:colOff>
      <xdr:row>8</xdr:row>
      <xdr:rowOff>85725</xdr:rowOff>
    </xdr:from>
    <xdr:to>
      <xdr:col>27</xdr:col>
      <xdr:colOff>647700</xdr:colOff>
      <xdr:row>23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19051</xdr:colOff>
      <xdr:row>8</xdr:row>
      <xdr:rowOff>66674</xdr:rowOff>
    </xdr:from>
    <xdr:to>
      <xdr:col>30</xdr:col>
      <xdr:colOff>19051</xdr:colOff>
      <xdr:row>24</xdr:row>
      <xdr:rowOff>104774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0</xdr:colOff>
      <xdr:row>8</xdr:row>
      <xdr:rowOff>95249</xdr:rowOff>
    </xdr:from>
    <xdr:to>
      <xdr:col>63</xdr:col>
      <xdr:colOff>19050</xdr:colOff>
      <xdr:row>24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19051</xdr:colOff>
      <xdr:row>8</xdr:row>
      <xdr:rowOff>142875</xdr:rowOff>
    </xdr:from>
    <xdr:to>
      <xdr:col>23</xdr:col>
      <xdr:colOff>542926</xdr:colOff>
      <xdr:row>23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409576</xdr:colOff>
      <xdr:row>8</xdr:row>
      <xdr:rowOff>66676</xdr:rowOff>
    </xdr:from>
    <xdr:to>
      <xdr:col>13</xdr:col>
      <xdr:colOff>219076</xdr:colOff>
      <xdr:row>24</xdr:row>
      <xdr:rowOff>104776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85725</xdr:colOff>
      <xdr:row>8</xdr:row>
      <xdr:rowOff>66676</xdr:rowOff>
    </xdr:from>
    <xdr:to>
      <xdr:col>18</xdr:col>
      <xdr:colOff>533401</xdr:colOff>
      <xdr:row>23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20</xdr:row>
          <xdr:rowOff>95250</xdr:rowOff>
        </xdr:from>
        <xdr:to>
          <xdr:col>6</xdr:col>
          <xdr:colOff>1476375</xdr:colOff>
          <xdr:row>24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Group-based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63</xdr:col>
      <xdr:colOff>409576</xdr:colOff>
      <xdr:row>8</xdr:row>
      <xdr:rowOff>85725</xdr:rowOff>
    </xdr:from>
    <xdr:to>
      <xdr:col>72</xdr:col>
      <xdr:colOff>161925</xdr:colOff>
      <xdr:row>24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8</xdr:row>
      <xdr:rowOff>76200</xdr:rowOff>
    </xdr:from>
    <xdr:to>
      <xdr:col>21</xdr:col>
      <xdr:colOff>495300</xdr:colOff>
      <xdr:row>24</xdr:row>
      <xdr:rowOff>152401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47625</xdr:colOff>
      <xdr:row>8</xdr:row>
      <xdr:rowOff>66675</xdr:rowOff>
    </xdr:from>
    <xdr:to>
      <xdr:col>33</xdr:col>
      <xdr:colOff>419101</xdr:colOff>
      <xdr:row>24</xdr:row>
      <xdr:rowOff>114300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19050</xdr:colOff>
      <xdr:row>8</xdr:row>
      <xdr:rowOff>104776</xdr:rowOff>
    </xdr:from>
    <xdr:to>
      <xdr:col>40</xdr:col>
      <xdr:colOff>342900</xdr:colOff>
      <xdr:row>24</xdr:row>
      <xdr:rowOff>38100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53</xdr:col>
      <xdr:colOff>9525</xdr:colOff>
      <xdr:row>8</xdr:row>
      <xdr:rowOff>85724</xdr:rowOff>
    </xdr:from>
    <xdr:to>
      <xdr:col>60</xdr:col>
      <xdr:colOff>523875</xdr:colOff>
      <xdr:row>24</xdr:row>
      <xdr:rowOff>123824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41</xdr:col>
      <xdr:colOff>333376</xdr:colOff>
      <xdr:row>8</xdr:row>
      <xdr:rowOff>66674</xdr:rowOff>
    </xdr:from>
    <xdr:to>
      <xdr:col>51</xdr:col>
      <xdr:colOff>552450</xdr:colOff>
      <xdr:row>23</xdr:row>
      <xdr:rowOff>180975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95250</xdr:colOff>
      <xdr:row>8</xdr:row>
      <xdr:rowOff>76200</xdr:rowOff>
    </xdr:from>
    <xdr:to>
      <xdr:col>25</xdr:col>
      <xdr:colOff>581025</xdr:colOff>
      <xdr:row>23</xdr:row>
      <xdr:rowOff>171450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152400</xdr:rowOff>
        </xdr:from>
        <xdr:to>
          <xdr:col>9</xdr:col>
          <xdr:colOff>0</xdr:colOff>
          <xdr:row>3</xdr:row>
          <xdr:rowOff>104775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HeatMap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0</xdr:row>
          <xdr:rowOff>152400</xdr:rowOff>
        </xdr:from>
        <xdr:to>
          <xdr:col>7</xdr:col>
          <xdr:colOff>276225</xdr:colOff>
          <xdr:row>3</xdr:row>
          <xdr:rowOff>104775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HeatMap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0</xdr:row>
      <xdr:rowOff>180974</xdr:rowOff>
    </xdr:from>
    <xdr:to>
      <xdr:col>9</xdr:col>
      <xdr:colOff>9524</xdr:colOff>
      <xdr:row>20</xdr:row>
      <xdr:rowOff>190499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90549" y="180974"/>
          <a:ext cx="4905375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Developer: </a:t>
          </a:r>
          <a:r>
            <a:rPr lang="sv-SE" sz="1200"/>
            <a:t>	Amir Taheri-Ghahfarokhi</a:t>
          </a:r>
        </a:p>
        <a:p>
          <a:r>
            <a:rPr lang="sv-SE" sz="1200" b="1"/>
            <a:t>Email:</a:t>
          </a:r>
          <a:r>
            <a:rPr lang="sv-SE" sz="1200"/>
            <a:t> 	Amir.</a:t>
          </a:r>
          <a:r>
            <a:rPr lang="sv-SE" sz="1200" baseline="0"/>
            <a:t>Taheri-Ghahfarokhi@AstraZeneca.com ,</a:t>
          </a:r>
        </a:p>
        <a:p>
          <a:r>
            <a:rPr lang="sv-SE" sz="1200" baseline="0"/>
            <a:t>	Amir.Taheri.Ghahfarokhi@gmail.com</a:t>
          </a:r>
        </a:p>
        <a:p>
          <a:r>
            <a:rPr lang="sv-SE" sz="1200" b="1"/>
            <a:t>Version:</a:t>
          </a:r>
          <a:r>
            <a:rPr lang="sv-SE" sz="1200"/>
            <a:t>	1.0.0</a:t>
          </a:r>
        </a:p>
        <a:p>
          <a:r>
            <a:rPr lang="sv-SE" sz="1200" b="1"/>
            <a:t>Date</a:t>
          </a:r>
          <a:r>
            <a:rPr lang="sv-SE" sz="1200" b="1" baseline="0"/>
            <a:t>: 	</a:t>
          </a:r>
          <a:r>
            <a:rPr lang="sv-SE" sz="1200" baseline="0"/>
            <a:t>August 2018</a:t>
          </a:r>
        </a:p>
        <a:p>
          <a:endParaRPr lang="sv-SE" sz="1200"/>
        </a:p>
        <a:p>
          <a:r>
            <a:rPr lang="sv-SE" sz="1200" b="1"/>
            <a:t>Description:</a:t>
          </a:r>
          <a:r>
            <a:rPr lang="sv-SE" sz="1200"/>
            <a:t>	Ratinal</a:t>
          </a:r>
          <a:r>
            <a:rPr lang="sv-SE" sz="1200" baseline="0"/>
            <a:t> Indel Meta-Analysis (RIMA) is a bioinformatics tool developed in the course of a research project to study the mutation patterns at Cas9 target sites in human cells. </a:t>
          </a:r>
        </a:p>
        <a:p>
          <a:endParaRPr lang="sv-SE" sz="1200"/>
        </a:p>
        <a:p>
          <a:r>
            <a:rPr lang="sv-SE" sz="1200" b="1"/>
            <a:t>How to cite RIMA:</a:t>
          </a:r>
        </a:p>
        <a:p>
          <a:r>
            <a:rPr lang="sv-SE" sz="1200"/>
            <a:t>Taheri-Ghahfarokhi</a:t>
          </a:r>
          <a:r>
            <a:rPr lang="sv-SE" sz="1200" baseline="0"/>
            <a:t> A., et al. (2018) Decoding non-random mutational signatures at Cas9 targeted sites. Nucleic Acids Research. doi: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10.1093/nar/gky653</a:t>
          </a:r>
        </a:p>
        <a:p>
          <a:endParaRPr lang="sv-SE" sz="1200"/>
        </a:p>
        <a:p>
          <a:r>
            <a:rPr lang="sv-SE" sz="1200" b="1"/>
            <a:t>GitHub</a:t>
          </a:r>
          <a:r>
            <a:rPr lang="sv-SE" sz="1200" b="1" baseline="0"/>
            <a:t> address: </a:t>
          </a:r>
        </a:p>
        <a:p>
          <a:r>
            <a:rPr lang="sv-SE" sz="1200" b="0" i="1"/>
            <a:t>https://github.com/Ghahfarokhi/RIMA/</a:t>
          </a:r>
        </a:p>
        <a:p>
          <a:endParaRPr lang="sv-SE" sz="1200" b="1"/>
        </a:p>
        <a:p>
          <a:endParaRPr lang="sv-SE" sz="1200"/>
        </a:p>
        <a:p>
          <a:endParaRPr lang="sv-SE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AD3BE"/>
    <pageSetUpPr fitToPage="1"/>
  </sheetPr>
  <dimension ref="A1:MS2079"/>
  <sheetViews>
    <sheetView tabSelected="1" zoomScale="112" zoomScaleNormal="112" workbookViewId="0">
      <selection activeCell="J17" sqref="J17"/>
    </sheetView>
  </sheetViews>
  <sheetFormatPr defaultRowHeight="15" customHeight="1" x14ac:dyDescent="0.25"/>
  <cols>
    <col min="1" max="1" width="2.5703125" style="8" customWidth="1"/>
    <col min="2" max="2" width="12.85546875" style="32" customWidth="1"/>
    <col min="3" max="3" width="11.7109375" style="600" customWidth="1"/>
    <col min="4" max="4" width="11.28515625" style="584" customWidth="1"/>
    <col min="5" max="5" width="10.85546875" style="593" customWidth="1"/>
    <col min="6" max="6" width="11.5703125" style="530" customWidth="1"/>
    <col min="7" max="7" width="10.85546875" style="33" customWidth="1"/>
    <col min="8" max="8" width="10.7109375" style="564" customWidth="1"/>
    <col min="9" max="9" width="9.5703125" style="31" customWidth="1"/>
    <col min="10" max="10" width="11.7109375" style="289" customWidth="1"/>
    <col min="11" max="11" width="12.28515625" style="494" customWidth="1"/>
    <col min="12" max="12" width="11.7109375" style="493" customWidth="1"/>
    <col min="13" max="14" width="11.7109375" style="1" customWidth="1"/>
    <col min="15" max="15" width="9" style="1" customWidth="1"/>
    <col min="16" max="16" width="5.140625" style="1" customWidth="1"/>
    <col min="17" max="17" width="10" style="295" customWidth="1"/>
    <col min="18" max="18" width="10.5703125" style="1" customWidth="1"/>
    <col min="19" max="19" width="8.7109375" style="1" customWidth="1"/>
    <col min="20" max="20" width="10.42578125" style="1" customWidth="1"/>
    <col min="21" max="23" width="8.7109375" style="2" customWidth="1"/>
    <col min="24" max="24" width="10" style="2" customWidth="1"/>
    <col min="25" max="25" width="8.7109375" style="2" customWidth="1"/>
    <col min="26" max="26" width="6.85546875" style="2" customWidth="1"/>
    <col min="27" max="27" width="8.7109375" style="2" customWidth="1"/>
    <col min="28" max="28" width="11.140625" style="2" customWidth="1"/>
    <col min="29" max="29" width="10.42578125" style="2" customWidth="1"/>
    <col min="30" max="30" width="6.28515625" style="2" customWidth="1"/>
    <col min="31" max="31" width="8.7109375" style="2" customWidth="1"/>
    <col min="32" max="32" width="9.85546875" style="2" customWidth="1"/>
    <col min="33" max="33" width="10.7109375" style="2" customWidth="1"/>
    <col min="34" max="34" width="10" style="2" customWidth="1"/>
    <col min="35" max="35" width="8.140625" style="2" customWidth="1"/>
    <col min="36" max="36" width="8.7109375" style="2" customWidth="1"/>
    <col min="37" max="37" width="9.28515625" style="2" customWidth="1"/>
    <col min="38" max="38" width="8.7109375" style="2" customWidth="1"/>
    <col min="39" max="39" width="7.28515625" style="2" customWidth="1"/>
    <col min="40" max="40" width="10" style="2" customWidth="1"/>
    <col min="41" max="41" width="11.28515625" style="2" customWidth="1"/>
    <col min="42" max="42" width="10.42578125" style="2" customWidth="1"/>
    <col min="43" max="43" width="8.42578125" style="3" customWidth="1"/>
    <col min="44" max="44" width="8.7109375" style="3" customWidth="1"/>
    <col min="45" max="45" width="9.7109375" style="3" customWidth="1"/>
    <col min="46" max="46" width="9.5703125" style="3" customWidth="1"/>
    <col min="47" max="47" width="8.140625" style="3" customWidth="1"/>
    <col min="48" max="48" width="5.7109375" style="3" customWidth="1"/>
    <col min="49" max="49" width="10.140625" style="8" customWidth="1"/>
    <col min="50" max="50" width="10.5703125" style="8" customWidth="1"/>
    <col min="51" max="71" width="9" style="5" customWidth="1"/>
    <col min="72" max="72" width="12.28515625" style="5" customWidth="1"/>
    <col min="73" max="75" width="9" style="5" customWidth="1"/>
    <col min="76" max="77" width="10.5703125" style="5" customWidth="1"/>
    <col min="78" max="78" width="11.5703125" style="5" customWidth="1"/>
    <col min="79" max="80" width="10.5703125" style="5" customWidth="1"/>
    <col min="81" max="81" width="11.5703125" style="5" customWidth="1"/>
    <col min="82" max="90" width="9" style="5" customWidth="1"/>
    <col min="91" max="91" width="10.140625" style="5" customWidth="1"/>
    <col min="92" max="92" width="10.28515625" style="67" customWidth="1"/>
    <col min="93" max="93" width="9" style="67" customWidth="1"/>
    <col min="94" max="94" width="10.140625" style="5" customWidth="1"/>
    <col min="95" max="95" width="11.42578125" style="5" customWidth="1"/>
    <col min="96" max="96" width="15.5703125" style="388" customWidth="1"/>
    <col min="97" max="134" width="9" style="5" customWidth="1"/>
    <col min="135" max="250" width="9" style="6" customWidth="1"/>
    <col min="251" max="357" width="9" style="9" customWidth="1"/>
    <col min="358" max="16384" width="9.140625" style="8"/>
  </cols>
  <sheetData>
    <row r="1" spans="1:357" ht="15" customHeight="1" thickBot="1" x14ac:dyDescent="0.3">
      <c r="A1" s="93" t="s">
        <v>99</v>
      </c>
      <c r="B1" s="23"/>
      <c r="C1" s="497"/>
      <c r="D1" s="24"/>
      <c r="E1" s="25"/>
      <c r="F1" s="26"/>
      <c r="G1" s="26"/>
      <c r="H1" s="527"/>
      <c r="I1" s="26"/>
      <c r="J1" s="4"/>
      <c r="K1" s="1"/>
      <c r="L1" s="11"/>
      <c r="Q1" s="1" t="str">
        <f t="shared" ref="Q1:AZ1" si="0">CONCATENATE(Gene,"-",Treatment,"-",SampleNo)</f>
        <v>--</v>
      </c>
      <c r="R1" s="1" t="str">
        <f t="shared" si="0"/>
        <v>--</v>
      </c>
      <c r="S1" s="1" t="str">
        <f t="shared" si="0"/>
        <v>--</v>
      </c>
      <c r="T1" s="1" t="str">
        <f t="shared" si="0"/>
        <v>--</v>
      </c>
      <c r="U1" s="1" t="str">
        <f t="shared" si="0"/>
        <v>--</v>
      </c>
      <c r="V1" s="1" t="str">
        <f t="shared" si="0"/>
        <v>--</v>
      </c>
      <c r="W1" s="1" t="str">
        <f t="shared" si="0"/>
        <v>--</v>
      </c>
      <c r="X1" s="1" t="str">
        <f t="shared" si="0"/>
        <v>--</v>
      </c>
      <c r="Y1" s="1" t="str">
        <f t="shared" si="0"/>
        <v>--</v>
      </c>
      <c r="Z1" s="1" t="str">
        <f t="shared" si="0"/>
        <v>--</v>
      </c>
      <c r="AA1" s="1" t="str">
        <f t="shared" si="0"/>
        <v>--</v>
      </c>
      <c r="AB1" s="1" t="str">
        <f t="shared" si="0"/>
        <v>--</v>
      </c>
      <c r="AC1" s="1" t="str">
        <f t="shared" si="0"/>
        <v>--</v>
      </c>
      <c r="AD1" s="1" t="str">
        <f t="shared" si="0"/>
        <v>--</v>
      </c>
      <c r="AE1" s="1" t="str">
        <f t="shared" si="0"/>
        <v>--</v>
      </c>
      <c r="AF1" s="1" t="str">
        <f t="shared" si="0"/>
        <v>--</v>
      </c>
      <c r="AG1" s="1" t="str">
        <f t="shared" si="0"/>
        <v>--</v>
      </c>
      <c r="AH1" s="1" t="str">
        <f t="shared" si="0"/>
        <v>--</v>
      </c>
      <c r="AI1" s="1" t="str">
        <f t="shared" si="0"/>
        <v>--</v>
      </c>
      <c r="AJ1" s="1" t="str">
        <f t="shared" si="0"/>
        <v>--</v>
      </c>
      <c r="AK1" s="1" t="str">
        <f t="shared" si="0"/>
        <v>--</v>
      </c>
      <c r="AL1" s="1" t="str">
        <f t="shared" si="0"/>
        <v>--</v>
      </c>
      <c r="AM1" s="1" t="str">
        <f t="shared" si="0"/>
        <v>--</v>
      </c>
      <c r="AN1" s="1" t="str">
        <f t="shared" si="0"/>
        <v>--</v>
      </c>
      <c r="AO1" s="1" t="str">
        <f t="shared" si="0"/>
        <v>--</v>
      </c>
      <c r="AP1" s="1" t="str">
        <f t="shared" si="0"/>
        <v>--</v>
      </c>
      <c r="AQ1" s="1" t="str">
        <f t="shared" si="0"/>
        <v>--</v>
      </c>
      <c r="AR1" s="1" t="str">
        <f t="shared" si="0"/>
        <v>--</v>
      </c>
      <c r="AS1" s="1" t="str">
        <f t="shared" si="0"/>
        <v>--</v>
      </c>
      <c r="AT1" s="1" t="str">
        <f t="shared" si="0"/>
        <v>--</v>
      </c>
      <c r="AU1" s="1" t="str">
        <f t="shared" si="0"/>
        <v>--</v>
      </c>
      <c r="AV1" s="1" t="str">
        <f t="shared" si="0"/>
        <v>--</v>
      </c>
      <c r="AW1" s="1" t="str">
        <f t="shared" si="0"/>
        <v>--</v>
      </c>
      <c r="AX1" s="1" t="str">
        <f t="shared" si="0"/>
        <v>--</v>
      </c>
      <c r="AY1" s="1" t="str">
        <f t="shared" si="0"/>
        <v>--</v>
      </c>
      <c r="AZ1" s="1" t="str">
        <f t="shared" si="0"/>
        <v>--</v>
      </c>
      <c r="BT1" s="152" t="s">
        <v>100</v>
      </c>
      <c r="CN1" s="168" t="str">
        <f>CONCATENATE(Gene,"-",Treatment,"-",SampleNo)</f>
        <v>--</v>
      </c>
      <c r="CO1" s="168" t="str">
        <f>CONCATENATE(Gene,"-",Treatment,"-",SampleNo)</f>
        <v>--</v>
      </c>
      <c r="CP1" s="168" t="str">
        <f>CONCATENATE(Gene,"-",Treatment,"-",SampleNo)</f>
        <v>--</v>
      </c>
      <c r="CQ1" s="168" t="str">
        <f>CONCATENATE(Gene,"-",Treatment,"-",SampleNo)</f>
        <v>--</v>
      </c>
      <c r="CR1" s="388" t="str">
        <f>CONCATENATE(Gene,"-",Treatment,"-",SampleNo)</f>
        <v>--</v>
      </c>
      <c r="CS1" s="168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</row>
    <row r="2" spans="1:357" ht="15" customHeight="1" thickBot="1" x14ac:dyDescent="0.3">
      <c r="A2" s="3"/>
      <c r="B2" s="90" t="s">
        <v>98</v>
      </c>
      <c r="C2" s="594" t="s">
        <v>246</v>
      </c>
      <c r="D2" s="533" t="s">
        <v>138</v>
      </c>
      <c r="E2" s="557" t="s">
        <v>236</v>
      </c>
      <c r="F2" s="462"/>
      <c r="G2" s="462"/>
      <c r="H2" s="462"/>
      <c r="I2" s="463"/>
      <c r="J2" s="4" t="s">
        <v>5</v>
      </c>
      <c r="K2" s="1"/>
      <c r="L2" s="4"/>
      <c r="Q2" s="1"/>
      <c r="Y2" s="637" t="s">
        <v>203</v>
      </c>
      <c r="Z2" s="637"/>
      <c r="AA2" s="637"/>
      <c r="AB2" s="637"/>
      <c r="AC2" s="637"/>
      <c r="AD2" s="637"/>
      <c r="AE2" s="637"/>
      <c r="AO2" s="3"/>
      <c r="AP2" s="3"/>
      <c r="CN2" s="71" t="s">
        <v>80</v>
      </c>
      <c r="CO2" s="66"/>
      <c r="CP2" s="71" t="s">
        <v>84</v>
      </c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</row>
    <row r="3" spans="1:357" s="10" customFormat="1" ht="15" customHeight="1" thickBot="1" x14ac:dyDescent="0.3">
      <c r="B3" s="601" t="s">
        <v>40</v>
      </c>
      <c r="C3" s="610" t="s">
        <v>278</v>
      </c>
      <c r="D3" s="54"/>
      <c r="E3" s="54"/>
      <c r="F3" s="54"/>
      <c r="G3" s="54"/>
      <c r="H3" s="54"/>
      <c r="I3" s="55"/>
      <c r="J3" s="4" t="s">
        <v>5</v>
      </c>
      <c r="K3" s="1"/>
      <c r="L3" s="4"/>
      <c r="M3" s="1"/>
      <c r="N3" s="1"/>
      <c r="O3" s="1"/>
      <c r="P3" s="1"/>
      <c r="Q3" s="318" t="s">
        <v>89</v>
      </c>
      <c r="R3" s="319" t="s">
        <v>125</v>
      </c>
      <c r="S3" s="320" t="s">
        <v>126</v>
      </c>
      <c r="T3" s="1"/>
      <c r="U3" s="326" t="s">
        <v>3</v>
      </c>
      <c r="V3" s="327" t="s">
        <v>125</v>
      </c>
      <c r="W3" s="328" t="s">
        <v>126</v>
      </c>
      <c r="X3" s="2"/>
      <c r="Y3" s="343" t="s">
        <v>68</v>
      </c>
      <c r="Z3" s="344"/>
      <c r="AA3" s="345" t="s">
        <v>126</v>
      </c>
      <c r="AB3" s="236"/>
      <c r="AC3" s="353" t="s">
        <v>87</v>
      </c>
      <c r="AD3" s="354"/>
      <c r="AE3" s="355" t="s">
        <v>126</v>
      </c>
      <c r="AF3" s="2"/>
      <c r="AG3" s="303" t="s">
        <v>153</v>
      </c>
      <c r="AH3" s="304" t="s">
        <v>125</v>
      </c>
      <c r="AI3" s="519" t="s">
        <v>126</v>
      </c>
      <c r="AK3" s="394" t="s">
        <v>168</v>
      </c>
      <c r="AL3" s="395" t="s">
        <v>125</v>
      </c>
      <c r="AM3" s="393" t="s">
        <v>126</v>
      </c>
      <c r="AO3" s="406" t="s">
        <v>175</v>
      </c>
      <c r="AP3" s="407" t="s">
        <v>125</v>
      </c>
      <c r="AQ3" s="408" t="s">
        <v>126</v>
      </c>
      <c r="AS3" s="211" t="s">
        <v>169</v>
      </c>
      <c r="AT3" s="197" t="s">
        <v>125</v>
      </c>
      <c r="AU3" s="198" t="s">
        <v>126</v>
      </c>
      <c r="AW3" s="535" t="s">
        <v>19</v>
      </c>
      <c r="AX3" s="536" t="s">
        <v>169</v>
      </c>
      <c r="AY3" s="239" t="s">
        <v>125</v>
      </c>
      <c r="AZ3" s="237" t="s">
        <v>126</v>
      </c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52">
        <f t="shared" ref="CN3:CN5" si="1">IFERROR(INT(Z4/(MAX($BX$7:$BX$105,$Z$4:$Z$7))*250),0)</f>
        <v>0</v>
      </c>
      <c r="CO3" s="153" t="s">
        <v>76</v>
      </c>
      <c r="CP3" s="253">
        <f t="shared" ref="CP3:CP5" si="2">IFERROR(INT(AD4/(MAX($CA$7:$CA$105,$AD$4:$AD$7))*250),0)</f>
        <v>0</v>
      </c>
      <c r="CQ3" s="21"/>
      <c r="CR3" s="294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</row>
    <row r="4" spans="1:357" ht="15" customHeight="1" thickBot="1" x14ac:dyDescent="0.3">
      <c r="B4" s="602" t="s">
        <v>39</v>
      </c>
      <c r="C4" s="628"/>
      <c r="D4" s="91"/>
      <c r="E4" s="91"/>
      <c r="F4" s="91"/>
      <c r="G4" s="91"/>
      <c r="H4" s="91"/>
      <c r="I4" s="92"/>
      <c r="J4" s="4" t="s">
        <v>5</v>
      </c>
      <c r="K4" s="1"/>
      <c r="L4" s="629">
        <v>100</v>
      </c>
      <c r="M4" s="629"/>
      <c r="Q4" s="103" t="s">
        <v>65</v>
      </c>
      <c r="R4" s="366">
        <f>BU7</f>
        <v>0</v>
      </c>
      <c r="S4" s="377" t="str">
        <f t="shared" ref="S4:S10" si="3">IFERROR(R4/Sumindelreads*100,"")</f>
        <v/>
      </c>
      <c r="U4" s="110" t="s">
        <v>7</v>
      </c>
      <c r="V4" s="332"/>
      <c r="W4" s="379" t="str">
        <f>IFERROR(V4/TotalReads*100,"")</f>
        <v/>
      </c>
      <c r="Y4" s="346" t="s">
        <v>69</v>
      </c>
      <c r="Z4" s="350"/>
      <c r="AA4" s="381" t="str">
        <f>IFERROR(Z4/$Z$8*100,"")</f>
        <v/>
      </c>
      <c r="AB4" s="1"/>
      <c r="AC4" s="356" t="s">
        <v>11</v>
      </c>
      <c r="AD4" s="358"/>
      <c r="AE4" s="383" t="str">
        <f>IFERROR(AD4/$AD$8*100,"")</f>
        <v/>
      </c>
      <c r="AG4" s="307" t="s">
        <v>157</v>
      </c>
      <c r="AH4" s="308"/>
      <c r="AI4" s="520" t="str">
        <f>IFERROR(PAMdistal2bDelReads/SUM(AH4:AH7)*100,"")</f>
        <v/>
      </c>
      <c r="AK4" s="396" t="s">
        <v>170</v>
      </c>
      <c r="AL4" s="398">
        <f>CA7</f>
        <v>0</v>
      </c>
      <c r="AM4" s="404" t="str">
        <f t="shared" ref="AM4:AM9" si="4">IFERROR(AL4/Suminsreads*100,"")</f>
        <v/>
      </c>
      <c r="AO4" s="441" t="s">
        <v>177</v>
      </c>
      <c r="AP4" s="409">
        <f>BX7</f>
        <v>0</v>
      </c>
      <c r="AQ4" s="379" t="str">
        <f t="shared" ref="AQ4:AQ11" si="5">IFERROR(AP4/Sumdelreads*100,"")</f>
        <v/>
      </c>
      <c r="AS4" s="44" t="s">
        <v>234</v>
      </c>
      <c r="AT4" s="45"/>
      <c r="AU4" s="385" t="str">
        <f>IFERROR(AT4/TotalReads*100,"")</f>
        <v/>
      </c>
      <c r="AW4" s="638" t="s">
        <v>66</v>
      </c>
      <c r="AX4" s="226" t="s">
        <v>234</v>
      </c>
      <c r="AY4" s="374"/>
      <c r="AZ4" s="385" t="str">
        <f>IFERROR(MMEJreads15/SUM(BU7:BU11)*100,"")</f>
        <v/>
      </c>
      <c r="BT4" s="168" t="str">
        <f t="shared" ref="BT4:CM4" si="6">CONCATENATE(Gene,"-",Treatment,"-",SampleNo)</f>
        <v>--</v>
      </c>
      <c r="BU4" s="168" t="str">
        <f t="shared" si="6"/>
        <v>--</v>
      </c>
      <c r="BV4" s="168" t="str">
        <f t="shared" si="6"/>
        <v>--</v>
      </c>
      <c r="BW4" s="168" t="str">
        <f t="shared" si="6"/>
        <v>--</v>
      </c>
      <c r="BX4" s="168" t="str">
        <f t="shared" si="6"/>
        <v>--</v>
      </c>
      <c r="BY4" s="168" t="str">
        <f t="shared" si="6"/>
        <v>--</v>
      </c>
      <c r="BZ4" s="168" t="str">
        <f t="shared" si="6"/>
        <v>--</v>
      </c>
      <c r="CA4" s="168" t="str">
        <f t="shared" si="6"/>
        <v>--</v>
      </c>
      <c r="CB4" s="168" t="str">
        <f t="shared" si="6"/>
        <v>--</v>
      </c>
      <c r="CC4" s="168" t="str">
        <f t="shared" si="6"/>
        <v>--</v>
      </c>
      <c r="CD4" s="168" t="str">
        <f t="shared" si="6"/>
        <v>--</v>
      </c>
      <c r="CE4" s="168" t="str">
        <f t="shared" si="6"/>
        <v>--</v>
      </c>
      <c r="CF4" s="168" t="str">
        <f t="shared" si="6"/>
        <v>--</v>
      </c>
      <c r="CG4" s="168" t="str">
        <f t="shared" si="6"/>
        <v>--</v>
      </c>
      <c r="CH4" s="168" t="str">
        <f t="shared" si="6"/>
        <v>--</v>
      </c>
      <c r="CI4" s="168" t="str">
        <f t="shared" si="6"/>
        <v>--</v>
      </c>
      <c r="CJ4" s="168" t="str">
        <f t="shared" si="6"/>
        <v>--</v>
      </c>
      <c r="CK4" s="168" t="str">
        <f t="shared" si="6"/>
        <v>--</v>
      </c>
      <c r="CL4" s="168" t="str">
        <f t="shared" si="6"/>
        <v>--</v>
      </c>
      <c r="CM4" s="168" t="str">
        <f t="shared" si="6"/>
        <v>--</v>
      </c>
      <c r="CN4" s="74">
        <f t="shared" si="1"/>
        <v>0</v>
      </c>
      <c r="CO4" s="154" t="s">
        <v>75</v>
      </c>
      <c r="CP4" s="252">
        <f t="shared" si="2"/>
        <v>0</v>
      </c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</row>
    <row r="5" spans="1:357" ht="15" customHeight="1" thickBot="1" x14ac:dyDescent="0.3">
      <c r="B5" s="603" t="s">
        <v>229</v>
      </c>
      <c r="C5" s="610" t="s">
        <v>279</v>
      </c>
      <c r="D5" s="54"/>
      <c r="E5" s="55"/>
      <c r="F5" s="585" t="s">
        <v>238</v>
      </c>
      <c r="G5" s="574"/>
      <c r="H5" s="559" t="s">
        <v>41</v>
      </c>
      <c r="I5" s="566"/>
      <c r="J5" s="4" t="s">
        <v>5</v>
      </c>
      <c r="K5" s="1"/>
      <c r="L5" s="4"/>
      <c r="Q5" s="321" t="s">
        <v>64</v>
      </c>
      <c r="R5" s="367">
        <f>BU8</f>
        <v>0</v>
      </c>
      <c r="S5" s="378" t="str">
        <f t="shared" si="3"/>
        <v/>
      </c>
      <c r="U5" s="329" t="s">
        <v>8</v>
      </c>
      <c r="V5" s="333"/>
      <c r="W5" s="380" t="str">
        <f>IFERROR(V5/TotalReads*100,"")</f>
        <v/>
      </c>
      <c r="X5" s="3"/>
      <c r="Y5" s="347" t="s">
        <v>71</v>
      </c>
      <c r="Z5" s="351"/>
      <c r="AA5" s="382" t="str">
        <f>IFERROR(Z5/$Z$8*100,"")</f>
        <v/>
      </c>
      <c r="AB5" s="1"/>
      <c r="AC5" s="357" t="s">
        <v>13</v>
      </c>
      <c r="AD5" s="359"/>
      <c r="AE5" s="384" t="str">
        <f>IFERROR(AD5/$AD$8*100,"")</f>
        <v/>
      </c>
      <c r="AG5" s="305" t="s">
        <v>158</v>
      </c>
      <c r="AH5" s="306"/>
      <c r="AI5" s="521" t="str">
        <f>IFERROR(PAMmedial2bDelReads/SUM(AH4:AH7)*100,"")</f>
        <v/>
      </c>
      <c r="AK5" s="390" t="s">
        <v>171</v>
      </c>
      <c r="AL5" s="399">
        <f>CA8</f>
        <v>0</v>
      </c>
      <c r="AM5" s="405" t="str">
        <f t="shared" si="4"/>
        <v/>
      </c>
      <c r="AO5" s="410" t="s">
        <v>178</v>
      </c>
      <c r="AP5" s="411">
        <f>BX8</f>
        <v>0</v>
      </c>
      <c r="AQ5" s="380" t="str">
        <f t="shared" si="5"/>
        <v/>
      </c>
      <c r="AS5" s="46" t="s">
        <v>231</v>
      </c>
      <c r="AT5" s="47"/>
      <c r="AU5" s="373" t="str">
        <f>IFERROR(AT5/TotalReads*100,"")</f>
        <v/>
      </c>
      <c r="AW5" s="639"/>
      <c r="AX5" s="238" t="s">
        <v>231</v>
      </c>
      <c r="AY5" s="375">
        <f>IFERROR(SUM(BU7:BU11)-MMEJreads15,"")</f>
        <v>0</v>
      </c>
      <c r="AZ5" s="373" t="str">
        <f>IFERROR(AY5/SUM(BU7:BU11)*100,"")</f>
        <v/>
      </c>
      <c r="BT5" s="84" t="s">
        <v>19</v>
      </c>
      <c r="BU5" s="84" t="s">
        <v>19</v>
      </c>
      <c r="BV5" s="84" t="s">
        <v>19</v>
      </c>
      <c r="BW5" s="84" t="s">
        <v>19</v>
      </c>
      <c r="BX5" s="94" t="s">
        <v>20</v>
      </c>
      <c r="BY5" s="94" t="s">
        <v>20</v>
      </c>
      <c r="BZ5" s="94" t="s">
        <v>20</v>
      </c>
      <c r="CA5" s="94" t="s">
        <v>21</v>
      </c>
      <c r="CB5" s="94" t="s">
        <v>21</v>
      </c>
      <c r="CC5" s="94" t="s">
        <v>21</v>
      </c>
      <c r="CD5" s="83" t="s">
        <v>22</v>
      </c>
      <c r="CE5" s="83" t="s">
        <v>22</v>
      </c>
      <c r="CF5" s="83"/>
      <c r="CG5" s="84" t="s">
        <v>2</v>
      </c>
      <c r="CH5" s="84" t="s">
        <v>2</v>
      </c>
      <c r="CI5" s="84" t="s">
        <v>2</v>
      </c>
      <c r="CJ5" s="94" t="s">
        <v>101</v>
      </c>
      <c r="CK5" s="94" t="s">
        <v>101</v>
      </c>
      <c r="CL5" s="94"/>
      <c r="CM5" s="70"/>
      <c r="CN5" s="74">
        <f t="shared" si="1"/>
        <v>0</v>
      </c>
      <c r="CO5" s="154" t="s">
        <v>78</v>
      </c>
      <c r="CP5" s="69">
        <f t="shared" si="2"/>
        <v>0</v>
      </c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</row>
    <row r="6" spans="1:357" ht="15" customHeight="1" thickBot="1" x14ac:dyDescent="0.3">
      <c r="B6" s="602" t="s">
        <v>230</v>
      </c>
      <c r="C6" s="558"/>
      <c r="D6" s="608"/>
      <c r="E6" s="609"/>
      <c r="F6" s="585" t="s">
        <v>239</v>
      </c>
      <c r="G6" s="574"/>
      <c r="H6" s="559" t="s">
        <v>42</v>
      </c>
      <c r="I6" s="566"/>
      <c r="J6" s="4" t="s">
        <v>5</v>
      </c>
      <c r="K6" s="1"/>
      <c r="L6" s="4"/>
      <c r="Q6" s="322" t="s">
        <v>63</v>
      </c>
      <c r="R6" s="368">
        <f>SUM(BU9:BU11)</f>
        <v>0</v>
      </c>
      <c r="S6" s="378" t="str">
        <f t="shared" si="3"/>
        <v/>
      </c>
      <c r="U6" s="330" t="s">
        <v>9</v>
      </c>
      <c r="V6" s="334"/>
      <c r="W6" s="380" t="str">
        <f>IFERROR(V6/TotalReads*100,"")</f>
        <v/>
      </c>
      <c r="X6" s="3"/>
      <c r="Y6" s="348" t="s">
        <v>70</v>
      </c>
      <c r="Z6" s="352"/>
      <c r="AA6" s="382" t="str">
        <f>IFERROR(Z6/$Z$8*100,"")</f>
        <v/>
      </c>
      <c r="AB6" s="1"/>
      <c r="AC6" s="364" t="s">
        <v>12</v>
      </c>
      <c r="AD6" s="365"/>
      <c r="AE6" s="384" t="str">
        <f>IFERROR(AD6/$AD$8*100,"")</f>
        <v/>
      </c>
      <c r="AG6" s="309" t="s">
        <v>159</v>
      </c>
      <c r="AH6" s="310"/>
      <c r="AI6" s="522" t="str">
        <f>IFERROR(PAMproximal2bDelReads/SUM(AH4:AH7)*100,"")</f>
        <v/>
      </c>
      <c r="AK6" s="389" t="s">
        <v>172</v>
      </c>
      <c r="AL6" s="400">
        <f>CA9</f>
        <v>0</v>
      </c>
      <c r="AM6" s="405" t="str">
        <f t="shared" si="4"/>
        <v/>
      </c>
      <c r="AO6" s="412" t="s">
        <v>179</v>
      </c>
      <c r="AP6" s="413">
        <f>BX9</f>
        <v>0</v>
      </c>
      <c r="AQ6" s="380" t="str">
        <f t="shared" si="5"/>
        <v/>
      </c>
      <c r="AS6" s="234"/>
      <c r="AT6" s="43"/>
      <c r="AU6" s="235"/>
      <c r="AW6" s="640" t="s">
        <v>48</v>
      </c>
      <c r="AX6" s="226" t="s">
        <v>234</v>
      </c>
      <c r="AY6" s="374"/>
      <c r="AZ6" s="385" t="str">
        <f>IFERROR(MMEJreads610/SUM(BU12:BU16)*100,"")</f>
        <v/>
      </c>
      <c r="BT6" s="20" t="s">
        <v>18</v>
      </c>
      <c r="BU6" s="20" t="s">
        <v>16</v>
      </c>
      <c r="BV6" s="72" t="s">
        <v>17</v>
      </c>
      <c r="BW6" s="20" t="s">
        <v>105</v>
      </c>
      <c r="BX6" s="20" t="s">
        <v>16</v>
      </c>
      <c r="BY6" s="72" t="s">
        <v>104</v>
      </c>
      <c r="BZ6" s="20" t="s">
        <v>105</v>
      </c>
      <c r="CA6" s="20" t="s">
        <v>16</v>
      </c>
      <c r="CB6" s="72" t="s">
        <v>106</v>
      </c>
      <c r="CC6" s="20" t="s">
        <v>105</v>
      </c>
      <c r="CD6" s="20" t="s">
        <v>16</v>
      </c>
      <c r="CE6" s="20" t="s">
        <v>106</v>
      </c>
      <c r="CF6" s="20"/>
      <c r="CG6" s="72" t="s">
        <v>16</v>
      </c>
      <c r="CH6" s="72" t="s">
        <v>104</v>
      </c>
      <c r="CI6" s="72" t="s">
        <v>105</v>
      </c>
      <c r="CJ6" s="72" t="s">
        <v>16</v>
      </c>
      <c r="CK6" s="72" t="s">
        <v>107</v>
      </c>
      <c r="CL6" s="72"/>
      <c r="CM6" s="155" t="s">
        <v>83</v>
      </c>
      <c r="CN6" s="74">
        <f>IFERROR(INT(Z7/(MAX($BX$7:$BX$105,$Z$4:$Z$7))*250),0)</f>
        <v>0</v>
      </c>
      <c r="CO6" s="156" t="s">
        <v>77</v>
      </c>
      <c r="CP6" s="69">
        <f>IFERROR(INT(AD7/(MAX($CA$7:$CA$105,$AD$4:$AD$7))*250),0)</f>
        <v>0</v>
      </c>
      <c r="CQ6" s="240" t="s">
        <v>85</v>
      </c>
      <c r="CR6" s="437" t="s">
        <v>108</v>
      </c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</row>
    <row r="7" spans="1:357" ht="15" customHeight="1" thickBot="1" x14ac:dyDescent="0.3">
      <c r="B7" s="1"/>
      <c r="C7" s="1"/>
      <c r="D7" s="1"/>
      <c r="E7" s="1"/>
      <c r="F7" s="1"/>
      <c r="G7" s="1"/>
      <c r="H7" s="1"/>
      <c r="I7" s="1"/>
      <c r="J7" s="4" t="s">
        <v>5</v>
      </c>
      <c r="K7" s="1"/>
      <c r="L7" s="4"/>
      <c r="Q7" s="323" t="s">
        <v>62</v>
      </c>
      <c r="R7" s="369">
        <f>SUM(BU12:BU16)</f>
        <v>0</v>
      </c>
      <c r="S7" s="378" t="str">
        <f t="shared" si="3"/>
        <v/>
      </c>
      <c r="U7" s="331" t="s">
        <v>10</v>
      </c>
      <c r="V7" s="335"/>
      <c r="W7" s="380" t="str">
        <f>IFERROR(V7/TotalReads*100,"")</f>
        <v/>
      </c>
      <c r="X7" s="3"/>
      <c r="Y7" s="349" t="s">
        <v>90</v>
      </c>
      <c r="Z7" s="85"/>
      <c r="AA7" s="373" t="str">
        <f>IFERROR(Z7/$Z$8*100,"")</f>
        <v/>
      </c>
      <c r="AB7" s="1"/>
      <c r="AC7" s="537" t="s">
        <v>197</v>
      </c>
      <c r="AD7" s="538"/>
      <c r="AE7" s="373" t="str">
        <f>IFERROR(AD7/$AD$8*100,"")</f>
        <v/>
      </c>
      <c r="AG7" s="312" t="s">
        <v>155</v>
      </c>
      <c r="AH7" s="313"/>
      <c r="AI7" s="373" t="str">
        <f>IFERROR(other2bDelReads/SUM(AH4:AH7)*100,"")</f>
        <v/>
      </c>
      <c r="AK7" s="391" t="s">
        <v>173</v>
      </c>
      <c r="AL7" s="401">
        <f>CA10</f>
        <v>0</v>
      </c>
      <c r="AM7" s="405" t="str">
        <f t="shared" si="4"/>
        <v/>
      </c>
      <c r="AO7" s="414" t="s">
        <v>180</v>
      </c>
      <c r="AP7" s="415">
        <f>BX10</f>
        <v>0</v>
      </c>
      <c r="AQ7" s="380" t="str">
        <f t="shared" si="5"/>
        <v/>
      </c>
      <c r="AS7" s="80"/>
      <c r="AT7" s="1"/>
      <c r="AU7" s="22"/>
      <c r="AW7" s="640"/>
      <c r="AX7" s="238" t="s">
        <v>231</v>
      </c>
      <c r="AY7" s="375">
        <f>IFERROR(SUM(BU12:BU16)-MMEJreads610,0)</f>
        <v>0</v>
      </c>
      <c r="AZ7" s="373" t="str">
        <f>IFERROR(AY7/SUM(BU12:BU16)*100,"")</f>
        <v/>
      </c>
      <c r="BT7" s="12">
        <v>1</v>
      </c>
      <c r="BU7" s="63"/>
      <c r="BV7" s="15" t="str">
        <f t="shared" ref="BV7:BV38" si="7">IFERROR(IF(BU7&gt;0,BU7/Sumindelreads,""),0)</f>
        <v/>
      </c>
      <c r="BW7" s="18" t="str">
        <f>BV7</f>
        <v/>
      </c>
      <c r="BX7" s="63"/>
      <c r="BY7" s="15" t="str">
        <f t="shared" ref="BY7:BY38" si="8">IFERROR(IF(BX7&gt;0,BX7/Sumdelreads,""),0)</f>
        <v/>
      </c>
      <c r="BZ7" s="18" t="str">
        <f>BY7</f>
        <v/>
      </c>
      <c r="CA7" s="63"/>
      <c r="CB7" s="15" t="str">
        <f t="shared" ref="CB7:CB38" si="9">IFERROR(IF(CA7&gt;0,CA7/Suminsreads,""),0)</f>
        <v/>
      </c>
      <c r="CC7" s="18" t="str">
        <f>CB7</f>
        <v/>
      </c>
      <c r="CD7" s="15"/>
      <c r="CE7" s="63" t="str">
        <f t="shared" ref="CE7:CE38" si="10">IFERROR(IF(CD7&gt;0,CD7/SumMNVreads,""),0)</f>
        <v/>
      </c>
      <c r="CF7" s="63"/>
      <c r="CG7" s="63"/>
      <c r="CH7" s="15" t="str">
        <f t="shared" ref="CH7:CH38" si="11">IFERROR(IF(CG7&gt;0,CG7/SumMMEJreads,""),0)</f>
        <v/>
      </c>
      <c r="CI7" s="18" t="str">
        <f>CH7</f>
        <v/>
      </c>
      <c r="CJ7" s="63"/>
      <c r="CK7" s="63" t="str">
        <f t="shared" ref="CK7:CK38" si="12">IFERROR(IF(CJ7&gt;0,CJ7/SumDuplicationreads,""),0)</f>
        <v/>
      </c>
      <c r="CL7" s="63"/>
      <c r="CM7" s="63">
        <f>IFERROR(INT(BT7/(MAX($BT$7:$BT$105))*250),0)</f>
        <v>2</v>
      </c>
      <c r="CN7" s="157">
        <f>IFERROR(INT((BX7-SUM(Z4:Z7))/(MAX($BX$7:$BX$105,$Z$4:$Z$7))*250),0)</f>
        <v>0</v>
      </c>
      <c r="CO7" s="77"/>
      <c r="CP7" s="68">
        <f>IFERROR(INT((CA7-SUM(AD4:AD7))/(MAX($CA$7:$CA$105,$AD$4:$AD$7))*250),0)</f>
        <v>0</v>
      </c>
      <c r="CQ7" s="73">
        <f>IFERROR(INT(CG7/(MAX($CG$7:$CG$105))*250),0)</f>
        <v>0</v>
      </c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</row>
    <row r="8" spans="1:357" ht="15" customHeight="1" thickBot="1" x14ac:dyDescent="0.3">
      <c r="B8" s="604" t="s">
        <v>237</v>
      </c>
      <c r="C8" s="595"/>
      <c r="D8" s="37" t="s">
        <v>92</v>
      </c>
      <c r="E8" s="569"/>
      <c r="F8" s="586" t="s">
        <v>38</v>
      </c>
      <c r="G8" s="575" t="s">
        <v>34</v>
      </c>
      <c r="H8" s="37" t="s">
        <v>242</v>
      </c>
      <c r="I8" s="567">
        <v>20</v>
      </c>
      <c r="J8" s="4" t="s">
        <v>5</v>
      </c>
      <c r="K8" s="1"/>
      <c r="L8" s="4"/>
      <c r="M8" s="492"/>
      <c r="N8" s="86"/>
      <c r="O8" s="86"/>
      <c r="Q8" s="324" t="s">
        <v>58</v>
      </c>
      <c r="R8" s="370">
        <f>SUM(BU17:BU26)</f>
        <v>0</v>
      </c>
      <c r="S8" s="378" t="str">
        <f t="shared" si="3"/>
        <v/>
      </c>
      <c r="U8" s="49" t="s">
        <v>23</v>
      </c>
      <c r="V8" s="336"/>
      <c r="W8" s="373" t="str">
        <f>IFERROR(V8/TotalReads*100,"")</f>
        <v/>
      </c>
      <c r="X8" s="3"/>
      <c r="Y8" s="80"/>
      <c r="Z8" s="1">
        <f>SUM(Z4:Z7)</f>
        <v>0</v>
      </c>
      <c r="AA8" s="1"/>
      <c r="AB8" s="1"/>
      <c r="AC8" s="1"/>
      <c r="AD8" s="1">
        <f>SUM(AD4:AD7)</f>
        <v>0</v>
      </c>
      <c r="AE8" s="22"/>
      <c r="AI8" s="523"/>
      <c r="AK8" s="392" t="s">
        <v>174</v>
      </c>
      <c r="AL8" s="402">
        <f>CA11</f>
        <v>0</v>
      </c>
      <c r="AM8" s="405" t="str">
        <f t="shared" si="4"/>
        <v/>
      </c>
      <c r="AO8" s="416" t="s">
        <v>181</v>
      </c>
      <c r="AP8" s="417">
        <f>BX11</f>
        <v>0</v>
      </c>
      <c r="AQ8" s="380" t="str">
        <f t="shared" si="5"/>
        <v/>
      </c>
      <c r="AS8" s="80"/>
      <c r="AT8" s="1"/>
      <c r="AU8" s="22"/>
      <c r="AW8" s="638" t="s">
        <v>49</v>
      </c>
      <c r="AX8" s="226" t="s">
        <v>234</v>
      </c>
      <c r="AY8" s="374"/>
      <c r="AZ8" s="385" t="str">
        <f>IFERROR(MMEJreads1120/SUM(BU17:BU26)*100,"")</f>
        <v/>
      </c>
      <c r="BT8" s="13">
        <v>2</v>
      </c>
      <c r="BU8" s="64"/>
      <c r="BV8" s="16" t="str">
        <f t="shared" si="7"/>
        <v/>
      </c>
      <c r="BW8" s="19" t="str">
        <f>IFERROR(IF(BW7&lt;1,BV8+BW7,""),BW7)</f>
        <v/>
      </c>
      <c r="BX8" s="64"/>
      <c r="BY8" s="16" t="str">
        <f t="shared" si="8"/>
        <v/>
      </c>
      <c r="BZ8" s="19" t="str">
        <f>IFERROR(IF(BZ7&lt;1,BY8+BZ7,""),BZ7)</f>
        <v/>
      </c>
      <c r="CA8" s="64"/>
      <c r="CB8" s="16" t="str">
        <f t="shared" si="9"/>
        <v/>
      </c>
      <c r="CC8" s="19" t="str">
        <f>IFERROR(IF(CC7&lt;1,CB8+CC7,IF(CC7="",CB8,"")),CC7)</f>
        <v/>
      </c>
      <c r="CD8" s="16"/>
      <c r="CE8" s="64" t="str">
        <f t="shared" si="10"/>
        <v/>
      </c>
      <c r="CF8" s="64"/>
      <c r="CG8" s="64"/>
      <c r="CH8" s="16" t="str">
        <f t="shared" si="11"/>
        <v/>
      </c>
      <c r="CI8" s="19" t="str">
        <f>IF(AND(SUM($CH$7:CH8)&gt;0,SUM($CH$7:CH8)&lt;1),SUM($CH$7:CH8),IF(AND(SUM($CH$7:CH8)=1,CI7&lt;1),1,"") )</f>
        <v/>
      </c>
      <c r="CJ8" s="64"/>
      <c r="CK8" s="64" t="str">
        <f t="shared" si="12"/>
        <v/>
      </c>
      <c r="CL8" s="64"/>
      <c r="CM8" s="64">
        <f t="shared" ref="CM8:CM71" si="13">IFERROR(INT(BT8/(MAX($BT$7:$BT$105))*250),0)</f>
        <v>5</v>
      </c>
      <c r="CN8" s="157">
        <f>IFERROR(INT(BX8/(MAX($BX$7:$BX$105,$Z$4:$Z$7))*250),0)</f>
        <v>0</v>
      </c>
      <c r="CO8" s="66"/>
      <c r="CP8" s="68">
        <f>IFERROR(INT(CA8/(MAX($CA$7:$CA$105,$AD$4:$AD$7))*250),0)</f>
        <v>0</v>
      </c>
      <c r="CQ8" s="75">
        <f t="shared" ref="CQ8:CQ71" si="14">IFERROR(INT(CG8/(MAX($CG$7:$CG$105))*250),0)</f>
        <v>0</v>
      </c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</row>
    <row r="9" spans="1:357" ht="15" customHeight="1" thickBot="1" x14ac:dyDescent="0.3">
      <c r="B9" s="605" t="s">
        <v>0</v>
      </c>
      <c r="C9" s="596"/>
      <c r="D9" s="37" t="s">
        <v>91</v>
      </c>
      <c r="E9" s="569"/>
      <c r="F9" s="587" t="s">
        <v>241</v>
      </c>
      <c r="G9" s="576">
        <v>30</v>
      </c>
      <c r="H9" s="37" t="s">
        <v>243</v>
      </c>
      <c r="I9" s="567">
        <v>20</v>
      </c>
      <c r="J9" s="4" t="s">
        <v>5</v>
      </c>
      <c r="K9" s="1"/>
      <c r="L9" s="1"/>
      <c r="Q9" s="325" t="s">
        <v>61</v>
      </c>
      <c r="R9" s="371">
        <f>SUM(BU27:BU36)</f>
        <v>0</v>
      </c>
      <c r="S9" s="378" t="str">
        <f t="shared" si="3"/>
        <v/>
      </c>
      <c r="U9" s="13"/>
      <c r="V9" s="10"/>
      <c r="W9" s="81"/>
      <c r="Y9" s="80"/>
      <c r="Z9" s="1"/>
      <c r="AA9" s="1"/>
      <c r="AB9" s="549" t="s">
        <v>204</v>
      </c>
      <c r="AC9" s="1"/>
      <c r="AD9" s="1"/>
      <c r="AE9" s="22"/>
      <c r="AG9" s="303" t="s">
        <v>154</v>
      </c>
      <c r="AH9" s="304" t="s">
        <v>125</v>
      </c>
      <c r="AI9" s="524" t="s">
        <v>126</v>
      </c>
      <c r="AK9" s="397" t="s">
        <v>176</v>
      </c>
      <c r="AL9" s="403">
        <f>SUM(CA12:CA105)</f>
        <v>0</v>
      </c>
      <c r="AM9" s="373" t="str">
        <f t="shared" si="4"/>
        <v/>
      </c>
      <c r="AO9" s="442" t="s">
        <v>187</v>
      </c>
      <c r="AP9" s="443">
        <f>SUM(BX12:BX16)</f>
        <v>0</v>
      </c>
      <c r="AQ9" s="380" t="str">
        <f t="shared" si="5"/>
        <v/>
      </c>
      <c r="AS9" s="80"/>
      <c r="AT9" s="1"/>
      <c r="AU9" s="22"/>
      <c r="AW9" s="639"/>
      <c r="AX9" s="238" t="s">
        <v>231</v>
      </c>
      <c r="AY9" s="375">
        <f>IFERROR(SUM(BU17:BU26)-MMEJreads1120,0)</f>
        <v>0</v>
      </c>
      <c r="AZ9" s="373" t="str">
        <f>IFERROR(AY9/SUM(BU17:BU26)*100,"")</f>
        <v/>
      </c>
      <c r="BT9" s="13">
        <v>3</v>
      </c>
      <c r="BU9" s="64"/>
      <c r="BV9" s="16" t="str">
        <f t="shared" si="7"/>
        <v/>
      </c>
      <c r="BW9" s="19" t="str">
        <f t="shared" ref="BW9:BW72" si="15">IFERROR(IF(BW8&lt;1,BV9+BW8,""),BW8)</f>
        <v/>
      </c>
      <c r="BX9" s="64"/>
      <c r="BY9" s="16" t="str">
        <f t="shared" si="8"/>
        <v/>
      </c>
      <c r="BZ9" s="19" t="str">
        <f t="shared" ref="BZ9:BZ72" si="16">IFERROR(IF(BZ8&lt;1,BY9+BZ8,""),BZ8)</f>
        <v/>
      </c>
      <c r="CA9" s="64"/>
      <c r="CB9" s="16" t="str">
        <f t="shared" si="9"/>
        <v/>
      </c>
      <c r="CC9" s="19" t="str">
        <f t="shared" ref="CC9:CC72" si="17">IFERROR(IF(CC8&lt;1,CB9+CC8,IF(CC8="",CB9,"")),CC8)</f>
        <v/>
      </c>
      <c r="CD9" s="16"/>
      <c r="CE9" s="64" t="str">
        <f t="shared" si="10"/>
        <v/>
      </c>
      <c r="CF9" s="64"/>
      <c r="CG9" s="64"/>
      <c r="CH9" s="16" t="str">
        <f t="shared" si="11"/>
        <v/>
      </c>
      <c r="CI9" s="19" t="str">
        <f>IF(AND(SUM($CH$7:CH9)&gt;0,SUM($CH$7:CH9)&lt;1),SUM($CH$7:CH9),IF(AND(SUM($CH$7:CH9)=1,CI8&lt;1),1,"") )</f>
        <v/>
      </c>
      <c r="CJ9" s="64"/>
      <c r="CK9" s="64" t="str">
        <f t="shared" si="12"/>
        <v/>
      </c>
      <c r="CL9" s="64"/>
      <c r="CM9" s="64">
        <f t="shared" si="13"/>
        <v>7</v>
      </c>
      <c r="CN9" s="68">
        <f t="shared" ref="CN9:CN72" si="18">IFERROR(INT(BX9/(MAX($BX$7:$BX$105,$Z$4:$Z$7))*250),0)</f>
        <v>0</v>
      </c>
      <c r="CO9" s="66"/>
      <c r="CP9" s="68">
        <f t="shared" ref="CP9:CP72" si="19">IFERROR(INT(CA9/(MAX($CA$7:$CA$105,$AD$4:$AD$7))*250),0)</f>
        <v>0</v>
      </c>
      <c r="CQ9" s="75">
        <f t="shared" si="14"/>
        <v>0</v>
      </c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</row>
    <row r="10" spans="1:357" ht="15" customHeight="1" thickBot="1" x14ac:dyDescent="0.3">
      <c r="B10" s="1"/>
      <c r="C10" s="1"/>
      <c r="D10" s="1"/>
      <c r="E10" s="1"/>
      <c r="F10" s="1"/>
      <c r="G10" s="1"/>
      <c r="H10" s="1"/>
      <c r="I10" s="1">
        <v>20</v>
      </c>
      <c r="J10" s="4" t="s">
        <v>5</v>
      </c>
      <c r="K10" s="1"/>
      <c r="L10" s="4"/>
      <c r="P10" s="79"/>
      <c r="Q10" s="448" t="s">
        <v>60</v>
      </c>
      <c r="R10" s="449">
        <f>SUM(BU37:BU105)</f>
        <v>0</v>
      </c>
      <c r="S10" s="372" t="str">
        <f t="shared" si="3"/>
        <v/>
      </c>
      <c r="U10" s="80"/>
      <c r="V10" s="1"/>
      <c r="W10" s="22"/>
      <c r="Y10" s="80"/>
      <c r="Z10" s="1"/>
      <c r="AA10" s="1"/>
      <c r="AB10" s="550" t="str">
        <f>IFERROR(Z8/(Z8+AD8)*100,"")</f>
        <v/>
      </c>
      <c r="AC10" s="551" t="s">
        <v>201</v>
      </c>
      <c r="AD10" s="1"/>
      <c r="AE10" s="22"/>
      <c r="AG10" s="307" t="s">
        <v>221</v>
      </c>
      <c r="AH10" s="308"/>
      <c r="AI10" s="520" t="str">
        <f>IFERROR(PAMdistalins2binsReads/SUM(AH10:AH13)*100,"")</f>
        <v/>
      </c>
      <c r="AO10" s="444" t="s">
        <v>182</v>
      </c>
      <c r="AP10" s="445">
        <f>SUM(BX17:BX26)</f>
        <v>0</v>
      </c>
      <c r="AQ10" s="380" t="str">
        <f t="shared" si="5"/>
        <v/>
      </c>
      <c r="AS10" s="80"/>
      <c r="AT10" s="1"/>
      <c r="AU10" s="22"/>
      <c r="AW10" s="638" t="s">
        <v>51</v>
      </c>
      <c r="AX10" s="226" t="s">
        <v>234</v>
      </c>
      <c r="AY10" s="374"/>
      <c r="AZ10" s="385" t="str">
        <f>IFERROR(MMEJreads2130/SUM(BU27:BU36)*100,"")</f>
        <v/>
      </c>
      <c r="BT10" s="13">
        <v>4</v>
      </c>
      <c r="BU10" s="64"/>
      <c r="BV10" s="16" t="str">
        <f t="shared" si="7"/>
        <v/>
      </c>
      <c r="BW10" s="19" t="str">
        <f t="shared" si="15"/>
        <v/>
      </c>
      <c r="BX10" s="64"/>
      <c r="BY10" s="16" t="str">
        <f t="shared" si="8"/>
        <v/>
      </c>
      <c r="BZ10" s="19" t="str">
        <f t="shared" si="16"/>
        <v/>
      </c>
      <c r="CA10" s="64"/>
      <c r="CB10" s="16" t="str">
        <f t="shared" si="9"/>
        <v/>
      </c>
      <c r="CC10" s="19" t="str">
        <f t="shared" si="17"/>
        <v/>
      </c>
      <c r="CD10" s="16"/>
      <c r="CE10" s="64" t="str">
        <f t="shared" si="10"/>
        <v/>
      </c>
      <c r="CF10" s="64"/>
      <c r="CG10" s="64"/>
      <c r="CH10" s="16" t="str">
        <f t="shared" si="11"/>
        <v/>
      </c>
      <c r="CI10" s="19" t="str">
        <f>IF(AND(SUM($CH$7:CH10)&gt;0,SUM($CH$7:CH10)&lt;1),SUM($CH$7:CH10),IF(AND(SUM($CH$7:CH10)=1,CI9&lt;1),1,"") )</f>
        <v/>
      </c>
      <c r="CJ10" s="64"/>
      <c r="CK10" s="64" t="str">
        <f t="shared" si="12"/>
        <v/>
      </c>
      <c r="CL10" s="64"/>
      <c r="CM10" s="64">
        <f t="shared" si="13"/>
        <v>10</v>
      </c>
      <c r="CN10" s="68">
        <f t="shared" si="18"/>
        <v>0</v>
      </c>
      <c r="CO10" s="66"/>
      <c r="CP10" s="68">
        <f t="shared" si="19"/>
        <v>0</v>
      </c>
      <c r="CQ10" s="75">
        <f t="shared" si="14"/>
        <v>0</v>
      </c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</row>
    <row r="11" spans="1:357" ht="15" customHeight="1" thickBot="1" x14ac:dyDescent="0.3">
      <c r="B11" s="531" t="s">
        <v>36</v>
      </c>
      <c r="C11" s="578"/>
      <c r="D11" s="37" t="s">
        <v>162</v>
      </c>
      <c r="E11" s="569" t="str">
        <f>IFERROR(UPPER(IF(PAMno1="FWD",MID(RefSeq,CutSite+3,5),IF(PAMno1="REV",MID(RCRefSeq,AmpliconL-CutSite+5,5),""))),"Err")</f>
        <v/>
      </c>
      <c r="F11" s="588" t="s">
        <v>191</v>
      </c>
      <c r="G11" s="577" t="str">
        <f>IFERROR(MID(RefSeq,CutSite-2,4),"")</f>
        <v/>
      </c>
      <c r="H11" s="37" t="s">
        <v>194</v>
      </c>
      <c r="I11" s="568"/>
      <c r="J11" s="4" t="s">
        <v>5</v>
      </c>
      <c r="K11" s="1"/>
      <c r="L11" s="4"/>
      <c r="Q11" s="80"/>
      <c r="S11" s="22"/>
      <c r="U11" s="80"/>
      <c r="V11" s="1"/>
      <c r="W11" s="22"/>
      <c r="Y11" s="80"/>
      <c r="Z11" s="1"/>
      <c r="AA11" s="1"/>
      <c r="AB11" s="552" t="str">
        <f>IFERROR(AD8/(Z8+AD8)*100,"")</f>
        <v/>
      </c>
      <c r="AC11" s="553" t="s">
        <v>202</v>
      </c>
      <c r="AD11" s="1"/>
      <c r="AE11" s="22"/>
      <c r="AG11" s="305" t="s">
        <v>215</v>
      </c>
      <c r="AH11" s="306"/>
      <c r="AI11" s="521" t="str">
        <f>IFERROR(PAMmedial2binsReads/SUM(AH10:AH13)*100,"")</f>
        <v/>
      </c>
      <c r="AK11" s="438" t="s">
        <v>101</v>
      </c>
      <c r="AL11" s="439" t="s">
        <v>125</v>
      </c>
      <c r="AM11" s="440" t="s">
        <v>126</v>
      </c>
      <c r="AO11" s="446" t="s">
        <v>183</v>
      </c>
      <c r="AP11" s="447">
        <f>SUM(BX27:BX105)</f>
        <v>0</v>
      </c>
      <c r="AQ11" s="436" t="str">
        <f t="shared" si="5"/>
        <v/>
      </c>
      <c r="AS11" s="211" t="s">
        <v>72</v>
      </c>
      <c r="AT11" s="197"/>
      <c r="AU11" s="198"/>
      <c r="AW11" s="639"/>
      <c r="AX11" s="238" t="s">
        <v>231</v>
      </c>
      <c r="AY11" s="375">
        <f>IFERROR(SUM(BU27:BU36)-MMEJreads2130,0)</f>
        <v>0</v>
      </c>
      <c r="AZ11" s="373" t="str">
        <f>IFERROR(AY11/SUM(BU27:BU36)*100,"")</f>
        <v/>
      </c>
      <c r="BT11" s="13">
        <v>5</v>
      </c>
      <c r="BU11" s="64"/>
      <c r="BV11" s="16" t="str">
        <f t="shared" si="7"/>
        <v/>
      </c>
      <c r="BW11" s="19" t="str">
        <f t="shared" si="15"/>
        <v/>
      </c>
      <c r="BX11" s="64"/>
      <c r="BY11" s="16" t="str">
        <f t="shared" si="8"/>
        <v/>
      </c>
      <c r="BZ11" s="19" t="str">
        <f t="shared" si="16"/>
        <v/>
      </c>
      <c r="CA11" s="64"/>
      <c r="CB11" s="16" t="str">
        <f t="shared" si="9"/>
        <v/>
      </c>
      <c r="CC11" s="19" t="str">
        <f t="shared" si="17"/>
        <v/>
      </c>
      <c r="CD11" s="16"/>
      <c r="CE11" s="64" t="str">
        <f t="shared" si="10"/>
        <v/>
      </c>
      <c r="CF11" s="64"/>
      <c r="CG11" s="64"/>
      <c r="CH11" s="16" t="str">
        <f t="shared" si="11"/>
        <v/>
      </c>
      <c r="CI11" s="19" t="str">
        <f>IF(AND(SUM($CH$7:CH11)&gt;0,SUM($CH$7:CH11)&lt;1),SUM($CH$7:CH11),IF(AND(SUM($CH$7:CH11)=1,CI10&lt;1),1,"") )</f>
        <v/>
      </c>
      <c r="CJ11" s="64"/>
      <c r="CK11" s="64" t="str">
        <f t="shared" si="12"/>
        <v/>
      </c>
      <c r="CL11" s="64"/>
      <c r="CM11" s="64">
        <f t="shared" si="13"/>
        <v>12</v>
      </c>
      <c r="CN11" s="68">
        <f t="shared" si="18"/>
        <v>0</v>
      </c>
      <c r="CO11" s="66"/>
      <c r="CP11" s="68">
        <f t="shared" si="19"/>
        <v>0</v>
      </c>
      <c r="CQ11" s="75">
        <f t="shared" si="14"/>
        <v>0</v>
      </c>
    </row>
    <row r="12" spans="1:357" ht="15" customHeight="1" thickBot="1" x14ac:dyDescent="0.3">
      <c r="B12" s="606" t="s">
        <v>37</v>
      </c>
      <c r="C12" s="578"/>
      <c r="D12" s="37" t="s">
        <v>240</v>
      </c>
      <c r="E12" s="569" t="str">
        <f>IFERROR(UPPER(IF(PAMno2="FWD",MID(RefSeq,CutSite2+3,5),IF(PAMno2="REV",MID(RCRefSeq,AmpliconL-CutSite2+5,5),""))),"Err")</f>
        <v/>
      </c>
      <c r="F12" s="588" t="s">
        <v>191</v>
      </c>
      <c r="G12" s="577" t="str">
        <f>IFERROR(MID(RefSeq,CutSite2-2,4),"")</f>
        <v/>
      </c>
      <c r="H12" s="37" t="s">
        <v>195</v>
      </c>
      <c r="I12" s="569"/>
      <c r="J12" s="4" t="s">
        <v>5</v>
      </c>
      <c r="K12" s="1"/>
      <c r="L12" s="11"/>
      <c r="M12" s="11"/>
      <c r="N12" s="11"/>
      <c r="Q12" s="80"/>
      <c r="S12" s="22"/>
      <c r="U12" s="80"/>
      <c r="V12" s="1"/>
      <c r="W12" s="22"/>
      <c r="Y12" s="80"/>
      <c r="Z12" s="1"/>
      <c r="AA12" s="1"/>
      <c r="AB12" s="1"/>
      <c r="AC12" s="1"/>
      <c r="AD12" s="1"/>
      <c r="AE12" s="22"/>
      <c r="AG12" s="309" t="s">
        <v>214</v>
      </c>
      <c r="AH12" s="310"/>
      <c r="AI12" s="522" t="str">
        <f>IFERROR(PAMproximal2binsReads/SUM(AH10:AH13)*100,"")</f>
        <v/>
      </c>
      <c r="AK12" s="418" t="s">
        <v>170</v>
      </c>
      <c r="AL12" s="419">
        <f>CJ7</f>
        <v>0</v>
      </c>
      <c r="AM12" s="427" t="str">
        <f>IFERROR(Dup1b/AL4*100,"")</f>
        <v/>
      </c>
      <c r="AS12" s="48"/>
      <c r="AT12" s="50" t="s">
        <v>67</v>
      </c>
      <c r="AU12" s="51" t="s">
        <v>164</v>
      </c>
      <c r="AW12" s="640" t="s">
        <v>52</v>
      </c>
      <c r="AX12" s="226" t="s">
        <v>234</v>
      </c>
      <c r="AY12" s="374"/>
      <c r="AZ12" s="385" t="str">
        <f>IFERROR(MMEJreads3199/SUM(BU37:BU105)*100,"")</f>
        <v/>
      </c>
      <c r="BT12" s="13">
        <v>6</v>
      </c>
      <c r="BU12" s="64"/>
      <c r="BV12" s="16" t="str">
        <f t="shared" si="7"/>
        <v/>
      </c>
      <c r="BW12" s="19" t="str">
        <f t="shared" si="15"/>
        <v/>
      </c>
      <c r="BX12" s="64"/>
      <c r="BY12" s="16" t="str">
        <f t="shared" si="8"/>
        <v/>
      </c>
      <c r="BZ12" s="19" t="str">
        <f t="shared" si="16"/>
        <v/>
      </c>
      <c r="CA12" s="64"/>
      <c r="CB12" s="16" t="str">
        <f t="shared" si="9"/>
        <v/>
      </c>
      <c r="CC12" s="19" t="str">
        <f t="shared" si="17"/>
        <v/>
      </c>
      <c r="CD12" s="16"/>
      <c r="CE12" s="64" t="str">
        <f t="shared" si="10"/>
        <v/>
      </c>
      <c r="CF12" s="64"/>
      <c r="CG12" s="64"/>
      <c r="CH12" s="16" t="str">
        <f t="shared" si="11"/>
        <v/>
      </c>
      <c r="CI12" s="19" t="str">
        <f>IF(AND(SUM($CH$7:CH12)&gt;0,SUM($CH$7:CH12)&lt;1),SUM($CH$7:CH12),IF(AND(SUM($CH$7:CH12)=1,CI11&lt;1),1,"") )</f>
        <v/>
      </c>
      <c r="CJ12" s="64"/>
      <c r="CK12" s="64" t="str">
        <f t="shared" si="12"/>
        <v/>
      </c>
      <c r="CL12" s="64"/>
      <c r="CM12" s="64">
        <f t="shared" si="13"/>
        <v>15</v>
      </c>
      <c r="CN12" s="68">
        <f t="shared" si="18"/>
        <v>0</v>
      </c>
      <c r="CO12" s="66"/>
      <c r="CP12" s="68">
        <f t="shared" si="19"/>
        <v>0</v>
      </c>
      <c r="CQ12" s="75">
        <f t="shared" si="14"/>
        <v>0</v>
      </c>
    </row>
    <row r="13" spans="1:357" ht="15" customHeight="1" thickBot="1" x14ac:dyDescent="0.3">
      <c r="B13" s="4"/>
      <c r="C13" s="4"/>
      <c r="D13" s="4"/>
      <c r="E13" s="4"/>
      <c r="F13" s="4"/>
      <c r="G13" s="4"/>
      <c r="H13" s="4"/>
      <c r="I13" s="4"/>
      <c r="J13" s="4" t="s">
        <v>5</v>
      </c>
      <c r="K13" s="1"/>
      <c r="L13" s="11"/>
      <c r="M13" s="11"/>
      <c r="N13" s="11"/>
      <c r="Q13" s="80"/>
      <c r="S13" s="22"/>
      <c r="U13" s="80"/>
      <c r="V13" s="1"/>
      <c r="W13" s="22"/>
      <c r="Y13" s="212" t="s">
        <v>74</v>
      </c>
      <c r="Z13" s="199"/>
      <c r="AA13" s="200"/>
      <c r="AB13" s="1"/>
      <c r="AC13" s="225" t="s">
        <v>86</v>
      </c>
      <c r="AD13" s="213"/>
      <c r="AE13" s="214"/>
      <c r="AG13" s="312" t="s">
        <v>155</v>
      </c>
      <c r="AH13" s="313"/>
      <c r="AI13" s="373" t="str">
        <f>IFERROR(Other2binsReads/SUM(AH10:AH13)*100,"")</f>
        <v/>
      </c>
      <c r="AK13" s="420" t="s">
        <v>171</v>
      </c>
      <c r="AL13" s="421">
        <f>CJ8</f>
        <v>0</v>
      </c>
      <c r="AM13" s="428" t="str">
        <f>IFERROR(Dup2b/AL5*100,"")</f>
        <v/>
      </c>
      <c r="AO13" s="541" t="s">
        <v>200</v>
      </c>
      <c r="AP13" s="542" t="s">
        <v>125</v>
      </c>
      <c r="AQ13" s="534" t="s">
        <v>126</v>
      </c>
      <c r="AS13" s="48" t="s">
        <v>53</v>
      </c>
      <c r="AT13" s="52"/>
      <c r="AU13" s="53"/>
      <c r="AW13" s="639"/>
      <c r="AX13" s="238" t="s">
        <v>231</v>
      </c>
      <c r="AY13" s="375">
        <f>IFERROR(SUM(BU37:BU105)-MMEJreads3199,0)</f>
        <v>0</v>
      </c>
      <c r="AZ13" s="373" t="str">
        <f>IFERROR(AY13/SUM(BU37:BU105)*100,"")</f>
        <v/>
      </c>
      <c r="BT13" s="13">
        <v>7</v>
      </c>
      <c r="BU13" s="64"/>
      <c r="BV13" s="16" t="str">
        <f t="shared" si="7"/>
        <v/>
      </c>
      <c r="BW13" s="19" t="str">
        <f t="shared" si="15"/>
        <v/>
      </c>
      <c r="BX13" s="64"/>
      <c r="BY13" s="16" t="str">
        <f t="shared" si="8"/>
        <v/>
      </c>
      <c r="BZ13" s="19" t="str">
        <f t="shared" si="16"/>
        <v/>
      </c>
      <c r="CA13" s="64"/>
      <c r="CB13" s="16" t="str">
        <f t="shared" si="9"/>
        <v/>
      </c>
      <c r="CC13" s="19" t="str">
        <f t="shared" si="17"/>
        <v/>
      </c>
      <c r="CD13" s="16"/>
      <c r="CE13" s="64" t="str">
        <f t="shared" si="10"/>
        <v/>
      </c>
      <c r="CF13" s="64"/>
      <c r="CG13" s="64"/>
      <c r="CH13" s="16" t="str">
        <f t="shared" si="11"/>
        <v/>
      </c>
      <c r="CI13" s="19" t="str">
        <f>IF(AND(SUM($CH$7:CH13)&gt;0,SUM($CH$7:CH13)&lt;1),SUM($CH$7:CH13),IF(AND(SUM($CH$7:CH13)=1,CI12&lt;1),1,"") )</f>
        <v/>
      </c>
      <c r="CJ13" s="64"/>
      <c r="CK13" s="64" t="str">
        <f t="shared" si="12"/>
        <v/>
      </c>
      <c r="CL13" s="64"/>
      <c r="CM13" s="64">
        <f t="shared" si="13"/>
        <v>17</v>
      </c>
      <c r="CN13" s="68">
        <f t="shared" si="18"/>
        <v>0</v>
      </c>
      <c r="CO13" s="66"/>
      <c r="CP13" s="68">
        <f t="shared" si="19"/>
        <v>0</v>
      </c>
      <c r="CQ13" s="75">
        <f t="shared" si="14"/>
        <v>0</v>
      </c>
    </row>
    <row r="14" spans="1:357" ht="15" customHeight="1" thickBot="1" x14ac:dyDescent="0.3">
      <c r="B14" s="607" t="s">
        <v>45</v>
      </c>
      <c r="C14" s="578">
        <v>13</v>
      </c>
      <c r="D14" s="36" t="s">
        <v>223</v>
      </c>
      <c r="E14" s="570">
        <v>4</v>
      </c>
      <c r="F14" s="589" t="s">
        <v>82</v>
      </c>
      <c r="G14" s="578">
        <v>45</v>
      </c>
      <c r="H14" s="42" t="s">
        <v>81</v>
      </c>
      <c r="I14" s="570">
        <v>98</v>
      </c>
      <c r="J14" s="4" t="s">
        <v>5</v>
      </c>
      <c r="K14" s="11"/>
      <c r="L14" s="11"/>
      <c r="M14" s="11"/>
      <c r="N14" s="11"/>
      <c r="Q14" s="80"/>
      <c r="S14" s="22"/>
      <c r="U14" s="337" t="s">
        <v>59</v>
      </c>
      <c r="V14" s="327" t="s">
        <v>125</v>
      </c>
      <c r="W14" s="328" t="s">
        <v>126</v>
      </c>
      <c r="Y14" s="59" t="s">
        <v>161</v>
      </c>
      <c r="Z14" s="60"/>
      <c r="AA14" s="56" t="str">
        <f>IFERROR(PAMproximalDelReads/(PAMproximalDelReads+PAMdistalDelReads)*100,"")</f>
        <v/>
      </c>
      <c r="AB14" s="1"/>
      <c r="AC14" s="57" t="s">
        <v>214</v>
      </c>
      <c r="AD14" s="58"/>
      <c r="AE14" s="56" t="str">
        <f>IFERROR(PAMproximalinsReads/(PAMproximalinsReads+PAMdistalinsReads)*100,"")</f>
        <v/>
      </c>
      <c r="AG14" s="315" t="s">
        <v>156</v>
      </c>
      <c r="AH14" s="316" t="s">
        <v>125</v>
      </c>
      <c r="AI14" s="525" t="s">
        <v>126</v>
      </c>
      <c r="AK14" s="422" t="s">
        <v>172</v>
      </c>
      <c r="AL14" s="423">
        <f>CJ9</f>
        <v>0</v>
      </c>
      <c r="AM14" s="428" t="str">
        <f>IFERROR(Dup3b/AL6*100,"")</f>
        <v/>
      </c>
      <c r="AO14" s="432" t="s">
        <v>14</v>
      </c>
      <c r="AP14" s="34"/>
      <c r="AQ14" s="386" t="str">
        <f>IFERROR(AP14/Delreads*100,"")</f>
        <v/>
      </c>
      <c r="AS14" s="48" t="s">
        <v>54</v>
      </c>
      <c r="AT14" s="52"/>
      <c r="AU14" s="53"/>
      <c r="BT14" s="13">
        <v>8</v>
      </c>
      <c r="BU14" s="64"/>
      <c r="BV14" s="16" t="str">
        <f t="shared" si="7"/>
        <v/>
      </c>
      <c r="BW14" s="19" t="str">
        <f t="shared" si="15"/>
        <v/>
      </c>
      <c r="BX14" s="64"/>
      <c r="BY14" s="16" t="str">
        <f t="shared" si="8"/>
        <v/>
      </c>
      <c r="BZ14" s="19" t="str">
        <f t="shared" si="16"/>
        <v/>
      </c>
      <c r="CA14" s="64"/>
      <c r="CB14" s="16" t="str">
        <f t="shared" si="9"/>
        <v/>
      </c>
      <c r="CC14" s="19" t="str">
        <f t="shared" si="17"/>
        <v/>
      </c>
      <c r="CD14" s="16"/>
      <c r="CE14" s="64" t="str">
        <f t="shared" si="10"/>
        <v/>
      </c>
      <c r="CF14" s="64"/>
      <c r="CG14" s="64"/>
      <c r="CH14" s="16" t="str">
        <f t="shared" si="11"/>
        <v/>
      </c>
      <c r="CI14" s="19" t="str">
        <f>IF(AND(SUM($CH$7:CH14)&gt;0,SUM($CH$7:CH14)&lt;1),SUM($CH$7:CH14),IF(AND(SUM($CH$7:CH14)=1,CI13&lt;1),1,"") )</f>
        <v/>
      </c>
      <c r="CJ14" s="64"/>
      <c r="CK14" s="64" t="str">
        <f t="shared" si="12"/>
        <v/>
      </c>
      <c r="CL14" s="64"/>
      <c r="CM14" s="64">
        <f t="shared" si="13"/>
        <v>20</v>
      </c>
      <c r="CN14" s="68">
        <f t="shared" si="18"/>
        <v>0</v>
      </c>
      <c r="CO14" s="66"/>
      <c r="CP14" s="68">
        <f t="shared" si="19"/>
        <v>0</v>
      </c>
      <c r="CQ14" s="75">
        <f t="shared" si="14"/>
        <v>0</v>
      </c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</row>
    <row r="15" spans="1:357" ht="15" customHeight="1" thickBot="1" x14ac:dyDescent="0.3">
      <c r="B15" s="23"/>
      <c r="C15" s="497"/>
      <c r="D15" s="24"/>
      <c r="E15" s="25"/>
      <c r="F15" s="498"/>
      <c r="G15" s="499"/>
      <c r="H15" s="498"/>
      <c r="I15" s="499"/>
      <c r="J15" s="4" t="s">
        <v>5</v>
      </c>
      <c r="K15" s="11"/>
      <c r="L15" s="11"/>
      <c r="M15" s="11"/>
      <c r="N15" s="11"/>
      <c r="Q15" s="80"/>
      <c r="S15" s="22"/>
      <c r="U15" s="110" t="s">
        <v>150</v>
      </c>
      <c r="V15" s="340" t="str">
        <f>IF(TotalReads&gt;0,TotalReads,"")</f>
        <v/>
      </c>
      <c r="W15" s="488" t="str">
        <f>IFERROR(V15/Q17*100,"")</f>
        <v/>
      </c>
      <c r="Y15" s="59" t="s">
        <v>160</v>
      </c>
      <c r="Z15" s="60"/>
      <c r="AA15" s="56" t="str">
        <f>IFERROR(PAMdistalDelReads/(PAMproximalDelReads+PAMdistalDelReads)*100,"")</f>
        <v/>
      </c>
      <c r="AB15" s="1"/>
      <c r="AC15" s="57" t="s">
        <v>215</v>
      </c>
      <c r="AD15" s="58"/>
      <c r="AE15" s="56" t="str">
        <f>IFERROR(PAMdistalinsReads/(PAMproximalinsReads+PAMdistalinsReads)*100,"")</f>
        <v/>
      </c>
      <c r="AG15" s="307" t="s">
        <v>218</v>
      </c>
      <c r="AH15" s="314"/>
      <c r="AI15" s="520" t="str">
        <f>IFERROR(EqualtoPAMdistalins2binsReads/PAMdistalins2binsReads*100,"")</f>
        <v/>
      </c>
      <c r="AK15" s="424" t="s">
        <v>173</v>
      </c>
      <c r="AL15" s="429">
        <f>CJ10</f>
        <v>0</v>
      </c>
      <c r="AM15" s="428" t="str">
        <f>IFERROR(Dup4b/AL7*100,"")</f>
        <v/>
      </c>
      <c r="AO15" s="433" t="s">
        <v>198</v>
      </c>
      <c r="AP15" s="360"/>
      <c r="AQ15" s="387" t="str">
        <f>IFERROR(AP15/Delreads*100,"")</f>
        <v/>
      </c>
      <c r="AS15" s="48" t="s">
        <v>55</v>
      </c>
      <c r="AT15" s="52"/>
      <c r="AU15" s="53"/>
      <c r="BT15" s="13">
        <v>9</v>
      </c>
      <c r="BU15" s="64"/>
      <c r="BV15" s="16" t="str">
        <f t="shared" si="7"/>
        <v/>
      </c>
      <c r="BW15" s="19" t="str">
        <f t="shared" si="15"/>
        <v/>
      </c>
      <c r="BX15" s="64"/>
      <c r="BY15" s="16" t="str">
        <f t="shared" si="8"/>
        <v/>
      </c>
      <c r="BZ15" s="19" t="str">
        <f t="shared" si="16"/>
        <v/>
      </c>
      <c r="CA15" s="64"/>
      <c r="CB15" s="16" t="str">
        <f t="shared" si="9"/>
        <v/>
      </c>
      <c r="CC15" s="19" t="str">
        <f t="shared" si="17"/>
        <v/>
      </c>
      <c r="CD15" s="16"/>
      <c r="CE15" s="64" t="str">
        <f t="shared" si="10"/>
        <v/>
      </c>
      <c r="CF15" s="64"/>
      <c r="CG15" s="64"/>
      <c r="CH15" s="16" t="str">
        <f t="shared" si="11"/>
        <v/>
      </c>
      <c r="CI15" s="19" t="str">
        <f>IF(AND(SUM($CH$7:CH15)&gt;0,SUM($CH$7:CH15)&lt;1),SUM($CH$7:CH15),IF(AND(SUM($CH$7:CH15)=1,CI14&lt;1),1,"") )</f>
        <v/>
      </c>
      <c r="CJ15" s="64"/>
      <c r="CK15" s="64" t="str">
        <f t="shared" si="12"/>
        <v/>
      </c>
      <c r="CL15" s="64"/>
      <c r="CM15" s="64">
        <f t="shared" si="13"/>
        <v>22</v>
      </c>
      <c r="CN15" s="68">
        <f t="shared" si="18"/>
        <v>0</v>
      </c>
      <c r="CO15" s="66"/>
      <c r="CP15" s="68">
        <f t="shared" si="19"/>
        <v>0</v>
      </c>
      <c r="CQ15" s="75">
        <f t="shared" si="14"/>
        <v>0</v>
      </c>
    </row>
    <row r="16" spans="1:357" ht="15" customHeight="1" thickBot="1" x14ac:dyDescent="0.3">
      <c r="B16" s="633" t="s">
        <v>35</v>
      </c>
      <c r="C16" s="634"/>
      <c r="D16" s="634"/>
      <c r="E16" s="634"/>
      <c r="F16" s="634"/>
      <c r="G16" s="635"/>
      <c r="H16" s="634"/>
      <c r="I16" s="636"/>
      <c r="J16" s="4" t="s">
        <v>5</v>
      </c>
      <c r="K16" s="11"/>
      <c r="L16" s="11"/>
      <c r="M16" s="10"/>
      <c r="N16" s="11"/>
      <c r="Q16" s="208" t="s">
        <v>124</v>
      </c>
      <c r="R16" s="301"/>
      <c r="S16" s="302"/>
      <c r="U16" s="338" t="s">
        <v>151</v>
      </c>
      <c r="V16" s="341"/>
      <c r="W16" s="489" t="str">
        <f>IFERROR(V16/V15*100,"")</f>
        <v/>
      </c>
      <c r="Y16" s="61" t="s">
        <v>161</v>
      </c>
      <c r="Z16" s="62"/>
      <c r="AA16" s="543" t="str">
        <f>IF(Proximal&gt;0,Proximal,"")</f>
        <v/>
      </c>
      <c r="AB16" s="1"/>
      <c r="AC16" s="539" t="s">
        <v>216</v>
      </c>
      <c r="AD16" s="540"/>
      <c r="AE16" s="56" t="str">
        <f>IFERROR(EqualtoProximalinsReads/PAMproximalinsReads*100,"")</f>
        <v/>
      </c>
      <c r="AG16" s="305" t="s">
        <v>219</v>
      </c>
      <c r="AH16" s="306"/>
      <c r="AI16" s="521" t="str">
        <f>IFERROR(EqualtoPAMmedial2binsReads/PAMmedial2binsReads*100,"")</f>
        <v/>
      </c>
      <c r="AK16" s="425" t="s">
        <v>174</v>
      </c>
      <c r="AL16" s="430">
        <f>CJ11</f>
        <v>0</v>
      </c>
      <c r="AM16" s="428" t="str">
        <f>IFERROR(Dup5b/AL8*100,"")</f>
        <v/>
      </c>
      <c r="AO16" s="434" t="s">
        <v>199</v>
      </c>
      <c r="AP16" s="361"/>
      <c r="AQ16" s="387" t="str">
        <f>IFERROR(AP16/Delreads*100,"")</f>
        <v/>
      </c>
      <c r="AS16" s="48" t="s">
        <v>56</v>
      </c>
      <c r="AT16" s="52"/>
      <c r="AU16" s="53"/>
      <c r="BT16" s="13">
        <v>10</v>
      </c>
      <c r="BU16" s="64"/>
      <c r="BV16" s="16" t="str">
        <f t="shared" si="7"/>
        <v/>
      </c>
      <c r="BW16" s="19" t="str">
        <f t="shared" si="15"/>
        <v/>
      </c>
      <c r="BX16" s="64"/>
      <c r="BY16" s="16" t="str">
        <f t="shared" si="8"/>
        <v/>
      </c>
      <c r="BZ16" s="19" t="str">
        <f t="shared" si="16"/>
        <v/>
      </c>
      <c r="CA16" s="64"/>
      <c r="CB16" s="16" t="str">
        <f t="shared" si="9"/>
        <v/>
      </c>
      <c r="CC16" s="19" t="str">
        <f t="shared" si="17"/>
        <v/>
      </c>
      <c r="CD16" s="16"/>
      <c r="CE16" s="64" t="str">
        <f t="shared" si="10"/>
        <v/>
      </c>
      <c r="CF16" s="64"/>
      <c r="CG16" s="64"/>
      <c r="CH16" s="16" t="str">
        <f t="shared" si="11"/>
        <v/>
      </c>
      <c r="CI16" s="19" t="str">
        <f>IF(AND(SUM($CH$7:CH16)&gt;0,SUM($CH$7:CH16)&lt;1),SUM($CH$7:CH16),IF(AND(SUM($CH$7:CH16)=1,CI15&lt;1),1,"") )</f>
        <v/>
      </c>
      <c r="CJ16" s="64"/>
      <c r="CK16" s="64" t="str">
        <f t="shared" si="12"/>
        <v/>
      </c>
      <c r="CL16" s="64"/>
      <c r="CM16" s="64">
        <f t="shared" si="13"/>
        <v>25</v>
      </c>
      <c r="CN16" s="68">
        <f t="shared" si="18"/>
        <v>0</v>
      </c>
      <c r="CO16" s="66"/>
      <c r="CP16" s="68">
        <f t="shared" si="19"/>
        <v>0</v>
      </c>
      <c r="CQ16" s="75">
        <f t="shared" si="14"/>
        <v>0</v>
      </c>
    </row>
    <row r="17" spans="2:95" ht="15" customHeight="1" thickBot="1" x14ac:dyDescent="0.3">
      <c r="B17" s="616" t="s">
        <v>224</v>
      </c>
      <c r="C17" s="597" t="s">
        <v>24</v>
      </c>
      <c r="D17" s="615" t="s">
        <v>25</v>
      </c>
      <c r="E17" s="27" t="s">
        <v>44</v>
      </c>
      <c r="F17" s="617" t="s">
        <v>43</v>
      </c>
      <c r="G17" s="624" t="s">
        <v>2</v>
      </c>
      <c r="H17" s="619" t="s">
        <v>93</v>
      </c>
      <c r="I17" s="571" t="s">
        <v>79</v>
      </c>
      <c r="J17" s="4" t="s">
        <v>5</v>
      </c>
      <c r="K17" s="11"/>
      <c r="L17" s="11"/>
      <c r="M17" s="11"/>
      <c r="N17" s="11"/>
      <c r="Q17" s="627"/>
      <c r="R17" s="625"/>
      <c r="S17" s="626"/>
      <c r="U17" s="339" t="s">
        <v>152</v>
      </c>
      <c r="V17" s="342"/>
      <c r="W17" s="490" t="str">
        <f>IFERROR(V17/V15*100,"")</f>
        <v/>
      </c>
      <c r="Y17" s="61" t="s">
        <v>160</v>
      </c>
      <c r="Z17" s="62"/>
      <c r="AA17" s="543" t="str">
        <f>IF(Distal&gt;0,Distal,"")</f>
        <v/>
      </c>
      <c r="AB17" s="82"/>
      <c r="AC17" s="539" t="s">
        <v>217</v>
      </c>
      <c r="AD17" s="540"/>
      <c r="AE17" s="56" t="str">
        <f>IFERROR(EqualtoDistalinsReads/PAMdistalinsReads*100,"")</f>
        <v/>
      </c>
      <c r="AG17" s="311" t="s">
        <v>220</v>
      </c>
      <c r="AH17" s="317"/>
      <c r="AI17" s="526" t="str">
        <f>IFERROR(EqualtoPAMproximal2binsReads/PAMproximal2binsReads*100,"")</f>
        <v/>
      </c>
      <c r="AK17" s="426" t="s">
        <v>176</v>
      </c>
      <c r="AL17" s="431">
        <f>SUM(CJ12:CJ105)</f>
        <v>0</v>
      </c>
      <c r="AM17" s="373" t="str">
        <f>IFERROR(Dupover5b/AL9*100,"")</f>
        <v/>
      </c>
      <c r="AO17" s="435" t="s">
        <v>15</v>
      </c>
      <c r="AP17" s="35"/>
      <c r="AQ17" s="376" t="str">
        <f>IFERROR(AP17/Delreads*100,"")</f>
        <v/>
      </c>
      <c r="AS17" s="48" t="s">
        <v>57</v>
      </c>
      <c r="AT17" s="52"/>
      <c r="AU17" s="53"/>
      <c r="BT17" s="13">
        <v>11</v>
      </c>
      <c r="BU17" s="64"/>
      <c r="BV17" s="16" t="str">
        <f t="shared" si="7"/>
        <v/>
      </c>
      <c r="BW17" s="19" t="str">
        <f t="shared" si="15"/>
        <v/>
      </c>
      <c r="BX17" s="64"/>
      <c r="BY17" s="16" t="str">
        <f t="shared" si="8"/>
        <v/>
      </c>
      <c r="BZ17" s="19" t="str">
        <f t="shared" si="16"/>
        <v/>
      </c>
      <c r="CA17" s="64"/>
      <c r="CB17" s="16" t="str">
        <f t="shared" si="9"/>
        <v/>
      </c>
      <c r="CC17" s="19" t="str">
        <f t="shared" si="17"/>
        <v/>
      </c>
      <c r="CD17" s="16"/>
      <c r="CE17" s="64" t="str">
        <f t="shared" si="10"/>
        <v/>
      </c>
      <c r="CF17" s="64"/>
      <c r="CG17" s="64"/>
      <c r="CH17" s="16" t="str">
        <f t="shared" si="11"/>
        <v/>
      </c>
      <c r="CI17" s="19" t="str">
        <f>IF(AND(SUM($CH$7:CH17)&gt;0,SUM($CH$7:CH17)&lt;1),SUM($CH$7:CH17),IF(AND(SUM($CH$7:CH17)=1,CI16&lt;1),1,"") )</f>
        <v/>
      </c>
      <c r="CJ17" s="64"/>
      <c r="CK17" s="64" t="str">
        <f t="shared" si="12"/>
        <v/>
      </c>
      <c r="CL17" s="64"/>
      <c r="CM17" s="64">
        <f t="shared" si="13"/>
        <v>27</v>
      </c>
      <c r="CN17" s="68">
        <f t="shared" si="18"/>
        <v>0</v>
      </c>
      <c r="CO17" s="66"/>
      <c r="CP17" s="68">
        <f t="shared" si="19"/>
        <v>0</v>
      </c>
      <c r="CQ17" s="75">
        <f t="shared" si="14"/>
        <v>0</v>
      </c>
    </row>
    <row r="18" spans="2:95" ht="15" customHeight="1" thickBot="1" x14ac:dyDescent="0.3">
      <c r="B18" s="363" t="s">
        <v>163</v>
      </c>
      <c r="C18" s="598" t="s">
        <v>26</v>
      </c>
      <c r="D18" s="581" t="s">
        <v>27</v>
      </c>
      <c r="E18" s="592"/>
      <c r="F18" s="590"/>
      <c r="G18" s="618"/>
      <c r="H18" s="560"/>
      <c r="I18" s="572"/>
      <c r="J18" s="4" t="s">
        <v>5</v>
      </c>
      <c r="K18" s="11"/>
      <c r="L18" s="11"/>
      <c r="M18" s="11"/>
      <c r="N18" s="11"/>
      <c r="Q18" s="1"/>
      <c r="AO18" s="450"/>
      <c r="AP18" s="388"/>
      <c r="AQ18" s="5"/>
      <c r="AR18" s="5"/>
      <c r="BT18" s="13">
        <v>12</v>
      </c>
      <c r="BU18" s="64"/>
      <c r="BV18" s="16" t="str">
        <f t="shared" si="7"/>
        <v/>
      </c>
      <c r="BW18" s="19" t="str">
        <f t="shared" si="15"/>
        <v/>
      </c>
      <c r="BX18" s="64"/>
      <c r="BY18" s="16" t="str">
        <f t="shared" si="8"/>
        <v/>
      </c>
      <c r="BZ18" s="19" t="str">
        <f t="shared" si="16"/>
        <v/>
      </c>
      <c r="CA18" s="64"/>
      <c r="CB18" s="16" t="str">
        <f t="shared" si="9"/>
        <v/>
      </c>
      <c r="CC18" s="19" t="str">
        <f t="shared" si="17"/>
        <v/>
      </c>
      <c r="CD18" s="16"/>
      <c r="CE18" s="64" t="str">
        <f t="shared" si="10"/>
        <v/>
      </c>
      <c r="CF18" s="64"/>
      <c r="CG18" s="64"/>
      <c r="CH18" s="16" t="str">
        <f t="shared" si="11"/>
        <v/>
      </c>
      <c r="CI18" s="19" t="str">
        <f>IF(AND(SUM($CH$7:CH18)&gt;0,SUM($CH$7:CH18)&lt;1),SUM($CH$7:CH18),IF(AND(SUM($CH$7:CH18)=1,CI17&lt;1),1,"") )</f>
        <v/>
      </c>
      <c r="CJ18" s="64"/>
      <c r="CK18" s="64" t="str">
        <f t="shared" si="12"/>
        <v/>
      </c>
      <c r="CL18" s="64"/>
      <c r="CM18" s="64">
        <f t="shared" si="13"/>
        <v>30</v>
      </c>
      <c r="CN18" s="68">
        <f t="shared" si="18"/>
        <v>0</v>
      </c>
      <c r="CO18" s="66"/>
      <c r="CP18" s="68">
        <f t="shared" si="19"/>
        <v>0</v>
      </c>
      <c r="CQ18" s="75">
        <f t="shared" si="14"/>
        <v>0</v>
      </c>
    </row>
    <row r="19" spans="2:95" ht="15" customHeight="1" thickBot="1" x14ac:dyDescent="0.3">
      <c r="B19" s="630" t="s">
        <v>28</v>
      </c>
      <c r="C19" s="631"/>
      <c r="D19" s="631"/>
      <c r="E19" s="631"/>
      <c r="F19" s="632"/>
      <c r="G19" s="579" t="s">
        <v>232</v>
      </c>
      <c r="H19" s="561">
        <v>10</v>
      </c>
      <c r="I19" s="573">
        <v>1</v>
      </c>
      <c r="J19" s="4" t="s">
        <v>5</v>
      </c>
      <c r="K19" s="1"/>
      <c r="L19" s="4"/>
      <c r="AW19" s="3"/>
      <c r="BT19" s="13">
        <v>13</v>
      </c>
      <c r="BU19" s="64"/>
      <c r="BV19" s="16" t="str">
        <f t="shared" si="7"/>
        <v/>
      </c>
      <c r="BW19" s="19" t="str">
        <f t="shared" si="15"/>
        <v/>
      </c>
      <c r="BX19" s="64"/>
      <c r="BY19" s="16" t="str">
        <f t="shared" si="8"/>
        <v/>
      </c>
      <c r="BZ19" s="19" t="str">
        <f t="shared" si="16"/>
        <v/>
      </c>
      <c r="CA19" s="64"/>
      <c r="CB19" s="16" t="str">
        <f t="shared" si="9"/>
        <v/>
      </c>
      <c r="CC19" s="19" t="str">
        <f t="shared" si="17"/>
        <v/>
      </c>
      <c r="CD19" s="16"/>
      <c r="CE19" s="64" t="str">
        <f t="shared" si="10"/>
        <v/>
      </c>
      <c r="CF19" s="64"/>
      <c r="CG19" s="64"/>
      <c r="CH19" s="16" t="str">
        <f t="shared" si="11"/>
        <v/>
      </c>
      <c r="CI19" s="19" t="str">
        <f>IF(AND(SUM($CH$7:CH19)&gt;0,SUM($CH$7:CH19)&lt;1),SUM($CH$7:CH19),IF(AND(SUM($CH$7:CH19)=1,CI18&lt;1),1,"") )</f>
        <v/>
      </c>
      <c r="CJ19" s="64"/>
      <c r="CK19" s="64" t="str">
        <f t="shared" si="12"/>
        <v/>
      </c>
      <c r="CL19" s="64"/>
      <c r="CM19" s="64">
        <f t="shared" si="13"/>
        <v>32</v>
      </c>
      <c r="CN19" s="68">
        <f t="shared" si="18"/>
        <v>0</v>
      </c>
      <c r="CO19" s="66"/>
      <c r="CP19" s="68">
        <f t="shared" si="19"/>
        <v>0</v>
      </c>
      <c r="CQ19" s="75">
        <f t="shared" si="14"/>
        <v>0</v>
      </c>
    </row>
    <row r="20" spans="2:95" ht="15" customHeight="1" thickBot="1" x14ac:dyDescent="0.3">
      <c r="B20" s="362" t="s">
        <v>29</v>
      </c>
      <c r="C20" s="599" t="s">
        <v>30</v>
      </c>
      <c r="D20" s="582" t="s">
        <v>31</v>
      </c>
      <c r="E20" s="39" t="s">
        <v>32</v>
      </c>
      <c r="F20" s="591" t="s">
        <v>33</v>
      </c>
      <c r="G20" s="580" t="s">
        <v>233</v>
      </c>
      <c r="H20" s="562">
        <v>5</v>
      </c>
      <c r="I20" s="532">
        <v>5</v>
      </c>
      <c r="J20" s="4" t="s">
        <v>5</v>
      </c>
      <c r="K20" s="1"/>
      <c r="L20" s="4"/>
      <c r="AW20" s="3"/>
      <c r="AX20" s="3"/>
      <c r="BT20" s="13">
        <v>14</v>
      </c>
      <c r="BU20" s="64"/>
      <c r="BV20" s="16" t="str">
        <f t="shared" si="7"/>
        <v/>
      </c>
      <c r="BW20" s="19" t="str">
        <f t="shared" si="15"/>
        <v/>
      </c>
      <c r="BX20" s="64"/>
      <c r="BY20" s="16" t="str">
        <f t="shared" si="8"/>
        <v/>
      </c>
      <c r="BZ20" s="19" t="str">
        <f t="shared" si="16"/>
        <v/>
      </c>
      <c r="CA20" s="64"/>
      <c r="CB20" s="16" t="str">
        <f t="shared" si="9"/>
        <v/>
      </c>
      <c r="CC20" s="19" t="str">
        <f t="shared" si="17"/>
        <v/>
      </c>
      <c r="CD20" s="16"/>
      <c r="CE20" s="64" t="str">
        <f t="shared" si="10"/>
        <v/>
      </c>
      <c r="CF20" s="64"/>
      <c r="CG20" s="64"/>
      <c r="CH20" s="16" t="str">
        <f t="shared" si="11"/>
        <v/>
      </c>
      <c r="CI20" s="19" t="str">
        <f>IF(AND(SUM($CH$7:CH20)&gt;0,SUM($CH$7:CH20)&lt;1),SUM($CH$7:CH20),IF(AND(SUM($CH$7:CH20)=1,CI19&lt;1),1,"") )</f>
        <v/>
      </c>
      <c r="CJ20" s="64"/>
      <c r="CK20" s="64" t="str">
        <f t="shared" si="12"/>
        <v/>
      </c>
      <c r="CL20" s="64"/>
      <c r="CM20" s="64">
        <f t="shared" si="13"/>
        <v>35</v>
      </c>
      <c r="CN20" s="68">
        <f t="shared" si="18"/>
        <v>0</v>
      </c>
      <c r="CO20" s="66"/>
      <c r="CP20" s="68">
        <f t="shared" si="19"/>
        <v>0</v>
      </c>
      <c r="CQ20" s="75">
        <f t="shared" si="14"/>
        <v>0</v>
      </c>
    </row>
    <row r="21" spans="2:95" ht="15" customHeight="1" thickBot="1" x14ac:dyDescent="0.3">
      <c r="B21" s="23"/>
      <c r="C21" s="23"/>
      <c r="D21" s="23"/>
      <c r="E21" s="23"/>
      <c r="F21" s="23"/>
      <c r="G21" s="23"/>
      <c r="H21" s="23"/>
      <c r="I21" s="23"/>
      <c r="J21" s="4"/>
      <c r="K21" s="4"/>
      <c r="L21" s="7"/>
      <c r="M21" s="4"/>
      <c r="N21" s="4"/>
      <c r="O21" s="4"/>
      <c r="P21" s="4"/>
      <c r="AW21" s="3"/>
      <c r="AX21" s="3"/>
      <c r="AY21" s="21"/>
      <c r="BT21" s="13">
        <v>15</v>
      </c>
      <c r="BU21" s="64"/>
      <c r="BV21" s="16" t="str">
        <f t="shared" si="7"/>
        <v/>
      </c>
      <c r="BW21" s="19" t="str">
        <f t="shared" si="15"/>
        <v/>
      </c>
      <c r="BX21" s="64"/>
      <c r="BY21" s="16" t="str">
        <f t="shared" si="8"/>
        <v/>
      </c>
      <c r="BZ21" s="19" t="str">
        <f t="shared" si="16"/>
        <v/>
      </c>
      <c r="CA21" s="64"/>
      <c r="CB21" s="16" t="str">
        <f t="shared" si="9"/>
        <v/>
      </c>
      <c r="CC21" s="19" t="str">
        <f t="shared" si="17"/>
        <v/>
      </c>
      <c r="CD21" s="16"/>
      <c r="CE21" s="64" t="str">
        <f t="shared" si="10"/>
        <v/>
      </c>
      <c r="CF21" s="64"/>
      <c r="CG21" s="64"/>
      <c r="CH21" s="16" t="str">
        <f t="shared" si="11"/>
        <v/>
      </c>
      <c r="CI21" s="19" t="str">
        <f>IF(AND(SUM($CH$7:CH21)&gt;0,SUM($CH$7:CH21)&lt;1),SUM($CH$7:CH21),IF(AND(SUM($CH$7:CH21)=1,CI20&lt;1),1,"") )</f>
        <v/>
      </c>
      <c r="CJ21" s="64"/>
      <c r="CK21" s="64" t="str">
        <f t="shared" si="12"/>
        <v/>
      </c>
      <c r="CL21" s="64"/>
      <c r="CM21" s="64">
        <f t="shared" si="13"/>
        <v>37</v>
      </c>
      <c r="CN21" s="68">
        <f t="shared" si="18"/>
        <v>0</v>
      </c>
      <c r="CO21" s="66"/>
      <c r="CP21" s="68">
        <f t="shared" si="19"/>
        <v>0</v>
      </c>
      <c r="CQ21" s="75">
        <f t="shared" si="14"/>
        <v>0</v>
      </c>
    </row>
    <row r="22" spans="2:95" ht="15" customHeight="1" thickBot="1" x14ac:dyDescent="0.3">
      <c r="B22" s="28" t="s">
        <v>222</v>
      </c>
      <c r="C22" s="491" t="s">
        <v>208</v>
      </c>
      <c r="D22" s="583" t="s">
        <v>3</v>
      </c>
      <c r="E22" s="29" t="s">
        <v>1</v>
      </c>
      <c r="F22" s="529" t="s">
        <v>6</v>
      </c>
      <c r="G22" s="565" t="s">
        <v>213</v>
      </c>
      <c r="H22" s="563" t="s">
        <v>4</v>
      </c>
      <c r="I22" s="30" t="s">
        <v>235</v>
      </c>
      <c r="J22" s="565" t="s">
        <v>93</v>
      </c>
      <c r="K22" s="500" t="s">
        <v>17</v>
      </c>
      <c r="L22" s="500" t="s">
        <v>193</v>
      </c>
      <c r="M22" s="4"/>
      <c r="N22" s="4"/>
      <c r="O22" s="4"/>
      <c r="P22" s="4"/>
      <c r="Q22" s="40"/>
      <c r="R22" s="40"/>
      <c r="S22" s="40"/>
      <c r="T22" s="40"/>
      <c r="U22" s="41"/>
      <c r="V22" s="41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L22" s="38"/>
      <c r="AM22" s="38"/>
      <c r="AN22" s="38"/>
      <c r="AW22" s="3"/>
      <c r="AX22" s="3"/>
      <c r="BT22" s="13">
        <v>16</v>
      </c>
      <c r="BU22" s="64"/>
      <c r="BV22" s="16" t="str">
        <f t="shared" si="7"/>
        <v/>
      </c>
      <c r="BW22" s="19" t="str">
        <f t="shared" si="15"/>
        <v/>
      </c>
      <c r="BX22" s="64"/>
      <c r="BY22" s="16" t="str">
        <f t="shared" si="8"/>
        <v/>
      </c>
      <c r="BZ22" s="19" t="str">
        <f t="shared" si="16"/>
        <v/>
      </c>
      <c r="CA22" s="64"/>
      <c r="CB22" s="16" t="str">
        <f t="shared" si="9"/>
        <v/>
      </c>
      <c r="CC22" s="19" t="str">
        <f t="shared" si="17"/>
        <v/>
      </c>
      <c r="CD22" s="16"/>
      <c r="CE22" s="64" t="str">
        <f t="shared" si="10"/>
        <v/>
      </c>
      <c r="CF22" s="64"/>
      <c r="CG22" s="64"/>
      <c r="CH22" s="16" t="str">
        <f t="shared" si="11"/>
        <v/>
      </c>
      <c r="CI22" s="19" t="str">
        <f>IF(AND(SUM($CH$7:CH22)&gt;0,SUM($CH$7:CH22)&lt;1),SUM($CH$7:CH22),IF(AND(SUM($CH$7:CH22)=1,CI21&lt;1),1,"") )</f>
        <v/>
      </c>
      <c r="CJ22" s="64"/>
      <c r="CK22" s="64" t="str">
        <f t="shared" si="12"/>
        <v/>
      </c>
      <c r="CL22" s="64"/>
      <c r="CM22" s="64">
        <f t="shared" si="13"/>
        <v>40</v>
      </c>
      <c r="CN22" s="68">
        <f t="shared" si="18"/>
        <v>0</v>
      </c>
      <c r="CO22" s="66"/>
      <c r="CP22" s="68">
        <f t="shared" si="19"/>
        <v>0</v>
      </c>
      <c r="CQ22" s="75">
        <f t="shared" si="14"/>
        <v>0</v>
      </c>
    </row>
    <row r="23" spans="2:95" ht="15" customHeight="1" x14ac:dyDescent="0.25">
      <c r="B23" s="95"/>
      <c r="C23" s="600">
        <v>133</v>
      </c>
      <c r="D23" s="584" t="s">
        <v>25</v>
      </c>
      <c r="E23" s="593">
        <v>1</v>
      </c>
      <c r="F23" s="530" t="s">
        <v>247</v>
      </c>
      <c r="G23" s="33" t="s">
        <v>75</v>
      </c>
      <c r="H23" s="564">
        <v>6594</v>
      </c>
      <c r="K23" s="496"/>
      <c r="L23" s="495">
        <f>Samples!C6</f>
        <v>0</v>
      </c>
      <c r="M23" s="4" t="s">
        <v>5</v>
      </c>
      <c r="N23" s="4"/>
      <c r="O23" s="4"/>
      <c r="P23" s="4"/>
      <c r="Q23" s="613"/>
      <c r="R23" s="40"/>
      <c r="S23" s="40"/>
      <c r="T23" s="40"/>
      <c r="U23" s="41"/>
      <c r="V23" s="41"/>
      <c r="W23" s="41"/>
      <c r="X23" s="41"/>
      <c r="Y23" s="41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M23" s="38"/>
      <c r="AN23" s="38"/>
      <c r="AW23" s="3"/>
      <c r="AX23" s="3"/>
      <c r="BT23" s="13">
        <v>17</v>
      </c>
      <c r="BU23" s="64"/>
      <c r="BV23" s="16" t="str">
        <f t="shared" si="7"/>
        <v/>
      </c>
      <c r="BW23" s="19" t="str">
        <f t="shared" si="15"/>
        <v/>
      </c>
      <c r="BX23" s="64"/>
      <c r="BY23" s="16" t="str">
        <f t="shared" si="8"/>
        <v/>
      </c>
      <c r="BZ23" s="19" t="str">
        <f t="shared" si="16"/>
        <v/>
      </c>
      <c r="CA23" s="64"/>
      <c r="CB23" s="16" t="str">
        <f t="shared" si="9"/>
        <v/>
      </c>
      <c r="CC23" s="19" t="str">
        <f t="shared" si="17"/>
        <v/>
      </c>
      <c r="CD23" s="16"/>
      <c r="CE23" s="64" t="str">
        <f t="shared" si="10"/>
        <v/>
      </c>
      <c r="CF23" s="64"/>
      <c r="CG23" s="64"/>
      <c r="CH23" s="16" t="str">
        <f t="shared" si="11"/>
        <v/>
      </c>
      <c r="CI23" s="19" t="str">
        <f>IF(AND(SUM($CH$7:CH23)&gt;0,SUM($CH$7:CH23)&lt;1),SUM($CH$7:CH23),IF(AND(SUM($CH$7:CH23)=1,CI22&lt;1),1,"") )</f>
        <v/>
      </c>
      <c r="CJ23" s="64"/>
      <c r="CK23" s="64" t="str">
        <f t="shared" si="12"/>
        <v/>
      </c>
      <c r="CL23" s="64"/>
      <c r="CM23" s="64">
        <f t="shared" si="13"/>
        <v>42</v>
      </c>
      <c r="CN23" s="68">
        <f t="shared" si="18"/>
        <v>0</v>
      </c>
      <c r="CO23" s="66"/>
      <c r="CP23" s="68">
        <f t="shared" si="19"/>
        <v>0</v>
      </c>
      <c r="CQ23" s="75">
        <f t="shared" si="14"/>
        <v>0</v>
      </c>
    </row>
    <row r="24" spans="2:95" ht="15" customHeight="1" x14ac:dyDescent="0.25">
      <c r="B24" s="95"/>
      <c r="C24" s="600">
        <v>121</v>
      </c>
      <c r="D24" s="584" t="s">
        <v>24</v>
      </c>
      <c r="E24" s="593">
        <v>12</v>
      </c>
      <c r="F24" s="530" t="s">
        <v>248</v>
      </c>
      <c r="G24" s="33" t="s">
        <v>247</v>
      </c>
      <c r="H24" s="564">
        <v>1227</v>
      </c>
      <c r="K24" s="496"/>
      <c r="L24" s="495">
        <f>Samples!C7</f>
        <v>0</v>
      </c>
      <c r="M24" s="4" t="s">
        <v>5</v>
      </c>
      <c r="N24" s="4"/>
      <c r="O24" s="4"/>
      <c r="P24" s="4"/>
      <c r="Q24" s="613"/>
      <c r="R24" s="40"/>
      <c r="S24" s="40"/>
      <c r="T24" s="40"/>
      <c r="U24" s="41"/>
      <c r="V24" s="41"/>
      <c r="W24" s="41"/>
      <c r="X24" s="41"/>
      <c r="Y24" s="41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M24" s="38"/>
      <c r="AN24" s="38"/>
      <c r="BT24" s="13">
        <v>18</v>
      </c>
      <c r="BU24" s="64"/>
      <c r="BV24" s="16" t="str">
        <f t="shared" si="7"/>
        <v/>
      </c>
      <c r="BW24" s="19" t="str">
        <f t="shared" si="15"/>
        <v/>
      </c>
      <c r="BX24" s="64"/>
      <c r="BY24" s="16" t="str">
        <f t="shared" si="8"/>
        <v/>
      </c>
      <c r="BZ24" s="19" t="str">
        <f t="shared" si="16"/>
        <v/>
      </c>
      <c r="CA24" s="64"/>
      <c r="CB24" s="16" t="str">
        <f t="shared" si="9"/>
        <v/>
      </c>
      <c r="CC24" s="19" t="str">
        <f t="shared" si="17"/>
        <v/>
      </c>
      <c r="CD24" s="16"/>
      <c r="CE24" s="64" t="str">
        <f t="shared" si="10"/>
        <v/>
      </c>
      <c r="CF24" s="64"/>
      <c r="CG24" s="64"/>
      <c r="CH24" s="16" t="str">
        <f t="shared" si="11"/>
        <v/>
      </c>
      <c r="CI24" s="19" t="str">
        <f>IF(AND(SUM($CH$7:CH24)&gt;0,SUM($CH$7:CH24)&lt;1),SUM($CH$7:CH24),IF(AND(SUM($CH$7:CH24)=1,CI23&lt;1),1,"") )</f>
        <v/>
      </c>
      <c r="CJ24" s="64"/>
      <c r="CK24" s="64" t="str">
        <f t="shared" si="12"/>
        <v/>
      </c>
      <c r="CL24" s="64"/>
      <c r="CM24" s="64">
        <f t="shared" si="13"/>
        <v>45</v>
      </c>
      <c r="CN24" s="68">
        <f t="shared" si="18"/>
        <v>0</v>
      </c>
      <c r="CO24" s="66"/>
      <c r="CP24" s="68">
        <f t="shared" si="19"/>
        <v>0</v>
      </c>
      <c r="CQ24" s="75">
        <f t="shared" si="14"/>
        <v>0</v>
      </c>
    </row>
    <row r="25" spans="2:95" ht="15" customHeight="1" x14ac:dyDescent="0.25">
      <c r="B25" s="95"/>
      <c r="C25" s="600">
        <v>130</v>
      </c>
      <c r="D25" s="584" t="s">
        <v>24</v>
      </c>
      <c r="E25" s="593">
        <v>9</v>
      </c>
      <c r="F25" s="530" t="s">
        <v>249</v>
      </c>
      <c r="G25" s="33" t="s">
        <v>247</v>
      </c>
      <c r="H25" s="564">
        <v>854</v>
      </c>
      <c r="K25" s="496"/>
      <c r="L25" s="495">
        <f>Samples!C8</f>
        <v>0</v>
      </c>
      <c r="M25" s="4" t="s">
        <v>5</v>
      </c>
      <c r="N25" s="4"/>
      <c r="O25" s="4"/>
      <c r="P25" s="4"/>
      <c r="Q25" s="613"/>
      <c r="R25" s="40"/>
      <c r="S25" s="40"/>
      <c r="T25" s="40"/>
      <c r="U25" s="41"/>
      <c r="V25" s="41"/>
      <c r="W25" s="41"/>
      <c r="X25" s="41"/>
      <c r="Y25" s="41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M25" s="38"/>
      <c r="AN25" s="38"/>
      <c r="BT25" s="13">
        <v>19</v>
      </c>
      <c r="BU25" s="64"/>
      <c r="BV25" s="16" t="str">
        <f t="shared" si="7"/>
        <v/>
      </c>
      <c r="BW25" s="19" t="str">
        <f t="shared" si="15"/>
        <v/>
      </c>
      <c r="BX25" s="64"/>
      <c r="BY25" s="16" t="str">
        <f t="shared" si="8"/>
        <v/>
      </c>
      <c r="BZ25" s="19" t="str">
        <f t="shared" si="16"/>
        <v/>
      </c>
      <c r="CA25" s="64"/>
      <c r="CB25" s="16" t="str">
        <f t="shared" si="9"/>
        <v/>
      </c>
      <c r="CC25" s="19" t="str">
        <f t="shared" si="17"/>
        <v/>
      </c>
      <c r="CD25" s="16"/>
      <c r="CE25" s="64" t="str">
        <f t="shared" si="10"/>
        <v/>
      </c>
      <c r="CF25" s="64"/>
      <c r="CG25" s="64"/>
      <c r="CH25" s="16" t="str">
        <f t="shared" si="11"/>
        <v/>
      </c>
      <c r="CI25" s="19" t="str">
        <f>IF(AND(SUM($CH$7:CH25)&gt;0,SUM($CH$7:CH25)&lt;1),SUM($CH$7:CH25),IF(AND(SUM($CH$7:CH25)=1,CI24&lt;1),1,"") )</f>
        <v/>
      </c>
      <c r="CJ25" s="64"/>
      <c r="CK25" s="64" t="str">
        <f t="shared" si="12"/>
        <v/>
      </c>
      <c r="CL25" s="64"/>
      <c r="CM25" s="64">
        <f t="shared" si="13"/>
        <v>47</v>
      </c>
      <c r="CN25" s="68">
        <f t="shared" si="18"/>
        <v>0</v>
      </c>
      <c r="CO25" s="66"/>
      <c r="CP25" s="68">
        <f t="shared" si="19"/>
        <v>0</v>
      </c>
      <c r="CQ25" s="75">
        <f t="shared" si="14"/>
        <v>0</v>
      </c>
    </row>
    <row r="26" spans="2:95" ht="15" customHeight="1" x14ac:dyDescent="0.25">
      <c r="B26" s="95"/>
      <c r="C26" s="600">
        <v>121</v>
      </c>
      <c r="D26" s="584" t="s">
        <v>24</v>
      </c>
      <c r="E26" s="593">
        <v>16</v>
      </c>
      <c r="F26" s="530" t="s">
        <v>250</v>
      </c>
      <c r="G26" s="33" t="s">
        <v>247</v>
      </c>
      <c r="H26" s="564">
        <v>820</v>
      </c>
      <c r="K26" s="496"/>
      <c r="L26" s="495">
        <f>Samples!C9</f>
        <v>0</v>
      </c>
      <c r="M26" s="4" t="s">
        <v>5</v>
      </c>
      <c r="N26" s="4"/>
      <c r="O26" s="4"/>
      <c r="P26" s="4"/>
      <c r="Q26" s="613"/>
      <c r="R26" s="40"/>
      <c r="S26" s="40"/>
      <c r="T26" s="40"/>
      <c r="U26" s="41"/>
      <c r="V26" s="41"/>
      <c r="W26" s="41"/>
      <c r="X26" s="41"/>
      <c r="Y26" s="41"/>
      <c r="Z26" s="38"/>
      <c r="AA26" s="38"/>
      <c r="AB26" s="38"/>
      <c r="AC26" s="38"/>
      <c r="AD26" s="38"/>
      <c r="AE26" s="38"/>
      <c r="AF26" s="38"/>
      <c r="AG26" s="38"/>
      <c r="AH26" s="3"/>
      <c r="AI26" s="3"/>
      <c r="AM26" s="3"/>
      <c r="AO26" s="38"/>
      <c r="AP26" s="38"/>
      <c r="BT26" s="13">
        <v>20</v>
      </c>
      <c r="BU26" s="64"/>
      <c r="BV26" s="16" t="str">
        <f t="shared" si="7"/>
        <v/>
      </c>
      <c r="BW26" s="19" t="str">
        <f t="shared" si="15"/>
        <v/>
      </c>
      <c r="BX26" s="64"/>
      <c r="BY26" s="16" t="str">
        <f t="shared" si="8"/>
        <v/>
      </c>
      <c r="BZ26" s="19" t="str">
        <f t="shared" si="16"/>
        <v/>
      </c>
      <c r="CA26" s="64"/>
      <c r="CB26" s="16" t="str">
        <f t="shared" si="9"/>
        <v/>
      </c>
      <c r="CC26" s="19" t="str">
        <f t="shared" si="17"/>
        <v/>
      </c>
      <c r="CD26" s="16"/>
      <c r="CE26" s="64" t="str">
        <f t="shared" si="10"/>
        <v/>
      </c>
      <c r="CF26" s="64"/>
      <c r="CG26" s="64"/>
      <c r="CH26" s="16" t="str">
        <f t="shared" si="11"/>
        <v/>
      </c>
      <c r="CI26" s="19" t="str">
        <f>IF(AND(SUM($CH$7:CH26)&gt;0,SUM($CH$7:CH26)&lt;1),SUM($CH$7:CH26),IF(AND(SUM($CH$7:CH26)=1,CI25&lt;1),1,"") )</f>
        <v/>
      </c>
      <c r="CJ26" s="64"/>
      <c r="CK26" s="64" t="str">
        <f t="shared" si="12"/>
        <v/>
      </c>
      <c r="CL26" s="64"/>
      <c r="CM26" s="64">
        <f t="shared" si="13"/>
        <v>50</v>
      </c>
      <c r="CN26" s="68">
        <f t="shared" si="18"/>
        <v>0</v>
      </c>
      <c r="CO26" s="66"/>
      <c r="CP26" s="68">
        <f t="shared" si="19"/>
        <v>0</v>
      </c>
      <c r="CQ26" s="75">
        <f t="shared" si="14"/>
        <v>0</v>
      </c>
    </row>
    <row r="27" spans="2:95" ht="15" customHeight="1" x14ac:dyDescent="0.25">
      <c r="B27" s="95"/>
      <c r="C27" s="600">
        <v>133</v>
      </c>
      <c r="D27" s="584" t="s">
        <v>24</v>
      </c>
      <c r="E27" s="593">
        <v>1</v>
      </c>
      <c r="F27" s="530" t="s">
        <v>75</v>
      </c>
      <c r="G27" s="33" t="s">
        <v>247</v>
      </c>
      <c r="H27" s="564">
        <v>689</v>
      </c>
      <c r="K27" s="496"/>
      <c r="L27" s="495">
        <f>Samples!C10</f>
        <v>0</v>
      </c>
      <c r="M27" s="4" t="s">
        <v>5</v>
      </c>
      <c r="N27" s="4"/>
      <c r="O27" s="4"/>
      <c r="P27" s="4"/>
      <c r="Q27" s="613"/>
      <c r="R27" s="40"/>
      <c r="S27" s="40"/>
      <c r="T27" s="40"/>
      <c r="U27" s="41"/>
      <c r="V27" s="41"/>
      <c r="W27" s="41"/>
      <c r="X27" s="41"/>
      <c r="Y27" s="41"/>
      <c r="Z27" s="38"/>
      <c r="AA27" s="38"/>
      <c r="AB27" s="38"/>
      <c r="AC27" s="38"/>
      <c r="AD27" s="38"/>
      <c r="AE27" s="38"/>
      <c r="AF27" s="38"/>
      <c r="AG27" s="38"/>
      <c r="AH27" s="3"/>
      <c r="AI27" s="3"/>
      <c r="AM27" s="3"/>
      <c r="AO27" s="38"/>
      <c r="AP27" s="38"/>
      <c r="BT27" s="13">
        <v>21</v>
      </c>
      <c r="BU27" s="64"/>
      <c r="BV27" s="16" t="str">
        <f t="shared" si="7"/>
        <v/>
      </c>
      <c r="BW27" s="19" t="str">
        <f t="shared" si="15"/>
        <v/>
      </c>
      <c r="BX27" s="64"/>
      <c r="BY27" s="16" t="str">
        <f t="shared" si="8"/>
        <v/>
      </c>
      <c r="BZ27" s="19" t="str">
        <f t="shared" si="16"/>
        <v/>
      </c>
      <c r="CA27" s="64"/>
      <c r="CB27" s="16" t="str">
        <f t="shared" si="9"/>
        <v/>
      </c>
      <c r="CC27" s="19" t="str">
        <f t="shared" si="17"/>
        <v/>
      </c>
      <c r="CD27" s="16"/>
      <c r="CE27" s="64" t="str">
        <f t="shared" si="10"/>
        <v/>
      </c>
      <c r="CF27" s="64"/>
      <c r="CG27" s="64"/>
      <c r="CH27" s="16" t="str">
        <f t="shared" si="11"/>
        <v/>
      </c>
      <c r="CI27" s="19" t="str">
        <f>IF(AND(SUM($CH$7:CH27)&gt;0,SUM($CH$7:CH27)&lt;1),SUM($CH$7:CH27),IF(AND(SUM($CH$7:CH27)=1,CI26&lt;1),1,"") )</f>
        <v/>
      </c>
      <c r="CJ27" s="64"/>
      <c r="CK27" s="64" t="str">
        <f t="shared" si="12"/>
        <v/>
      </c>
      <c r="CL27" s="64"/>
      <c r="CM27" s="64">
        <f t="shared" si="13"/>
        <v>53</v>
      </c>
      <c r="CN27" s="68">
        <f t="shared" si="18"/>
        <v>0</v>
      </c>
      <c r="CO27" s="66"/>
      <c r="CP27" s="68">
        <f t="shared" si="19"/>
        <v>0</v>
      </c>
      <c r="CQ27" s="75">
        <f t="shared" si="14"/>
        <v>0</v>
      </c>
    </row>
    <row r="28" spans="2:95" ht="15" customHeight="1" x14ac:dyDescent="0.25">
      <c r="B28" s="95"/>
      <c r="C28" s="600">
        <v>134</v>
      </c>
      <c r="D28" s="584" t="s">
        <v>24</v>
      </c>
      <c r="E28" s="593">
        <v>1</v>
      </c>
      <c r="F28" s="530" t="s">
        <v>77</v>
      </c>
      <c r="G28" s="33" t="s">
        <v>247</v>
      </c>
      <c r="H28" s="564">
        <v>687</v>
      </c>
      <c r="K28" s="496"/>
      <c r="L28" s="495">
        <f>Samples!C11</f>
        <v>0</v>
      </c>
      <c r="M28" s="4" t="s">
        <v>5</v>
      </c>
      <c r="N28" s="4"/>
      <c r="O28" s="4"/>
      <c r="P28" s="4"/>
      <c r="Q28" s="613"/>
      <c r="R28" s="40"/>
      <c r="S28" s="40"/>
      <c r="T28" s="40"/>
      <c r="U28" s="41"/>
      <c r="V28" s="41"/>
      <c r="W28" s="41"/>
      <c r="X28" s="41"/>
      <c r="Y28" s="41"/>
      <c r="Z28" s="38"/>
      <c r="AA28" s="38"/>
      <c r="AB28" s="38"/>
      <c r="AC28" s="38"/>
      <c r="AD28" s="38"/>
      <c r="AE28" s="38"/>
      <c r="AF28" s="38"/>
      <c r="AG28" s="38"/>
      <c r="AH28" s="3"/>
      <c r="AI28" s="3"/>
      <c r="AM28" s="3"/>
      <c r="AO28" s="38"/>
      <c r="AP28" s="38"/>
      <c r="AW28" s="38"/>
      <c r="BT28" s="13">
        <v>22</v>
      </c>
      <c r="BU28" s="64"/>
      <c r="BV28" s="16" t="str">
        <f t="shared" si="7"/>
        <v/>
      </c>
      <c r="BW28" s="19" t="str">
        <f t="shared" si="15"/>
        <v/>
      </c>
      <c r="BX28" s="64"/>
      <c r="BY28" s="16" t="str">
        <f t="shared" si="8"/>
        <v/>
      </c>
      <c r="BZ28" s="19" t="str">
        <f t="shared" si="16"/>
        <v/>
      </c>
      <c r="CA28" s="64"/>
      <c r="CB28" s="16" t="str">
        <f t="shared" si="9"/>
        <v/>
      </c>
      <c r="CC28" s="19" t="str">
        <f t="shared" si="17"/>
        <v/>
      </c>
      <c r="CD28" s="16"/>
      <c r="CE28" s="64" t="str">
        <f t="shared" si="10"/>
        <v/>
      </c>
      <c r="CF28" s="64"/>
      <c r="CG28" s="64"/>
      <c r="CH28" s="16" t="str">
        <f t="shared" si="11"/>
        <v/>
      </c>
      <c r="CI28" s="19" t="str">
        <f>IF(AND(SUM($CH$7:CH28)&gt;0,SUM($CH$7:CH28)&lt;1),SUM($CH$7:CH28),IF(AND(SUM($CH$7:CH28)=1,CI27&lt;1),1,"") )</f>
        <v/>
      </c>
      <c r="CJ28" s="64"/>
      <c r="CK28" s="64" t="str">
        <f t="shared" si="12"/>
        <v/>
      </c>
      <c r="CL28" s="64"/>
      <c r="CM28" s="64">
        <f t="shared" si="13"/>
        <v>55</v>
      </c>
      <c r="CN28" s="68">
        <f t="shared" si="18"/>
        <v>0</v>
      </c>
      <c r="CO28" s="66"/>
      <c r="CP28" s="68">
        <f t="shared" si="19"/>
        <v>0</v>
      </c>
      <c r="CQ28" s="75">
        <f t="shared" si="14"/>
        <v>0</v>
      </c>
    </row>
    <row r="29" spans="2:95" ht="15" customHeight="1" x14ac:dyDescent="0.25">
      <c r="B29" s="95"/>
      <c r="C29" s="600">
        <v>132</v>
      </c>
      <c r="D29" s="584" t="s">
        <v>24</v>
      </c>
      <c r="E29" s="593">
        <v>2</v>
      </c>
      <c r="F29" s="530" t="s">
        <v>251</v>
      </c>
      <c r="G29" s="33" t="s">
        <v>247</v>
      </c>
      <c r="H29" s="564">
        <v>624</v>
      </c>
      <c r="K29" s="496"/>
      <c r="L29" s="495">
        <f>Samples!C12</f>
        <v>0</v>
      </c>
      <c r="M29" s="4" t="s">
        <v>5</v>
      </c>
      <c r="N29" s="4"/>
      <c r="O29" s="4"/>
      <c r="P29" s="4"/>
      <c r="Q29" s="613"/>
      <c r="R29" s="40"/>
      <c r="S29" s="40"/>
      <c r="T29" s="40"/>
      <c r="U29" s="41"/>
      <c r="V29" s="41"/>
      <c r="W29" s="41"/>
      <c r="X29" s="41"/>
      <c r="Y29" s="41"/>
      <c r="Z29" s="38"/>
      <c r="AA29" s="38"/>
      <c r="AB29" s="38"/>
      <c r="AC29" s="38"/>
      <c r="AD29" s="38"/>
      <c r="AE29" s="38"/>
      <c r="AF29" s="38"/>
      <c r="AG29" s="38"/>
      <c r="AH29" s="38"/>
      <c r="AO29" s="38"/>
      <c r="AP29" s="38"/>
      <c r="BT29" s="13">
        <v>23</v>
      </c>
      <c r="BU29" s="64"/>
      <c r="BV29" s="16" t="str">
        <f t="shared" si="7"/>
        <v/>
      </c>
      <c r="BW29" s="19" t="str">
        <f t="shared" si="15"/>
        <v/>
      </c>
      <c r="BX29" s="64"/>
      <c r="BY29" s="16" t="str">
        <f t="shared" si="8"/>
        <v/>
      </c>
      <c r="BZ29" s="19" t="str">
        <f t="shared" si="16"/>
        <v/>
      </c>
      <c r="CA29" s="64"/>
      <c r="CB29" s="16" t="str">
        <f t="shared" si="9"/>
        <v/>
      </c>
      <c r="CC29" s="19" t="str">
        <f t="shared" si="17"/>
        <v/>
      </c>
      <c r="CD29" s="16"/>
      <c r="CE29" s="64" t="str">
        <f t="shared" si="10"/>
        <v/>
      </c>
      <c r="CF29" s="64"/>
      <c r="CG29" s="64"/>
      <c r="CH29" s="16" t="str">
        <f t="shared" si="11"/>
        <v/>
      </c>
      <c r="CI29" s="19" t="str">
        <f>IF(AND(SUM($CH$7:CH29)&gt;0,SUM($CH$7:CH29)&lt;1),SUM($CH$7:CH29),IF(AND(SUM($CH$7:CH29)=1,CI28&lt;1),1,"") )</f>
        <v/>
      </c>
      <c r="CJ29" s="64"/>
      <c r="CK29" s="64" t="str">
        <f t="shared" si="12"/>
        <v/>
      </c>
      <c r="CL29" s="64"/>
      <c r="CM29" s="64">
        <f t="shared" si="13"/>
        <v>58</v>
      </c>
      <c r="CN29" s="68">
        <f t="shared" si="18"/>
        <v>0</v>
      </c>
      <c r="CO29" s="66"/>
      <c r="CP29" s="68">
        <f t="shared" si="19"/>
        <v>0</v>
      </c>
      <c r="CQ29" s="75">
        <f t="shared" si="14"/>
        <v>0</v>
      </c>
    </row>
    <row r="30" spans="2:95" ht="15" customHeight="1" x14ac:dyDescent="0.25">
      <c r="B30" s="95"/>
      <c r="C30" s="600">
        <v>130</v>
      </c>
      <c r="D30" s="584" t="s">
        <v>24</v>
      </c>
      <c r="E30" s="593">
        <v>4</v>
      </c>
      <c r="F30" s="530" t="s">
        <v>252</v>
      </c>
      <c r="G30" s="33" t="s">
        <v>247</v>
      </c>
      <c r="H30" s="564">
        <v>515</v>
      </c>
      <c r="K30" s="496"/>
      <c r="L30" s="495">
        <f>Samples!C13</f>
        <v>0</v>
      </c>
      <c r="M30" s="4" t="s">
        <v>5</v>
      </c>
      <c r="N30" s="4"/>
      <c r="O30" s="4"/>
      <c r="P30" s="4"/>
      <c r="Q30" s="613"/>
      <c r="R30" s="40"/>
      <c r="S30" s="40"/>
      <c r="T30" s="40"/>
      <c r="U30" s="41"/>
      <c r="V30" s="41"/>
      <c r="W30" s="41"/>
      <c r="X30" s="41"/>
      <c r="Y30" s="41"/>
      <c r="Z30" s="38"/>
      <c r="AA30" s="38"/>
      <c r="AB30" s="38"/>
      <c r="AC30" s="38"/>
      <c r="AD30" s="38"/>
      <c r="AE30" s="38"/>
      <c r="AF30" s="38"/>
      <c r="AG30" s="38"/>
      <c r="AH30" s="38"/>
      <c r="AO30" s="38"/>
      <c r="AP30" s="38"/>
      <c r="AR30" s="38"/>
      <c r="AW30" s="38"/>
      <c r="BT30" s="13">
        <v>24</v>
      </c>
      <c r="BU30" s="64"/>
      <c r="BV30" s="16" t="str">
        <f t="shared" si="7"/>
        <v/>
      </c>
      <c r="BW30" s="19" t="str">
        <f t="shared" si="15"/>
        <v/>
      </c>
      <c r="BX30" s="64"/>
      <c r="BY30" s="16" t="str">
        <f t="shared" si="8"/>
        <v/>
      </c>
      <c r="BZ30" s="19" t="str">
        <f t="shared" si="16"/>
        <v/>
      </c>
      <c r="CA30" s="64"/>
      <c r="CB30" s="16" t="str">
        <f t="shared" si="9"/>
        <v/>
      </c>
      <c r="CC30" s="19" t="str">
        <f t="shared" si="17"/>
        <v/>
      </c>
      <c r="CD30" s="16"/>
      <c r="CE30" s="64" t="str">
        <f t="shared" si="10"/>
        <v/>
      </c>
      <c r="CF30" s="64"/>
      <c r="CG30" s="64"/>
      <c r="CH30" s="16" t="str">
        <f t="shared" si="11"/>
        <v/>
      </c>
      <c r="CI30" s="19" t="str">
        <f>IF(AND(SUM($CH$7:CH30)&gt;0,SUM($CH$7:CH30)&lt;1),SUM($CH$7:CH30),IF(AND(SUM($CH$7:CH30)=1,CI29&lt;1),1,"") )</f>
        <v/>
      </c>
      <c r="CJ30" s="64"/>
      <c r="CK30" s="64" t="str">
        <f t="shared" si="12"/>
        <v/>
      </c>
      <c r="CL30" s="64"/>
      <c r="CM30" s="64">
        <f t="shared" si="13"/>
        <v>60</v>
      </c>
      <c r="CN30" s="68">
        <f t="shared" si="18"/>
        <v>0</v>
      </c>
      <c r="CO30" s="66"/>
      <c r="CP30" s="68">
        <f t="shared" si="19"/>
        <v>0</v>
      </c>
      <c r="CQ30" s="75">
        <f t="shared" si="14"/>
        <v>0</v>
      </c>
    </row>
    <row r="31" spans="2:95" ht="15" customHeight="1" x14ac:dyDescent="0.25">
      <c r="B31" s="95"/>
      <c r="C31" s="600">
        <v>134</v>
      </c>
      <c r="D31" s="584" t="s">
        <v>25</v>
      </c>
      <c r="E31" s="593">
        <v>2</v>
      </c>
      <c r="F31" s="530" t="s">
        <v>247</v>
      </c>
      <c r="G31" s="33" t="s">
        <v>251</v>
      </c>
      <c r="H31" s="564">
        <v>498</v>
      </c>
      <c r="K31" s="496"/>
      <c r="L31" s="495">
        <f>Samples!C14</f>
        <v>0</v>
      </c>
      <c r="M31" s="4" t="s">
        <v>5</v>
      </c>
      <c r="N31" s="4"/>
      <c r="O31" s="4"/>
      <c r="P31" s="4"/>
      <c r="Q31" s="613"/>
      <c r="R31" s="40"/>
      <c r="S31" s="40"/>
      <c r="T31" s="40"/>
      <c r="U31" s="41"/>
      <c r="V31" s="41"/>
      <c r="W31" s="41"/>
      <c r="X31" s="41"/>
      <c r="Y31" s="41"/>
      <c r="Z31" s="38"/>
      <c r="AA31" s="38"/>
      <c r="AB31" s="38"/>
      <c r="AC31" s="38"/>
      <c r="AD31" s="38"/>
      <c r="AE31" s="38"/>
      <c r="AF31" s="38"/>
      <c r="AG31" s="38"/>
      <c r="AH31" s="38"/>
      <c r="AO31" s="38"/>
      <c r="AP31" s="38"/>
      <c r="AR31" s="8"/>
      <c r="BT31" s="13">
        <v>25</v>
      </c>
      <c r="BU31" s="64"/>
      <c r="BV31" s="16" t="str">
        <f t="shared" si="7"/>
        <v/>
      </c>
      <c r="BW31" s="19" t="str">
        <f t="shared" si="15"/>
        <v/>
      </c>
      <c r="BX31" s="64"/>
      <c r="BY31" s="16" t="str">
        <f t="shared" si="8"/>
        <v/>
      </c>
      <c r="BZ31" s="19" t="str">
        <f t="shared" si="16"/>
        <v/>
      </c>
      <c r="CA31" s="64"/>
      <c r="CB31" s="16" t="str">
        <f t="shared" si="9"/>
        <v/>
      </c>
      <c r="CC31" s="19" t="str">
        <f t="shared" si="17"/>
        <v/>
      </c>
      <c r="CD31" s="16"/>
      <c r="CE31" s="64" t="str">
        <f t="shared" si="10"/>
        <v/>
      </c>
      <c r="CF31" s="64"/>
      <c r="CG31" s="64"/>
      <c r="CH31" s="16" t="str">
        <f t="shared" si="11"/>
        <v/>
      </c>
      <c r="CI31" s="19" t="str">
        <f>IF(AND(SUM($CH$7:CH31)&gt;0,SUM($CH$7:CH31)&lt;1),SUM($CH$7:CH31),IF(AND(SUM($CH$7:CH31)=1,CI30&lt;1),1,"") )</f>
        <v/>
      </c>
      <c r="CJ31" s="64"/>
      <c r="CK31" s="64" t="str">
        <f t="shared" si="12"/>
        <v/>
      </c>
      <c r="CL31" s="64"/>
      <c r="CM31" s="64">
        <f t="shared" si="13"/>
        <v>63</v>
      </c>
      <c r="CN31" s="68">
        <f t="shared" si="18"/>
        <v>0</v>
      </c>
      <c r="CO31" s="66"/>
      <c r="CP31" s="68">
        <f t="shared" si="19"/>
        <v>0</v>
      </c>
      <c r="CQ31" s="75">
        <f t="shared" si="14"/>
        <v>0</v>
      </c>
    </row>
    <row r="32" spans="2:95" ht="15" customHeight="1" x14ac:dyDescent="0.25">
      <c r="B32" s="95"/>
      <c r="C32" s="600">
        <v>133</v>
      </c>
      <c r="D32" s="584" t="s">
        <v>24</v>
      </c>
      <c r="E32" s="593">
        <v>4</v>
      </c>
      <c r="F32" s="530" t="s">
        <v>253</v>
      </c>
      <c r="G32" s="33" t="s">
        <v>247</v>
      </c>
      <c r="H32" s="564">
        <v>421</v>
      </c>
      <c r="K32" s="496"/>
      <c r="L32" s="495">
        <f>Samples!C15</f>
        <v>0</v>
      </c>
      <c r="M32" s="4" t="s">
        <v>5</v>
      </c>
      <c r="N32" s="4"/>
      <c r="O32" s="4"/>
      <c r="P32" s="4"/>
      <c r="Q32" s="613"/>
      <c r="R32" s="40"/>
      <c r="S32" s="40"/>
      <c r="T32" s="40"/>
      <c r="U32" s="41"/>
      <c r="V32" s="41"/>
      <c r="W32" s="41"/>
      <c r="X32" s="41"/>
      <c r="Y32" s="41"/>
      <c r="Z32" s="38"/>
      <c r="AA32" s="38"/>
      <c r="AB32" s="38"/>
      <c r="AC32" s="38"/>
      <c r="AD32" s="38"/>
      <c r="AE32" s="38"/>
      <c r="AF32" s="38"/>
      <c r="AG32" s="38"/>
      <c r="AH32" s="38"/>
      <c r="AP32" s="38"/>
      <c r="AR32" s="8"/>
      <c r="AS32" s="38"/>
      <c r="BT32" s="13">
        <v>26</v>
      </c>
      <c r="BU32" s="64"/>
      <c r="BV32" s="16" t="str">
        <f t="shared" si="7"/>
        <v/>
      </c>
      <c r="BW32" s="19" t="str">
        <f t="shared" si="15"/>
        <v/>
      </c>
      <c r="BX32" s="64"/>
      <c r="BY32" s="16" t="str">
        <f t="shared" si="8"/>
        <v/>
      </c>
      <c r="BZ32" s="19" t="str">
        <f t="shared" si="16"/>
        <v/>
      </c>
      <c r="CA32" s="64"/>
      <c r="CB32" s="16" t="str">
        <f t="shared" si="9"/>
        <v/>
      </c>
      <c r="CC32" s="19" t="str">
        <f t="shared" si="17"/>
        <v/>
      </c>
      <c r="CD32" s="16"/>
      <c r="CE32" s="64" t="str">
        <f t="shared" si="10"/>
        <v/>
      </c>
      <c r="CF32" s="64"/>
      <c r="CG32" s="64"/>
      <c r="CH32" s="16" t="str">
        <f t="shared" si="11"/>
        <v/>
      </c>
      <c r="CI32" s="19" t="str">
        <f>IF(AND(SUM($CH$7:CH32)&gt;0,SUM($CH$7:CH32)&lt;1),SUM($CH$7:CH32),IF(AND(SUM($CH$7:CH32)=1,CI31&lt;1),1,"") )</f>
        <v/>
      </c>
      <c r="CJ32" s="64"/>
      <c r="CK32" s="64" t="str">
        <f t="shared" si="12"/>
        <v/>
      </c>
      <c r="CL32" s="64"/>
      <c r="CM32" s="64">
        <f t="shared" si="13"/>
        <v>65</v>
      </c>
      <c r="CN32" s="68">
        <f t="shared" si="18"/>
        <v>0</v>
      </c>
      <c r="CO32" s="66"/>
      <c r="CP32" s="68">
        <f t="shared" si="19"/>
        <v>0</v>
      </c>
      <c r="CQ32" s="75">
        <f t="shared" si="14"/>
        <v>0</v>
      </c>
    </row>
    <row r="33" spans="2:95" ht="15" customHeight="1" x14ac:dyDescent="0.25">
      <c r="B33" s="95"/>
      <c r="C33" s="600">
        <v>118</v>
      </c>
      <c r="D33" s="584" t="s">
        <v>24</v>
      </c>
      <c r="E33" s="593">
        <v>16</v>
      </c>
      <c r="F33" s="530" t="s">
        <v>254</v>
      </c>
      <c r="G33" s="33" t="s">
        <v>247</v>
      </c>
      <c r="H33" s="564">
        <v>375</v>
      </c>
      <c r="K33" s="496"/>
      <c r="L33" s="495">
        <f>Samples!C16</f>
        <v>0</v>
      </c>
      <c r="M33" s="4" t="s">
        <v>5</v>
      </c>
      <c r="N33" s="4"/>
      <c r="O33" s="4"/>
      <c r="P33" s="4"/>
      <c r="Q33" s="613"/>
      <c r="W33" s="41"/>
      <c r="X33" s="41"/>
      <c r="Y33" s="41"/>
      <c r="Z33" s="38"/>
      <c r="AA33" s="38"/>
      <c r="AB33" s="38"/>
      <c r="AC33" s="38"/>
      <c r="AD33" s="38"/>
      <c r="AE33" s="38"/>
      <c r="AF33" s="38"/>
      <c r="AG33" s="38"/>
      <c r="AH33" s="38"/>
      <c r="AO33" s="38"/>
      <c r="AP33" s="38"/>
      <c r="AR33" s="8"/>
      <c r="AS33" s="8"/>
      <c r="BT33" s="13">
        <v>27</v>
      </c>
      <c r="BU33" s="64"/>
      <c r="BV33" s="16" t="str">
        <f t="shared" si="7"/>
        <v/>
      </c>
      <c r="BW33" s="19" t="str">
        <f t="shared" si="15"/>
        <v/>
      </c>
      <c r="BX33" s="64"/>
      <c r="BY33" s="16" t="str">
        <f t="shared" si="8"/>
        <v/>
      </c>
      <c r="BZ33" s="19" t="str">
        <f t="shared" si="16"/>
        <v/>
      </c>
      <c r="CA33" s="64"/>
      <c r="CB33" s="16" t="str">
        <f t="shared" si="9"/>
        <v/>
      </c>
      <c r="CC33" s="19" t="str">
        <f t="shared" si="17"/>
        <v/>
      </c>
      <c r="CD33" s="16"/>
      <c r="CE33" s="64" t="str">
        <f t="shared" si="10"/>
        <v/>
      </c>
      <c r="CF33" s="64"/>
      <c r="CG33" s="64"/>
      <c r="CH33" s="16" t="str">
        <f t="shared" si="11"/>
        <v/>
      </c>
      <c r="CI33" s="19" t="str">
        <f>IF(AND(SUM($CH$7:CH33)&gt;0,SUM($CH$7:CH33)&lt;1),SUM($CH$7:CH33),IF(AND(SUM($CH$7:CH33)=1,CI32&lt;1),1,"") )</f>
        <v/>
      </c>
      <c r="CJ33" s="64"/>
      <c r="CK33" s="64" t="str">
        <f t="shared" si="12"/>
        <v/>
      </c>
      <c r="CL33" s="64"/>
      <c r="CM33" s="64">
        <f t="shared" si="13"/>
        <v>68</v>
      </c>
      <c r="CN33" s="68">
        <f t="shared" si="18"/>
        <v>0</v>
      </c>
      <c r="CO33" s="66"/>
      <c r="CP33" s="68">
        <f t="shared" si="19"/>
        <v>0</v>
      </c>
      <c r="CQ33" s="75">
        <f t="shared" si="14"/>
        <v>0</v>
      </c>
    </row>
    <row r="34" spans="2:95" ht="15" customHeight="1" x14ac:dyDescent="0.25">
      <c r="B34" s="95"/>
      <c r="C34" s="600">
        <v>126</v>
      </c>
      <c r="D34" s="584" t="s">
        <v>24</v>
      </c>
      <c r="E34" s="593">
        <v>8</v>
      </c>
      <c r="F34" s="530" t="s">
        <v>255</v>
      </c>
      <c r="G34" s="33" t="s">
        <v>247</v>
      </c>
      <c r="H34" s="564">
        <v>312</v>
      </c>
      <c r="K34" s="496"/>
      <c r="L34" s="495">
        <f>Samples!C17</f>
        <v>0</v>
      </c>
      <c r="M34" s="4" t="s">
        <v>5</v>
      </c>
      <c r="N34" s="4"/>
      <c r="O34" s="4"/>
      <c r="P34" s="4"/>
      <c r="Q34" s="613"/>
      <c r="W34" s="41"/>
      <c r="X34" s="41"/>
      <c r="Y34" s="41"/>
      <c r="Z34" s="38"/>
      <c r="AA34" s="38"/>
      <c r="AB34" s="38"/>
      <c r="AC34" s="38"/>
      <c r="AD34" s="38"/>
      <c r="AE34" s="38"/>
      <c r="AF34" s="38"/>
      <c r="AG34" s="38"/>
      <c r="AH34" s="38"/>
      <c r="AO34" s="38"/>
      <c r="AP34" s="38"/>
      <c r="AR34" s="8"/>
      <c r="AS34" s="8"/>
      <c r="BT34" s="13">
        <v>28</v>
      </c>
      <c r="BU34" s="64"/>
      <c r="BV34" s="16" t="str">
        <f t="shared" si="7"/>
        <v/>
      </c>
      <c r="BW34" s="19" t="str">
        <f t="shared" si="15"/>
        <v/>
      </c>
      <c r="BX34" s="64"/>
      <c r="BY34" s="16" t="str">
        <f t="shared" si="8"/>
        <v/>
      </c>
      <c r="BZ34" s="19" t="str">
        <f t="shared" si="16"/>
        <v/>
      </c>
      <c r="CA34" s="64"/>
      <c r="CB34" s="16" t="str">
        <f t="shared" si="9"/>
        <v/>
      </c>
      <c r="CC34" s="19" t="str">
        <f t="shared" si="17"/>
        <v/>
      </c>
      <c r="CD34" s="16"/>
      <c r="CE34" s="64" t="str">
        <f t="shared" si="10"/>
        <v/>
      </c>
      <c r="CF34" s="64"/>
      <c r="CG34" s="64"/>
      <c r="CH34" s="16" t="str">
        <f t="shared" si="11"/>
        <v/>
      </c>
      <c r="CI34" s="19" t="str">
        <f>IF(AND(SUM($CH$7:CH34)&gt;0,SUM($CH$7:CH34)&lt;1),SUM($CH$7:CH34),IF(AND(SUM($CH$7:CH34)=1,CI33&lt;1),1,"") )</f>
        <v/>
      </c>
      <c r="CJ34" s="64"/>
      <c r="CK34" s="64" t="str">
        <f t="shared" si="12"/>
        <v/>
      </c>
      <c r="CL34" s="64"/>
      <c r="CM34" s="64">
        <f t="shared" si="13"/>
        <v>70</v>
      </c>
      <c r="CN34" s="68">
        <f t="shared" si="18"/>
        <v>0</v>
      </c>
      <c r="CO34" s="66"/>
      <c r="CP34" s="68">
        <f t="shared" si="19"/>
        <v>0</v>
      </c>
      <c r="CQ34" s="75">
        <f t="shared" si="14"/>
        <v>0</v>
      </c>
    </row>
    <row r="35" spans="2:95" ht="15" customHeight="1" x14ac:dyDescent="0.25">
      <c r="B35" s="95"/>
      <c r="C35" s="600">
        <v>130</v>
      </c>
      <c r="D35" s="584" t="s">
        <v>24</v>
      </c>
      <c r="E35" s="593">
        <v>16</v>
      </c>
      <c r="F35" s="530" t="s">
        <v>256</v>
      </c>
      <c r="G35" s="33" t="s">
        <v>247</v>
      </c>
      <c r="H35" s="564">
        <v>290</v>
      </c>
      <c r="K35" s="496"/>
      <c r="L35" s="495">
        <f>Samples!C18</f>
        <v>0</v>
      </c>
      <c r="M35" s="4" t="s">
        <v>5</v>
      </c>
      <c r="N35" s="4"/>
      <c r="O35" s="4"/>
      <c r="P35" s="4"/>
      <c r="Q35" s="613"/>
      <c r="W35" s="41"/>
      <c r="X35" s="41"/>
      <c r="Y35" s="41"/>
      <c r="Z35" s="38"/>
      <c r="AA35" s="38"/>
      <c r="AB35" s="38"/>
      <c r="AC35" s="38"/>
      <c r="AD35" s="38"/>
      <c r="AE35" s="38"/>
      <c r="AF35" s="38"/>
      <c r="AG35" s="38"/>
      <c r="AH35" s="38"/>
      <c r="AO35" s="38"/>
      <c r="AP35" s="38"/>
      <c r="BT35" s="13">
        <v>29</v>
      </c>
      <c r="BU35" s="64"/>
      <c r="BV35" s="16" t="str">
        <f t="shared" si="7"/>
        <v/>
      </c>
      <c r="BW35" s="19" t="str">
        <f t="shared" si="15"/>
        <v/>
      </c>
      <c r="BX35" s="64"/>
      <c r="BY35" s="16" t="str">
        <f t="shared" si="8"/>
        <v/>
      </c>
      <c r="BZ35" s="19" t="str">
        <f t="shared" si="16"/>
        <v/>
      </c>
      <c r="CA35" s="64"/>
      <c r="CB35" s="16" t="str">
        <f t="shared" si="9"/>
        <v/>
      </c>
      <c r="CC35" s="19" t="str">
        <f t="shared" si="17"/>
        <v/>
      </c>
      <c r="CD35" s="16"/>
      <c r="CE35" s="64" t="str">
        <f t="shared" si="10"/>
        <v/>
      </c>
      <c r="CF35" s="64"/>
      <c r="CG35" s="64"/>
      <c r="CH35" s="16" t="str">
        <f t="shared" si="11"/>
        <v/>
      </c>
      <c r="CI35" s="19" t="str">
        <f>IF(AND(SUM($CH$7:CH35)&gt;0,SUM($CH$7:CH35)&lt;1),SUM($CH$7:CH35),IF(AND(SUM($CH$7:CH35)=1,CI34&lt;1),1,"") )</f>
        <v/>
      </c>
      <c r="CJ35" s="64"/>
      <c r="CK35" s="64" t="str">
        <f t="shared" si="12"/>
        <v/>
      </c>
      <c r="CL35" s="64"/>
      <c r="CM35" s="64">
        <f t="shared" si="13"/>
        <v>73</v>
      </c>
      <c r="CN35" s="68">
        <f t="shared" si="18"/>
        <v>0</v>
      </c>
      <c r="CO35" s="66"/>
      <c r="CP35" s="68">
        <f t="shared" si="19"/>
        <v>0</v>
      </c>
      <c r="CQ35" s="75">
        <f t="shared" si="14"/>
        <v>0</v>
      </c>
    </row>
    <row r="36" spans="2:95" ht="15" customHeight="1" x14ac:dyDescent="0.25">
      <c r="B36" s="95"/>
      <c r="C36" s="600">
        <v>131</v>
      </c>
      <c r="D36" s="584" t="s">
        <v>24</v>
      </c>
      <c r="E36" s="593">
        <v>17</v>
      </c>
      <c r="F36" s="530" t="s">
        <v>257</v>
      </c>
      <c r="G36" s="33" t="s">
        <v>247</v>
      </c>
      <c r="H36" s="564">
        <v>290</v>
      </c>
      <c r="K36" s="496"/>
      <c r="L36" s="495">
        <f>Samples!C19</f>
        <v>0</v>
      </c>
      <c r="M36" s="4" t="s">
        <v>5</v>
      </c>
      <c r="N36" s="4"/>
      <c r="O36" s="4"/>
      <c r="P36" s="4"/>
      <c r="Q36" s="613"/>
      <c r="W36" s="41"/>
      <c r="X36" s="41"/>
      <c r="Y36" s="41"/>
      <c r="Z36" s="38"/>
      <c r="AA36" s="38"/>
      <c r="AB36" s="38"/>
      <c r="AC36" s="38"/>
      <c r="AD36" s="38"/>
      <c r="AE36" s="38"/>
      <c r="AF36" s="38"/>
      <c r="AG36" s="38"/>
      <c r="AH36" s="38"/>
      <c r="AO36" s="38"/>
      <c r="AP36" s="38"/>
      <c r="BT36" s="13">
        <v>30</v>
      </c>
      <c r="BU36" s="64"/>
      <c r="BV36" s="16" t="str">
        <f t="shared" si="7"/>
        <v/>
      </c>
      <c r="BW36" s="19" t="str">
        <f t="shared" si="15"/>
        <v/>
      </c>
      <c r="BX36" s="64"/>
      <c r="BY36" s="16" t="str">
        <f t="shared" si="8"/>
        <v/>
      </c>
      <c r="BZ36" s="19" t="str">
        <f t="shared" si="16"/>
        <v/>
      </c>
      <c r="CA36" s="64"/>
      <c r="CB36" s="16" t="str">
        <f t="shared" si="9"/>
        <v/>
      </c>
      <c r="CC36" s="19" t="str">
        <f t="shared" si="17"/>
        <v/>
      </c>
      <c r="CD36" s="16"/>
      <c r="CE36" s="64" t="str">
        <f t="shared" si="10"/>
        <v/>
      </c>
      <c r="CF36" s="64"/>
      <c r="CG36" s="64"/>
      <c r="CH36" s="16" t="str">
        <f t="shared" si="11"/>
        <v/>
      </c>
      <c r="CI36" s="19" t="str">
        <f>IF(AND(SUM($CH$7:CH36)&gt;0,SUM($CH$7:CH36)&lt;1),SUM($CH$7:CH36),IF(AND(SUM($CH$7:CH36)=1,CI35&lt;1),1,"") )</f>
        <v/>
      </c>
      <c r="CJ36" s="64"/>
      <c r="CK36" s="64" t="str">
        <f t="shared" si="12"/>
        <v/>
      </c>
      <c r="CL36" s="64"/>
      <c r="CM36" s="64">
        <f t="shared" si="13"/>
        <v>75</v>
      </c>
      <c r="CN36" s="68">
        <f t="shared" si="18"/>
        <v>0</v>
      </c>
      <c r="CO36" s="66"/>
      <c r="CP36" s="68">
        <f t="shared" si="19"/>
        <v>0</v>
      </c>
      <c r="CQ36" s="75">
        <f t="shared" si="14"/>
        <v>0</v>
      </c>
    </row>
    <row r="37" spans="2:95" ht="15" customHeight="1" x14ac:dyDescent="0.25">
      <c r="B37" s="95"/>
      <c r="C37" s="600">
        <v>133</v>
      </c>
      <c r="D37" s="584" t="s">
        <v>24</v>
      </c>
      <c r="E37" s="593">
        <v>3</v>
      </c>
      <c r="F37" s="530" t="s">
        <v>245</v>
      </c>
      <c r="G37" s="33" t="s">
        <v>247</v>
      </c>
      <c r="H37" s="564">
        <v>263</v>
      </c>
      <c r="K37" s="496"/>
      <c r="L37" s="495">
        <f>Samples!C20</f>
        <v>0</v>
      </c>
      <c r="M37" s="4" t="s">
        <v>5</v>
      </c>
      <c r="N37" s="4"/>
      <c r="O37" s="4"/>
      <c r="P37" s="4"/>
      <c r="Q37" s="613"/>
      <c r="W37" s="41"/>
      <c r="X37" s="41"/>
      <c r="Y37" s="41"/>
      <c r="Z37" s="38"/>
      <c r="AA37" s="38"/>
      <c r="AB37" s="38"/>
      <c r="AC37" s="38"/>
      <c r="AD37" s="38"/>
      <c r="AE37" s="38"/>
      <c r="AF37" s="38"/>
      <c r="AG37" s="38"/>
      <c r="AH37" s="38"/>
      <c r="AO37" s="38"/>
      <c r="AP37" s="38"/>
      <c r="AT37" s="38"/>
      <c r="BT37" s="13">
        <v>31</v>
      </c>
      <c r="BU37" s="64"/>
      <c r="BV37" s="16" t="str">
        <f t="shared" si="7"/>
        <v/>
      </c>
      <c r="BW37" s="19" t="str">
        <f t="shared" si="15"/>
        <v/>
      </c>
      <c r="BX37" s="64"/>
      <c r="BY37" s="16" t="str">
        <f t="shared" si="8"/>
        <v/>
      </c>
      <c r="BZ37" s="19" t="str">
        <f t="shared" si="16"/>
        <v/>
      </c>
      <c r="CA37" s="64"/>
      <c r="CB37" s="16" t="str">
        <f t="shared" si="9"/>
        <v/>
      </c>
      <c r="CC37" s="19" t="str">
        <f t="shared" si="17"/>
        <v/>
      </c>
      <c r="CD37" s="16"/>
      <c r="CE37" s="64" t="str">
        <f t="shared" si="10"/>
        <v/>
      </c>
      <c r="CF37" s="64"/>
      <c r="CG37" s="64"/>
      <c r="CH37" s="16" t="str">
        <f t="shared" si="11"/>
        <v/>
      </c>
      <c r="CI37" s="19" t="str">
        <f>IF(AND(SUM($CH$7:CH37)&gt;0,SUM($CH$7:CH37)&lt;1),SUM($CH$7:CH37),IF(AND(SUM($CH$7:CH37)=1,CI36&lt;1),1,"") )</f>
        <v/>
      </c>
      <c r="CJ37" s="64"/>
      <c r="CK37" s="64" t="str">
        <f t="shared" si="12"/>
        <v/>
      </c>
      <c r="CL37" s="64"/>
      <c r="CM37" s="64">
        <f t="shared" si="13"/>
        <v>78</v>
      </c>
      <c r="CN37" s="68">
        <f t="shared" si="18"/>
        <v>0</v>
      </c>
      <c r="CO37" s="66"/>
      <c r="CP37" s="68">
        <f t="shared" si="19"/>
        <v>0</v>
      </c>
      <c r="CQ37" s="75">
        <f t="shared" si="14"/>
        <v>0</v>
      </c>
    </row>
    <row r="38" spans="2:95" ht="15" customHeight="1" x14ac:dyDescent="0.25">
      <c r="B38" s="95"/>
      <c r="C38" s="600">
        <v>134</v>
      </c>
      <c r="D38" s="584" t="s">
        <v>24</v>
      </c>
      <c r="E38" s="593">
        <v>2</v>
      </c>
      <c r="F38" s="530" t="s">
        <v>258</v>
      </c>
      <c r="G38" s="33" t="s">
        <v>247</v>
      </c>
      <c r="H38" s="564">
        <v>226</v>
      </c>
      <c r="K38" s="496"/>
      <c r="L38" s="495">
        <f>Samples!C21</f>
        <v>0</v>
      </c>
      <c r="M38" s="4" t="s">
        <v>5</v>
      </c>
      <c r="N38" s="4"/>
      <c r="O38" s="4"/>
      <c r="P38" s="4"/>
      <c r="Q38" s="613"/>
      <c r="W38" s="41"/>
      <c r="X38" s="41"/>
      <c r="Y38" s="41"/>
      <c r="Z38" s="38"/>
      <c r="AA38" s="38"/>
      <c r="AB38" s="38"/>
      <c r="AC38" s="38"/>
      <c r="AD38" s="38"/>
      <c r="AE38" s="38"/>
      <c r="AF38" s="38"/>
      <c r="AG38" s="38"/>
      <c r="AH38" s="38"/>
      <c r="AO38" s="38"/>
      <c r="AP38" s="38"/>
      <c r="BT38" s="13">
        <v>32</v>
      </c>
      <c r="BU38" s="64"/>
      <c r="BV38" s="16" t="str">
        <f t="shared" si="7"/>
        <v/>
      </c>
      <c r="BW38" s="19" t="str">
        <f t="shared" si="15"/>
        <v/>
      </c>
      <c r="BX38" s="64"/>
      <c r="BY38" s="16" t="str">
        <f t="shared" si="8"/>
        <v/>
      </c>
      <c r="BZ38" s="19" t="str">
        <f t="shared" si="16"/>
        <v/>
      </c>
      <c r="CA38" s="64"/>
      <c r="CB38" s="16" t="str">
        <f t="shared" si="9"/>
        <v/>
      </c>
      <c r="CC38" s="19" t="str">
        <f t="shared" si="17"/>
        <v/>
      </c>
      <c r="CD38" s="16"/>
      <c r="CE38" s="64" t="str">
        <f t="shared" si="10"/>
        <v/>
      </c>
      <c r="CF38" s="64"/>
      <c r="CG38" s="64"/>
      <c r="CH38" s="16" t="str">
        <f t="shared" si="11"/>
        <v/>
      </c>
      <c r="CI38" s="19" t="str">
        <f>IF(AND(SUM($CH$7:CH38)&gt;0,SUM($CH$7:CH38)&lt;1),SUM($CH$7:CH38),IF(AND(SUM($CH$7:CH38)=1,CI37&lt;1),1,"") )</f>
        <v/>
      </c>
      <c r="CJ38" s="64"/>
      <c r="CK38" s="64" t="str">
        <f t="shared" si="12"/>
        <v/>
      </c>
      <c r="CL38" s="64"/>
      <c r="CM38" s="64">
        <f t="shared" si="13"/>
        <v>80</v>
      </c>
      <c r="CN38" s="68">
        <f t="shared" si="18"/>
        <v>0</v>
      </c>
      <c r="CO38" s="66"/>
      <c r="CP38" s="68">
        <f t="shared" si="19"/>
        <v>0</v>
      </c>
      <c r="CQ38" s="75">
        <f t="shared" si="14"/>
        <v>0</v>
      </c>
    </row>
    <row r="39" spans="2:95" ht="15" customHeight="1" x14ac:dyDescent="0.25">
      <c r="B39" s="95"/>
      <c r="C39" s="600">
        <v>134</v>
      </c>
      <c r="D39" s="584" t="s">
        <v>24</v>
      </c>
      <c r="E39" s="593">
        <v>6</v>
      </c>
      <c r="F39" s="530" t="s">
        <v>259</v>
      </c>
      <c r="G39" s="33" t="s">
        <v>247</v>
      </c>
      <c r="H39" s="564">
        <v>224</v>
      </c>
      <c r="K39" s="496"/>
      <c r="L39" s="495">
        <f>Samples!C22</f>
        <v>0</v>
      </c>
      <c r="M39" s="4" t="s">
        <v>5</v>
      </c>
      <c r="N39" s="4"/>
      <c r="O39" s="4"/>
      <c r="P39" s="4"/>
      <c r="Q39" s="613"/>
      <c r="W39" s="41"/>
      <c r="X39" s="41"/>
      <c r="Y39" s="41"/>
      <c r="Z39" s="38"/>
      <c r="AA39" s="38"/>
      <c r="AB39" s="38"/>
      <c r="AC39" s="38"/>
      <c r="AD39" s="38"/>
      <c r="AE39" s="38"/>
      <c r="AF39" s="38"/>
      <c r="AG39" s="38"/>
      <c r="AH39" s="38"/>
      <c r="AO39" s="38"/>
      <c r="AP39" s="38"/>
      <c r="AX39" s="5"/>
      <c r="AY39" s="67"/>
      <c r="BT39" s="13">
        <v>33</v>
      </c>
      <c r="BU39" s="64"/>
      <c r="BV39" s="16" t="str">
        <f t="shared" ref="BV39:BV70" si="20">IFERROR(IF(BU39&gt;0,BU39/Sumindelreads,""),0)</f>
        <v/>
      </c>
      <c r="BW39" s="19" t="str">
        <f t="shared" si="15"/>
        <v/>
      </c>
      <c r="BX39" s="64"/>
      <c r="BY39" s="16" t="str">
        <f t="shared" ref="BY39:BY70" si="21">IFERROR(IF(BX39&gt;0,BX39/Sumdelreads,""),0)</f>
        <v/>
      </c>
      <c r="BZ39" s="19" t="str">
        <f t="shared" si="16"/>
        <v/>
      </c>
      <c r="CA39" s="64"/>
      <c r="CB39" s="16" t="str">
        <f t="shared" ref="CB39:CB70" si="22">IFERROR(IF(CA39&gt;0,CA39/Suminsreads,""),0)</f>
        <v/>
      </c>
      <c r="CC39" s="19" t="str">
        <f t="shared" si="17"/>
        <v/>
      </c>
      <c r="CD39" s="16"/>
      <c r="CE39" s="64" t="str">
        <f t="shared" ref="CE39:CE70" si="23">IFERROR(IF(CD39&gt;0,CD39/SumMNVreads,""),0)</f>
        <v/>
      </c>
      <c r="CF39" s="64"/>
      <c r="CG39" s="64"/>
      <c r="CH39" s="16" t="str">
        <f t="shared" ref="CH39:CH70" si="24">IFERROR(IF(CG39&gt;0,CG39/SumMMEJreads,""),0)</f>
        <v/>
      </c>
      <c r="CI39" s="19" t="str">
        <f>IF(AND(SUM($CH$7:CH39)&gt;0,SUM($CH$7:CH39)&lt;1),SUM($CH$7:CH39),IF(AND(SUM($CH$7:CH39)=1,CI38&lt;1),1,"") )</f>
        <v/>
      </c>
      <c r="CJ39" s="64"/>
      <c r="CK39" s="64" t="str">
        <f t="shared" ref="CK39:CK70" si="25">IFERROR(IF(CJ39&gt;0,CJ39/SumDuplicationreads,""),0)</f>
        <v/>
      </c>
      <c r="CL39" s="64"/>
      <c r="CM39" s="64">
        <f t="shared" si="13"/>
        <v>83</v>
      </c>
      <c r="CN39" s="68">
        <f t="shared" si="18"/>
        <v>0</v>
      </c>
      <c r="CO39" s="66"/>
      <c r="CP39" s="68">
        <f t="shared" si="19"/>
        <v>0</v>
      </c>
      <c r="CQ39" s="75">
        <f t="shared" si="14"/>
        <v>0</v>
      </c>
    </row>
    <row r="40" spans="2:95" ht="15" customHeight="1" x14ac:dyDescent="0.25">
      <c r="B40" s="95"/>
      <c r="C40" s="600">
        <v>132</v>
      </c>
      <c r="D40" s="584" t="s">
        <v>24</v>
      </c>
      <c r="E40" s="593">
        <v>13</v>
      </c>
      <c r="F40" s="530" t="s">
        <v>260</v>
      </c>
      <c r="G40" s="33" t="s">
        <v>247</v>
      </c>
      <c r="H40" s="564">
        <v>216</v>
      </c>
      <c r="K40" s="496"/>
      <c r="L40" s="495">
        <f>Samples!C23</f>
        <v>0</v>
      </c>
      <c r="M40" s="4" t="s">
        <v>5</v>
      </c>
      <c r="N40" s="4"/>
      <c r="O40" s="4"/>
      <c r="P40" s="4"/>
      <c r="Q40" s="613"/>
      <c r="W40" s="41"/>
      <c r="X40" s="41"/>
      <c r="Y40" s="41"/>
      <c r="Z40" s="38"/>
      <c r="AA40" s="38"/>
      <c r="AB40" s="38"/>
      <c r="AC40" s="38"/>
      <c r="AD40" s="38"/>
      <c r="AE40" s="38"/>
      <c r="AF40" s="38"/>
      <c r="AG40" s="38"/>
      <c r="AH40" s="38"/>
      <c r="AO40" s="38"/>
      <c r="AP40" s="38"/>
      <c r="BT40" s="13">
        <v>34</v>
      </c>
      <c r="BU40" s="64"/>
      <c r="BV40" s="16" t="str">
        <f t="shared" si="20"/>
        <v/>
      </c>
      <c r="BW40" s="19" t="str">
        <f t="shared" si="15"/>
        <v/>
      </c>
      <c r="BX40" s="64"/>
      <c r="BY40" s="16" t="str">
        <f t="shared" si="21"/>
        <v/>
      </c>
      <c r="BZ40" s="19" t="str">
        <f t="shared" si="16"/>
        <v/>
      </c>
      <c r="CA40" s="64"/>
      <c r="CB40" s="16" t="str">
        <f t="shared" si="22"/>
        <v/>
      </c>
      <c r="CC40" s="19" t="str">
        <f t="shared" si="17"/>
        <v/>
      </c>
      <c r="CD40" s="16"/>
      <c r="CE40" s="64" t="str">
        <f t="shared" si="23"/>
        <v/>
      </c>
      <c r="CF40" s="64"/>
      <c r="CG40" s="64"/>
      <c r="CH40" s="16" t="str">
        <f t="shared" si="24"/>
        <v/>
      </c>
      <c r="CI40" s="19" t="str">
        <f>IF(AND(SUM($CH$7:CH40)&gt;0,SUM($CH$7:CH40)&lt;1),SUM($CH$7:CH40),IF(AND(SUM($CH$7:CH40)=1,CI39&lt;1),1,"") )</f>
        <v/>
      </c>
      <c r="CJ40" s="64"/>
      <c r="CK40" s="64" t="str">
        <f t="shared" si="25"/>
        <v/>
      </c>
      <c r="CL40" s="64"/>
      <c r="CM40" s="64">
        <f t="shared" si="13"/>
        <v>85</v>
      </c>
      <c r="CN40" s="68">
        <f t="shared" si="18"/>
        <v>0</v>
      </c>
      <c r="CO40" s="66"/>
      <c r="CP40" s="68">
        <f t="shared" si="19"/>
        <v>0</v>
      </c>
      <c r="CQ40" s="75">
        <f t="shared" si="14"/>
        <v>0</v>
      </c>
    </row>
    <row r="41" spans="2:95" ht="15" customHeight="1" x14ac:dyDescent="0.25">
      <c r="B41" s="95"/>
      <c r="C41" s="600">
        <v>115</v>
      </c>
      <c r="D41" s="584" t="s">
        <v>261</v>
      </c>
      <c r="E41" s="593">
        <v>1</v>
      </c>
      <c r="F41" s="530" t="s">
        <v>78</v>
      </c>
      <c r="G41" s="33" t="s">
        <v>75</v>
      </c>
      <c r="H41" s="564">
        <v>214</v>
      </c>
      <c r="K41" s="496"/>
      <c r="L41" s="495">
        <f>Samples!C24</f>
        <v>0</v>
      </c>
      <c r="M41" s="4" t="s">
        <v>5</v>
      </c>
      <c r="N41" s="4"/>
      <c r="O41" s="4"/>
      <c r="P41" s="4"/>
      <c r="Q41" s="613"/>
      <c r="W41" s="41"/>
      <c r="X41" s="41"/>
      <c r="Y41" s="41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BT41" s="13">
        <v>35</v>
      </c>
      <c r="BU41" s="64"/>
      <c r="BV41" s="16" t="str">
        <f t="shared" si="20"/>
        <v/>
      </c>
      <c r="BW41" s="19" t="str">
        <f t="shared" si="15"/>
        <v/>
      </c>
      <c r="BX41" s="64"/>
      <c r="BY41" s="16" t="str">
        <f t="shared" si="21"/>
        <v/>
      </c>
      <c r="BZ41" s="19" t="str">
        <f t="shared" si="16"/>
        <v/>
      </c>
      <c r="CA41" s="64"/>
      <c r="CB41" s="16" t="str">
        <f t="shared" si="22"/>
        <v/>
      </c>
      <c r="CC41" s="19" t="str">
        <f t="shared" si="17"/>
        <v/>
      </c>
      <c r="CD41" s="16"/>
      <c r="CE41" s="64" t="str">
        <f t="shared" si="23"/>
        <v/>
      </c>
      <c r="CF41" s="64"/>
      <c r="CG41" s="64"/>
      <c r="CH41" s="16" t="str">
        <f t="shared" si="24"/>
        <v/>
      </c>
      <c r="CI41" s="19" t="str">
        <f>IF(AND(SUM($CH$7:CH41)&gt;0,SUM($CH$7:CH41)&lt;1),SUM($CH$7:CH41),IF(AND(SUM($CH$7:CH41)=1,CI40&lt;1),1,"") )</f>
        <v/>
      </c>
      <c r="CJ41" s="64"/>
      <c r="CK41" s="64" t="str">
        <f t="shared" si="25"/>
        <v/>
      </c>
      <c r="CL41" s="64"/>
      <c r="CM41" s="64">
        <f t="shared" si="13"/>
        <v>88</v>
      </c>
      <c r="CN41" s="68">
        <f t="shared" si="18"/>
        <v>0</v>
      </c>
      <c r="CO41" s="66"/>
      <c r="CP41" s="68">
        <f t="shared" si="19"/>
        <v>0</v>
      </c>
      <c r="CQ41" s="75">
        <f t="shared" si="14"/>
        <v>0</v>
      </c>
    </row>
    <row r="42" spans="2:95" ht="15" customHeight="1" x14ac:dyDescent="0.25">
      <c r="B42" s="95"/>
      <c r="C42" s="600">
        <v>134</v>
      </c>
      <c r="D42" s="584" t="s">
        <v>25</v>
      </c>
      <c r="E42" s="593">
        <v>1</v>
      </c>
      <c r="F42" s="530" t="s">
        <v>247</v>
      </c>
      <c r="G42" s="33" t="s">
        <v>76</v>
      </c>
      <c r="H42" s="564">
        <v>191</v>
      </c>
      <c r="K42" s="496"/>
      <c r="L42" s="495">
        <f>Samples!C25</f>
        <v>0</v>
      </c>
      <c r="M42" s="4" t="s">
        <v>5</v>
      </c>
      <c r="N42" s="4"/>
      <c r="O42" s="4"/>
      <c r="P42" s="4"/>
      <c r="Q42" s="613"/>
      <c r="W42" s="41"/>
      <c r="X42" s="41"/>
      <c r="Y42" s="41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N42" s="38"/>
      <c r="AO42" s="38"/>
      <c r="AP42" s="38"/>
      <c r="BT42" s="13">
        <v>36</v>
      </c>
      <c r="BU42" s="64"/>
      <c r="BV42" s="16" t="str">
        <f t="shared" si="20"/>
        <v/>
      </c>
      <c r="BW42" s="19" t="str">
        <f t="shared" si="15"/>
        <v/>
      </c>
      <c r="BX42" s="64"/>
      <c r="BY42" s="16" t="str">
        <f t="shared" si="21"/>
        <v/>
      </c>
      <c r="BZ42" s="19" t="str">
        <f t="shared" si="16"/>
        <v/>
      </c>
      <c r="CA42" s="64"/>
      <c r="CB42" s="16" t="str">
        <f t="shared" si="22"/>
        <v/>
      </c>
      <c r="CC42" s="19" t="str">
        <f t="shared" si="17"/>
        <v/>
      </c>
      <c r="CD42" s="16"/>
      <c r="CE42" s="64" t="str">
        <f t="shared" si="23"/>
        <v/>
      </c>
      <c r="CF42" s="64"/>
      <c r="CG42" s="64"/>
      <c r="CH42" s="16" t="str">
        <f t="shared" si="24"/>
        <v/>
      </c>
      <c r="CI42" s="19" t="str">
        <f>IF(AND(SUM($CH$7:CH42)&gt;0,SUM($CH$7:CH42)&lt;1),SUM($CH$7:CH42),IF(AND(SUM($CH$7:CH42)=1,CI41&lt;1),1,"") )</f>
        <v/>
      </c>
      <c r="CJ42" s="64"/>
      <c r="CK42" s="64" t="str">
        <f t="shared" si="25"/>
        <v/>
      </c>
      <c r="CL42" s="64"/>
      <c r="CM42" s="64">
        <f t="shared" si="13"/>
        <v>90</v>
      </c>
      <c r="CN42" s="68">
        <f t="shared" si="18"/>
        <v>0</v>
      </c>
      <c r="CO42" s="66"/>
      <c r="CP42" s="68">
        <f t="shared" si="19"/>
        <v>0</v>
      </c>
      <c r="CQ42" s="75">
        <f t="shared" si="14"/>
        <v>0</v>
      </c>
    </row>
    <row r="43" spans="2:95" ht="15" customHeight="1" x14ac:dyDescent="0.25">
      <c r="B43" s="95"/>
      <c r="C43" s="600">
        <v>125</v>
      </c>
      <c r="D43" s="584" t="s">
        <v>24</v>
      </c>
      <c r="E43" s="593">
        <v>9</v>
      </c>
      <c r="F43" s="530" t="s">
        <v>262</v>
      </c>
      <c r="G43" s="33" t="s">
        <v>247</v>
      </c>
      <c r="H43" s="564">
        <v>179</v>
      </c>
      <c r="K43" s="496"/>
      <c r="L43" s="495">
        <f>Samples!C26</f>
        <v>0</v>
      </c>
      <c r="M43" s="4" t="s">
        <v>5</v>
      </c>
      <c r="Q43" s="613"/>
      <c r="W43" s="41"/>
      <c r="X43" s="41"/>
      <c r="Y43" s="41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N43" s="38"/>
      <c r="AO43" s="38"/>
      <c r="AP43" s="38"/>
      <c r="BT43" s="13">
        <v>37</v>
      </c>
      <c r="BU43" s="64"/>
      <c r="BV43" s="16" t="str">
        <f t="shared" si="20"/>
        <v/>
      </c>
      <c r="BW43" s="19" t="str">
        <f t="shared" si="15"/>
        <v/>
      </c>
      <c r="BX43" s="64"/>
      <c r="BY43" s="16" t="str">
        <f t="shared" si="21"/>
        <v/>
      </c>
      <c r="BZ43" s="19" t="str">
        <f t="shared" si="16"/>
        <v/>
      </c>
      <c r="CA43" s="64"/>
      <c r="CB43" s="16" t="str">
        <f t="shared" si="22"/>
        <v/>
      </c>
      <c r="CC43" s="19" t="str">
        <f t="shared" si="17"/>
        <v/>
      </c>
      <c r="CD43" s="16"/>
      <c r="CE43" s="64" t="str">
        <f t="shared" si="23"/>
        <v/>
      </c>
      <c r="CF43" s="64"/>
      <c r="CG43" s="64"/>
      <c r="CH43" s="16" t="str">
        <f t="shared" si="24"/>
        <v/>
      </c>
      <c r="CI43" s="19" t="str">
        <f>IF(AND(SUM($CH$7:CH43)&gt;0,SUM($CH$7:CH43)&lt;1),SUM($CH$7:CH43),IF(AND(SUM($CH$7:CH43)=1,CI42&lt;1),1,"") )</f>
        <v/>
      </c>
      <c r="CJ43" s="64"/>
      <c r="CK43" s="64" t="str">
        <f t="shared" si="25"/>
        <v/>
      </c>
      <c r="CL43" s="64"/>
      <c r="CM43" s="64">
        <f t="shared" si="13"/>
        <v>93</v>
      </c>
      <c r="CN43" s="68">
        <f t="shared" si="18"/>
        <v>0</v>
      </c>
      <c r="CO43" s="66"/>
      <c r="CP43" s="68">
        <f t="shared" si="19"/>
        <v>0</v>
      </c>
      <c r="CQ43" s="75">
        <f t="shared" si="14"/>
        <v>0</v>
      </c>
    </row>
    <row r="44" spans="2:95" ht="15" customHeight="1" x14ac:dyDescent="0.25">
      <c r="B44" s="95"/>
      <c r="C44" s="600">
        <v>131</v>
      </c>
      <c r="D44" s="584" t="s">
        <v>25</v>
      </c>
      <c r="E44" s="593">
        <v>1</v>
      </c>
      <c r="F44" s="530" t="s">
        <v>247</v>
      </c>
      <c r="G44" s="33" t="s">
        <v>76</v>
      </c>
      <c r="H44" s="564">
        <v>173</v>
      </c>
      <c r="K44" s="496"/>
      <c r="L44" s="495">
        <f>Samples!C27</f>
        <v>0</v>
      </c>
      <c r="M44" s="4" t="s">
        <v>5</v>
      </c>
      <c r="Q44" s="613"/>
      <c r="W44" s="41"/>
      <c r="X44" s="41"/>
      <c r="Y44" s="41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N44" s="38"/>
      <c r="AO44" s="38"/>
      <c r="AP44" s="38"/>
      <c r="BT44" s="13">
        <v>38</v>
      </c>
      <c r="BU44" s="64"/>
      <c r="BV44" s="16" t="str">
        <f t="shared" si="20"/>
        <v/>
      </c>
      <c r="BW44" s="19" t="str">
        <f t="shared" si="15"/>
        <v/>
      </c>
      <c r="BX44" s="64"/>
      <c r="BY44" s="16" t="str">
        <f t="shared" si="21"/>
        <v/>
      </c>
      <c r="BZ44" s="19" t="str">
        <f t="shared" si="16"/>
        <v/>
      </c>
      <c r="CA44" s="64"/>
      <c r="CB44" s="16" t="str">
        <f t="shared" si="22"/>
        <v/>
      </c>
      <c r="CC44" s="19" t="str">
        <f t="shared" si="17"/>
        <v/>
      </c>
      <c r="CD44" s="16"/>
      <c r="CE44" s="64" t="str">
        <f t="shared" si="23"/>
        <v/>
      </c>
      <c r="CF44" s="64"/>
      <c r="CG44" s="64"/>
      <c r="CH44" s="16" t="str">
        <f t="shared" si="24"/>
        <v/>
      </c>
      <c r="CI44" s="19" t="str">
        <f>IF(AND(SUM($CH$7:CH44)&gt;0,SUM($CH$7:CH44)&lt;1),SUM($CH$7:CH44),IF(AND(SUM($CH$7:CH44)=1,CI43&lt;1),1,"") )</f>
        <v/>
      </c>
      <c r="CJ44" s="64"/>
      <c r="CK44" s="64" t="str">
        <f t="shared" si="25"/>
        <v/>
      </c>
      <c r="CL44" s="64"/>
      <c r="CM44" s="64">
        <f t="shared" si="13"/>
        <v>95</v>
      </c>
      <c r="CN44" s="68">
        <f t="shared" si="18"/>
        <v>0</v>
      </c>
      <c r="CO44" s="66"/>
      <c r="CP44" s="68">
        <f t="shared" si="19"/>
        <v>0</v>
      </c>
      <c r="CQ44" s="75">
        <f t="shared" si="14"/>
        <v>0</v>
      </c>
    </row>
    <row r="45" spans="2:95" ht="15" customHeight="1" x14ac:dyDescent="0.25">
      <c r="B45" s="95"/>
      <c r="C45" s="600">
        <v>134</v>
      </c>
      <c r="D45" s="584" t="s">
        <v>25</v>
      </c>
      <c r="E45" s="593">
        <v>1</v>
      </c>
      <c r="F45" s="530" t="s">
        <v>247</v>
      </c>
      <c r="G45" s="33" t="s">
        <v>77</v>
      </c>
      <c r="H45" s="564">
        <v>167</v>
      </c>
      <c r="K45" s="496"/>
      <c r="L45" s="495">
        <f>Samples!C28</f>
        <v>0</v>
      </c>
      <c r="M45" s="4" t="s">
        <v>5</v>
      </c>
      <c r="Q45" s="613"/>
      <c r="W45" s="41"/>
      <c r="X45" s="41"/>
      <c r="Y45" s="41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N45" s="38"/>
      <c r="AO45" s="38"/>
      <c r="AP45" s="38"/>
      <c r="BT45" s="13">
        <v>39</v>
      </c>
      <c r="BU45" s="64"/>
      <c r="BV45" s="16" t="str">
        <f t="shared" si="20"/>
        <v/>
      </c>
      <c r="BW45" s="19" t="str">
        <f t="shared" si="15"/>
        <v/>
      </c>
      <c r="BX45" s="64"/>
      <c r="BY45" s="16" t="str">
        <f t="shared" si="21"/>
        <v/>
      </c>
      <c r="BZ45" s="19" t="str">
        <f t="shared" si="16"/>
        <v/>
      </c>
      <c r="CA45" s="64"/>
      <c r="CB45" s="16" t="str">
        <f t="shared" si="22"/>
        <v/>
      </c>
      <c r="CC45" s="19" t="str">
        <f t="shared" si="17"/>
        <v/>
      </c>
      <c r="CD45" s="16"/>
      <c r="CE45" s="64" t="str">
        <f t="shared" si="23"/>
        <v/>
      </c>
      <c r="CF45" s="64"/>
      <c r="CG45" s="64"/>
      <c r="CH45" s="16" t="str">
        <f t="shared" si="24"/>
        <v/>
      </c>
      <c r="CI45" s="19" t="str">
        <f>IF(AND(SUM($CH$7:CH45)&gt;0,SUM($CH$7:CH45)&lt;1),SUM($CH$7:CH45),IF(AND(SUM($CH$7:CH45)=1,CI44&lt;1),1,"") )</f>
        <v/>
      </c>
      <c r="CJ45" s="64"/>
      <c r="CK45" s="64" t="str">
        <f t="shared" si="25"/>
        <v/>
      </c>
      <c r="CL45" s="64"/>
      <c r="CM45" s="64">
        <f t="shared" si="13"/>
        <v>98</v>
      </c>
      <c r="CN45" s="68">
        <f t="shared" si="18"/>
        <v>0</v>
      </c>
      <c r="CO45" s="66"/>
      <c r="CP45" s="68">
        <f t="shared" si="19"/>
        <v>0</v>
      </c>
      <c r="CQ45" s="75">
        <f t="shared" si="14"/>
        <v>0</v>
      </c>
    </row>
    <row r="46" spans="2:95" ht="15" customHeight="1" x14ac:dyDescent="0.25">
      <c r="B46" s="95"/>
      <c r="C46" s="600">
        <v>131</v>
      </c>
      <c r="D46" s="584" t="s">
        <v>24</v>
      </c>
      <c r="E46" s="593">
        <v>1</v>
      </c>
      <c r="F46" s="530" t="s">
        <v>76</v>
      </c>
      <c r="G46" s="33" t="s">
        <v>247</v>
      </c>
      <c r="H46" s="564">
        <v>158</v>
      </c>
      <c r="K46" s="496"/>
      <c r="L46" s="495">
        <f>Samples!C29</f>
        <v>0</v>
      </c>
      <c r="M46" s="4" t="s">
        <v>5</v>
      </c>
      <c r="Q46" s="613"/>
      <c r="W46" s="41"/>
      <c r="X46" s="41"/>
      <c r="Y46" s="41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N46" s="38"/>
      <c r="AO46" s="38"/>
      <c r="AP46" s="38"/>
      <c r="BT46" s="13">
        <v>40</v>
      </c>
      <c r="BU46" s="64"/>
      <c r="BV46" s="16" t="str">
        <f t="shared" si="20"/>
        <v/>
      </c>
      <c r="BW46" s="19" t="str">
        <f t="shared" si="15"/>
        <v/>
      </c>
      <c r="BX46" s="64"/>
      <c r="BY46" s="16" t="str">
        <f t="shared" si="21"/>
        <v/>
      </c>
      <c r="BZ46" s="19" t="str">
        <f t="shared" si="16"/>
        <v/>
      </c>
      <c r="CA46" s="64"/>
      <c r="CB46" s="16" t="str">
        <f t="shared" si="22"/>
        <v/>
      </c>
      <c r="CC46" s="19" t="str">
        <f t="shared" si="17"/>
        <v/>
      </c>
      <c r="CD46" s="16"/>
      <c r="CE46" s="64" t="str">
        <f t="shared" si="23"/>
        <v/>
      </c>
      <c r="CF46" s="64"/>
      <c r="CG46" s="64"/>
      <c r="CH46" s="16" t="str">
        <f t="shared" si="24"/>
        <v/>
      </c>
      <c r="CI46" s="19" t="str">
        <f>IF(AND(SUM($CH$7:CH46)&gt;0,SUM($CH$7:CH46)&lt;1),SUM($CH$7:CH46),IF(AND(SUM($CH$7:CH46)=1,CI45&lt;1),1,"") )</f>
        <v/>
      </c>
      <c r="CJ46" s="64"/>
      <c r="CK46" s="64" t="str">
        <f t="shared" si="25"/>
        <v/>
      </c>
      <c r="CL46" s="64"/>
      <c r="CM46" s="64">
        <f t="shared" si="13"/>
        <v>101</v>
      </c>
      <c r="CN46" s="68">
        <f t="shared" si="18"/>
        <v>0</v>
      </c>
      <c r="CO46" s="66"/>
      <c r="CP46" s="68">
        <f t="shared" si="19"/>
        <v>0</v>
      </c>
      <c r="CQ46" s="75">
        <f t="shared" si="14"/>
        <v>0</v>
      </c>
    </row>
    <row r="47" spans="2:95" ht="15" customHeight="1" x14ac:dyDescent="0.25">
      <c r="B47" s="95"/>
      <c r="C47" s="600">
        <v>133</v>
      </c>
      <c r="D47" s="584" t="s">
        <v>261</v>
      </c>
      <c r="E47" s="593">
        <v>1</v>
      </c>
      <c r="F47" s="530" t="s">
        <v>75</v>
      </c>
      <c r="G47" s="33" t="s">
        <v>76</v>
      </c>
      <c r="H47" s="564">
        <v>158</v>
      </c>
      <c r="K47" s="496"/>
      <c r="L47" s="495">
        <f>Samples!C30</f>
        <v>0</v>
      </c>
      <c r="M47" s="4" t="s">
        <v>5</v>
      </c>
      <c r="Q47" s="613"/>
      <c r="W47" s="41"/>
      <c r="X47" s="41"/>
      <c r="Y47" s="41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N47" s="38"/>
      <c r="AO47" s="38"/>
      <c r="AP47" s="38"/>
      <c r="BT47" s="13">
        <v>41</v>
      </c>
      <c r="BU47" s="64"/>
      <c r="BV47" s="16" t="str">
        <f t="shared" si="20"/>
        <v/>
      </c>
      <c r="BW47" s="19" t="str">
        <f t="shared" si="15"/>
        <v/>
      </c>
      <c r="BX47" s="64"/>
      <c r="BY47" s="16" t="str">
        <f t="shared" si="21"/>
        <v/>
      </c>
      <c r="BZ47" s="19" t="str">
        <f t="shared" si="16"/>
        <v/>
      </c>
      <c r="CA47" s="64"/>
      <c r="CB47" s="16" t="str">
        <f t="shared" si="22"/>
        <v/>
      </c>
      <c r="CC47" s="19" t="str">
        <f t="shared" si="17"/>
        <v/>
      </c>
      <c r="CD47" s="16"/>
      <c r="CE47" s="64" t="str">
        <f t="shared" si="23"/>
        <v/>
      </c>
      <c r="CF47" s="64"/>
      <c r="CG47" s="64"/>
      <c r="CH47" s="16" t="str">
        <f t="shared" si="24"/>
        <v/>
      </c>
      <c r="CI47" s="19" t="str">
        <f>IF(AND(SUM($CH$7:CH47)&gt;0,SUM($CH$7:CH47)&lt;1),SUM($CH$7:CH47),IF(AND(SUM($CH$7:CH47)=1,CI46&lt;1),1,"") )</f>
        <v/>
      </c>
      <c r="CJ47" s="64"/>
      <c r="CK47" s="64" t="str">
        <f t="shared" si="25"/>
        <v/>
      </c>
      <c r="CL47" s="64"/>
      <c r="CM47" s="64">
        <f t="shared" si="13"/>
        <v>103</v>
      </c>
      <c r="CN47" s="68">
        <f t="shared" si="18"/>
        <v>0</v>
      </c>
      <c r="CO47" s="66"/>
      <c r="CP47" s="68">
        <f t="shared" si="19"/>
        <v>0</v>
      </c>
      <c r="CQ47" s="75">
        <f t="shared" si="14"/>
        <v>0</v>
      </c>
    </row>
    <row r="48" spans="2:95" ht="15" customHeight="1" x14ac:dyDescent="0.25">
      <c r="B48" s="95"/>
      <c r="C48" s="600">
        <v>130</v>
      </c>
      <c r="D48" s="584" t="s">
        <v>24</v>
      </c>
      <c r="E48" s="593">
        <v>14</v>
      </c>
      <c r="F48" s="530" t="s">
        <v>263</v>
      </c>
      <c r="G48" s="33" t="s">
        <v>247</v>
      </c>
      <c r="H48" s="564">
        <v>140</v>
      </c>
      <c r="K48" s="496"/>
      <c r="L48" s="495">
        <f>Samples!C31</f>
        <v>0</v>
      </c>
      <c r="M48" s="4" t="s">
        <v>5</v>
      </c>
      <c r="Q48" s="613"/>
      <c r="W48" s="41"/>
      <c r="X48" s="41"/>
      <c r="Y48" s="41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N48" s="38"/>
      <c r="AO48" s="38"/>
      <c r="AP48" s="38"/>
      <c r="BT48" s="13">
        <v>42</v>
      </c>
      <c r="BU48" s="64"/>
      <c r="BV48" s="16" t="str">
        <f t="shared" si="20"/>
        <v/>
      </c>
      <c r="BW48" s="19" t="str">
        <f t="shared" si="15"/>
        <v/>
      </c>
      <c r="BX48" s="64"/>
      <c r="BY48" s="16" t="str">
        <f t="shared" si="21"/>
        <v/>
      </c>
      <c r="BZ48" s="19" t="str">
        <f t="shared" si="16"/>
        <v/>
      </c>
      <c r="CA48" s="64"/>
      <c r="CB48" s="16" t="str">
        <f t="shared" si="22"/>
        <v/>
      </c>
      <c r="CC48" s="19" t="str">
        <f t="shared" si="17"/>
        <v/>
      </c>
      <c r="CD48" s="16"/>
      <c r="CE48" s="64" t="str">
        <f t="shared" si="23"/>
        <v/>
      </c>
      <c r="CF48" s="64"/>
      <c r="CG48" s="64"/>
      <c r="CH48" s="16" t="str">
        <f t="shared" si="24"/>
        <v/>
      </c>
      <c r="CI48" s="19" t="str">
        <f>IF(AND(SUM($CH$7:CH48)&gt;0,SUM($CH$7:CH48)&lt;1),SUM($CH$7:CH48),IF(AND(SUM($CH$7:CH48)=1,CI47&lt;1),1,"") )</f>
        <v/>
      </c>
      <c r="CJ48" s="64"/>
      <c r="CK48" s="64" t="str">
        <f t="shared" si="25"/>
        <v/>
      </c>
      <c r="CL48" s="64"/>
      <c r="CM48" s="64">
        <f t="shared" si="13"/>
        <v>106</v>
      </c>
      <c r="CN48" s="68">
        <f t="shared" si="18"/>
        <v>0</v>
      </c>
      <c r="CO48" s="66"/>
      <c r="CP48" s="68">
        <f t="shared" si="19"/>
        <v>0</v>
      </c>
      <c r="CQ48" s="75">
        <f t="shared" si="14"/>
        <v>0</v>
      </c>
    </row>
    <row r="49" spans="2:95" ht="15" customHeight="1" x14ac:dyDescent="0.25">
      <c r="B49" s="95"/>
      <c r="C49" s="600">
        <v>128</v>
      </c>
      <c r="D49" s="584" t="s">
        <v>24</v>
      </c>
      <c r="E49" s="593">
        <v>6</v>
      </c>
      <c r="F49" s="530" t="s">
        <v>264</v>
      </c>
      <c r="G49" s="33" t="s">
        <v>247</v>
      </c>
      <c r="H49" s="564">
        <v>139</v>
      </c>
      <c r="K49" s="496"/>
      <c r="L49" s="495">
        <f>Samples!C32</f>
        <v>0</v>
      </c>
      <c r="M49" s="4" t="s">
        <v>5</v>
      </c>
      <c r="Q49" s="613"/>
      <c r="W49" s="41"/>
      <c r="X49" s="41"/>
      <c r="Y49" s="41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N49" s="38"/>
      <c r="AO49" s="38"/>
      <c r="AP49" s="38"/>
      <c r="BT49" s="13">
        <v>43</v>
      </c>
      <c r="BU49" s="64"/>
      <c r="BV49" s="16" t="str">
        <f t="shared" si="20"/>
        <v/>
      </c>
      <c r="BW49" s="19" t="str">
        <f t="shared" si="15"/>
        <v/>
      </c>
      <c r="BX49" s="64"/>
      <c r="BY49" s="16" t="str">
        <f t="shared" si="21"/>
        <v/>
      </c>
      <c r="BZ49" s="19" t="str">
        <f t="shared" si="16"/>
        <v/>
      </c>
      <c r="CA49" s="64"/>
      <c r="CB49" s="16" t="str">
        <f t="shared" si="22"/>
        <v/>
      </c>
      <c r="CC49" s="19" t="str">
        <f t="shared" si="17"/>
        <v/>
      </c>
      <c r="CD49" s="16"/>
      <c r="CE49" s="64" t="str">
        <f t="shared" si="23"/>
        <v/>
      </c>
      <c r="CF49" s="64"/>
      <c r="CG49" s="64"/>
      <c r="CH49" s="16" t="str">
        <f t="shared" si="24"/>
        <v/>
      </c>
      <c r="CI49" s="19" t="str">
        <f>IF(AND(SUM($CH$7:CH49)&gt;0,SUM($CH$7:CH49)&lt;1),SUM($CH$7:CH49),IF(AND(SUM($CH$7:CH49)=1,CI48&lt;1),1,"") )</f>
        <v/>
      </c>
      <c r="CJ49" s="64"/>
      <c r="CK49" s="64" t="str">
        <f t="shared" si="25"/>
        <v/>
      </c>
      <c r="CL49" s="64"/>
      <c r="CM49" s="64">
        <f t="shared" si="13"/>
        <v>108</v>
      </c>
      <c r="CN49" s="68">
        <f t="shared" si="18"/>
        <v>0</v>
      </c>
      <c r="CO49" s="66"/>
      <c r="CP49" s="68">
        <f t="shared" si="19"/>
        <v>0</v>
      </c>
      <c r="CQ49" s="75">
        <f t="shared" si="14"/>
        <v>0</v>
      </c>
    </row>
    <row r="50" spans="2:95" ht="15" customHeight="1" x14ac:dyDescent="0.25">
      <c r="B50" s="95"/>
      <c r="C50" s="600">
        <v>131</v>
      </c>
      <c r="D50" s="584" t="s">
        <v>24</v>
      </c>
      <c r="E50" s="593">
        <v>3</v>
      </c>
      <c r="F50" s="530" t="s">
        <v>265</v>
      </c>
      <c r="G50" s="33" t="s">
        <v>247</v>
      </c>
      <c r="H50" s="564">
        <v>139</v>
      </c>
      <c r="K50" s="496"/>
      <c r="L50" s="495">
        <f>Samples!C33</f>
        <v>0</v>
      </c>
      <c r="M50" s="4" t="s">
        <v>5</v>
      </c>
      <c r="Q50" s="613"/>
      <c r="W50" s="41"/>
      <c r="X50" s="41"/>
      <c r="Y50" s="41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N50" s="38"/>
      <c r="AO50" s="38"/>
      <c r="AP50" s="38"/>
      <c r="BT50" s="13">
        <v>44</v>
      </c>
      <c r="BU50" s="64"/>
      <c r="BV50" s="16" t="str">
        <f t="shared" si="20"/>
        <v/>
      </c>
      <c r="BW50" s="19" t="str">
        <f t="shared" si="15"/>
        <v/>
      </c>
      <c r="BX50" s="64"/>
      <c r="BY50" s="16" t="str">
        <f t="shared" si="21"/>
        <v/>
      </c>
      <c r="BZ50" s="19" t="str">
        <f t="shared" si="16"/>
        <v/>
      </c>
      <c r="CA50" s="64"/>
      <c r="CB50" s="16" t="str">
        <f t="shared" si="22"/>
        <v/>
      </c>
      <c r="CC50" s="19" t="str">
        <f t="shared" si="17"/>
        <v/>
      </c>
      <c r="CD50" s="16"/>
      <c r="CE50" s="64" t="str">
        <f t="shared" si="23"/>
        <v/>
      </c>
      <c r="CF50" s="64"/>
      <c r="CG50" s="64"/>
      <c r="CH50" s="16" t="str">
        <f t="shared" si="24"/>
        <v/>
      </c>
      <c r="CI50" s="19" t="str">
        <f>IF(AND(SUM($CH$7:CH50)&gt;0,SUM($CH$7:CH50)&lt;1),SUM($CH$7:CH50),IF(AND(SUM($CH$7:CH50)=1,CI49&lt;1),1,"") )</f>
        <v/>
      </c>
      <c r="CJ50" s="64"/>
      <c r="CK50" s="64" t="str">
        <f t="shared" si="25"/>
        <v/>
      </c>
      <c r="CL50" s="64"/>
      <c r="CM50" s="64">
        <f t="shared" si="13"/>
        <v>111</v>
      </c>
      <c r="CN50" s="68">
        <f t="shared" si="18"/>
        <v>0</v>
      </c>
      <c r="CO50" s="66"/>
      <c r="CP50" s="68">
        <f t="shared" si="19"/>
        <v>0</v>
      </c>
      <c r="CQ50" s="75">
        <f t="shared" si="14"/>
        <v>0</v>
      </c>
    </row>
    <row r="51" spans="2:95" ht="15" customHeight="1" x14ac:dyDescent="0.25">
      <c r="B51" s="95"/>
      <c r="C51" s="600">
        <v>132</v>
      </c>
      <c r="D51" s="584" t="s">
        <v>24</v>
      </c>
      <c r="E51" s="593">
        <v>8</v>
      </c>
      <c r="F51" s="530" t="s">
        <v>266</v>
      </c>
      <c r="G51" s="33" t="s">
        <v>247</v>
      </c>
      <c r="H51" s="564">
        <v>139</v>
      </c>
      <c r="K51" s="496"/>
      <c r="L51" s="495">
        <f>Samples!C34</f>
        <v>0</v>
      </c>
      <c r="M51" s="4" t="s">
        <v>5</v>
      </c>
      <c r="Q51" s="613"/>
      <c r="W51" s="41"/>
      <c r="X51" s="41"/>
      <c r="Y51" s="41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N51" s="38"/>
      <c r="AO51" s="38"/>
      <c r="AP51" s="38"/>
      <c r="BT51" s="13">
        <v>45</v>
      </c>
      <c r="BU51" s="64"/>
      <c r="BV51" s="16" t="str">
        <f t="shared" si="20"/>
        <v/>
      </c>
      <c r="BW51" s="19" t="str">
        <f t="shared" si="15"/>
        <v/>
      </c>
      <c r="BX51" s="64"/>
      <c r="BY51" s="16" t="str">
        <f t="shared" si="21"/>
        <v/>
      </c>
      <c r="BZ51" s="19" t="str">
        <f t="shared" si="16"/>
        <v/>
      </c>
      <c r="CA51" s="64"/>
      <c r="CB51" s="16" t="str">
        <f t="shared" si="22"/>
        <v/>
      </c>
      <c r="CC51" s="19" t="str">
        <f t="shared" si="17"/>
        <v/>
      </c>
      <c r="CD51" s="16"/>
      <c r="CE51" s="64" t="str">
        <f t="shared" si="23"/>
        <v/>
      </c>
      <c r="CF51" s="64"/>
      <c r="CG51" s="64"/>
      <c r="CH51" s="16" t="str">
        <f t="shared" si="24"/>
        <v/>
      </c>
      <c r="CI51" s="19" t="str">
        <f>IF(AND(SUM($CH$7:CH51)&gt;0,SUM($CH$7:CH51)&lt;1),SUM($CH$7:CH51),IF(AND(SUM($CH$7:CH51)=1,CI50&lt;1),1,"") )</f>
        <v/>
      </c>
      <c r="CJ51" s="64"/>
      <c r="CK51" s="64" t="str">
        <f t="shared" si="25"/>
        <v/>
      </c>
      <c r="CL51" s="64"/>
      <c r="CM51" s="64">
        <f t="shared" si="13"/>
        <v>113</v>
      </c>
      <c r="CN51" s="68">
        <f t="shared" si="18"/>
        <v>0</v>
      </c>
      <c r="CO51" s="66"/>
      <c r="CP51" s="68">
        <f t="shared" si="19"/>
        <v>0</v>
      </c>
      <c r="CQ51" s="75">
        <f t="shared" si="14"/>
        <v>0</v>
      </c>
    </row>
    <row r="52" spans="2:95" ht="15" customHeight="1" x14ac:dyDescent="0.25">
      <c r="B52" s="95"/>
      <c r="C52" s="600">
        <v>131</v>
      </c>
      <c r="D52" s="584" t="s">
        <v>24</v>
      </c>
      <c r="E52" s="593">
        <v>10</v>
      </c>
      <c r="F52" s="530" t="s">
        <v>267</v>
      </c>
      <c r="G52" s="33" t="s">
        <v>247</v>
      </c>
      <c r="H52" s="564">
        <v>132</v>
      </c>
      <c r="K52" s="496"/>
      <c r="L52" s="495">
        <f>Samples!C35</f>
        <v>0</v>
      </c>
      <c r="M52" s="4" t="s">
        <v>5</v>
      </c>
      <c r="Q52" s="613"/>
      <c r="W52" s="41"/>
      <c r="X52" s="41"/>
      <c r="Y52" s="41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N52" s="38"/>
      <c r="AO52" s="38"/>
      <c r="AP52" s="38"/>
      <c r="BT52" s="13">
        <v>46</v>
      </c>
      <c r="BU52" s="64"/>
      <c r="BV52" s="16" t="str">
        <f t="shared" si="20"/>
        <v/>
      </c>
      <c r="BW52" s="19" t="str">
        <f t="shared" si="15"/>
        <v/>
      </c>
      <c r="BX52" s="64"/>
      <c r="BY52" s="16" t="str">
        <f t="shared" si="21"/>
        <v/>
      </c>
      <c r="BZ52" s="19" t="str">
        <f t="shared" si="16"/>
        <v/>
      </c>
      <c r="CA52" s="64"/>
      <c r="CB52" s="16" t="str">
        <f t="shared" si="22"/>
        <v/>
      </c>
      <c r="CC52" s="19" t="str">
        <f t="shared" si="17"/>
        <v/>
      </c>
      <c r="CD52" s="16"/>
      <c r="CE52" s="64" t="str">
        <f t="shared" si="23"/>
        <v/>
      </c>
      <c r="CF52" s="64"/>
      <c r="CG52" s="64"/>
      <c r="CH52" s="16" t="str">
        <f t="shared" si="24"/>
        <v/>
      </c>
      <c r="CI52" s="19" t="str">
        <f>IF(AND(SUM($CH$7:CH52)&gt;0,SUM($CH$7:CH52)&lt;1),SUM($CH$7:CH52),IF(AND(SUM($CH$7:CH52)=1,CI51&lt;1),1,"") )</f>
        <v/>
      </c>
      <c r="CJ52" s="64"/>
      <c r="CK52" s="64" t="str">
        <f t="shared" si="25"/>
        <v/>
      </c>
      <c r="CL52" s="64"/>
      <c r="CM52" s="64">
        <f t="shared" si="13"/>
        <v>116</v>
      </c>
      <c r="CN52" s="68">
        <f t="shared" si="18"/>
        <v>0</v>
      </c>
      <c r="CO52" s="66"/>
      <c r="CP52" s="68">
        <f t="shared" si="19"/>
        <v>0</v>
      </c>
      <c r="CQ52" s="75">
        <f t="shared" si="14"/>
        <v>0</v>
      </c>
    </row>
    <row r="53" spans="2:95" ht="15" customHeight="1" x14ac:dyDescent="0.25">
      <c r="B53" s="95"/>
      <c r="C53" s="600">
        <v>133</v>
      </c>
      <c r="D53" s="584" t="s">
        <v>24</v>
      </c>
      <c r="E53" s="593">
        <v>2</v>
      </c>
      <c r="F53" s="530" t="s">
        <v>244</v>
      </c>
      <c r="G53" s="33" t="s">
        <v>247</v>
      </c>
      <c r="H53" s="564">
        <v>132</v>
      </c>
      <c r="K53" s="496"/>
      <c r="L53" s="495">
        <f>Samples!C36</f>
        <v>0</v>
      </c>
      <c r="M53" s="4" t="s">
        <v>5</v>
      </c>
      <c r="Q53" s="613"/>
      <c r="R53" s="40"/>
      <c r="S53" s="40"/>
      <c r="T53" s="41"/>
      <c r="U53" s="41"/>
      <c r="V53" s="41"/>
      <c r="W53" s="41"/>
      <c r="X53" s="41"/>
      <c r="Y53" s="41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BT53" s="13">
        <v>47</v>
      </c>
      <c r="BU53" s="64"/>
      <c r="BV53" s="16" t="str">
        <f t="shared" si="20"/>
        <v/>
      </c>
      <c r="BW53" s="19" t="str">
        <f t="shared" si="15"/>
        <v/>
      </c>
      <c r="BX53" s="64"/>
      <c r="BY53" s="16" t="str">
        <f t="shared" si="21"/>
        <v/>
      </c>
      <c r="BZ53" s="19" t="str">
        <f t="shared" si="16"/>
        <v/>
      </c>
      <c r="CA53" s="64"/>
      <c r="CB53" s="16" t="str">
        <f t="shared" si="22"/>
        <v/>
      </c>
      <c r="CC53" s="19" t="str">
        <f t="shared" si="17"/>
        <v/>
      </c>
      <c r="CD53" s="16"/>
      <c r="CE53" s="64" t="str">
        <f t="shared" si="23"/>
        <v/>
      </c>
      <c r="CF53" s="64"/>
      <c r="CG53" s="64"/>
      <c r="CH53" s="16" t="str">
        <f t="shared" si="24"/>
        <v/>
      </c>
      <c r="CI53" s="19" t="str">
        <f>IF(AND(SUM($CH$7:CH53)&gt;0,SUM($CH$7:CH53)&lt;1),SUM($CH$7:CH53),IF(AND(SUM($CH$7:CH53)=1,CI52&lt;1),1,"") )</f>
        <v/>
      </c>
      <c r="CJ53" s="64"/>
      <c r="CK53" s="64" t="str">
        <f t="shared" si="25"/>
        <v/>
      </c>
      <c r="CL53" s="64"/>
      <c r="CM53" s="64">
        <f t="shared" si="13"/>
        <v>118</v>
      </c>
      <c r="CN53" s="68">
        <f t="shared" si="18"/>
        <v>0</v>
      </c>
      <c r="CO53" s="66"/>
      <c r="CP53" s="68">
        <f t="shared" si="19"/>
        <v>0</v>
      </c>
      <c r="CQ53" s="75">
        <f t="shared" si="14"/>
        <v>0</v>
      </c>
    </row>
    <row r="54" spans="2:95" ht="15" customHeight="1" x14ac:dyDescent="0.25">
      <c r="B54" s="95"/>
      <c r="C54" s="600">
        <v>154</v>
      </c>
      <c r="D54" s="584" t="s">
        <v>261</v>
      </c>
      <c r="E54" s="593">
        <v>1</v>
      </c>
      <c r="F54" s="530" t="s">
        <v>78</v>
      </c>
      <c r="G54" s="33" t="s">
        <v>75</v>
      </c>
      <c r="H54" s="564">
        <v>132</v>
      </c>
      <c r="K54" s="496"/>
      <c r="L54" s="495">
        <f>Samples!C37</f>
        <v>0</v>
      </c>
      <c r="M54" s="4" t="s">
        <v>5</v>
      </c>
      <c r="Q54" s="613"/>
      <c r="R54" s="40"/>
      <c r="S54" s="40"/>
      <c r="T54" s="40"/>
      <c r="U54" s="41"/>
      <c r="V54" s="41"/>
      <c r="W54" s="41"/>
      <c r="X54" s="41"/>
      <c r="Y54" s="41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BT54" s="13">
        <v>48</v>
      </c>
      <c r="BU54" s="64"/>
      <c r="BV54" s="16" t="str">
        <f t="shared" si="20"/>
        <v/>
      </c>
      <c r="BW54" s="19" t="str">
        <f t="shared" si="15"/>
        <v/>
      </c>
      <c r="BX54" s="64"/>
      <c r="BY54" s="16" t="str">
        <f t="shared" si="21"/>
        <v/>
      </c>
      <c r="BZ54" s="19" t="str">
        <f t="shared" si="16"/>
        <v/>
      </c>
      <c r="CA54" s="64"/>
      <c r="CB54" s="16" t="str">
        <f t="shared" si="22"/>
        <v/>
      </c>
      <c r="CC54" s="19" t="str">
        <f t="shared" si="17"/>
        <v/>
      </c>
      <c r="CD54" s="16"/>
      <c r="CE54" s="64" t="str">
        <f t="shared" si="23"/>
        <v/>
      </c>
      <c r="CF54" s="64"/>
      <c r="CG54" s="64"/>
      <c r="CH54" s="16" t="str">
        <f t="shared" si="24"/>
        <v/>
      </c>
      <c r="CI54" s="19" t="str">
        <f>IF(AND(SUM($CH$7:CH54)&gt;0,SUM($CH$7:CH54)&lt;1),SUM($CH$7:CH54),IF(AND(SUM($CH$7:CH54)=1,CI53&lt;1),1,"") )</f>
        <v/>
      </c>
      <c r="CJ54" s="64"/>
      <c r="CK54" s="64" t="str">
        <f t="shared" si="25"/>
        <v/>
      </c>
      <c r="CL54" s="64"/>
      <c r="CM54" s="64">
        <f t="shared" si="13"/>
        <v>121</v>
      </c>
      <c r="CN54" s="68">
        <f t="shared" si="18"/>
        <v>0</v>
      </c>
      <c r="CO54" s="66"/>
      <c r="CP54" s="68">
        <f t="shared" si="19"/>
        <v>0</v>
      </c>
      <c r="CQ54" s="75">
        <f t="shared" si="14"/>
        <v>0</v>
      </c>
    </row>
    <row r="55" spans="2:95" ht="15" customHeight="1" x14ac:dyDescent="0.25">
      <c r="B55" s="95"/>
      <c r="C55" s="600">
        <v>123</v>
      </c>
      <c r="D55" s="584" t="s">
        <v>24</v>
      </c>
      <c r="E55" s="593">
        <v>11</v>
      </c>
      <c r="F55" s="530" t="s">
        <v>268</v>
      </c>
      <c r="G55" s="33" t="s">
        <v>247</v>
      </c>
      <c r="H55" s="564">
        <v>130</v>
      </c>
      <c r="K55" s="496"/>
      <c r="L55" s="495">
        <f>Samples!C38</f>
        <v>0</v>
      </c>
      <c r="M55" s="4" t="s">
        <v>5</v>
      </c>
      <c r="Q55" s="613"/>
      <c r="R55" s="40"/>
      <c r="S55" s="40"/>
      <c r="T55" s="40"/>
      <c r="U55" s="41"/>
      <c r="V55" s="41"/>
      <c r="W55" s="41"/>
      <c r="X55" s="41"/>
      <c r="Y55" s="41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BT55" s="13">
        <v>49</v>
      </c>
      <c r="BU55" s="64"/>
      <c r="BV55" s="16" t="str">
        <f t="shared" si="20"/>
        <v/>
      </c>
      <c r="BW55" s="19" t="str">
        <f t="shared" si="15"/>
        <v/>
      </c>
      <c r="BX55" s="64"/>
      <c r="BY55" s="16" t="str">
        <f t="shared" si="21"/>
        <v/>
      </c>
      <c r="BZ55" s="19" t="str">
        <f t="shared" si="16"/>
        <v/>
      </c>
      <c r="CA55" s="64"/>
      <c r="CB55" s="16" t="str">
        <f t="shared" si="22"/>
        <v/>
      </c>
      <c r="CC55" s="19" t="str">
        <f t="shared" si="17"/>
        <v/>
      </c>
      <c r="CD55" s="16"/>
      <c r="CE55" s="64" t="str">
        <f t="shared" si="23"/>
        <v/>
      </c>
      <c r="CF55" s="64"/>
      <c r="CG55" s="64"/>
      <c r="CH55" s="16" t="str">
        <f t="shared" si="24"/>
        <v/>
      </c>
      <c r="CI55" s="19" t="str">
        <f>IF(AND(SUM($CH$7:CH55)&gt;0,SUM($CH$7:CH55)&lt;1),SUM($CH$7:CH55),IF(AND(SUM($CH$7:CH55)=1,CI54&lt;1),1,"") )</f>
        <v/>
      </c>
      <c r="CJ55" s="64"/>
      <c r="CK55" s="64" t="str">
        <f t="shared" si="25"/>
        <v/>
      </c>
      <c r="CL55" s="64"/>
      <c r="CM55" s="64">
        <f t="shared" si="13"/>
        <v>123</v>
      </c>
      <c r="CN55" s="68">
        <f t="shared" si="18"/>
        <v>0</v>
      </c>
      <c r="CO55" s="66"/>
      <c r="CP55" s="68">
        <f t="shared" si="19"/>
        <v>0</v>
      </c>
      <c r="CQ55" s="75">
        <f t="shared" si="14"/>
        <v>0</v>
      </c>
    </row>
    <row r="56" spans="2:95" ht="15" customHeight="1" x14ac:dyDescent="0.25">
      <c r="B56" s="95"/>
      <c r="C56" s="600">
        <v>121</v>
      </c>
      <c r="D56" s="584" t="s">
        <v>261</v>
      </c>
      <c r="E56" s="593">
        <v>1</v>
      </c>
      <c r="F56" s="530" t="s">
        <v>75</v>
      </c>
      <c r="G56" s="33" t="s">
        <v>78</v>
      </c>
      <c r="H56" s="564">
        <v>129</v>
      </c>
      <c r="K56" s="496"/>
      <c r="L56" s="495">
        <f>Samples!C39</f>
        <v>0</v>
      </c>
      <c r="M56" s="4" t="s">
        <v>5</v>
      </c>
      <c r="Q56" s="613"/>
      <c r="R56" s="40"/>
      <c r="S56" s="40"/>
      <c r="T56" s="40"/>
      <c r="U56" s="41"/>
      <c r="V56" s="41"/>
      <c r="W56" s="41"/>
      <c r="X56" s="41"/>
      <c r="Y56" s="41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BT56" s="13">
        <v>50</v>
      </c>
      <c r="BU56" s="64"/>
      <c r="BV56" s="16" t="str">
        <f t="shared" si="20"/>
        <v/>
      </c>
      <c r="BW56" s="19" t="str">
        <f t="shared" si="15"/>
        <v/>
      </c>
      <c r="BX56" s="64"/>
      <c r="BY56" s="16" t="str">
        <f t="shared" si="21"/>
        <v/>
      </c>
      <c r="BZ56" s="19" t="str">
        <f t="shared" si="16"/>
        <v/>
      </c>
      <c r="CA56" s="64"/>
      <c r="CB56" s="16" t="str">
        <f t="shared" si="22"/>
        <v/>
      </c>
      <c r="CC56" s="19" t="str">
        <f t="shared" si="17"/>
        <v/>
      </c>
      <c r="CD56" s="16"/>
      <c r="CE56" s="64" t="str">
        <f t="shared" si="23"/>
        <v/>
      </c>
      <c r="CF56" s="64"/>
      <c r="CG56" s="64"/>
      <c r="CH56" s="16" t="str">
        <f t="shared" si="24"/>
        <v/>
      </c>
      <c r="CI56" s="19" t="str">
        <f>IF(AND(SUM($CH$7:CH56)&gt;0,SUM($CH$7:CH56)&lt;1),SUM($CH$7:CH56),IF(AND(SUM($CH$7:CH56)=1,CI55&lt;1),1,"") )</f>
        <v/>
      </c>
      <c r="CJ56" s="64"/>
      <c r="CK56" s="64" t="str">
        <f t="shared" si="25"/>
        <v/>
      </c>
      <c r="CL56" s="64"/>
      <c r="CM56" s="64">
        <f t="shared" si="13"/>
        <v>126</v>
      </c>
      <c r="CN56" s="68">
        <f t="shared" si="18"/>
        <v>0</v>
      </c>
      <c r="CO56" s="66"/>
      <c r="CP56" s="68">
        <f t="shared" si="19"/>
        <v>0</v>
      </c>
      <c r="CQ56" s="75">
        <f t="shared" si="14"/>
        <v>0</v>
      </c>
    </row>
    <row r="57" spans="2:95" ht="15" customHeight="1" x14ac:dyDescent="0.25">
      <c r="B57" s="95"/>
      <c r="C57" s="600">
        <v>130</v>
      </c>
      <c r="D57" s="584" t="s">
        <v>24</v>
      </c>
      <c r="E57" s="593">
        <v>5</v>
      </c>
      <c r="F57" s="530" t="s">
        <v>269</v>
      </c>
      <c r="G57" s="33" t="s">
        <v>247</v>
      </c>
      <c r="H57" s="564">
        <v>127</v>
      </c>
      <c r="K57" s="496"/>
      <c r="L57" s="495">
        <f>Samples!C40</f>
        <v>0</v>
      </c>
      <c r="M57" s="4" t="s">
        <v>5</v>
      </c>
      <c r="Q57" s="613"/>
      <c r="R57" s="40"/>
      <c r="S57" s="40"/>
      <c r="T57" s="40"/>
      <c r="U57" s="41"/>
      <c r="V57" s="41"/>
      <c r="W57" s="41"/>
      <c r="X57" s="41"/>
      <c r="Y57" s="41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BT57" s="13">
        <v>51</v>
      </c>
      <c r="BU57" s="64"/>
      <c r="BV57" s="16" t="str">
        <f t="shared" si="20"/>
        <v/>
      </c>
      <c r="BW57" s="19" t="str">
        <f t="shared" si="15"/>
        <v/>
      </c>
      <c r="BX57" s="64"/>
      <c r="BY57" s="16" t="str">
        <f t="shared" si="21"/>
        <v/>
      </c>
      <c r="BZ57" s="19" t="str">
        <f t="shared" si="16"/>
        <v/>
      </c>
      <c r="CA57" s="64"/>
      <c r="CB57" s="16" t="str">
        <f t="shared" si="22"/>
        <v/>
      </c>
      <c r="CC57" s="19" t="str">
        <f t="shared" si="17"/>
        <v/>
      </c>
      <c r="CD57" s="16"/>
      <c r="CE57" s="64" t="str">
        <f t="shared" si="23"/>
        <v/>
      </c>
      <c r="CF57" s="64"/>
      <c r="CG57" s="64"/>
      <c r="CH57" s="16" t="str">
        <f t="shared" si="24"/>
        <v/>
      </c>
      <c r="CI57" s="19" t="str">
        <f>IF(AND(SUM($CH$7:CH57)&gt;0,SUM($CH$7:CH57)&lt;1),SUM($CH$7:CH57),IF(AND(SUM($CH$7:CH57)=1,CI56&lt;1),1,"") )</f>
        <v/>
      </c>
      <c r="CJ57" s="64"/>
      <c r="CK57" s="64" t="str">
        <f t="shared" si="25"/>
        <v/>
      </c>
      <c r="CL57" s="64"/>
      <c r="CM57" s="64">
        <f t="shared" si="13"/>
        <v>128</v>
      </c>
      <c r="CN57" s="68">
        <f t="shared" si="18"/>
        <v>0</v>
      </c>
      <c r="CO57" s="66"/>
      <c r="CP57" s="68">
        <f t="shared" si="19"/>
        <v>0</v>
      </c>
      <c r="CQ57" s="75">
        <f t="shared" si="14"/>
        <v>0</v>
      </c>
    </row>
    <row r="58" spans="2:95" ht="15" customHeight="1" x14ac:dyDescent="0.25">
      <c r="B58" s="95"/>
      <c r="C58" s="600">
        <v>138</v>
      </c>
      <c r="D58" s="584" t="s">
        <v>24</v>
      </c>
      <c r="E58" s="593">
        <v>11</v>
      </c>
      <c r="F58" s="530" t="s">
        <v>270</v>
      </c>
      <c r="G58" s="33" t="s">
        <v>247</v>
      </c>
      <c r="H58" s="564">
        <v>123</v>
      </c>
      <c r="K58" s="496"/>
      <c r="L58" s="495">
        <f>Samples!C41</f>
        <v>0</v>
      </c>
      <c r="M58" s="4" t="s">
        <v>5</v>
      </c>
      <c r="Q58" s="613"/>
      <c r="R58" s="40"/>
      <c r="S58" s="40"/>
      <c r="T58" s="40"/>
      <c r="U58" s="41"/>
      <c r="V58" s="41"/>
      <c r="W58" s="41"/>
      <c r="X58" s="41"/>
      <c r="Y58" s="41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BT58" s="13">
        <v>52</v>
      </c>
      <c r="BU58" s="64"/>
      <c r="BV58" s="16" t="str">
        <f t="shared" si="20"/>
        <v/>
      </c>
      <c r="BW58" s="19" t="str">
        <f t="shared" si="15"/>
        <v/>
      </c>
      <c r="BX58" s="64"/>
      <c r="BY58" s="16" t="str">
        <f t="shared" si="21"/>
        <v/>
      </c>
      <c r="BZ58" s="19" t="str">
        <f t="shared" si="16"/>
        <v/>
      </c>
      <c r="CA58" s="64"/>
      <c r="CB58" s="16" t="str">
        <f t="shared" si="22"/>
        <v/>
      </c>
      <c r="CC58" s="19" t="str">
        <f t="shared" si="17"/>
        <v/>
      </c>
      <c r="CD58" s="16"/>
      <c r="CE58" s="64" t="str">
        <f t="shared" si="23"/>
        <v/>
      </c>
      <c r="CF58" s="64"/>
      <c r="CG58" s="64"/>
      <c r="CH58" s="16" t="str">
        <f t="shared" si="24"/>
        <v/>
      </c>
      <c r="CI58" s="19" t="str">
        <f>IF(AND(SUM($CH$7:CH58)&gt;0,SUM($CH$7:CH58)&lt;1),SUM($CH$7:CH58),IF(AND(SUM($CH$7:CH58)=1,CI57&lt;1),1,"") )</f>
        <v/>
      </c>
      <c r="CJ58" s="64"/>
      <c r="CK58" s="64" t="str">
        <f t="shared" si="25"/>
        <v/>
      </c>
      <c r="CL58" s="64"/>
      <c r="CM58" s="64">
        <f t="shared" si="13"/>
        <v>131</v>
      </c>
      <c r="CN58" s="68">
        <f t="shared" si="18"/>
        <v>0</v>
      </c>
      <c r="CO58" s="66"/>
      <c r="CP58" s="68">
        <f t="shared" si="19"/>
        <v>0</v>
      </c>
      <c r="CQ58" s="75">
        <f t="shared" si="14"/>
        <v>0</v>
      </c>
    </row>
    <row r="59" spans="2:95" ht="15" customHeight="1" x14ac:dyDescent="0.25">
      <c r="B59" s="95"/>
      <c r="C59" s="600">
        <v>124</v>
      </c>
      <c r="D59" s="584" t="s">
        <v>24</v>
      </c>
      <c r="E59" s="593">
        <v>17</v>
      </c>
      <c r="F59" s="530" t="s">
        <v>271</v>
      </c>
      <c r="G59" s="33" t="s">
        <v>247</v>
      </c>
      <c r="H59" s="564">
        <v>121</v>
      </c>
      <c r="K59" s="496"/>
      <c r="L59" s="495">
        <f>Samples!C42</f>
        <v>0</v>
      </c>
      <c r="M59" s="4" t="s">
        <v>5</v>
      </c>
      <c r="Q59" s="613"/>
      <c r="R59" s="40"/>
      <c r="S59" s="40"/>
      <c r="T59" s="40"/>
      <c r="U59" s="41"/>
      <c r="V59" s="41"/>
      <c r="W59" s="41"/>
      <c r="X59" s="41"/>
      <c r="Y59" s="41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BT59" s="13">
        <v>53</v>
      </c>
      <c r="BU59" s="64"/>
      <c r="BV59" s="16" t="str">
        <f t="shared" si="20"/>
        <v/>
      </c>
      <c r="BW59" s="19" t="str">
        <f t="shared" si="15"/>
        <v/>
      </c>
      <c r="BX59" s="64"/>
      <c r="BY59" s="16" t="str">
        <f t="shared" si="21"/>
        <v/>
      </c>
      <c r="BZ59" s="19" t="str">
        <f t="shared" si="16"/>
        <v/>
      </c>
      <c r="CA59" s="64"/>
      <c r="CB59" s="16" t="str">
        <f t="shared" si="22"/>
        <v/>
      </c>
      <c r="CC59" s="19" t="str">
        <f t="shared" si="17"/>
        <v/>
      </c>
      <c r="CD59" s="16"/>
      <c r="CE59" s="64" t="str">
        <f t="shared" si="23"/>
        <v/>
      </c>
      <c r="CF59" s="64"/>
      <c r="CG59" s="64"/>
      <c r="CH59" s="16" t="str">
        <f t="shared" si="24"/>
        <v/>
      </c>
      <c r="CI59" s="19" t="str">
        <f>IF(AND(SUM($CH$7:CH59)&gt;0,SUM($CH$7:CH59)&lt;1),SUM($CH$7:CH59),IF(AND(SUM($CH$7:CH59)=1,CI58&lt;1),1,"") )</f>
        <v/>
      </c>
      <c r="CJ59" s="64"/>
      <c r="CK59" s="64" t="str">
        <f t="shared" si="25"/>
        <v/>
      </c>
      <c r="CL59" s="64"/>
      <c r="CM59" s="64">
        <f t="shared" si="13"/>
        <v>133</v>
      </c>
      <c r="CN59" s="68">
        <f t="shared" si="18"/>
        <v>0</v>
      </c>
      <c r="CO59" s="66"/>
      <c r="CP59" s="68">
        <f t="shared" si="19"/>
        <v>0</v>
      </c>
      <c r="CQ59" s="75">
        <f t="shared" si="14"/>
        <v>0</v>
      </c>
    </row>
    <row r="60" spans="2:95" ht="15" customHeight="1" x14ac:dyDescent="0.25">
      <c r="B60" s="95"/>
      <c r="C60" s="600">
        <v>134</v>
      </c>
      <c r="D60" s="584" t="s">
        <v>24</v>
      </c>
      <c r="E60" s="593">
        <v>5</v>
      </c>
      <c r="F60" s="530" t="s">
        <v>272</v>
      </c>
      <c r="G60" s="33" t="s">
        <v>247</v>
      </c>
      <c r="H60" s="564">
        <v>114</v>
      </c>
      <c r="K60" s="496"/>
      <c r="L60" s="495">
        <f>Samples!C43</f>
        <v>0</v>
      </c>
      <c r="M60" s="4" t="s">
        <v>5</v>
      </c>
      <c r="Q60" s="613"/>
      <c r="R60" s="40"/>
      <c r="S60" s="40"/>
      <c r="T60" s="40"/>
      <c r="U60" s="41"/>
      <c r="V60" s="41"/>
      <c r="W60" s="41"/>
      <c r="X60" s="41"/>
      <c r="Y60" s="41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BT60" s="13">
        <v>54</v>
      </c>
      <c r="BU60" s="64"/>
      <c r="BV60" s="16" t="str">
        <f t="shared" si="20"/>
        <v/>
      </c>
      <c r="BW60" s="19" t="str">
        <f t="shared" si="15"/>
        <v/>
      </c>
      <c r="BX60" s="64"/>
      <c r="BY60" s="16" t="str">
        <f t="shared" si="21"/>
        <v/>
      </c>
      <c r="BZ60" s="19" t="str">
        <f t="shared" si="16"/>
        <v/>
      </c>
      <c r="CA60" s="64"/>
      <c r="CB60" s="16" t="str">
        <f t="shared" si="22"/>
        <v/>
      </c>
      <c r="CC60" s="19" t="str">
        <f t="shared" si="17"/>
        <v/>
      </c>
      <c r="CD60" s="16"/>
      <c r="CE60" s="64" t="str">
        <f t="shared" si="23"/>
        <v/>
      </c>
      <c r="CF60" s="64"/>
      <c r="CG60" s="64"/>
      <c r="CH60" s="16" t="str">
        <f t="shared" si="24"/>
        <v/>
      </c>
      <c r="CI60" s="19" t="str">
        <f>IF(AND(SUM($CH$7:CH60)&gt;0,SUM($CH$7:CH60)&lt;1),SUM($CH$7:CH60),IF(AND(SUM($CH$7:CH60)=1,CI59&lt;1),1,"") )</f>
        <v/>
      </c>
      <c r="CJ60" s="64"/>
      <c r="CK60" s="64" t="str">
        <f t="shared" si="25"/>
        <v/>
      </c>
      <c r="CL60" s="64"/>
      <c r="CM60" s="64">
        <f t="shared" si="13"/>
        <v>136</v>
      </c>
      <c r="CN60" s="68">
        <f t="shared" si="18"/>
        <v>0</v>
      </c>
      <c r="CO60" s="66"/>
      <c r="CP60" s="68">
        <f t="shared" si="19"/>
        <v>0</v>
      </c>
      <c r="CQ60" s="75">
        <f t="shared" si="14"/>
        <v>0</v>
      </c>
    </row>
    <row r="61" spans="2:95" ht="15" customHeight="1" x14ac:dyDescent="0.25">
      <c r="B61" s="95"/>
      <c r="C61" s="600">
        <v>134</v>
      </c>
      <c r="D61" s="584" t="s">
        <v>24</v>
      </c>
      <c r="E61" s="593">
        <v>7</v>
      </c>
      <c r="F61" s="530" t="s">
        <v>273</v>
      </c>
      <c r="G61" s="33" t="s">
        <v>247</v>
      </c>
      <c r="H61" s="564">
        <v>111</v>
      </c>
      <c r="K61" s="496"/>
      <c r="L61" s="495">
        <f>Samples!C44</f>
        <v>0</v>
      </c>
      <c r="M61" s="4" t="s">
        <v>5</v>
      </c>
      <c r="Q61" s="613"/>
      <c r="R61" s="40"/>
      <c r="S61" s="40"/>
      <c r="T61" s="40"/>
      <c r="U61" s="41"/>
      <c r="V61" s="41"/>
      <c r="W61" s="41"/>
      <c r="X61" s="41"/>
      <c r="Y61" s="41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BT61" s="13">
        <v>55</v>
      </c>
      <c r="BU61" s="64"/>
      <c r="BV61" s="16" t="str">
        <f t="shared" si="20"/>
        <v/>
      </c>
      <c r="BW61" s="19" t="str">
        <f t="shared" si="15"/>
        <v/>
      </c>
      <c r="BX61" s="64"/>
      <c r="BY61" s="16" t="str">
        <f t="shared" si="21"/>
        <v/>
      </c>
      <c r="BZ61" s="19" t="str">
        <f t="shared" si="16"/>
        <v/>
      </c>
      <c r="CA61" s="64"/>
      <c r="CB61" s="16" t="str">
        <f t="shared" si="22"/>
        <v/>
      </c>
      <c r="CC61" s="19" t="str">
        <f t="shared" si="17"/>
        <v/>
      </c>
      <c r="CD61" s="16"/>
      <c r="CE61" s="64" t="str">
        <f t="shared" si="23"/>
        <v/>
      </c>
      <c r="CF61" s="64"/>
      <c r="CG61" s="64"/>
      <c r="CH61" s="16" t="str">
        <f t="shared" si="24"/>
        <v/>
      </c>
      <c r="CI61" s="19" t="str">
        <f>IF(AND(SUM($CH$7:CH61)&gt;0,SUM($CH$7:CH61)&lt;1),SUM($CH$7:CH61),IF(AND(SUM($CH$7:CH61)=1,CI60&lt;1),1,"") )</f>
        <v/>
      </c>
      <c r="CJ61" s="64"/>
      <c r="CK61" s="64" t="str">
        <f t="shared" si="25"/>
        <v/>
      </c>
      <c r="CL61" s="64"/>
      <c r="CM61" s="64">
        <f t="shared" si="13"/>
        <v>138</v>
      </c>
      <c r="CN61" s="68">
        <f t="shared" si="18"/>
        <v>0</v>
      </c>
      <c r="CO61" s="66"/>
      <c r="CP61" s="68">
        <f t="shared" si="19"/>
        <v>0</v>
      </c>
      <c r="CQ61" s="75">
        <f t="shared" si="14"/>
        <v>0</v>
      </c>
    </row>
    <row r="62" spans="2:95" ht="15" customHeight="1" x14ac:dyDescent="0.25">
      <c r="B62" s="95"/>
      <c r="C62" s="600">
        <v>134</v>
      </c>
      <c r="D62" s="584" t="s">
        <v>24</v>
      </c>
      <c r="E62" s="593">
        <v>8</v>
      </c>
      <c r="F62" s="530" t="s">
        <v>274</v>
      </c>
      <c r="G62" s="33" t="s">
        <v>247</v>
      </c>
      <c r="H62" s="564">
        <v>111</v>
      </c>
      <c r="K62" s="496"/>
      <c r="L62" s="495">
        <f>Samples!C45</f>
        <v>0</v>
      </c>
      <c r="M62" s="4" t="s">
        <v>5</v>
      </c>
      <c r="Q62" s="613"/>
      <c r="R62" s="40"/>
      <c r="S62" s="40"/>
      <c r="T62" s="40"/>
      <c r="U62" s="41"/>
      <c r="V62" s="41"/>
      <c r="W62" s="41"/>
      <c r="X62" s="41"/>
      <c r="Y62" s="41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BT62" s="13">
        <v>56</v>
      </c>
      <c r="BU62" s="64"/>
      <c r="BV62" s="16" t="str">
        <f t="shared" si="20"/>
        <v/>
      </c>
      <c r="BW62" s="19" t="str">
        <f t="shared" si="15"/>
        <v/>
      </c>
      <c r="BX62" s="64"/>
      <c r="BY62" s="16" t="str">
        <f t="shared" si="21"/>
        <v/>
      </c>
      <c r="BZ62" s="19" t="str">
        <f t="shared" si="16"/>
        <v/>
      </c>
      <c r="CA62" s="64"/>
      <c r="CB62" s="16" t="str">
        <f t="shared" si="22"/>
        <v/>
      </c>
      <c r="CC62" s="19" t="str">
        <f t="shared" si="17"/>
        <v/>
      </c>
      <c r="CD62" s="16"/>
      <c r="CE62" s="64" t="str">
        <f t="shared" si="23"/>
        <v/>
      </c>
      <c r="CF62" s="64"/>
      <c r="CG62" s="64"/>
      <c r="CH62" s="16" t="str">
        <f t="shared" si="24"/>
        <v/>
      </c>
      <c r="CI62" s="19" t="str">
        <f>IF(AND(SUM($CH$7:CH62)&gt;0,SUM($CH$7:CH62)&lt;1),SUM($CH$7:CH62),IF(AND(SUM($CH$7:CH62)=1,CI61&lt;1),1,"") )</f>
        <v/>
      </c>
      <c r="CJ62" s="64"/>
      <c r="CK62" s="64" t="str">
        <f t="shared" si="25"/>
        <v/>
      </c>
      <c r="CL62" s="64"/>
      <c r="CM62" s="64">
        <f t="shared" si="13"/>
        <v>141</v>
      </c>
      <c r="CN62" s="68">
        <f t="shared" si="18"/>
        <v>0</v>
      </c>
      <c r="CO62" s="66"/>
      <c r="CP62" s="68">
        <f t="shared" si="19"/>
        <v>0</v>
      </c>
      <c r="CQ62" s="75">
        <f t="shared" si="14"/>
        <v>0</v>
      </c>
    </row>
    <row r="63" spans="2:95" ht="15" customHeight="1" x14ac:dyDescent="0.25">
      <c r="B63" s="95"/>
      <c r="C63" s="600">
        <v>118</v>
      </c>
      <c r="D63" s="584" t="s">
        <v>24</v>
      </c>
      <c r="E63" s="593">
        <v>17</v>
      </c>
      <c r="F63" s="530" t="s">
        <v>275</v>
      </c>
      <c r="G63" s="33" t="s">
        <v>247</v>
      </c>
      <c r="H63" s="564">
        <v>100</v>
      </c>
      <c r="K63" s="496"/>
      <c r="L63" s="495">
        <f>Samples!C46</f>
        <v>0</v>
      </c>
      <c r="M63" s="4" t="s">
        <v>5</v>
      </c>
      <c r="Q63" s="613"/>
      <c r="R63" s="40"/>
      <c r="S63" s="40"/>
      <c r="T63" s="40"/>
      <c r="U63" s="41"/>
      <c r="V63" s="41"/>
      <c r="W63" s="41"/>
      <c r="X63" s="41"/>
      <c r="Y63" s="41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BT63" s="13">
        <v>57</v>
      </c>
      <c r="BU63" s="64"/>
      <c r="BV63" s="16" t="str">
        <f t="shared" si="20"/>
        <v/>
      </c>
      <c r="BW63" s="19" t="str">
        <f t="shared" si="15"/>
        <v/>
      </c>
      <c r="BX63" s="64"/>
      <c r="BY63" s="16" t="str">
        <f t="shared" si="21"/>
        <v/>
      </c>
      <c r="BZ63" s="19" t="str">
        <f t="shared" si="16"/>
        <v/>
      </c>
      <c r="CA63" s="64"/>
      <c r="CB63" s="16" t="str">
        <f t="shared" si="22"/>
        <v/>
      </c>
      <c r="CC63" s="19" t="str">
        <f t="shared" si="17"/>
        <v/>
      </c>
      <c r="CD63" s="16"/>
      <c r="CE63" s="64" t="str">
        <f t="shared" si="23"/>
        <v/>
      </c>
      <c r="CF63" s="64"/>
      <c r="CG63" s="64"/>
      <c r="CH63" s="16" t="str">
        <f t="shared" si="24"/>
        <v/>
      </c>
      <c r="CI63" s="19" t="str">
        <f>IF(AND(SUM($CH$7:CH63)&gt;0,SUM($CH$7:CH63)&lt;1),SUM($CH$7:CH63),IF(AND(SUM($CH$7:CH63)=1,CI62&lt;1),1,"") )</f>
        <v/>
      </c>
      <c r="CJ63" s="64"/>
      <c r="CK63" s="64" t="str">
        <f t="shared" si="25"/>
        <v/>
      </c>
      <c r="CL63" s="64"/>
      <c r="CM63" s="64">
        <f t="shared" si="13"/>
        <v>143</v>
      </c>
      <c r="CN63" s="68">
        <f t="shared" si="18"/>
        <v>0</v>
      </c>
      <c r="CO63" s="66"/>
      <c r="CP63" s="68">
        <f t="shared" si="19"/>
        <v>0</v>
      </c>
      <c r="CQ63" s="75">
        <f t="shared" si="14"/>
        <v>0</v>
      </c>
    </row>
    <row r="64" spans="2:95" ht="15" customHeight="1" x14ac:dyDescent="0.25">
      <c r="B64" s="95"/>
      <c r="C64" s="600">
        <v>122</v>
      </c>
      <c r="D64" s="584" t="s">
        <v>24</v>
      </c>
      <c r="E64" s="593">
        <v>13</v>
      </c>
      <c r="F64" s="530" t="s">
        <v>276</v>
      </c>
      <c r="G64" s="33" t="s">
        <v>247</v>
      </c>
      <c r="H64" s="564">
        <v>100</v>
      </c>
      <c r="K64" s="496"/>
      <c r="L64" s="495">
        <f>Samples!C47</f>
        <v>0</v>
      </c>
      <c r="M64" s="4" t="s">
        <v>5</v>
      </c>
      <c r="Q64" s="613"/>
      <c r="R64" s="40"/>
      <c r="S64" s="40"/>
      <c r="T64" s="40"/>
      <c r="U64" s="41"/>
      <c r="V64" s="41"/>
      <c r="W64" s="41"/>
      <c r="X64" s="41"/>
      <c r="Y64" s="41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BT64" s="13">
        <v>58</v>
      </c>
      <c r="BU64" s="64"/>
      <c r="BV64" s="16" t="str">
        <f t="shared" si="20"/>
        <v/>
      </c>
      <c r="BW64" s="19" t="str">
        <f t="shared" si="15"/>
        <v/>
      </c>
      <c r="BX64" s="64"/>
      <c r="BY64" s="16" t="str">
        <f t="shared" si="21"/>
        <v/>
      </c>
      <c r="BZ64" s="19" t="str">
        <f t="shared" si="16"/>
        <v/>
      </c>
      <c r="CA64" s="64"/>
      <c r="CB64" s="16" t="str">
        <f t="shared" si="22"/>
        <v/>
      </c>
      <c r="CC64" s="19" t="str">
        <f t="shared" si="17"/>
        <v/>
      </c>
      <c r="CD64" s="16"/>
      <c r="CE64" s="64" t="str">
        <f t="shared" si="23"/>
        <v/>
      </c>
      <c r="CF64" s="64"/>
      <c r="CG64" s="64"/>
      <c r="CH64" s="16" t="str">
        <f t="shared" si="24"/>
        <v/>
      </c>
      <c r="CI64" s="19" t="str">
        <f>IF(AND(SUM($CH$7:CH64)&gt;0,SUM($CH$7:CH64)&lt;1),SUM($CH$7:CH64),IF(AND(SUM($CH$7:CH64)=1,CI63&lt;1),1,"") )</f>
        <v/>
      </c>
      <c r="CJ64" s="64"/>
      <c r="CK64" s="64" t="str">
        <f t="shared" si="25"/>
        <v/>
      </c>
      <c r="CL64" s="64"/>
      <c r="CM64" s="64">
        <f t="shared" si="13"/>
        <v>146</v>
      </c>
      <c r="CN64" s="68">
        <f t="shared" si="18"/>
        <v>0</v>
      </c>
      <c r="CO64" s="66"/>
      <c r="CP64" s="68">
        <f t="shared" si="19"/>
        <v>0</v>
      </c>
      <c r="CQ64" s="75">
        <f t="shared" si="14"/>
        <v>0</v>
      </c>
    </row>
    <row r="65" spans="2:95" ht="15" customHeight="1" x14ac:dyDescent="0.25">
      <c r="B65" s="95"/>
      <c r="C65" s="600">
        <v>124</v>
      </c>
      <c r="D65" s="584" t="s">
        <v>24</v>
      </c>
      <c r="E65" s="593">
        <v>8</v>
      </c>
      <c r="F65" s="530" t="s">
        <v>277</v>
      </c>
      <c r="G65" s="33" t="s">
        <v>247</v>
      </c>
      <c r="H65" s="564">
        <v>100</v>
      </c>
      <c r="K65" s="496"/>
      <c r="L65" s="495">
        <f>Samples!C48</f>
        <v>0</v>
      </c>
      <c r="M65" s="4" t="s">
        <v>5</v>
      </c>
      <c r="Q65" s="613"/>
      <c r="R65" s="40"/>
      <c r="S65" s="40"/>
      <c r="T65" s="40"/>
      <c r="U65" s="41"/>
      <c r="V65" s="41"/>
      <c r="W65" s="41"/>
      <c r="X65" s="41"/>
      <c r="Y65" s="41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BT65" s="13">
        <v>59</v>
      </c>
      <c r="BU65" s="64"/>
      <c r="BV65" s="16" t="str">
        <f t="shared" si="20"/>
        <v/>
      </c>
      <c r="BW65" s="19" t="str">
        <f t="shared" si="15"/>
        <v/>
      </c>
      <c r="BX65" s="64"/>
      <c r="BY65" s="16" t="str">
        <f t="shared" si="21"/>
        <v/>
      </c>
      <c r="BZ65" s="19" t="str">
        <f t="shared" si="16"/>
        <v/>
      </c>
      <c r="CA65" s="64"/>
      <c r="CB65" s="16" t="str">
        <f t="shared" si="22"/>
        <v/>
      </c>
      <c r="CC65" s="19" t="str">
        <f t="shared" si="17"/>
        <v/>
      </c>
      <c r="CD65" s="16"/>
      <c r="CE65" s="64" t="str">
        <f t="shared" si="23"/>
        <v/>
      </c>
      <c r="CF65" s="64"/>
      <c r="CG65" s="64"/>
      <c r="CH65" s="16" t="str">
        <f t="shared" si="24"/>
        <v/>
      </c>
      <c r="CI65" s="19" t="str">
        <f>IF(AND(SUM($CH$7:CH65)&gt;0,SUM($CH$7:CH65)&lt;1),SUM($CH$7:CH65),IF(AND(SUM($CH$7:CH65)=1,CI64&lt;1),1,"") )</f>
        <v/>
      </c>
      <c r="CJ65" s="64"/>
      <c r="CK65" s="64" t="str">
        <f t="shared" si="25"/>
        <v/>
      </c>
      <c r="CL65" s="64"/>
      <c r="CM65" s="64">
        <f t="shared" si="13"/>
        <v>148</v>
      </c>
      <c r="CN65" s="68">
        <f t="shared" si="18"/>
        <v>0</v>
      </c>
      <c r="CO65" s="66"/>
      <c r="CP65" s="68">
        <f t="shared" si="19"/>
        <v>0</v>
      </c>
      <c r="CQ65" s="75">
        <f t="shared" si="14"/>
        <v>0</v>
      </c>
    </row>
    <row r="66" spans="2:95" ht="15" customHeight="1" x14ac:dyDescent="0.25">
      <c r="B66" s="95"/>
      <c r="K66" s="496"/>
      <c r="L66" s="495">
        <f>Samples!C49</f>
        <v>0</v>
      </c>
      <c r="M66" s="4" t="s">
        <v>5</v>
      </c>
      <c r="Q66" s="613"/>
      <c r="R66" s="40"/>
      <c r="S66" s="40"/>
      <c r="T66" s="40"/>
      <c r="U66" s="41"/>
      <c r="V66" s="41"/>
      <c r="W66" s="41"/>
      <c r="X66" s="41"/>
      <c r="Y66" s="41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BT66" s="13">
        <v>60</v>
      </c>
      <c r="BU66" s="64"/>
      <c r="BV66" s="16" t="str">
        <f t="shared" si="20"/>
        <v/>
      </c>
      <c r="BW66" s="19" t="str">
        <f t="shared" si="15"/>
        <v/>
      </c>
      <c r="BX66" s="64"/>
      <c r="BY66" s="16" t="str">
        <f t="shared" si="21"/>
        <v/>
      </c>
      <c r="BZ66" s="19" t="str">
        <f t="shared" si="16"/>
        <v/>
      </c>
      <c r="CA66" s="64"/>
      <c r="CB66" s="16" t="str">
        <f t="shared" si="22"/>
        <v/>
      </c>
      <c r="CC66" s="19" t="str">
        <f t="shared" si="17"/>
        <v/>
      </c>
      <c r="CD66" s="16"/>
      <c r="CE66" s="64" t="str">
        <f t="shared" si="23"/>
        <v/>
      </c>
      <c r="CF66" s="64"/>
      <c r="CG66" s="64"/>
      <c r="CH66" s="16" t="str">
        <f t="shared" si="24"/>
        <v/>
      </c>
      <c r="CI66" s="19" t="str">
        <f>IF(AND(SUM($CH$7:CH66)&gt;0,SUM($CH$7:CH66)&lt;1),SUM($CH$7:CH66),IF(AND(SUM($CH$7:CH66)=1,CI65&lt;1),1,"") )</f>
        <v/>
      </c>
      <c r="CJ66" s="64"/>
      <c r="CK66" s="64" t="str">
        <f t="shared" si="25"/>
        <v/>
      </c>
      <c r="CL66" s="64"/>
      <c r="CM66" s="64">
        <f t="shared" si="13"/>
        <v>151</v>
      </c>
      <c r="CN66" s="68">
        <f t="shared" si="18"/>
        <v>0</v>
      </c>
      <c r="CO66" s="66"/>
      <c r="CP66" s="68">
        <f t="shared" si="19"/>
        <v>0</v>
      </c>
      <c r="CQ66" s="75">
        <f t="shared" si="14"/>
        <v>0</v>
      </c>
    </row>
    <row r="67" spans="2:95" ht="15" customHeight="1" x14ac:dyDescent="0.25">
      <c r="B67" s="95"/>
      <c r="K67" s="496"/>
      <c r="L67" s="495">
        <f>Samples!C50</f>
        <v>0</v>
      </c>
      <c r="M67" s="4" t="s">
        <v>5</v>
      </c>
      <c r="Q67" s="613"/>
      <c r="R67" s="40"/>
      <c r="S67" s="40"/>
      <c r="T67" s="40"/>
      <c r="U67" s="41"/>
      <c r="V67" s="41"/>
      <c r="W67" s="41"/>
      <c r="X67" s="41"/>
      <c r="Y67" s="41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BT67" s="13">
        <v>61</v>
      </c>
      <c r="BU67" s="64"/>
      <c r="BV67" s="16" t="str">
        <f t="shared" si="20"/>
        <v/>
      </c>
      <c r="BW67" s="19" t="str">
        <f t="shared" si="15"/>
        <v/>
      </c>
      <c r="BX67" s="64"/>
      <c r="BY67" s="16" t="str">
        <f t="shared" si="21"/>
        <v/>
      </c>
      <c r="BZ67" s="19" t="str">
        <f t="shared" si="16"/>
        <v/>
      </c>
      <c r="CA67" s="64"/>
      <c r="CB67" s="16" t="str">
        <f t="shared" si="22"/>
        <v/>
      </c>
      <c r="CC67" s="19" t="str">
        <f t="shared" si="17"/>
        <v/>
      </c>
      <c r="CD67" s="16"/>
      <c r="CE67" s="64" t="str">
        <f t="shared" si="23"/>
        <v/>
      </c>
      <c r="CF67" s="64"/>
      <c r="CG67" s="64"/>
      <c r="CH67" s="16" t="str">
        <f t="shared" si="24"/>
        <v/>
      </c>
      <c r="CI67" s="19" t="str">
        <f>IF(AND(SUM($CH$7:CH67)&gt;0,SUM($CH$7:CH67)&lt;1),SUM($CH$7:CH67),IF(AND(SUM($CH$7:CH67)=1,CI66&lt;1),1,"") )</f>
        <v/>
      </c>
      <c r="CJ67" s="64"/>
      <c r="CK67" s="64" t="str">
        <f t="shared" si="25"/>
        <v/>
      </c>
      <c r="CL67" s="64"/>
      <c r="CM67" s="64">
        <f t="shared" si="13"/>
        <v>154</v>
      </c>
      <c r="CN67" s="68">
        <f t="shared" si="18"/>
        <v>0</v>
      </c>
      <c r="CO67" s="66"/>
      <c r="CP67" s="68">
        <f t="shared" si="19"/>
        <v>0</v>
      </c>
      <c r="CQ67" s="75">
        <f t="shared" si="14"/>
        <v>0</v>
      </c>
    </row>
    <row r="68" spans="2:95" ht="15" customHeight="1" x14ac:dyDescent="0.25">
      <c r="B68" s="95"/>
      <c r="K68" s="496"/>
      <c r="L68" s="495">
        <f>Samples!C51</f>
        <v>0</v>
      </c>
      <c r="M68" s="4" t="s">
        <v>5</v>
      </c>
      <c r="Q68" s="613"/>
      <c r="R68" s="40"/>
      <c r="S68" s="40"/>
      <c r="T68" s="40"/>
      <c r="U68" s="41"/>
      <c r="V68" s="41"/>
      <c r="W68" s="41"/>
      <c r="X68" s="41"/>
      <c r="Y68" s="41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BT68" s="13">
        <v>62</v>
      </c>
      <c r="BU68" s="64"/>
      <c r="BV68" s="16" t="str">
        <f t="shared" si="20"/>
        <v/>
      </c>
      <c r="BW68" s="19" t="str">
        <f t="shared" si="15"/>
        <v/>
      </c>
      <c r="BX68" s="64"/>
      <c r="BY68" s="16" t="str">
        <f t="shared" si="21"/>
        <v/>
      </c>
      <c r="BZ68" s="19" t="str">
        <f t="shared" si="16"/>
        <v/>
      </c>
      <c r="CA68" s="64"/>
      <c r="CB68" s="16" t="str">
        <f t="shared" si="22"/>
        <v/>
      </c>
      <c r="CC68" s="19" t="str">
        <f t="shared" si="17"/>
        <v/>
      </c>
      <c r="CD68" s="16"/>
      <c r="CE68" s="64" t="str">
        <f t="shared" si="23"/>
        <v/>
      </c>
      <c r="CF68" s="64"/>
      <c r="CG68" s="64"/>
      <c r="CH68" s="16" t="str">
        <f t="shared" si="24"/>
        <v/>
      </c>
      <c r="CI68" s="19" t="str">
        <f>IF(AND(SUM($CH$7:CH68)&gt;0,SUM($CH$7:CH68)&lt;1),SUM($CH$7:CH68),IF(AND(SUM($CH$7:CH68)=1,CI67&lt;1),1,"") )</f>
        <v/>
      </c>
      <c r="CJ68" s="64"/>
      <c r="CK68" s="64" t="str">
        <f t="shared" si="25"/>
        <v/>
      </c>
      <c r="CL68" s="64"/>
      <c r="CM68" s="64">
        <f t="shared" si="13"/>
        <v>156</v>
      </c>
      <c r="CN68" s="68">
        <f t="shared" si="18"/>
        <v>0</v>
      </c>
      <c r="CO68" s="66"/>
      <c r="CP68" s="68">
        <f t="shared" si="19"/>
        <v>0</v>
      </c>
      <c r="CQ68" s="75">
        <f t="shared" si="14"/>
        <v>0</v>
      </c>
    </row>
    <row r="69" spans="2:95" ht="15" customHeight="1" x14ac:dyDescent="0.25">
      <c r="B69" s="95"/>
      <c r="K69" s="496"/>
      <c r="L69" s="495">
        <f>Samples!C52</f>
        <v>0</v>
      </c>
      <c r="M69" s="4" t="s">
        <v>5</v>
      </c>
      <c r="Q69" s="613"/>
      <c r="R69" s="40"/>
      <c r="S69" s="40"/>
      <c r="T69" s="40"/>
      <c r="U69" s="41"/>
      <c r="V69" s="41"/>
      <c r="W69" s="41"/>
      <c r="X69" s="41"/>
      <c r="Y69" s="41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BT69" s="13">
        <v>63</v>
      </c>
      <c r="BU69" s="64"/>
      <c r="BV69" s="16" t="str">
        <f t="shared" si="20"/>
        <v/>
      </c>
      <c r="BW69" s="19" t="str">
        <f t="shared" si="15"/>
        <v/>
      </c>
      <c r="BX69" s="64"/>
      <c r="BY69" s="16" t="str">
        <f t="shared" si="21"/>
        <v/>
      </c>
      <c r="BZ69" s="19" t="str">
        <f t="shared" si="16"/>
        <v/>
      </c>
      <c r="CA69" s="64"/>
      <c r="CB69" s="16" t="str">
        <f t="shared" si="22"/>
        <v/>
      </c>
      <c r="CC69" s="19" t="str">
        <f t="shared" si="17"/>
        <v/>
      </c>
      <c r="CD69" s="16"/>
      <c r="CE69" s="64" t="str">
        <f t="shared" si="23"/>
        <v/>
      </c>
      <c r="CF69" s="64"/>
      <c r="CG69" s="64"/>
      <c r="CH69" s="16" t="str">
        <f t="shared" si="24"/>
        <v/>
      </c>
      <c r="CI69" s="19" t="str">
        <f>IF(AND(SUM($CH$7:CH69)&gt;0,SUM($CH$7:CH69)&lt;1),SUM($CH$7:CH69),IF(AND(SUM($CH$7:CH69)=1,CI68&lt;1),1,"") )</f>
        <v/>
      </c>
      <c r="CJ69" s="64"/>
      <c r="CK69" s="64" t="str">
        <f t="shared" si="25"/>
        <v/>
      </c>
      <c r="CL69" s="64"/>
      <c r="CM69" s="64">
        <f t="shared" si="13"/>
        <v>159</v>
      </c>
      <c r="CN69" s="68">
        <f t="shared" si="18"/>
        <v>0</v>
      </c>
      <c r="CO69" s="66"/>
      <c r="CP69" s="68">
        <f t="shared" si="19"/>
        <v>0</v>
      </c>
      <c r="CQ69" s="75">
        <f t="shared" si="14"/>
        <v>0</v>
      </c>
    </row>
    <row r="70" spans="2:95" ht="15" customHeight="1" x14ac:dyDescent="0.25">
      <c r="B70" s="95"/>
      <c r="K70" s="496"/>
      <c r="L70" s="495">
        <f>Samples!C53</f>
        <v>0</v>
      </c>
      <c r="M70" s="4" t="s">
        <v>5</v>
      </c>
      <c r="Q70" s="613"/>
      <c r="R70" s="40"/>
      <c r="S70" s="40"/>
      <c r="T70" s="40"/>
      <c r="U70" s="41"/>
      <c r="V70" s="41"/>
      <c r="W70" s="41"/>
      <c r="X70" s="41"/>
      <c r="Y70" s="41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BT70" s="13">
        <v>64</v>
      </c>
      <c r="BU70" s="64"/>
      <c r="BV70" s="16" t="str">
        <f t="shared" si="20"/>
        <v/>
      </c>
      <c r="BW70" s="19" t="str">
        <f t="shared" si="15"/>
        <v/>
      </c>
      <c r="BX70" s="64"/>
      <c r="BY70" s="16" t="str">
        <f t="shared" si="21"/>
        <v/>
      </c>
      <c r="BZ70" s="19" t="str">
        <f t="shared" si="16"/>
        <v/>
      </c>
      <c r="CA70" s="64"/>
      <c r="CB70" s="16" t="str">
        <f t="shared" si="22"/>
        <v/>
      </c>
      <c r="CC70" s="19" t="str">
        <f t="shared" si="17"/>
        <v/>
      </c>
      <c r="CD70" s="16"/>
      <c r="CE70" s="64" t="str">
        <f t="shared" si="23"/>
        <v/>
      </c>
      <c r="CF70" s="64"/>
      <c r="CG70" s="64"/>
      <c r="CH70" s="16" t="str">
        <f t="shared" si="24"/>
        <v/>
      </c>
      <c r="CI70" s="19" t="str">
        <f>IF(AND(SUM($CH$7:CH70)&gt;0,SUM($CH$7:CH70)&lt;1),SUM($CH$7:CH70),IF(AND(SUM($CH$7:CH70)=1,CI69&lt;1),1,"") )</f>
        <v/>
      </c>
      <c r="CJ70" s="64"/>
      <c r="CK70" s="64" t="str">
        <f t="shared" si="25"/>
        <v/>
      </c>
      <c r="CL70" s="64"/>
      <c r="CM70" s="64">
        <f t="shared" si="13"/>
        <v>161</v>
      </c>
      <c r="CN70" s="68">
        <f t="shared" si="18"/>
        <v>0</v>
      </c>
      <c r="CO70" s="66"/>
      <c r="CP70" s="68">
        <f t="shared" si="19"/>
        <v>0</v>
      </c>
      <c r="CQ70" s="75">
        <f t="shared" si="14"/>
        <v>0</v>
      </c>
    </row>
    <row r="71" spans="2:95" ht="15" customHeight="1" x14ac:dyDescent="0.25">
      <c r="B71" s="95"/>
      <c r="K71" s="496"/>
      <c r="L71" s="495">
        <f>Samples!C54</f>
        <v>0</v>
      </c>
      <c r="M71" s="4" t="s">
        <v>5</v>
      </c>
      <c r="Q71" s="613"/>
      <c r="R71" s="40"/>
      <c r="S71" s="40"/>
      <c r="T71" s="40"/>
      <c r="U71" s="41"/>
      <c r="V71" s="41"/>
      <c r="W71" s="41"/>
      <c r="X71" s="41"/>
      <c r="Y71" s="41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BT71" s="13">
        <v>65</v>
      </c>
      <c r="BU71" s="64"/>
      <c r="BV71" s="16" t="str">
        <f t="shared" ref="BV71:BV102" si="26">IFERROR(IF(BU71&gt;0,BU71/Sumindelreads,""),0)</f>
        <v/>
      </c>
      <c r="BW71" s="19" t="str">
        <f t="shared" si="15"/>
        <v/>
      </c>
      <c r="BX71" s="64"/>
      <c r="BY71" s="16" t="str">
        <f t="shared" ref="BY71:BY102" si="27">IFERROR(IF(BX71&gt;0,BX71/Sumdelreads,""),0)</f>
        <v/>
      </c>
      <c r="BZ71" s="19" t="str">
        <f t="shared" si="16"/>
        <v/>
      </c>
      <c r="CA71" s="64"/>
      <c r="CB71" s="16" t="str">
        <f t="shared" ref="CB71:CB102" si="28">IFERROR(IF(CA71&gt;0,CA71/Suminsreads,""),0)</f>
        <v/>
      </c>
      <c r="CC71" s="19" t="str">
        <f t="shared" si="17"/>
        <v/>
      </c>
      <c r="CD71" s="16"/>
      <c r="CE71" s="64" t="str">
        <f t="shared" ref="CE71:CE102" si="29">IFERROR(IF(CD71&gt;0,CD71/SumMNVreads,""),0)</f>
        <v/>
      </c>
      <c r="CF71" s="64"/>
      <c r="CG71" s="64"/>
      <c r="CH71" s="16" t="str">
        <f t="shared" ref="CH71:CH102" si="30">IFERROR(IF(CG71&gt;0,CG71/SumMMEJreads,""),0)</f>
        <v/>
      </c>
      <c r="CI71" s="19" t="str">
        <f>IF(AND(SUM($CH$7:CH71)&gt;0,SUM($CH$7:CH71)&lt;1),SUM($CH$7:CH71),IF(AND(SUM($CH$7:CH71)=1,CI70&lt;1),1,"") )</f>
        <v/>
      </c>
      <c r="CJ71" s="64"/>
      <c r="CK71" s="64" t="str">
        <f t="shared" ref="CK71:CK102" si="31">IFERROR(IF(CJ71&gt;0,CJ71/SumDuplicationreads,""),0)</f>
        <v/>
      </c>
      <c r="CL71" s="64"/>
      <c r="CM71" s="64">
        <f t="shared" si="13"/>
        <v>164</v>
      </c>
      <c r="CN71" s="68">
        <f t="shared" si="18"/>
        <v>0</v>
      </c>
      <c r="CO71" s="66"/>
      <c r="CP71" s="68">
        <f t="shared" si="19"/>
        <v>0</v>
      </c>
      <c r="CQ71" s="75">
        <f t="shared" si="14"/>
        <v>0</v>
      </c>
    </row>
    <row r="72" spans="2:95" ht="15" customHeight="1" x14ac:dyDescent="0.25">
      <c r="B72" s="95"/>
      <c r="K72" s="496"/>
      <c r="L72" s="495">
        <f>Samples!C55</f>
        <v>0</v>
      </c>
      <c r="M72" s="4" t="s">
        <v>5</v>
      </c>
      <c r="Q72" s="613"/>
      <c r="R72" s="40"/>
      <c r="S72" s="40"/>
      <c r="T72" s="40"/>
      <c r="U72" s="41"/>
      <c r="V72" s="41"/>
      <c r="W72" s="41"/>
      <c r="X72" s="41"/>
      <c r="Y72" s="41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BT72" s="13">
        <v>66</v>
      </c>
      <c r="BU72" s="64"/>
      <c r="BV72" s="16" t="str">
        <f t="shared" si="26"/>
        <v/>
      </c>
      <c r="BW72" s="19" t="str">
        <f t="shared" si="15"/>
        <v/>
      </c>
      <c r="BX72" s="64"/>
      <c r="BY72" s="16" t="str">
        <f t="shared" si="27"/>
        <v/>
      </c>
      <c r="BZ72" s="19" t="str">
        <f t="shared" si="16"/>
        <v/>
      </c>
      <c r="CA72" s="64"/>
      <c r="CB72" s="16" t="str">
        <f t="shared" si="28"/>
        <v/>
      </c>
      <c r="CC72" s="19" t="str">
        <f t="shared" si="17"/>
        <v/>
      </c>
      <c r="CD72" s="16"/>
      <c r="CE72" s="64" t="str">
        <f t="shared" si="29"/>
        <v/>
      </c>
      <c r="CF72" s="64"/>
      <c r="CG72" s="64"/>
      <c r="CH72" s="16" t="str">
        <f t="shared" si="30"/>
        <v/>
      </c>
      <c r="CI72" s="19" t="str">
        <f>IF(AND(SUM($CH$7:CH72)&gt;0,SUM($CH$7:CH72)&lt;1),SUM($CH$7:CH72),IF(AND(SUM($CH$7:CH72)=1,CI71&lt;1),1,"") )</f>
        <v/>
      </c>
      <c r="CJ72" s="64"/>
      <c r="CK72" s="64" t="str">
        <f t="shared" si="31"/>
        <v/>
      </c>
      <c r="CL72" s="64"/>
      <c r="CM72" s="64">
        <f t="shared" ref="CM72:CM105" si="32">IFERROR(INT(BT72/(MAX($BT$7:$BT$105))*250),0)</f>
        <v>166</v>
      </c>
      <c r="CN72" s="68">
        <f t="shared" si="18"/>
        <v>0</v>
      </c>
      <c r="CO72" s="66"/>
      <c r="CP72" s="68">
        <f t="shared" si="19"/>
        <v>0</v>
      </c>
      <c r="CQ72" s="75">
        <f t="shared" ref="CQ72:CQ105" si="33">IFERROR(INT(CG72/(MAX($CG$7:$CG$105))*250),0)</f>
        <v>0</v>
      </c>
    </row>
    <row r="73" spans="2:95" ht="15" customHeight="1" x14ac:dyDescent="0.25">
      <c r="B73" s="95"/>
      <c r="K73" s="496"/>
      <c r="L73" s="495">
        <f>Samples!C56</f>
        <v>0</v>
      </c>
      <c r="M73" s="4" t="s">
        <v>5</v>
      </c>
      <c r="Q73" s="613"/>
      <c r="R73" s="40"/>
      <c r="S73" s="40"/>
      <c r="T73" s="40"/>
      <c r="U73" s="41"/>
      <c r="V73" s="41"/>
      <c r="W73" s="41"/>
      <c r="X73" s="41"/>
      <c r="Y73" s="41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BT73" s="13">
        <v>67</v>
      </c>
      <c r="BU73" s="64"/>
      <c r="BV73" s="16" t="str">
        <f t="shared" si="26"/>
        <v/>
      </c>
      <c r="BW73" s="19" t="str">
        <f t="shared" ref="BW73:BW105" si="34">IFERROR(IF(BW72&lt;1,BV73+BW72,""),BW72)</f>
        <v/>
      </c>
      <c r="BX73" s="64"/>
      <c r="BY73" s="16" t="str">
        <f t="shared" si="27"/>
        <v/>
      </c>
      <c r="BZ73" s="19" t="str">
        <f t="shared" ref="BZ73:BZ105" si="35">IFERROR(IF(BZ72&lt;1,BY73+BZ72,""),BZ72)</f>
        <v/>
      </c>
      <c r="CA73" s="64"/>
      <c r="CB73" s="16" t="str">
        <f t="shared" si="28"/>
        <v/>
      </c>
      <c r="CC73" s="19" t="str">
        <f t="shared" ref="CC73:CC105" si="36">IFERROR(IF(CC72&lt;1,CB73+CC72,IF(CC72="",CB73,"")),CC72)</f>
        <v/>
      </c>
      <c r="CD73" s="16"/>
      <c r="CE73" s="64" t="str">
        <f t="shared" si="29"/>
        <v/>
      </c>
      <c r="CF73" s="64"/>
      <c r="CG73" s="64"/>
      <c r="CH73" s="16" t="str">
        <f t="shared" si="30"/>
        <v/>
      </c>
      <c r="CI73" s="19" t="str">
        <f>IF(AND(SUM($CH$7:CH73)&gt;0,SUM($CH$7:CH73)&lt;1),SUM($CH$7:CH73),IF(AND(SUM($CH$7:CH73)=1,CI72&lt;1),1,"") )</f>
        <v/>
      </c>
      <c r="CJ73" s="64"/>
      <c r="CK73" s="64" t="str">
        <f t="shared" si="31"/>
        <v/>
      </c>
      <c r="CL73" s="64"/>
      <c r="CM73" s="64">
        <f t="shared" si="32"/>
        <v>169</v>
      </c>
      <c r="CN73" s="68">
        <f t="shared" ref="CN73:CN105" si="37">IFERROR(INT(BX73/(MAX($BX$7:$BX$105,$Z$4:$Z$7))*250),0)</f>
        <v>0</v>
      </c>
      <c r="CO73" s="66"/>
      <c r="CP73" s="68">
        <f t="shared" ref="CP73:CP105" si="38">IFERROR(INT(CA73/(MAX($CA$7:$CA$105,$AD$4:$AD$7))*250),0)</f>
        <v>0</v>
      </c>
      <c r="CQ73" s="75">
        <f t="shared" si="33"/>
        <v>0</v>
      </c>
    </row>
    <row r="74" spans="2:95" ht="15" customHeight="1" x14ac:dyDescent="0.25">
      <c r="B74" s="95"/>
      <c r="K74" s="496"/>
      <c r="L74" s="495">
        <f>Samples!C57</f>
        <v>0</v>
      </c>
      <c r="M74" s="4" t="s">
        <v>5</v>
      </c>
      <c r="Q74" s="613"/>
      <c r="R74" s="40"/>
      <c r="S74" s="40"/>
      <c r="T74" s="40"/>
      <c r="U74" s="41"/>
      <c r="V74" s="41"/>
      <c r="W74" s="41"/>
      <c r="X74" s="41"/>
      <c r="Y74" s="41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BT74" s="13">
        <v>68</v>
      </c>
      <c r="BU74" s="64"/>
      <c r="BV74" s="16" t="str">
        <f t="shared" si="26"/>
        <v/>
      </c>
      <c r="BW74" s="19" t="str">
        <f t="shared" si="34"/>
        <v/>
      </c>
      <c r="BX74" s="64"/>
      <c r="BY74" s="16" t="str">
        <f t="shared" si="27"/>
        <v/>
      </c>
      <c r="BZ74" s="19" t="str">
        <f t="shared" si="35"/>
        <v/>
      </c>
      <c r="CA74" s="64"/>
      <c r="CB74" s="16" t="str">
        <f t="shared" si="28"/>
        <v/>
      </c>
      <c r="CC74" s="19" t="str">
        <f t="shared" si="36"/>
        <v/>
      </c>
      <c r="CD74" s="16"/>
      <c r="CE74" s="64" t="str">
        <f t="shared" si="29"/>
        <v/>
      </c>
      <c r="CF74" s="64"/>
      <c r="CG74" s="64"/>
      <c r="CH74" s="16" t="str">
        <f t="shared" si="30"/>
        <v/>
      </c>
      <c r="CI74" s="19" t="str">
        <f>IF(AND(SUM($CH$7:CH74)&gt;0,SUM($CH$7:CH74)&lt;1),SUM($CH$7:CH74),IF(AND(SUM($CH$7:CH74)=1,CI73&lt;1),1,"") )</f>
        <v/>
      </c>
      <c r="CJ74" s="64"/>
      <c r="CK74" s="64" t="str">
        <f t="shared" si="31"/>
        <v/>
      </c>
      <c r="CL74" s="64"/>
      <c r="CM74" s="64">
        <f t="shared" si="32"/>
        <v>171</v>
      </c>
      <c r="CN74" s="68">
        <f t="shared" si="37"/>
        <v>0</v>
      </c>
      <c r="CO74" s="66"/>
      <c r="CP74" s="68">
        <f t="shared" si="38"/>
        <v>0</v>
      </c>
      <c r="CQ74" s="75">
        <f t="shared" si="33"/>
        <v>0</v>
      </c>
    </row>
    <row r="75" spans="2:95" ht="15" customHeight="1" x14ac:dyDescent="0.25">
      <c r="B75" s="95"/>
      <c r="K75" s="496"/>
      <c r="L75" s="495">
        <f>Samples!C58</f>
        <v>0</v>
      </c>
      <c r="M75" s="4" t="s">
        <v>5</v>
      </c>
      <c r="Q75" s="613"/>
      <c r="R75" s="40"/>
      <c r="S75" s="40"/>
      <c r="T75" s="40"/>
      <c r="U75" s="41"/>
      <c r="V75" s="41"/>
      <c r="W75" s="41"/>
      <c r="X75" s="41"/>
      <c r="Y75" s="41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BT75" s="13">
        <v>69</v>
      </c>
      <c r="BU75" s="64"/>
      <c r="BV75" s="16" t="str">
        <f t="shared" si="26"/>
        <v/>
      </c>
      <c r="BW75" s="19" t="str">
        <f t="shared" si="34"/>
        <v/>
      </c>
      <c r="BX75" s="64"/>
      <c r="BY75" s="16" t="str">
        <f t="shared" si="27"/>
        <v/>
      </c>
      <c r="BZ75" s="19" t="str">
        <f t="shared" si="35"/>
        <v/>
      </c>
      <c r="CA75" s="64"/>
      <c r="CB75" s="16" t="str">
        <f t="shared" si="28"/>
        <v/>
      </c>
      <c r="CC75" s="19" t="str">
        <f t="shared" si="36"/>
        <v/>
      </c>
      <c r="CD75" s="16"/>
      <c r="CE75" s="64" t="str">
        <f t="shared" si="29"/>
        <v/>
      </c>
      <c r="CF75" s="64"/>
      <c r="CG75" s="64"/>
      <c r="CH75" s="16" t="str">
        <f t="shared" si="30"/>
        <v/>
      </c>
      <c r="CI75" s="19" t="str">
        <f>IF(AND(SUM($CH$7:CH75)&gt;0,SUM($CH$7:CH75)&lt;1),SUM($CH$7:CH75),IF(AND(SUM($CH$7:CH75)=1,CI74&lt;1),1,"") )</f>
        <v/>
      </c>
      <c r="CJ75" s="64"/>
      <c r="CK75" s="64" t="str">
        <f t="shared" si="31"/>
        <v/>
      </c>
      <c r="CL75" s="64"/>
      <c r="CM75" s="64">
        <f t="shared" si="32"/>
        <v>174</v>
      </c>
      <c r="CN75" s="68">
        <f t="shared" si="37"/>
        <v>0</v>
      </c>
      <c r="CO75" s="66"/>
      <c r="CP75" s="68">
        <f t="shared" si="38"/>
        <v>0</v>
      </c>
      <c r="CQ75" s="75">
        <f t="shared" si="33"/>
        <v>0</v>
      </c>
    </row>
    <row r="76" spans="2:95" ht="15" customHeight="1" x14ac:dyDescent="0.25">
      <c r="B76" s="95"/>
      <c r="K76" s="496"/>
      <c r="L76" s="495">
        <f>Samples!C59</f>
        <v>0</v>
      </c>
      <c r="M76" s="4" t="s">
        <v>5</v>
      </c>
      <c r="Q76" s="613"/>
      <c r="R76" s="40"/>
      <c r="S76" s="40"/>
      <c r="T76" s="40"/>
      <c r="U76" s="41"/>
      <c r="V76" s="41"/>
      <c r="W76" s="41"/>
      <c r="X76" s="41"/>
      <c r="Y76" s="41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BT76" s="13">
        <v>70</v>
      </c>
      <c r="BU76" s="64"/>
      <c r="BV76" s="16" t="str">
        <f t="shared" si="26"/>
        <v/>
      </c>
      <c r="BW76" s="19" t="str">
        <f t="shared" si="34"/>
        <v/>
      </c>
      <c r="BX76" s="64"/>
      <c r="BY76" s="16" t="str">
        <f t="shared" si="27"/>
        <v/>
      </c>
      <c r="BZ76" s="19" t="str">
        <f t="shared" si="35"/>
        <v/>
      </c>
      <c r="CA76" s="64"/>
      <c r="CB76" s="16" t="str">
        <f t="shared" si="28"/>
        <v/>
      </c>
      <c r="CC76" s="19" t="str">
        <f t="shared" si="36"/>
        <v/>
      </c>
      <c r="CD76" s="16"/>
      <c r="CE76" s="64" t="str">
        <f t="shared" si="29"/>
        <v/>
      </c>
      <c r="CF76" s="64"/>
      <c r="CG76" s="64"/>
      <c r="CH76" s="16" t="str">
        <f t="shared" si="30"/>
        <v/>
      </c>
      <c r="CI76" s="19" t="str">
        <f>IF(AND(SUM($CH$7:CH76)&gt;0,SUM($CH$7:CH76)&lt;1),SUM($CH$7:CH76),IF(AND(SUM($CH$7:CH76)=1,CI75&lt;1),1,"") )</f>
        <v/>
      </c>
      <c r="CJ76" s="64"/>
      <c r="CK76" s="64" t="str">
        <f t="shared" si="31"/>
        <v/>
      </c>
      <c r="CL76" s="64"/>
      <c r="CM76" s="64">
        <f t="shared" si="32"/>
        <v>176</v>
      </c>
      <c r="CN76" s="68">
        <f t="shared" si="37"/>
        <v>0</v>
      </c>
      <c r="CO76" s="66"/>
      <c r="CP76" s="68">
        <f t="shared" si="38"/>
        <v>0</v>
      </c>
      <c r="CQ76" s="75">
        <f t="shared" si="33"/>
        <v>0</v>
      </c>
    </row>
    <row r="77" spans="2:95" ht="15" customHeight="1" x14ac:dyDescent="0.25">
      <c r="B77" s="95"/>
      <c r="K77" s="496"/>
      <c r="L77" s="495">
        <f>Samples!C60</f>
        <v>0</v>
      </c>
      <c r="M77" s="4" t="s">
        <v>5</v>
      </c>
      <c r="Q77" s="613"/>
      <c r="R77" s="40"/>
      <c r="S77" s="40"/>
      <c r="T77" s="40"/>
      <c r="U77" s="41"/>
      <c r="V77" s="41"/>
      <c r="W77" s="41"/>
      <c r="X77" s="41"/>
      <c r="Y77" s="41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BT77" s="13">
        <v>71</v>
      </c>
      <c r="BU77" s="64"/>
      <c r="BV77" s="16" t="str">
        <f t="shared" si="26"/>
        <v/>
      </c>
      <c r="BW77" s="19" t="str">
        <f t="shared" si="34"/>
        <v/>
      </c>
      <c r="BX77" s="64"/>
      <c r="BY77" s="16" t="str">
        <f t="shared" si="27"/>
        <v/>
      </c>
      <c r="BZ77" s="19" t="str">
        <f t="shared" si="35"/>
        <v/>
      </c>
      <c r="CA77" s="64"/>
      <c r="CB77" s="16" t="str">
        <f t="shared" si="28"/>
        <v/>
      </c>
      <c r="CC77" s="19" t="str">
        <f t="shared" si="36"/>
        <v/>
      </c>
      <c r="CD77" s="16"/>
      <c r="CE77" s="64" t="str">
        <f t="shared" si="29"/>
        <v/>
      </c>
      <c r="CF77" s="64"/>
      <c r="CG77" s="64"/>
      <c r="CH77" s="16" t="str">
        <f t="shared" si="30"/>
        <v/>
      </c>
      <c r="CI77" s="19" t="str">
        <f>IF(AND(SUM($CH$7:CH77)&gt;0,SUM($CH$7:CH77)&lt;1),SUM($CH$7:CH77),IF(AND(SUM($CH$7:CH77)=1,CI76&lt;1),1,"") )</f>
        <v/>
      </c>
      <c r="CJ77" s="64"/>
      <c r="CK77" s="64" t="str">
        <f t="shared" si="31"/>
        <v/>
      </c>
      <c r="CL77" s="64"/>
      <c r="CM77" s="64">
        <f t="shared" si="32"/>
        <v>179</v>
      </c>
      <c r="CN77" s="68">
        <f t="shared" si="37"/>
        <v>0</v>
      </c>
      <c r="CO77" s="66"/>
      <c r="CP77" s="68">
        <f t="shared" si="38"/>
        <v>0</v>
      </c>
      <c r="CQ77" s="75">
        <f t="shared" si="33"/>
        <v>0</v>
      </c>
    </row>
    <row r="78" spans="2:95" ht="15" customHeight="1" x14ac:dyDescent="0.25">
      <c r="B78" s="95"/>
      <c r="K78" s="496"/>
      <c r="L78" s="495">
        <f>Samples!C61</f>
        <v>0</v>
      </c>
      <c r="M78" s="4" t="s">
        <v>5</v>
      </c>
      <c r="Q78" s="613"/>
      <c r="R78" s="40"/>
      <c r="S78" s="40"/>
      <c r="T78" s="40"/>
      <c r="U78" s="41"/>
      <c r="V78" s="41"/>
      <c r="W78" s="41"/>
      <c r="X78" s="41"/>
      <c r="Y78" s="41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BT78" s="13">
        <v>72</v>
      </c>
      <c r="BU78" s="64"/>
      <c r="BV78" s="16" t="str">
        <f t="shared" si="26"/>
        <v/>
      </c>
      <c r="BW78" s="19" t="str">
        <f t="shared" si="34"/>
        <v/>
      </c>
      <c r="BX78" s="64"/>
      <c r="BY78" s="16" t="str">
        <f t="shared" si="27"/>
        <v/>
      </c>
      <c r="BZ78" s="19" t="str">
        <f t="shared" si="35"/>
        <v/>
      </c>
      <c r="CA78" s="64"/>
      <c r="CB78" s="16" t="str">
        <f t="shared" si="28"/>
        <v/>
      </c>
      <c r="CC78" s="19" t="str">
        <f t="shared" si="36"/>
        <v/>
      </c>
      <c r="CD78" s="16"/>
      <c r="CE78" s="64" t="str">
        <f t="shared" si="29"/>
        <v/>
      </c>
      <c r="CF78" s="64"/>
      <c r="CG78" s="64"/>
      <c r="CH78" s="16" t="str">
        <f t="shared" si="30"/>
        <v/>
      </c>
      <c r="CI78" s="19" t="str">
        <f>IF(AND(SUM($CH$7:CH78)&gt;0,SUM($CH$7:CH78)&lt;1),SUM($CH$7:CH78),IF(AND(SUM($CH$7:CH78)=1,CI77&lt;1),1,"") )</f>
        <v/>
      </c>
      <c r="CJ78" s="64"/>
      <c r="CK78" s="64" t="str">
        <f t="shared" si="31"/>
        <v/>
      </c>
      <c r="CL78" s="64"/>
      <c r="CM78" s="64">
        <f t="shared" si="32"/>
        <v>181</v>
      </c>
      <c r="CN78" s="68">
        <f t="shared" si="37"/>
        <v>0</v>
      </c>
      <c r="CO78" s="66"/>
      <c r="CP78" s="68">
        <f t="shared" si="38"/>
        <v>0</v>
      </c>
      <c r="CQ78" s="75">
        <f t="shared" si="33"/>
        <v>0</v>
      </c>
    </row>
    <row r="79" spans="2:95" ht="15" customHeight="1" x14ac:dyDescent="0.25">
      <c r="B79" s="95"/>
      <c r="K79" s="496"/>
      <c r="L79" s="495">
        <f>Samples!C62</f>
        <v>0</v>
      </c>
      <c r="M79" s="4" t="s">
        <v>5</v>
      </c>
      <c r="Q79" s="613"/>
      <c r="R79" s="40"/>
      <c r="S79" s="40"/>
      <c r="T79" s="40"/>
      <c r="U79" s="41"/>
      <c r="V79" s="41"/>
      <c r="W79" s="41"/>
      <c r="X79" s="41"/>
      <c r="Y79" s="41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BT79" s="13">
        <v>73</v>
      </c>
      <c r="BU79" s="64"/>
      <c r="BV79" s="16" t="str">
        <f t="shared" si="26"/>
        <v/>
      </c>
      <c r="BW79" s="19" t="str">
        <f t="shared" si="34"/>
        <v/>
      </c>
      <c r="BX79" s="64"/>
      <c r="BY79" s="16" t="str">
        <f t="shared" si="27"/>
        <v/>
      </c>
      <c r="BZ79" s="19" t="str">
        <f t="shared" si="35"/>
        <v/>
      </c>
      <c r="CA79" s="64"/>
      <c r="CB79" s="16" t="str">
        <f t="shared" si="28"/>
        <v/>
      </c>
      <c r="CC79" s="19" t="str">
        <f t="shared" si="36"/>
        <v/>
      </c>
      <c r="CD79" s="16"/>
      <c r="CE79" s="64" t="str">
        <f t="shared" si="29"/>
        <v/>
      </c>
      <c r="CF79" s="64"/>
      <c r="CG79" s="64"/>
      <c r="CH79" s="16" t="str">
        <f t="shared" si="30"/>
        <v/>
      </c>
      <c r="CI79" s="19" t="str">
        <f>IF(AND(SUM($CH$7:CH79)&gt;0,SUM($CH$7:CH79)&lt;1),SUM($CH$7:CH79),IF(AND(SUM($CH$7:CH79)=1,CI78&lt;1),1,"") )</f>
        <v/>
      </c>
      <c r="CJ79" s="64"/>
      <c r="CK79" s="64" t="str">
        <f t="shared" si="31"/>
        <v/>
      </c>
      <c r="CL79" s="64"/>
      <c r="CM79" s="64">
        <f t="shared" si="32"/>
        <v>184</v>
      </c>
      <c r="CN79" s="68">
        <f t="shared" si="37"/>
        <v>0</v>
      </c>
      <c r="CO79" s="66"/>
      <c r="CP79" s="68">
        <f t="shared" si="38"/>
        <v>0</v>
      </c>
      <c r="CQ79" s="75">
        <f t="shared" si="33"/>
        <v>0</v>
      </c>
    </row>
    <row r="80" spans="2:95" ht="15" customHeight="1" x14ac:dyDescent="0.25">
      <c r="B80" s="95"/>
      <c r="K80" s="496"/>
      <c r="L80" s="495">
        <f>Samples!C63</f>
        <v>0</v>
      </c>
      <c r="M80" s="4" t="s">
        <v>5</v>
      </c>
      <c r="Q80" s="613"/>
      <c r="R80" s="40"/>
      <c r="S80" s="40"/>
      <c r="T80" s="40"/>
      <c r="U80" s="41"/>
      <c r="V80" s="41"/>
      <c r="W80" s="41"/>
      <c r="X80" s="41"/>
      <c r="Y80" s="41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BT80" s="13">
        <v>74</v>
      </c>
      <c r="BU80" s="64"/>
      <c r="BV80" s="16" t="str">
        <f t="shared" si="26"/>
        <v/>
      </c>
      <c r="BW80" s="19" t="str">
        <f t="shared" si="34"/>
        <v/>
      </c>
      <c r="BX80" s="64"/>
      <c r="BY80" s="16" t="str">
        <f t="shared" si="27"/>
        <v/>
      </c>
      <c r="BZ80" s="19" t="str">
        <f t="shared" si="35"/>
        <v/>
      </c>
      <c r="CA80" s="64"/>
      <c r="CB80" s="16" t="str">
        <f t="shared" si="28"/>
        <v/>
      </c>
      <c r="CC80" s="19" t="str">
        <f t="shared" si="36"/>
        <v/>
      </c>
      <c r="CD80" s="16"/>
      <c r="CE80" s="64" t="str">
        <f t="shared" si="29"/>
        <v/>
      </c>
      <c r="CF80" s="64"/>
      <c r="CG80" s="64"/>
      <c r="CH80" s="16" t="str">
        <f t="shared" si="30"/>
        <v/>
      </c>
      <c r="CI80" s="19" t="str">
        <f>IF(AND(SUM($CH$7:CH80)&gt;0,SUM($CH$7:CH80)&lt;1),SUM($CH$7:CH80),IF(AND(SUM($CH$7:CH80)=1,CI79&lt;1),1,"") )</f>
        <v/>
      </c>
      <c r="CJ80" s="64"/>
      <c r="CK80" s="64" t="str">
        <f t="shared" si="31"/>
        <v/>
      </c>
      <c r="CL80" s="64"/>
      <c r="CM80" s="64">
        <f t="shared" si="32"/>
        <v>186</v>
      </c>
      <c r="CN80" s="68">
        <f t="shared" si="37"/>
        <v>0</v>
      </c>
      <c r="CO80" s="66"/>
      <c r="CP80" s="68">
        <f t="shared" si="38"/>
        <v>0</v>
      </c>
      <c r="CQ80" s="75">
        <f t="shared" si="33"/>
        <v>0</v>
      </c>
    </row>
    <row r="81" spans="2:95" ht="15" customHeight="1" x14ac:dyDescent="0.25">
      <c r="B81" s="95"/>
      <c r="K81" s="496"/>
      <c r="L81" s="495">
        <f>Samples!C64</f>
        <v>0</v>
      </c>
      <c r="M81" s="4" t="s">
        <v>5</v>
      </c>
      <c r="Q81" s="613"/>
      <c r="R81" s="40"/>
      <c r="S81" s="40"/>
      <c r="T81" s="40"/>
      <c r="U81" s="41"/>
      <c r="V81" s="41"/>
      <c r="W81" s="41"/>
      <c r="X81" s="41"/>
      <c r="Y81" s="41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BT81" s="13">
        <v>75</v>
      </c>
      <c r="BU81" s="64"/>
      <c r="BV81" s="16" t="str">
        <f t="shared" si="26"/>
        <v/>
      </c>
      <c r="BW81" s="19" t="str">
        <f t="shared" si="34"/>
        <v/>
      </c>
      <c r="BX81" s="64"/>
      <c r="BY81" s="16" t="str">
        <f t="shared" si="27"/>
        <v/>
      </c>
      <c r="BZ81" s="19" t="str">
        <f t="shared" si="35"/>
        <v/>
      </c>
      <c r="CA81" s="64"/>
      <c r="CB81" s="16" t="str">
        <f t="shared" si="28"/>
        <v/>
      </c>
      <c r="CC81" s="19" t="str">
        <f t="shared" si="36"/>
        <v/>
      </c>
      <c r="CD81" s="16"/>
      <c r="CE81" s="64" t="str">
        <f t="shared" si="29"/>
        <v/>
      </c>
      <c r="CF81" s="64"/>
      <c r="CG81" s="64"/>
      <c r="CH81" s="16" t="str">
        <f t="shared" si="30"/>
        <v/>
      </c>
      <c r="CI81" s="19" t="str">
        <f>IF(AND(SUM($CH$7:CH81)&gt;0,SUM($CH$7:CH81)&lt;1),SUM($CH$7:CH81),IF(AND(SUM($CH$7:CH81)=1,CI80&lt;1),1,"") )</f>
        <v/>
      </c>
      <c r="CJ81" s="64"/>
      <c r="CK81" s="64" t="str">
        <f t="shared" si="31"/>
        <v/>
      </c>
      <c r="CL81" s="64"/>
      <c r="CM81" s="64">
        <f t="shared" si="32"/>
        <v>189</v>
      </c>
      <c r="CN81" s="68">
        <f t="shared" si="37"/>
        <v>0</v>
      </c>
      <c r="CO81" s="66"/>
      <c r="CP81" s="68">
        <f t="shared" si="38"/>
        <v>0</v>
      </c>
      <c r="CQ81" s="75">
        <f t="shared" si="33"/>
        <v>0</v>
      </c>
    </row>
    <row r="82" spans="2:95" ht="15" customHeight="1" x14ac:dyDescent="0.25">
      <c r="B82" s="95"/>
      <c r="K82" s="496"/>
      <c r="L82" s="495">
        <f>Samples!C65</f>
        <v>0</v>
      </c>
      <c r="M82" s="4" t="s">
        <v>5</v>
      </c>
      <c r="Q82" s="613"/>
      <c r="R82" s="40"/>
      <c r="S82" s="40"/>
      <c r="T82" s="40"/>
      <c r="U82" s="41"/>
      <c r="V82" s="41"/>
      <c r="W82" s="41"/>
      <c r="X82" s="41"/>
      <c r="Y82" s="41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BT82" s="13">
        <v>76</v>
      </c>
      <c r="BU82" s="64"/>
      <c r="BV82" s="16" t="str">
        <f t="shared" si="26"/>
        <v/>
      </c>
      <c r="BW82" s="19" t="str">
        <f t="shared" si="34"/>
        <v/>
      </c>
      <c r="BX82" s="64"/>
      <c r="BY82" s="16" t="str">
        <f t="shared" si="27"/>
        <v/>
      </c>
      <c r="BZ82" s="19" t="str">
        <f t="shared" si="35"/>
        <v/>
      </c>
      <c r="CA82" s="64"/>
      <c r="CB82" s="16" t="str">
        <f t="shared" si="28"/>
        <v/>
      </c>
      <c r="CC82" s="19" t="str">
        <f t="shared" si="36"/>
        <v/>
      </c>
      <c r="CD82" s="16"/>
      <c r="CE82" s="64" t="str">
        <f t="shared" si="29"/>
        <v/>
      </c>
      <c r="CF82" s="64"/>
      <c r="CG82" s="64"/>
      <c r="CH82" s="16" t="str">
        <f t="shared" si="30"/>
        <v/>
      </c>
      <c r="CI82" s="19" t="str">
        <f>IF(AND(SUM($CH$7:CH82)&gt;0,SUM($CH$7:CH82)&lt;1),SUM($CH$7:CH82),IF(AND(SUM($CH$7:CH82)=1,CI81&lt;1),1,"") )</f>
        <v/>
      </c>
      <c r="CJ82" s="64"/>
      <c r="CK82" s="64" t="str">
        <f t="shared" si="31"/>
        <v/>
      </c>
      <c r="CL82" s="64"/>
      <c r="CM82" s="64">
        <f t="shared" si="32"/>
        <v>191</v>
      </c>
      <c r="CN82" s="68">
        <f t="shared" si="37"/>
        <v>0</v>
      </c>
      <c r="CO82" s="66"/>
      <c r="CP82" s="68">
        <f t="shared" si="38"/>
        <v>0</v>
      </c>
      <c r="CQ82" s="75">
        <f t="shared" si="33"/>
        <v>0</v>
      </c>
    </row>
    <row r="83" spans="2:95" ht="15" customHeight="1" x14ac:dyDescent="0.25">
      <c r="B83" s="95"/>
      <c r="K83" s="496"/>
      <c r="L83" s="495">
        <f>Samples!C66</f>
        <v>0</v>
      </c>
      <c r="M83" s="4" t="s">
        <v>5</v>
      </c>
      <c r="Q83" s="613"/>
      <c r="R83" s="40"/>
      <c r="S83" s="40"/>
      <c r="T83" s="40"/>
      <c r="U83" s="41"/>
      <c r="V83" s="41"/>
      <c r="W83" s="41"/>
      <c r="X83" s="41"/>
      <c r="Y83" s="41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BT83" s="13">
        <v>77</v>
      </c>
      <c r="BU83" s="64"/>
      <c r="BV83" s="16" t="str">
        <f t="shared" si="26"/>
        <v/>
      </c>
      <c r="BW83" s="19" t="str">
        <f t="shared" si="34"/>
        <v/>
      </c>
      <c r="BX83" s="64"/>
      <c r="BY83" s="16" t="str">
        <f t="shared" si="27"/>
        <v/>
      </c>
      <c r="BZ83" s="19" t="str">
        <f t="shared" si="35"/>
        <v/>
      </c>
      <c r="CA83" s="64"/>
      <c r="CB83" s="16" t="str">
        <f t="shared" si="28"/>
        <v/>
      </c>
      <c r="CC83" s="19" t="str">
        <f t="shared" si="36"/>
        <v/>
      </c>
      <c r="CD83" s="16"/>
      <c r="CE83" s="64" t="str">
        <f t="shared" si="29"/>
        <v/>
      </c>
      <c r="CF83" s="64"/>
      <c r="CG83" s="64"/>
      <c r="CH83" s="16" t="str">
        <f t="shared" si="30"/>
        <v/>
      </c>
      <c r="CI83" s="19" t="str">
        <f>IF(AND(SUM($CH$7:CH83)&gt;0,SUM($CH$7:CH83)&lt;1),SUM($CH$7:CH83),IF(AND(SUM($CH$7:CH83)=1,CI82&lt;1),1,"") )</f>
        <v/>
      </c>
      <c r="CJ83" s="64"/>
      <c r="CK83" s="64" t="str">
        <f t="shared" si="31"/>
        <v/>
      </c>
      <c r="CL83" s="64"/>
      <c r="CM83" s="64">
        <f t="shared" si="32"/>
        <v>194</v>
      </c>
      <c r="CN83" s="68">
        <f t="shared" si="37"/>
        <v>0</v>
      </c>
      <c r="CO83" s="66"/>
      <c r="CP83" s="68">
        <f t="shared" si="38"/>
        <v>0</v>
      </c>
      <c r="CQ83" s="75">
        <f t="shared" si="33"/>
        <v>0</v>
      </c>
    </row>
    <row r="84" spans="2:95" ht="15" customHeight="1" x14ac:dyDescent="0.25">
      <c r="B84" s="95"/>
      <c r="K84" s="496"/>
      <c r="L84" s="495">
        <f>Samples!C67</f>
        <v>0</v>
      </c>
      <c r="M84" s="4" t="s">
        <v>5</v>
      </c>
      <c r="Q84" s="613"/>
      <c r="R84" s="40"/>
      <c r="S84" s="40"/>
      <c r="T84" s="40"/>
      <c r="U84" s="41"/>
      <c r="V84" s="41"/>
      <c r="W84" s="41"/>
      <c r="X84" s="41"/>
      <c r="Y84" s="41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BT84" s="13">
        <v>78</v>
      </c>
      <c r="BU84" s="64"/>
      <c r="BV84" s="16" t="str">
        <f t="shared" si="26"/>
        <v/>
      </c>
      <c r="BW84" s="19" t="str">
        <f t="shared" si="34"/>
        <v/>
      </c>
      <c r="BX84" s="64"/>
      <c r="BY84" s="16" t="str">
        <f t="shared" si="27"/>
        <v/>
      </c>
      <c r="BZ84" s="19" t="str">
        <f t="shared" si="35"/>
        <v/>
      </c>
      <c r="CA84" s="64"/>
      <c r="CB84" s="16" t="str">
        <f t="shared" si="28"/>
        <v/>
      </c>
      <c r="CC84" s="19" t="str">
        <f t="shared" si="36"/>
        <v/>
      </c>
      <c r="CD84" s="16"/>
      <c r="CE84" s="64" t="str">
        <f t="shared" si="29"/>
        <v/>
      </c>
      <c r="CF84" s="64"/>
      <c r="CG84" s="64"/>
      <c r="CH84" s="16" t="str">
        <f t="shared" si="30"/>
        <v/>
      </c>
      <c r="CI84" s="19" t="str">
        <f>IF(AND(SUM($CH$7:CH84)&gt;0,SUM($CH$7:CH84)&lt;1),SUM($CH$7:CH84),IF(AND(SUM($CH$7:CH84)=1,CI83&lt;1),1,"") )</f>
        <v/>
      </c>
      <c r="CJ84" s="64"/>
      <c r="CK84" s="64" t="str">
        <f t="shared" si="31"/>
        <v/>
      </c>
      <c r="CL84" s="64"/>
      <c r="CM84" s="64">
        <f t="shared" si="32"/>
        <v>196</v>
      </c>
      <c r="CN84" s="68">
        <f t="shared" si="37"/>
        <v>0</v>
      </c>
      <c r="CO84" s="66"/>
      <c r="CP84" s="68">
        <f t="shared" si="38"/>
        <v>0</v>
      </c>
      <c r="CQ84" s="75">
        <f t="shared" si="33"/>
        <v>0</v>
      </c>
    </row>
    <row r="85" spans="2:95" ht="15" customHeight="1" x14ac:dyDescent="0.25">
      <c r="B85" s="95"/>
      <c r="K85" s="496"/>
      <c r="L85" s="495">
        <f>Samples!C68</f>
        <v>0</v>
      </c>
      <c r="M85" s="4" t="s">
        <v>5</v>
      </c>
      <c r="Q85" s="613"/>
      <c r="R85" s="40"/>
      <c r="S85" s="40"/>
      <c r="T85" s="40"/>
      <c r="U85" s="41"/>
      <c r="V85" s="41"/>
      <c r="W85" s="41"/>
      <c r="X85" s="41"/>
      <c r="Y85" s="41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BT85" s="13">
        <v>79</v>
      </c>
      <c r="BU85" s="64"/>
      <c r="BV85" s="16" t="str">
        <f t="shared" si="26"/>
        <v/>
      </c>
      <c r="BW85" s="19" t="str">
        <f t="shared" si="34"/>
        <v/>
      </c>
      <c r="BX85" s="64"/>
      <c r="BY85" s="16" t="str">
        <f t="shared" si="27"/>
        <v/>
      </c>
      <c r="BZ85" s="19" t="str">
        <f t="shared" si="35"/>
        <v/>
      </c>
      <c r="CA85" s="64"/>
      <c r="CB85" s="16" t="str">
        <f t="shared" si="28"/>
        <v/>
      </c>
      <c r="CC85" s="19" t="str">
        <f t="shared" si="36"/>
        <v/>
      </c>
      <c r="CD85" s="16"/>
      <c r="CE85" s="64" t="str">
        <f t="shared" si="29"/>
        <v/>
      </c>
      <c r="CF85" s="64"/>
      <c r="CG85" s="64"/>
      <c r="CH85" s="16" t="str">
        <f t="shared" si="30"/>
        <v/>
      </c>
      <c r="CI85" s="19" t="str">
        <f>IF(AND(SUM($CH$7:CH85)&gt;0,SUM($CH$7:CH85)&lt;1),SUM($CH$7:CH85),IF(AND(SUM($CH$7:CH85)=1,CI84&lt;1),1,"") )</f>
        <v/>
      </c>
      <c r="CJ85" s="64"/>
      <c r="CK85" s="64" t="str">
        <f t="shared" si="31"/>
        <v/>
      </c>
      <c r="CL85" s="64"/>
      <c r="CM85" s="64">
        <f t="shared" si="32"/>
        <v>199</v>
      </c>
      <c r="CN85" s="68">
        <f t="shared" si="37"/>
        <v>0</v>
      </c>
      <c r="CO85" s="66"/>
      <c r="CP85" s="68">
        <f t="shared" si="38"/>
        <v>0</v>
      </c>
      <c r="CQ85" s="75">
        <f t="shared" si="33"/>
        <v>0</v>
      </c>
    </row>
    <row r="86" spans="2:95" ht="15" customHeight="1" x14ac:dyDescent="0.25">
      <c r="B86" s="95"/>
      <c r="K86" s="496"/>
      <c r="L86" s="495">
        <f>Samples!C69</f>
        <v>0</v>
      </c>
      <c r="M86" s="4" t="s">
        <v>5</v>
      </c>
      <c r="Q86" s="613"/>
      <c r="R86" s="40"/>
      <c r="S86" s="40"/>
      <c r="T86" s="40"/>
      <c r="U86" s="41"/>
      <c r="V86" s="41"/>
      <c r="W86" s="41"/>
      <c r="X86" s="41"/>
      <c r="Y86" s="41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BT86" s="13">
        <v>80</v>
      </c>
      <c r="BU86" s="64"/>
      <c r="BV86" s="16" t="str">
        <f t="shared" si="26"/>
        <v/>
      </c>
      <c r="BW86" s="19" t="str">
        <f t="shared" si="34"/>
        <v/>
      </c>
      <c r="BX86" s="64"/>
      <c r="BY86" s="16" t="str">
        <f t="shared" si="27"/>
        <v/>
      </c>
      <c r="BZ86" s="19" t="str">
        <f t="shared" si="35"/>
        <v/>
      </c>
      <c r="CA86" s="64"/>
      <c r="CB86" s="16" t="str">
        <f t="shared" si="28"/>
        <v/>
      </c>
      <c r="CC86" s="19" t="str">
        <f t="shared" si="36"/>
        <v/>
      </c>
      <c r="CD86" s="16"/>
      <c r="CE86" s="64" t="str">
        <f t="shared" si="29"/>
        <v/>
      </c>
      <c r="CF86" s="64"/>
      <c r="CG86" s="64"/>
      <c r="CH86" s="16" t="str">
        <f t="shared" si="30"/>
        <v/>
      </c>
      <c r="CI86" s="19" t="str">
        <f>IF(AND(SUM($CH$7:CH86)&gt;0,SUM($CH$7:CH86)&lt;1),SUM($CH$7:CH86),IF(AND(SUM($CH$7:CH86)=1,CI85&lt;1),1,"") )</f>
        <v/>
      </c>
      <c r="CJ86" s="64"/>
      <c r="CK86" s="64" t="str">
        <f t="shared" si="31"/>
        <v/>
      </c>
      <c r="CL86" s="64"/>
      <c r="CM86" s="64">
        <f t="shared" si="32"/>
        <v>202</v>
      </c>
      <c r="CN86" s="68">
        <f t="shared" si="37"/>
        <v>0</v>
      </c>
      <c r="CO86" s="66"/>
      <c r="CP86" s="68">
        <f t="shared" si="38"/>
        <v>0</v>
      </c>
      <c r="CQ86" s="75">
        <f t="shared" si="33"/>
        <v>0</v>
      </c>
    </row>
    <row r="87" spans="2:95" ht="15" customHeight="1" x14ac:dyDescent="0.25">
      <c r="B87" s="95"/>
      <c r="K87" s="496"/>
      <c r="L87" s="495">
        <f>Samples!C70</f>
        <v>0</v>
      </c>
      <c r="M87" s="4" t="s">
        <v>5</v>
      </c>
      <c r="Q87" s="613"/>
      <c r="R87" s="40"/>
      <c r="S87" s="40"/>
      <c r="T87" s="40"/>
      <c r="U87" s="41"/>
      <c r="V87" s="41"/>
      <c r="W87" s="41"/>
      <c r="X87" s="41"/>
      <c r="Y87" s="41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BT87" s="13">
        <v>81</v>
      </c>
      <c r="BU87" s="64"/>
      <c r="BV87" s="16" t="str">
        <f t="shared" si="26"/>
        <v/>
      </c>
      <c r="BW87" s="19" t="str">
        <f t="shared" si="34"/>
        <v/>
      </c>
      <c r="BX87" s="64"/>
      <c r="BY87" s="16" t="str">
        <f t="shared" si="27"/>
        <v/>
      </c>
      <c r="BZ87" s="19" t="str">
        <f t="shared" si="35"/>
        <v/>
      </c>
      <c r="CA87" s="64"/>
      <c r="CB87" s="16" t="str">
        <f t="shared" si="28"/>
        <v/>
      </c>
      <c r="CC87" s="19" t="str">
        <f t="shared" si="36"/>
        <v/>
      </c>
      <c r="CD87" s="16"/>
      <c r="CE87" s="64" t="str">
        <f t="shared" si="29"/>
        <v/>
      </c>
      <c r="CF87" s="64"/>
      <c r="CG87" s="64"/>
      <c r="CH87" s="16" t="str">
        <f t="shared" si="30"/>
        <v/>
      </c>
      <c r="CI87" s="19" t="str">
        <f>IF(AND(SUM($CH$7:CH87)&gt;0,SUM($CH$7:CH87)&lt;1),SUM($CH$7:CH87),IF(AND(SUM($CH$7:CH87)=1,CI86&lt;1),1,"") )</f>
        <v/>
      </c>
      <c r="CJ87" s="64"/>
      <c r="CK87" s="64" t="str">
        <f t="shared" si="31"/>
        <v/>
      </c>
      <c r="CL87" s="64"/>
      <c r="CM87" s="64">
        <f t="shared" si="32"/>
        <v>204</v>
      </c>
      <c r="CN87" s="68">
        <f t="shared" si="37"/>
        <v>0</v>
      </c>
      <c r="CO87" s="66"/>
      <c r="CP87" s="68">
        <f t="shared" si="38"/>
        <v>0</v>
      </c>
      <c r="CQ87" s="75">
        <f t="shared" si="33"/>
        <v>0</v>
      </c>
    </row>
    <row r="88" spans="2:95" ht="15" customHeight="1" x14ac:dyDescent="0.25">
      <c r="B88" s="95"/>
      <c r="K88" s="496"/>
      <c r="L88" s="495">
        <f>Samples!C71</f>
        <v>0</v>
      </c>
      <c r="M88" s="4" t="s">
        <v>5</v>
      </c>
      <c r="Q88" s="613"/>
      <c r="R88" s="40"/>
      <c r="S88" s="40"/>
      <c r="T88" s="40"/>
      <c r="U88" s="41"/>
      <c r="V88" s="41"/>
      <c r="W88" s="41"/>
      <c r="X88" s="41"/>
      <c r="Y88" s="41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BT88" s="13">
        <v>82</v>
      </c>
      <c r="BU88" s="64"/>
      <c r="BV88" s="16" t="str">
        <f t="shared" si="26"/>
        <v/>
      </c>
      <c r="BW88" s="19" t="str">
        <f t="shared" si="34"/>
        <v/>
      </c>
      <c r="BX88" s="64"/>
      <c r="BY88" s="16" t="str">
        <f t="shared" si="27"/>
        <v/>
      </c>
      <c r="BZ88" s="19" t="str">
        <f t="shared" si="35"/>
        <v/>
      </c>
      <c r="CA88" s="64"/>
      <c r="CB88" s="16" t="str">
        <f t="shared" si="28"/>
        <v/>
      </c>
      <c r="CC88" s="19" t="str">
        <f t="shared" si="36"/>
        <v/>
      </c>
      <c r="CD88" s="16"/>
      <c r="CE88" s="64" t="str">
        <f t="shared" si="29"/>
        <v/>
      </c>
      <c r="CF88" s="64"/>
      <c r="CG88" s="64"/>
      <c r="CH88" s="16" t="str">
        <f t="shared" si="30"/>
        <v/>
      </c>
      <c r="CI88" s="19" t="str">
        <f>IF(AND(SUM($CH$7:CH88)&gt;0,SUM($CH$7:CH88)&lt;1),SUM($CH$7:CH88),IF(AND(SUM($CH$7:CH88)=1,CI87&lt;1),1,"") )</f>
        <v/>
      </c>
      <c r="CJ88" s="64"/>
      <c r="CK88" s="64" t="str">
        <f t="shared" si="31"/>
        <v/>
      </c>
      <c r="CL88" s="64"/>
      <c r="CM88" s="64">
        <f t="shared" si="32"/>
        <v>207</v>
      </c>
      <c r="CN88" s="68">
        <f t="shared" si="37"/>
        <v>0</v>
      </c>
      <c r="CO88" s="66"/>
      <c r="CP88" s="68">
        <f t="shared" si="38"/>
        <v>0</v>
      </c>
      <c r="CQ88" s="75">
        <f t="shared" si="33"/>
        <v>0</v>
      </c>
    </row>
    <row r="89" spans="2:95" ht="15" customHeight="1" x14ac:dyDescent="0.25">
      <c r="B89" s="95"/>
      <c r="K89" s="496"/>
      <c r="L89" s="495">
        <f>Samples!C72</f>
        <v>0</v>
      </c>
      <c r="M89" s="4" t="s">
        <v>5</v>
      </c>
      <c r="Q89" s="613"/>
      <c r="R89" s="40"/>
      <c r="S89" s="40"/>
      <c r="T89" s="40"/>
      <c r="U89" s="41"/>
      <c r="V89" s="41"/>
      <c r="W89" s="41"/>
      <c r="X89" s="41"/>
      <c r="Y89" s="41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BT89" s="13">
        <v>83</v>
      </c>
      <c r="BU89" s="64"/>
      <c r="BV89" s="16" t="str">
        <f t="shared" si="26"/>
        <v/>
      </c>
      <c r="BW89" s="19" t="str">
        <f t="shared" si="34"/>
        <v/>
      </c>
      <c r="BX89" s="64"/>
      <c r="BY89" s="16" t="str">
        <f t="shared" si="27"/>
        <v/>
      </c>
      <c r="BZ89" s="19" t="str">
        <f t="shared" si="35"/>
        <v/>
      </c>
      <c r="CA89" s="64"/>
      <c r="CB89" s="16" t="str">
        <f t="shared" si="28"/>
        <v/>
      </c>
      <c r="CC89" s="19" t="str">
        <f t="shared" si="36"/>
        <v/>
      </c>
      <c r="CD89" s="16"/>
      <c r="CE89" s="64" t="str">
        <f t="shared" si="29"/>
        <v/>
      </c>
      <c r="CF89" s="64"/>
      <c r="CG89" s="64"/>
      <c r="CH89" s="16" t="str">
        <f t="shared" si="30"/>
        <v/>
      </c>
      <c r="CI89" s="19" t="str">
        <f>IF(AND(SUM($CH$7:CH89)&gt;0,SUM($CH$7:CH89)&lt;1),SUM($CH$7:CH89),IF(AND(SUM($CH$7:CH89)=1,CI88&lt;1),1,"") )</f>
        <v/>
      </c>
      <c r="CJ89" s="64"/>
      <c r="CK89" s="64" t="str">
        <f t="shared" si="31"/>
        <v/>
      </c>
      <c r="CL89" s="64"/>
      <c r="CM89" s="64">
        <f t="shared" si="32"/>
        <v>209</v>
      </c>
      <c r="CN89" s="68">
        <f t="shared" si="37"/>
        <v>0</v>
      </c>
      <c r="CO89" s="66"/>
      <c r="CP89" s="68">
        <f t="shared" si="38"/>
        <v>0</v>
      </c>
      <c r="CQ89" s="75">
        <f t="shared" si="33"/>
        <v>0</v>
      </c>
    </row>
    <row r="90" spans="2:95" ht="15" customHeight="1" x14ac:dyDescent="0.25">
      <c r="B90" s="95"/>
      <c r="K90" s="496"/>
      <c r="L90" s="495">
        <f>Samples!C73</f>
        <v>0</v>
      </c>
      <c r="M90" s="4" t="s">
        <v>5</v>
      </c>
      <c r="Q90" s="613"/>
      <c r="R90" s="40"/>
      <c r="S90" s="40"/>
      <c r="T90" s="40"/>
      <c r="U90" s="41"/>
      <c r="V90" s="41"/>
      <c r="W90" s="41"/>
      <c r="X90" s="41"/>
      <c r="Y90" s="41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BT90" s="13">
        <v>84</v>
      </c>
      <c r="BU90" s="64"/>
      <c r="BV90" s="16" t="str">
        <f t="shared" si="26"/>
        <v/>
      </c>
      <c r="BW90" s="19" t="str">
        <f t="shared" si="34"/>
        <v/>
      </c>
      <c r="BX90" s="64"/>
      <c r="BY90" s="16" t="str">
        <f t="shared" si="27"/>
        <v/>
      </c>
      <c r="BZ90" s="19" t="str">
        <f t="shared" si="35"/>
        <v/>
      </c>
      <c r="CA90" s="64"/>
      <c r="CB90" s="16" t="str">
        <f t="shared" si="28"/>
        <v/>
      </c>
      <c r="CC90" s="19" t="str">
        <f t="shared" si="36"/>
        <v/>
      </c>
      <c r="CD90" s="16"/>
      <c r="CE90" s="64" t="str">
        <f t="shared" si="29"/>
        <v/>
      </c>
      <c r="CF90" s="64"/>
      <c r="CG90" s="64"/>
      <c r="CH90" s="16" t="str">
        <f t="shared" si="30"/>
        <v/>
      </c>
      <c r="CI90" s="19" t="str">
        <f>IF(AND(SUM($CH$7:CH90)&gt;0,SUM($CH$7:CH90)&lt;1),SUM($CH$7:CH90),IF(AND(SUM($CH$7:CH90)=1,CI89&lt;1),1,"") )</f>
        <v/>
      </c>
      <c r="CJ90" s="64"/>
      <c r="CK90" s="64" t="str">
        <f t="shared" si="31"/>
        <v/>
      </c>
      <c r="CL90" s="64"/>
      <c r="CM90" s="64">
        <f t="shared" si="32"/>
        <v>212</v>
      </c>
      <c r="CN90" s="68">
        <f t="shared" si="37"/>
        <v>0</v>
      </c>
      <c r="CO90" s="66"/>
      <c r="CP90" s="68">
        <f t="shared" si="38"/>
        <v>0</v>
      </c>
      <c r="CQ90" s="75">
        <f t="shared" si="33"/>
        <v>0</v>
      </c>
    </row>
    <row r="91" spans="2:95" ht="15" customHeight="1" x14ac:dyDescent="0.25">
      <c r="B91" s="95"/>
      <c r="K91" s="496"/>
      <c r="L91" s="495">
        <f>Samples!C74</f>
        <v>0</v>
      </c>
      <c r="M91" s="4" t="s">
        <v>5</v>
      </c>
      <c r="Q91" s="613"/>
      <c r="R91" s="40"/>
      <c r="S91" s="40"/>
      <c r="T91" s="40"/>
      <c r="U91" s="41"/>
      <c r="V91" s="41"/>
      <c r="W91" s="41"/>
      <c r="X91" s="41"/>
      <c r="Y91" s="41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BT91" s="13">
        <v>85</v>
      </c>
      <c r="BU91" s="64"/>
      <c r="BV91" s="16" t="str">
        <f t="shared" si="26"/>
        <v/>
      </c>
      <c r="BW91" s="19" t="str">
        <f t="shared" si="34"/>
        <v/>
      </c>
      <c r="BX91" s="64"/>
      <c r="BY91" s="16" t="str">
        <f t="shared" si="27"/>
        <v/>
      </c>
      <c r="BZ91" s="19" t="str">
        <f t="shared" si="35"/>
        <v/>
      </c>
      <c r="CA91" s="64"/>
      <c r="CB91" s="16" t="str">
        <f t="shared" si="28"/>
        <v/>
      </c>
      <c r="CC91" s="19" t="str">
        <f t="shared" si="36"/>
        <v/>
      </c>
      <c r="CD91" s="16"/>
      <c r="CE91" s="64" t="str">
        <f t="shared" si="29"/>
        <v/>
      </c>
      <c r="CF91" s="64"/>
      <c r="CG91" s="64"/>
      <c r="CH91" s="16" t="str">
        <f t="shared" si="30"/>
        <v/>
      </c>
      <c r="CI91" s="19" t="str">
        <f>IF(AND(SUM($CH$7:CH91)&gt;0,SUM($CH$7:CH91)&lt;1),SUM($CH$7:CH91),IF(AND(SUM($CH$7:CH91)=1,CI90&lt;1),1,"") )</f>
        <v/>
      </c>
      <c r="CJ91" s="64"/>
      <c r="CK91" s="64" t="str">
        <f t="shared" si="31"/>
        <v/>
      </c>
      <c r="CL91" s="64"/>
      <c r="CM91" s="64">
        <f t="shared" si="32"/>
        <v>214</v>
      </c>
      <c r="CN91" s="68">
        <f t="shared" si="37"/>
        <v>0</v>
      </c>
      <c r="CO91" s="66"/>
      <c r="CP91" s="68">
        <f t="shared" si="38"/>
        <v>0</v>
      </c>
      <c r="CQ91" s="75">
        <f t="shared" si="33"/>
        <v>0</v>
      </c>
    </row>
    <row r="92" spans="2:95" ht="15" customHeight="1" x14ac:dyDescent="0.25">
      <c r="B92" s="95"/>
      <c r="K92" s="496"/>
      <c r="L92" s="495">
        <f>Samples!C75</f>
        <v>0</v>
      </c>
      <c r="M92" s="4" t="s">
        <v>5</v>
      </c>
      <c r="Q92" s="613"/>
      <c r="R92" s="40"/>
      <c r="S92" s="40"/>
      <c r="T92" s="40"/>
      <c r="U92" s="41"/>
      <c r="V92" s="41"/>
      <c r="W92" s="41"/>
      <c r="X92" s="41"/>
      <c r="Y92" s="41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BT92" s="13">
        <v>86</v>
      </c>
      <c r="BU92" s="64"/>
      <c r="BV92" s="16" t="str">
        <f t="shared" si="26"/>
        <v/>
      </c>
      <c r="BW92" s="19" t="str">
        <f t="shared" si="34"/>
        <v/>
      </c>
      <c r="BX92" s="64"/>
      <c r="BY92" s="16" t="str">
        <f t="shared" si="27"/>
        <v/>
      </c>
      <c r="BZ92" s="19" t="str">
        <f t="shared" si="35"/>
        <v/>
      </c>
      <c r="CA92" s="64"/>
      <c r="CB92" s="16" t="str">
        <f t="shared" si="28"/>
        <v/>
      </c>
      <c r="CC92" s="19" t="str">
        <f t="shared" si="36"/>
        <v/>
      </c>
      <c r="CD92" s="16"/>
      <c r="CE92" s="64" t="str">
        <f t="shared" si="29"/>
        <v/>
      </c>
      <c r="CF92" s="64"/>
      <c r="CG92" s="64"/>
      <c r="CH92" s="16" t="str">
        <f t="shared" si="30"/>
        <v/>
      </c>
      <c r="CI92" s="19" t="str">
        <f>IF(AND(SUM($CH$7:CH92)&gt;0,SUM($CH$7:CH92)&lt;1),SUM($CH$7:CH92),IF(AND(SUM($CH$7:CH92)=1,CI91&lt;1),1,"") )</f>
        <v/>
      </c>
      <c r="CJ92" s="64"/>
      <c r="CK92" s="64" t="str">
        <f t="shared" si="31"/>
        <v/>
      </c>
      <c r="CL92" s="64"/>
      <c r="CM92" s="64">
        <f t="shared" si="32"/>
        <v>217</v>
      </c>
      <c r="CN92" s="68">
        <f t="shared" si="37"/>
        <v>0</v>
      </c>
      <c r="CO92" s="66"/>
      <c r="CP92" s="68">
        <f t="shared" si="38"/>
        <v>0</v>
      </c>
      <c r="CQ92" s="75">
        <f t="shared" si="33"/>
        <v>0</v>
      </c>
    </row>
    <row r="93" spans="2:95" ht="15" customHeight="1" x14ac:dyDescent="0.25">
      <c r="B93" s="95"/>
      <c r="K93" s="496"/>
      <c r="L93" s="495">
        <f>Samples!C76</f>
        <v>0</v>
      </c>
      <c r="M93" s="4" t="s">
        <v>5</v>
      </c>
      <c r="Q93" s="613"/>
      <c r="R93" s="40"/>
      <c r="S93" s="40"/>
      <c r="T93" s="40"/>
      <c r="U93" s="41"/>
      <c r="V93" s="41"/>
      <c r="W93" s="41"/>
      <c r="X93" s="41"/>
      <c r="Y93" s="41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BT93" s="13">
        <v>87</v>
      </c>
      <c r="BU93" s="64"/>
      <c r="BV93" s="16" t="str">
        <f t="shared" si="26"/>
        <v/>
      </c>
      <c r="BW93" s="19" t="str">
        <f t="shared" si="34"/>
        <v/>
      </c>
      <c r="BX93" s="64"/>
      <c r="BY93" s="16" t="str">
        <f t="shared" si="27"/>
        <v/>
      </c>
      <c r="BZ93" s="19" t="str">
        <f t="shared" si="35"/>
        <v/>
      </c>
      <c r="CA93" s="64"/>
      <c r="CB93" s="16" t="str">
        <f t="shared" si="28"/>
        <v/>
      </c>
      <c r="CC93" s="19" t="str">
        <f t="shared" si="36"/>
        <v/>
      </c>
      <c r="CD93" s="16"/>
      <c r="CE93" s="64" t="str">
        <f t="shared" si="29"/>
        <v/>
      </c>
      <c r="CF93" s="64"/>
      <c r="CG93" s="64"/>
      <c r="CH93" s="16" t="str">
        <f t="shared" si="30"/>
        <v/>
      </c>
      <c r="CI93" s="19" t="str">
        <f>IF(AND(SUM($CH$7:CH93)&gt;0,SUM($CH$7:CH93)&lt;1),SUM($CH$7:CH93),IF(AND(SUM($CH$7:CH93)=1,CI92&lt;1),1,"") )</f>
        <v/>
      </c>
      <c r="CJ93" s="64"/>
      <c r="CK93" s="64" t="str">
        <f t="shared" si="31"/>
        <v/>
      </c>
      <c r="CL93" s="64"/>
      <c r="CM93" s="64">
        <f t="shared" si="32"/>
        <v>219</v>
      </c>
      <c r="CN93" s="68">
        <f t="shared" si="37"/>
        <v>0</v>
      </c>
      <c r="CO93" s="66"/>
      <c r="CP93" s="68">
        <f t="shared" si="38"/>
        <v>0</v>
      </c>
      <c r="CQ93" s="75">
        <f t="shared" si="33"/>
        <v>0</v>
      </c>
    </row>
    <row r="94" spans="2:95" ht="15" customHeight="1" x14ac:dyDescent="0.25">
      <c r="B94" s="95"/>
      <c r="K94" s="496"/>
      <c r="L94" s="495">
        <f>Samples!C77</f>
        <v>0</v>
      </c>
      <c r="M94" s="4" t="s">
        <v>5</v>
      </c>
      <c r="Q94" s="613"/>
      <c r="R94" s="40"/>
      <c r="S94" s="40"/>
      <c r="T94" s="40"/>
      <c r="U94" s="41"/>
      <c r="V94" s="41"/>
      <c r="W94" s="41"/>
      <c r="X94" s="41"/>
      <c r="Y94" s="41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BT94" s="13">
        <v>88</v>
      </c>
      <c r="BU94" s="64"/>
      <c r="BV94" s="16" t="str">
        <f t="shared" si="26"/>
        <v/>
      </c>
      <c r="BW94" s="19" t="str">
        <f t="shared" si="34"/>
        <v/>
      </c>
      <c r="BX94" s="64"/>
      <c r="BY94" s="16" t="str">
        <f t="shared" si="27"/>
        <v/>
      </c>
      <c r="BZ94" s="19" t="str">
        <f t="shared" si="35"/>
        <v/>
      </c>
      <c r="CA94" s="64"/>
      <c r="CB94" s="16" t="str">
        <f t="shared" si="28"/>
        <v/>
      </c>
      <c r="CC94" s="19" t="str">
        <f t="shared" si="36"/>
        <v/>
      </c>
      <c r="CD94" s="16"/>
      <c r="CE94" s="64" t="str">
        <f t="shared" si="29"/>
        <v/>
      </c>
      <c r="CF94" s="64"/>
      <c r="CG94" s="64"/>
      <c r="CH94" s="16" t="str">
        <f t="shared" si="30"/>
        <v/>
      </c>
      <c r="CI94" s="19" t="str">
        <f>IF(AND(SUM($CH$7:CH94)&gt;0,SUM($CH$7:CH94)&lt;1),SUM($CH$7:CH94),IF(AND(SUM($CH$7:CH94)=1,CI93&lt;1),1,"") )</f>
        <v/>
      </c>
      <c r="CJ94" s="64"/>
      <c r="CK94" s="64" t="str">
        <f t="shared" si="31"/>
        <v/>
      </c>
      <c r="CL94" s="64"/>
      <c r="CM94" s="64">
        <f t="shared" si="32"/>
        <v>222</v>
      </c>
      <c r="CN94" s="68">
        <f t="shared" si="37"/>
        <v>0</v>
      </c>
      <c r="CO94" s="66"/>
      <c r="CP94" s="68">
        <f t="shared" si="38"/>
        <v>0</v>
      </c>
      <c r="CQ94" s="75">
        <f t="shared" si="33"/>
        <v>0</v>
      </c>
    </row>
    <row r="95" spans="2:95" ht="15" customHeight="1" x14ac:dyDescent="0.25">
      <c r="B95" s="95"/>
      <c r="K95" s="496"/>
      <c r="L95" s="495">
        <f>Samples!C78</f>
        <v>0</v>
      </c>
      <c r="M95" s="4" t="s">
        <v>5</v>
      </c>
      <c r="Q95" s="612"/>
      <c r="R95" s="40"/>
      <c r="S95" s="40"/>
      <c r="T95" s="40"/>
      <c r="U95" s="41"/>
      <c r="V95" s="41"/>
      <c r="W95" s="41"/>
      <c r="X95" s="41"/>
      <c r="Y95" s="41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BT95" s="13">
        <v>89</v>
      </c>
      <c r="BU95" s="64"/>
      <c r="BV95" s="16" t="str">
        <f t="shared" si="26"/>
        <v/>
      </c>
      <c r="BW95" s="19" t="str">
        <f t="shared" si="34"/>
        <v/>
      </c>
      <c r="BX95" s="64"/>
      <c r="BY95" s="16" t="str">
        <f t="shared" si="27"/>
        <v/>
      </c>
      <c r="BZ95" s="19" t="str">
        <f t="shared" si="35"/>
        <v/>
      </c>
      <c r="CA95" s="64"/>
      <c r="CB95" s="16" t="str">
        <f t="shared" si="28"/>
        <v/>
      </c>
      <c r="CC95" s="19" t="str">
        <f t="shared" si="36"/>
        <v/>
      </c>
      <c r="CD95" s="16"/>
      <c r="CE95" s="64" t="str">
        <f t="shared" si="29"/>
        <v/>
      </c>
      <c r="CF95" s="64"/>
      <c r="CG95" s="64"/>
      <c r="CH95" s="16" t="str">
        <f t="shared" si="30"/>
        <v/>
      </c>
      <c r="CI95" s="19" t="str">
        <f>IF(AND(SUM($CH$7:CH95)&gt;0,SUM($CH$7:CH95)&lt;1),SUM($CH$7:CH95),IF(AND(SUM($CH$7:CH95)=1,CI94&lt;1),1,"") )</f>
        <v/>
      </c>
      <c r="CJ95" s="64"/>
      <c r="CK95" s="64" t="str">
        <f t="shared" si="31"/>
        <v/>
      </c>
      <c r="CL95" s="64"/>
      <c r="CM95" s="64">
        <f t="shared" si="32"/>
        <v>224</v>
      </c>
      <c r="CN95" s="68">
        <f t="shared" si="37"/>
        <v>0</v>
      </c>
      <c r="CO95" s="66"/>
      <c r="CP95" s="68">
        <f t="shared" si="38"/>
        <v>0</v>
      </c>
      <c r="CQ95" s="75">
        <f t="shared" si="33"/>
        <v>0</v>
      </c>
    </row>
    <row r="96" spans="2:95" ht="15" customHeight="1" x14ac:dyDescent="0.25">
      <c r="B96" s="95"/>
      <c r="K96" s="496"/>
      <c r="L96" s="495">
        <f>Samples!C79</f>
        <v>0</v>
      </c>
      <c r="M96" s="4" t="s">
        <v>5</v>
      </c>
      <c r="Q96" s="612"/>
      <c r="R96" s="40"/>
      <c r="S96" s="40"/>
      <c r="T96" s="40"/>
      <c r="U96" s="41"/>
      <c r="V96" s="41"/>
      <c r="W96" s="41"/>
      <c r="X96" s="41"/>
      <c r="Y96" s="41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BT96" s="13">
        <v>90</v>
      </c>
      <c r="BU96" s="64"/>
      <c r="BV96" s="16" t="str">
        <f t="shared" si="26"/>
        <v/>
      </c>
      <c r="BW96" s="19" t="str">
        <f t="shared" si="34"/>
        <v/>
      </c>
      <c r="BX96" s="64"/>
      <c r="BY96" s="16" t="str">
        <f t="shared" si="27"/>
        <v/>
      </c>
      <c r="BZ96" s="19" t="str">
        <f t="shared" si="35"/>
        <v/>
      </c>
      <c r="CA96" s="64"/>
      <c r="CB96" s="16" t="str">
        <f t="shared" si="28"/>
        <v/>
      </c>
      <c r="CC96" s="19" t="str">
        <f t="shared" si="36"/>
        <v/>
      </c>
      <c r="CD96" s="16"/>
      <c r="CE96" s="64" t="str">
        <f t="shared" si="29"/>
        <v/>
      </c>
      <c r="CF96" s="64"/>
      <c r="CG96" s="64"/>
      <c r="CH96" s="16" t="str">
        <f t="shared" si="30"/>
        <v/>
      </c>
      <c r="CI96" s="19" t="str">
        <f>IF(AND(SUM($CH$7:CH96)&gt;0,SUM($CH$7:CH96)&lt;1),SUM($CH$7:CH96),IF(AND(SUM($CH$7:CH96)=1,CI95&lt;1),1,"") )</f>
        <v/>
      </c>
      <c r="CJ96" s="64"/>
      <c r="CK96" s="64" t="str">
        <f t="shared" si="31"/>
        <v/>
      </c>
      <c r="CL96" s="64"/>
      <c r="CM96" s="64">
        <f t="shared" si="32"/>
        <v>227</v>
      </c>
      <c r="CN96" s="68">
        <f t="shared" si="37"/>
        <v>0</v>
      </c>
      <c r="CO96" s="66"/>
      <c r="CP96" s="68">
        <f t="shared" si="38"/>
        <v>0</v>
      </c>
      <c r="CQ96" s="75">
        <f t="shared" si="33"/>
        <v>0</v>
      </c>
    </row>
    <row r="97" spans="2:95" ht="15" customHeight="1" x14ac:dyDescent="0.25">
      <c r="B97" s="95"/>
      <c r="K97" s="496"/>
      <c r="L97" s="495">
        <f>Samples!C80</f>
        <v>0</v>
      </c>
      <c r="M97" s="4" t="s">
        <v>5</v>
      </c>
      <c r="Q97" s="612"/>
      <c r="R97" s="40"/>
      <c r="S97" s="40"/>
      <c r="T97" s="40"/>
      <c r="U97" s="41"/>
      <c r="V97" s="41"/>
      <c r="W97" s="41"/>
      <c r="X97" s="41"/>
      <c r="Y97" s="41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BT97" s="13">
        <v>91</v>
      </c>
      <c r="BU97" s="64"/>
      <c r="BV97" s="16" t="str">
        <f t="shared" si="26"/>
        <v/>
      </c>
      <c r="BW97" s="19" t="str">
        <f t="shared" si="34"/>
        <v/>
      </c>
      <c r="BX97" s="64"/>
      <c r="BY97" s="16" t="str">
        <f t="shared" si="27"/>
        <v/>
      </c>
      <c r="BZ97" s="19" t="str">
        <f t="shared" si="35"/>
        <v/>
      </c>
      <c r="CA97" s="64"/>
      <c r="CB97" s="16" t="str">
        <f t="shared" si="28"/>
        <v/>
      </c>
      <c r="CC97" s="19" t="str">
        <f t="shared" si="36"/>
        <v/>
      </c>
      <c r="CD97" s="16"/>
      <c r="CE97" s="64" t="str">
        <f t="shared" si="29"/>
        <v/>
      </c>
      <c r="CF97" s="64"/>
      <c r="CG97" s="64"/>
      <c r="CH97" s="16" t="str">
        <f t="shared" si="30"/>
        <v/>
      </c>
      <c r="CI97" s="19" t="str">
        <f>IF(AND(SUM($CH$7:CH97)&gt;0,SUM($CH$7:CH97)&lt;1),SUM($CH$7:CH97),IF(AND(SUM($CH$7:CH97)=1,CI96&lt;1),1,"") )</f>
        <v/>
      </c>
      <c r="CJ97" s="64"/>
      <c r="CK97" s="64" t="str">
        <f t="shared" si="31"/>
        <v/>
      </c>
      <c r="CL97" s="64"/>
      <c r="CM97" s="64">
        <f t="shared" si="32"/>
        <v>229</v>
      </c>
      <c r="CN97" s="68">
        <f t="shared" si="37"/>
        <v>0</v>
      </c>
      <c r="CO97" s="66"/>
      <c r="CP97" s="68">
        <f t="shared" si="38"/>
        <v>0</v>
      </c>
      <c r="CQ97" s="75">
        <f t="shared" si="33"/>
        <v>0</v>
      </c>
    </row>
    <row r="98" spans="2:95" ht="15" customHeight="1" x14ac:dyDescent="0.25">
      <c r="B98" s="95"/>
      <c r="K98" s="496"/>
      <c r="L98" s="495">
        <f>Samples!C81</f>
        <v>0</v>
      </c>
      <c r="M98" s="4" t="s">
        <v>5</v>
      </c>
      <c r="Q98" s="612"/>
      <c r="R98" s="40"/>
      <c r="S98" s="40"/>
      <c r="T98" s="40"/>
      <c r="U98" s="41"/>
      <c r="V98" s="41"/>
      <c r="W98" s="41"/>
      <c r="X98" s="41"/>
      <c r="Y98" s="41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BT98" s="13">
        <v>92</v>
      </c>
      <c r="BU98" s="64"/>
      <c r="BV98" s="16" t="str">
        <f t="shared" si="26"/>
        <v/>
      </c>
      <c r="BW98" s="19" t="str">
        <f t="shared" si="34"/>
        <v/>
      </c>
      <c r="BX98" s="64"/>
      <c r="BY98" s="16" t="str">
        <f t="shared" si="27"/>
        <v/>
      </c>
      <c r="BZ98" s="19" t="str">
        <f t="shared" si="35"/>
        <v/>
      </c>
      <c r="CA98" s="64"/>
      <c r="CB98" s="16" t="str">
        <f t="shared" si="28"/>
        <v/>
      </c>
      <c r="CC98" s="19" t="str">
        <f t="shared" si="36"/>
        <v/>
      </c>
      <c r="CD98" s="16"/>
      <c r="CE98" s="64" t="str">
        <f t="shared" si="29"/>
        <v/>
      </c>
      <c r="CF98" s="64"/>
      <c r="CG98" s="64"/>
      <c r="CH98" s="16" t="str">
        <f t="shared" si="30"/>
        <v/>
      </c>
      <c r="CI98" s="19" t="str">
        <f>IF(AND(SUM($CH$7:CH98)&gt;0,SUM($CH$7:CH98)&lt;1),SUM($CH$7:CH98),IF(AND(SUM($CH$7:CH98)=1,CI97&lt;1),1,"") )</f>
        <v/>
      </c>
      <c r="CJ98" s="64"/>
      <c r="CK98" s="64" t="str">
        <f t="shared" si="31"/>
        <v/>
      </c>
      <c r="CL98" s="64"/>
      <c r="CM98" s="64">
        <f t="shared" si="32"/>
        <v>232</v>
      </c>
      <c r="CN98" s="68">
        <f t="shared" si="37"/>
        <v>0</v>
      </c>
      <c r="CO98" s="66"/>
      <c r="CP98" s="68">
        <f t="shared" si="38"/>
        <v>0</v>
      </c>
      <c r="CQ98" s="75">
        <f t="shared" si="33"/>
        <v>0</v>
      </c>
    </row>
    <row r="99" spans="2:95" ht="15" customHeight="1" x14ac:dyDescent="0.25">
      <c r="B99" s="95"/>
      <c r="K99" s="496"/>
      <c r="L99" s="495">
        <f>Samples!C82</f>
        <v>0</v>
      </c>
      <c r="M99" s="4" t="s">
        <v>5</v>
      </c>
      <c r="Q99" s="613"/>
      <c r="R99" s="40"/>
      <c r="S99" s="40"/>
      <c r="T99" s="40"/>
      <c r="U99" s="41"/>
      <c r="V99" s="41"/>
      <c r="W99" s="41"/>
      <c r="X99" s="41"/>
      <c r="Y99" s="41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BT99" s="13">
        <v>93</v>
      </c>
      <c r="BU99" s="64"/>
      <c r="BV99" s="16" t="str">
        <f t="shared" si="26"/>
        <v/>
      </c>
      <c r="BW99" s="19" t="str">
        <f t="shared" si="34"/>
        <v/>
      </c>
      <c r="BX99" s="64"/>
      <c r="BY99" s="16" t="str">
        <f t="shared" si="27"/>
        <v/>
      </c>
      <c r="BZ99" s="19" t="str">
        <f t="shared" si="35"/>
        <v/>
      </c>
      <c r="CA99" s="64"/>
      <c r="CB99" s="16" t="str">
        <f t="shared" si="28"/>
        <v/>
      </c>
      <c r="CC99" s="19" t="str">
        <f t="shared" si="36"/>
        <v/>
      </c>
      <c r="CD99" s="16"/>
      <c r="CE99" s="64" t="str">
        <f t="shared" si="29"/>
        <v/>
      </c>
      <c r="CF99" s="64"/>
      <c r="CG99" s="64"/>
      <c r="CH99" s="16" t="str">
        <f t="shared" si="30"/>
        <v/>
      </c>
      <c r="CI99" s="19" t="str">
        <f>IF(AND(SUM($CH$7:CH99)&gt;0,SUM($CH$7:CH99)&lt;1),SUM($CH$7:CH99),IF(AND(SUM($CH$7:CH99)=1,CI98&lt;1),1,"") )</f>
        <v/>
      </c>
      <c r="CJ99" s="64"/>
      <c r="CK99" s="64" t="str">
        <f t="shared" si="31"/>
        <v/>
      </c>
      <c r="CL99" s="64"/>
      <c r="CM99" s="64">
        <f t="shared" si="32"/>
        <v>234</v>
      </c>
      <c r="CN99" s="68">
        <f t="shared" si="37"/>
        <v>0</v>
      </c>
      <c r="CO99" s="66"/>
      <c r="CP99" s="68">
        <f t="shared" si="38"/>
        <v>0</v>
      </c>
      <c r="CQ99" s="75">
        <f t="shared" si="33"/>
        <v>0</v>
      </c>
    </row>
    <row r="100" spans="2:95" ht="15" customHeight="1" x14ac:dyDescent="0.25">
      <c r="B100" s="95"/>
      <c r="K100" s="496"/>
      <c r="L100" s="495">
        <f>Samples!C83</f>
        <v>0</v>
      </c>
      <c r="M100" s="4" t="s">
        <v>5</v>
      </c>
      <c r="Q100" s="612"/>
      <c r="R100" s="40"/>
      <c r="S100" s="40"/>
      <c r="T100" s="40"/>
      <c r="U100" s="41"/>
      <c r="V100" s="41"/>
      <c r="W100" s="41"/>
      <c r="X100" s="41"/>
      <c r="Y100" s="41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BT100" s="13">
        <v>94</v>
      </c>
      <c r="BU100" s="64"/>
      <c r="BV100" s="16" t="str">
        <f t="shared" si="26"/>
        <v/>
      </c>
      <c r="BW100" s="19" t="str">
        <f t="shared" si="34"/>
        <v/>
      </c>
      <c r="BX100" s="64"/>
      <c r="BY100" s="16" t="str">
        <f t="shared" si="27"/>
        <v/>
      </c>
      <c r="BZ100" s="19" t="str">
        <f t="shared" si="35"/>
        <v/>
      </c>
      <c r="CA100" s="64"/>
      <c r="CB100" s="16" t="str">
        <f t="shared" si="28"/>
        <v/>
      </c>
      <c r="CC100" s="19" t="str">
        <f t="shared" si="36"/>
        <v/>
      </c>
      <c r="CD100" s="16"/>
      <c r="CE100" s="64" t="str">
        <f t="shared" si="29"/>
        <v/>
      </c>
      <c r="CF100" s="64"/>
      <c r="CG100" s="64"/>
      <c r="CH100" s="16" t="str">
        <f t="shared" si="30"/>
        <v/>
      </c>
      <c r="CI100" s="19" t="str">
        <f>IF(AND(SUM($CH$7:CH100)&gt;0,SUM($CH$7:CH100)&lt;1),SUM($CH$7:CH100),IF(AND(SUM($CH$7:CH100)=1,CI99&lt;1),1,"") )</f>
        <v/>
      </c>
      <c r="CJ100" s="64"/>
      <c r="CK100" s="64" t="str">
        <f t="shared" si="31"/>
        <v/>
      </c>
      <c r="CL100" s="64"/>
      <c r="CM100" s="64">
        <f t="shared" si="32"/>
        <v>237</v>
      </c>
      <c r="CN100" s="68">
        <f t="shared" si="37"/>
        <v>0</v>
      </c>
      <c r="CO100" s="66"/>
      <c r="CP100" s="68">
        <f t="shared" si="38"/>
        <v>0</v>
      </c>
      <c r="CQ100" s="75">
        <f t="shared" si="33"/>
        <v>0</v>
      </c>
    </row>
    <row r="101" spans="2:95" ht="15" customHeight="1" x14ac:dyDescent="0.25">
      <c r="B101" s="95"/>
      <c r="K101" s="496"/>
      <c r="L101" s="495">
        <f>Samples!C84</f>
        <v>0</v>
      </c>
      <c r="M101" s="4" t="s">
        <v>5</v>
      </c>
      <c r="Q101" s="612"/>
      <c r="R101" s="40"/>
      <c r="S101" s="40"/>
      <c r="T101" s="40"/>
      <c r="U101" s="41"/>
      <c r="V101" s="41"/>
      <c r="W101" s="41"/>
      <c r="X101" s="41"/>
      <c r="Y101" s="41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BT101" s="13">
        <v>95</v>
      </c>
      <c r="BU101" s="64"/>
      <c r="BV101" s="16" t="str">
        <f t="shared" si="26"/>
        <v/>
      </c>
      <c r="BW101" s="19" t="str">
        <f t="shared" si="34"/>
        <v/>
      </c>
      <c r="BX101" s="64"/>
      <c r="BY101" s="16" t="str">
        <f t="shared" si="27"/>
        <v/>
      </c>
      <c r="BZ101" s="19" t="str">
        <f t="shared" si="35"/>
        <v/>
      </c>
      <c r="CA101" s="64"/>
      <c r="CB101" s="16" t="str">
        <f t="shared" si="28"/>
        <v/>
      </c>
      <c r="CC101" s="19" t="str">
        <f t="shared" si="36"/>
        <v/>
      </c>
      <c r="CD101" s="16"/>
      <c r="CE101" s="64" t="str">
        <f t="shared" si="29"/>
        <v/>
      </c>
      <c r="CF101" s="64"/>
      <c r="CG101" s="64"/>
      <c r="CH101" s="16" t="str">
        <f t="shared" si="30"/>
        <v/>
      </c>
      <c r="CI101" s="19" t="str">
        <f>IF(AND(SUM($CH$7:CH101)&gt;0,SUM($CH$7:CH101)&lt;1),SUM($CH$7:CH101),IF(AND(SUM($CH$7:CH101)=1,CI100&lt;1),1,"") )</f>
        <v/>
      </c>
      <c r="CJ101" s="64"/>
      <c r="CK101" s="64" t="str">
        <f t="shared" si="31"/>
        <v/>
      </c>
      <c r="CL101" s="64"/>
      <c r="CM101" s="64">
        <f t="shared" si="32"/>
        <v>239</v>
      </c>
      <c r="CN101" s="68">
        <f t="shared" si="37"/>
        <v>0</v>
      </c>
      <c r="CO101" s="66"/>
      <c r="CP101" s="68">
        <f t="shared" si="38"/>
        <v>0</v>
      </c>
      <c r="CQ101" s="75">
        <f t="shared" si="33"/>
        <v>0</v>
      </c>
    </row>
    <row r="102" spans="2:95" ht="15" customHeight="1" x14ac:dyDescent="0.25">
      <c r="B102" s="95"/>
      <c r="K102" s="496"/>
      <c r="L102" s="495">
        <f>Samples!C85</f>
        <v>0</v>
      </c>
      <c r="M102" s="4" t="s">
        <v>5</v>
      </c>
      <c r="Q102" s="612"/>
      <c r="R102" s="40"/>
      <c r="S102" s="40"/>
      <c r="T102" s="40"/>
      <c r="U102" s="41"/>
      <c r="V102" s="41"/>
      <c r="W102" s="41"/>
      <c r="X102" s="41"/>
      <c r="Y102" s="41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BT102" s="13">
        <v>96</v>
      </c>
      <c r="BU102" s="64"/>
      <c r="BV102" s="16" t="str">
        <f t="shared" si="26"/>
        <v/>
      </c>
      <c r="BW102" s="19" t="str">
        <f t="shared" si="34"/>
        <v/>
      </c>
      <c r="BX102" s="64"/>
      <c r="BY102" s="16" t="str">
        <f t="shared" si="27"/>
        <v/>
      </c>
      <c r="BZ102" s="19" t="str">
        <f t="shared" si="35"/>
        <v/>
      </c>
      <c r="CA102" s="64"/>
      <c r="CB102" s="16" t="str">
        <f t="shared" si="28"/>
        <v/>
      </c>
      <c r="CC102" s="19" t="str">
        <f t="shared" si="36"/>
        <v/>
      </c>
      <c r="CD102" s="16"/>
      <c r="CE102" s="64" t="str">
        <f t="shared" si="29"/>
        <v/>
      </c>
      <c r="CF102" s="64"/>
      <c r="CG102" s="64"/>
      <c r="CH102" s="16" t="str">
        <f t="shared" si="30"/>
        <v/>
      </c>
      <c r="CI102" s="19" t="str">
        <f>IF(AND(SUM($CH$7:CH102)&gt;0,SUM($CH$7:CH102)&lt;1),SUM($CH$7:CH102),IF(AND(SUM($CH$7:CH102)=1,CI101&lt;1),1,"") )</f>
        <v/>
      </c>
      <c r="CJ102" s="64"/>
      <c r="CK102" s="64" t="str">
        <f t="shared" si="31"/>
        <v/>
      </c>
      <c r="CL102" s="64"/>
      <c r="CM102" s="64">
        <f t="shared" si="32"/>
        <v>242</v>
      </c>
      <c r="CN102" s="68">
        <f t="shared" si="37"/>
        <v>0</v>
      </c>
      <c r="CO102" s="66"/>
      <c r="CP102" s="68">
        <f t="shared" si="38"/>
        <v>0</v>
      </c>
      <c r="CQ102" s="75">
        <f t="shared" si="33"/>
        <v>0</v>
      </c>
    </row>
    <row r="103" spans="2:95" ht="15" customHeight="1" x14ac:dyDescent="0.25">
      <c r="B103" s="95"/>
      <c r="K103" s="496"/>
      <c r="L103" s="495">
        <f>Samples!C86</f>
        <v>0</v>
      </c>
      <c r="M103" s="4" t="s">
        <v>5</v>
      </c>
      <c r="Q103" s="612"/>
      <c r="R103" s="40"/>
      <c r="S103" s="40"/>
      <c r="T103" s="40"/>
      <c r="U103" s="41"/>
      <c r="V103" s="41"/>
      <c r="W103" s="41"/>
      <c r="X103" s="41"/>
      <c r="Y103" s="41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BT103" s="13">
        <v>97</v>
      </c>
      <c r="BU103" s="64"/>
      <c r="BV103" s="16" t="str">
        <f t="shared" ref="BV103:BV105" si="39">IFERROR(IF(BU103&gt;0,BU103/Sumindelreads,""),0)</f>
        <v/>
      </c>
      <c r="BW103" s="19" t="str">
        <f t="shared" si="34"/>
        <v/>
      </c>
      <c r="BX103" s="64"/>
      <c r="BY103" s="16" t="str">
        <f t="shared" ref="BY103:BY105" si="40">IFERROR(IF(BX103&gt;0,BX103/Sumdelreads,""),0)</f>
        <v/>
      </c>
      <c r="BZ103" s="19" t="str">
        <f t="shared" si="35"/>
        <v/>
      </c>
      <c r="CA103" s="64"/>
      <c r="CB103" s="16" t="str">
        <f t="shared" ref="CB103:CB105" si="41">IFERROR(IF(CA103&gt;0,CA103/Suminsreads,""),0)</f>
        <v/>
      </c>
      <c r="CC103" s="19" t="str">
        <f t="shared" si="36"/>
        <v/>
      </c>
      <c r="CD103" s="16"/>
      <c r="CE103" s="64" t="str">
        <f t="shared" ref="CE103:CE105" si="42">IFERROR(IF(CD103&gt;0,CD103/SumMNVreads,""),0)</f>
        <v/>
      </c>
      <c r="CF103" s="64"/>
      <c r="CG103" s="64"/>
      <c r="CH103" s="16" t="str">
        <f t="shared" ref="CH103:CH105" si="43">IFERROR(IF(CG103&gt;0,CG103/SumMMEJreads,""),0)</f>
        <v/>
      </c>
      <c r="CI103" s="19" t="str">
        <f>IF(AND(SUM($CH$7:CH103)&gt;0,SUM($CH$7:CH103)&lt;1),SUM($CH$7:CH103),IF(AND(SUM($CH$7:CH103)=1,CI102&lt;1),1,"") )</f>
        <v/>
      </c>
      <c r="CJ103" s="64"/>
      <c r="CK103" s="64" t="str">
        <f t="shared" ref="CK103:CK105" si="44">IFERROR(IF(CJ103&gt;0,CJ103/SumDuplicationreads,""),0)</f>
        <v/>
      </c>
      <c r="CL103" s="64"/>
      <c r="CM103" s="64">
        <f t="shared" si="32"/>
        <v>244</v>
      </c>
      <c r="CN103" s="68">
        <f t="shared" si="37"/>
        <v>0</v>
      </c>
      <c r="CO103" s="66"/>
      <c r="CP103" s="68">
        <f t="shared" si="38"/>
        <v>0</v>
      </c>
      <c r="CQ103" s="75">
        <f t="shared" si="33"/>
        <v>0</v>
      </c>
    </row>
    <row r="104" spans="2:95" ht="15" customHeight="1" x14ac:dyDescent="0.25">
      <c r="B104" s="95"/>
      <c r="K104" s="496"/>
      <c r="L104" s="495">
        <f>Samples!C87</f>
        <v>0</v>
      </c>
      <c r="M104" s="4" t="s">
        <v>5</v>
      </c>
      <c r="Q104" s="612"/>
      <c r="R104" s="40"/>
      <c r="S104" s="40"/>
      <c r="T104" s="40"/>
      <c r="U104" s="41"/>
      <c r="V104" s="41"/>
      <c r="W104" s="41"/>
      <c r="X104" s="41"/>
      <c r="Y104" s="41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BT104" s="13">
        <v>98</v>
      </c>
      <c r="BU104" s="64"/>
      <c r="BV104" s="16" t="str">
        <f t="shared" si="39"/>
        <v/>
      </c>
      <c r="BW104" s="19" t="str">
        <f t="shared" si="34"/>
        <v/>
      </c>
      <c r="BX104" s="64"/>
      <c r="BY104" s="16" t="str">
        <f t="shared" si="40"/>
        <v/>
      </c>
      <c r="BZ104" s="19" t="str">
        <f t="shared" si="35"/>
        <v/>
      </c>
      <c r="CA104" s="64"/>
      <c r="CB104" s="16" t="str">
        <f t="shared" si="41"/>
        <v/>
      </c>
      <c r="CC104" s="19" t="str">
        <f t="shared" si="36"/>
        <v/>
      </c>
      <c r="CD104" s="16"/>
      <c r="CE104" s="64" t="str">
        <f t="shared" si="42"/>
        <v/>
      </c>
      <c r="CF104" s="64"/>
      <c r="CG104" s="64"/>
      <c r="CH104" s="16" t="str">
        <f t="shared" si="43"/>
        <v/>
      </c>
      <c r="CI104" s="19" t="str">
        <f>IF(AND(SUM($CH$7:CH104)&gt;0,SUM($CH$7:CH104)&lt;1),SUM($CH$7:CH104),IF(AND(SUM($CH$7:CH104)=1,CI103&lt;1),1,"") )</f>
        <v/>
      </c>
      <c r="CJ104" s="64"/>
      <c r="CK104" s="64" t="str">
        <f t="shared" si="44"/>
        <v/>
      </c>
      <c r="CL104" s="64"/>
      <c r="CM104" s="64">
        <f t="shared" si="32"/>
        <v>247</v>
      </c>
      <c r="CN104" s="68">
        <f t="shared" si="37"/>
        <v>0</v>
      </c>
      <c r="CO104" s="66"/>
      <c r="CP104" s="68">
        <f t="shared" si="38"/>
        <v>0</v>
      </c>
      <c r="CQ104" s="75">
        <f t="shared" si="33"/>
        <v>0</v>
      </c>
    </row>
    <row r="105" spans="2:95" ht="15" customHeight="1" thickBot="1" x14ac:dyDescent="0.3">
      <c r="B105" s="95"/>
      <c r="K105" s="496"/>
      <c r="L105" s="495">
        <f>Samples!C88</f>
        <v>0</v>
      </c>
      <c r="M105" s="4" t="s">
        <v>5</v>
      </c>
      <c r="Q105" s="612"/>
      <c r="R105" s="40"/>
      <c r="S105" s="40"/>
      <c r="T105" s="40"/>
      <c r="U105" s="41"/>
      <c r="V105" s="41"/>
      <c r="W105" s="41"/>
      <c r="X105" s="41"/>
      <c r="Y105" s="41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BT105" s="14">
        <v>99</v>
      </c>
      <c r="BU105" s="65"/>
      <c r="BV105" s="17" t="str">
        <f t="shared" si="39"/>
        <v/>
      </c>
      <c r="BW105" s="19" t="str">
        <f t="shared" si="34"/>
        <v/>
      </c>
      <c r="BX105" s="65"/>
      <c r="BY105" s="17" t="str">
        <f t="shared" si="40"/>
        <v/>
      </c>
      <c r="BZ105" s="19" t="str">
        <f t="shared" si="35"/>
        <v/>
      </c>
      <c r="CA105" s="65"/>
      <c r="CB105" s="17" t="str">
        <f t="shared" si="41"/>
        <v/>
      </c>
      <c r="CC105" s="19" t="str">
        <f t="shared" si="36"/>
        <v/>
      </c>
      <c r="CD105" s="17"/>
      <c r="CE105" s="65" t="str">
        <f t="shared" si="42"/>
        <v/>
      </c>
      <c r="CF105" s="64"/>
      <c r="CG105" s="65"/>
      <c r="CH105" s="17" t="str">
        <f t="shared" si="43"/>
        <v/>
      </c>
      <c r="CI105" s="19" t="str">
        <f>IF(AND(SUM($CH$7:CH105)&gt;0,SUM($CH$7:CH105)&lt;1),SUM($CH$7:CH105),IF(AND(SUM($CH$7:CH105)=1,CI104&lt;1),1,"") )</f>
        <v/>
      </c>
      <c r="CJ105" s="65"/>
      <c r="CK105" s="65" t="str">
        <f t="shared" si="44"/>
        <v/>
      </c>
      <c r="CL105" s="64"/>
      <c r="CM105" s="65">
        <f t="shared" si="32"/>
        <v>250</v>
      </c>
      <c r="CN105" s="69">
        <f t="shared" si="37"/>
        <v>0</v>
      </c>
      <c r="CO105" s="78"/>
      <c r="CP105" s="69">
        <f t="shared" si="38"/>
        <v>0</v>
      </c>
      <c r="CQ105" s="76">
        <f t="shared" si="33"/>
        <v>0</v>
      </c>
    </row>
    <row r="106" spans="2:95" ht="15" customHeight="1" x14ac:dyDescent="0.25">
      <c r="B106" s="95"/>
      <c r="K106" s="496"/>
      <c r="L106" s="495">
        <f>Samples!C89</f>
        <v>0</v>
      </c>
      <c r="M106" s="4" t="s">
        <v>5</v>
      </c>
      <c r="Q106" s="612"/>
      <c r="R106" s="40"/>
      <c r="S106" s="40"/>
      <c r="T106" s="40"/>
      <c r="U106" s="41"/>
      <c r="V106" s="41"/>
      <c r="W106" s="41"/>
      <c r="X106" s="41"/>
      <c r="Y106" s="41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BU106" s="5">
        <f>SUM(BU7:BU105)</f>
        <v>0</v>
      </c>
      <c r="BX106" s="5">
        <f>SUM(BX7:BX105)</f>
        <v>0</v>
      </c>
      <c r="CA106" s="5">
        <f>SUM(CA7:CA105)</f>
        <v>0</v>
      </c>
      <c r="CD106" s="5">
        <f>SUM(CD7:CD105)</f>
        <v>0</v>
      </c>
      <c r="CG106" s="5">
        <f>SUM(CG7:CG105)</f>
        <v>0</v>
      </c>
      <c r="CJ106" s="5">
        <f>SUM(CJ7:CJ105)</f>
        <v>0</v>
      </c>
      <c r="CM106" s="5" t="s">
        <v>136</v>
      </c>
    </row>
    <row r="107" spans="2:95" ht="15" customHeight="1" x14ac:dyDescent="0.25">
      <c r="B107" s="95"/>
      <c r="K107" s="496"/>
      <c r="L107" s="495">
        <f>Samples!C90</f>
        <v>0</v>
      </c>
      <c r="M107" s="4" t="s">
        <v>5</v>
      </c>
      <c r="Q107" s="612"/>
      <c r="R107" s="40"/>
      <c r="S107" s="40"/>
      <c r="T107" s="40"/>
      <c r="U107" s="41"/>
      <c r="V107" s="41"/>
      <c r="W107" s="41"/>
      <c r="X107" s="41"/>
      <c r="Y107" s="41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BR107" s="21"/>
      <c r="BS107" s="21"/>
      <c r="CM107" s="5" t="s">
        <v>137</v>
      </c>
    </row>
    <row r="108" spans="2:95" ht="15" customHeight="1" x14ac:dyDescent="0.25">
      <c r="B108" s="95"/>
      <c r="K108" s="496"/>
      <c r="L108" s="495">
        <f>Samples!C91</f>
        <v>0</v>
      </c>
      <c r="M108" s="4" t="s">
        <v>5</v>
      </c>
      <c r="Q108" s="612"/>
      <c r="R108" s="40"/>
      <c r="S108" s="40"/>
      <c r="T108" s="40"/>
      <c r="U108" s="41"/>
      <c r="V108" s="41"/>
      <c r="W108" s="41"/>
      <c r="X108" s="41"/>
      <c r="Y108" s="41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CM108" s="5" t="s">
        <v>139</v>
      </c>
      <c r="CN108" s="292" t="str">
        <f>IFERROR(UPPER(IF(PAMno1="FWD",MID(RefSeq,CutSite+3,5),IF(PAMno1="REV",MID(RCRefSeq,AmpliconL-CutSite+5,5),""))),"Err")</f>
        <v/>
      </c>
    </row>
    <row r="109" spans="2:95" ht="15" customHeight="1" x14ac:dyDescent="0.25">
      <c r="B109" s="95"/>
      <c r="K109" s="496"/>
      <c r="L109" s="495">
        <f>Samples!C92</f>
        <v>0</v>
      </c>
      <c r="M109" s="4" t="s">
        <v>5</v>
      </c>
      <c r="Q109" s="612"/>
      <c r="R109" s="40"/>
      <c r="S109" s="40"/>
      <c r="T109" s="40"/>
      <c r="U109" s="41"/>
      <c r="V109" s="41"/>
      <c r="W109" s="41"/>
      <c r="X109" s="41"/>
      <c r="Y109" s="41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</row>
    <row r="110" spans="2:95" ht="15" customHeight="1" x14ac:dyDescent="0.25">
      <c r="B110" s="95"/>
      <c r="K110" s="496"/>
      <c r="L110" s="495">
        <f>Samples!C93</f>
        <v>0</v>
      </c>
      <c r="M110" s="4" t="s">
        <v>5</v>
      </c>
      <c r="Q110" s="612"/>
      <c r="R110" s="40"/>
      <c r="S110" s="40"/>
      <c r="T110" s="40"/>
      <c r="U110" s="41"/>
      <c r="V110" s="41"/>
      <c r="W110" s="41"/>
      <c r="X110" s="41"/>
      <c r="Y110" s="41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</row>
    <row r="111" spans="2:95" ht="15" customHeight="1" x14ac:dyDescent="0.25">
      <c r="B111" s="95"/>
      <c r="K111" s="496"/>
      <c r="L111" s="495">
        <f>Samples!C94</f>
        <v>0</v>
      </c>
      <c r="M111" s="4" t="s">
        <v>5</v>
      </c>
      <c r="Q111" s="612"/>
      <c r="R111" s="40"/>
      <c r="S111" s="40"/>
      <c r="T111" s="40"/>
      <c r="U111" s="41"/>
      <c r="V111" s="41"/>
      <c r="W111" s="41"/>
      <c r="X111" s="41"/>
      <c r="Y111" s="41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</row>
    <row r="112" spans="2:95" ht="15" customHeight="1" x14ac:dyDescent="0.25">
      <c r="B112" s="95"/>
      <c r="K112" s="496"/>
      <c r="L112" s="495">
        <f>Samples!C95</f>
        <v>0</v>
      </c>
      <c r="M112" s="4" t="s">
        <v>5</v>
      </c>
      <c r="Q112" s="612"/>
      <c r="R112" s="40"/>
      <c r="S112" s="40"/>
      <c r="T112" s="40"/>
      <c r="U112" s="41"/>
      <c r="V112" s="41"/>
      <c r="W112" s="41"/>
      <c r="X112" s="41"/>
      <c r="Y112" s="41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</row>
    <row r="113" spans="2:42" ht="15" customHeight="1" x14ac:dyDescent="0.25">
      <c r="B113" s="95"/>
      <c r="K113" s="496"/>
      <c r="L113" s="495">
        <f>Samples!C96</f>
        <v>0</v>
      </c>
      <c r="M113" s="4" t="s">
        <v>5</v>
      </c>
      <c r="Q113" s="612"/>
      <c r="R113" s="40"/>
      <c r="S113" s="40"/>
      <c r="T113" s="40"/>
      <c r="U113" s="41"/>
      <c r="V113" s="41"/>
      <c r="W113" s="41"/>
      <c r="X113" s="41"/>
      <c r="Y113" s="41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</row>
    <row r="114" spans="2:42" ht="15" customHeight="1" x14ac:dyDescent="0.25">
      <c r="B114" s="95"/>
      <c r="K114" s="496"/>
      <c r="L114" s="495">
        <f>Samples!C97</f>
        <v>0</v>
      </c>
      <c r="M114" s="4" t="s">
        <v>5</v>
      </c>
      <c r="Q114" s="612"/>
      <c r="R114" s="40"/>
      <c r="S114" s="40"/>
      <c r="T114" s="40"/>
      <c r="U114" s="41"/>
      <c r="V114" s="41"/>
      <c r="W114" s="41"/>
      <c r="X114" s="41"/>
      <c r="Y114" s="41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</row>
    <row r="115" spans="2:42" ht="15" customHeight="1" x14ac:dyDescent="0.25">
      <c r="B115" s="95"/>
      <c r="K115" s="496"/>
      <c r="L115" s="495">
        <f>Samples!C98</f>
        <v>0</v>
      </c>
      <c r="M115" s="4" t="s">
        <v>5</v>
      </c>
      <c r="Q115" s="612"/>
      <c r="R115" s="40"/>
      <c r="S115" s="40"/>
      <c r="T115" s="40"/>
      <c r="U115" s="41"/>
      <c r="V115" s="41"/>
      <c r="W115" s="41"/>
      <c r="X115" s="41"/>
      <c r="Y115" s="41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</row>
    <row r="116" spans="2:42" ht="15" customHeight="1" x14ac:dyDescent="0.25">
      <c r="B116" s="95"/>
      <c r="K116" s="496"/>
      <c r="L116" s="495">
        <f>Samples!C99</f>
        <v>0</v>
      </c>
      <c r="M116" s="4" t="s">
        <v>5</v>
      </c>
      <c r="Q116" s="612"/>
      <c r="R116" s="40"/>
      <c r="S116" s="40"/>
      <c r="T116" s="40"/>
      <c r="U116" s="41"/>
      <c r="V116" s="41"/>
      <c r="W116" s="41"/>
      <c r="X116" s="41"/>
      <c r="Y116" s="41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</row>
    <row r="117" spans="2:42" ht="15" customHeight="1" x14ac:dyDescent="0.25">
      <c r="B117" s="95"/>
      <c r="K117" s="496"/>
      <c r="L117" s="495">
        <f>Samples!C100</f>
        <v>0</v>
      </c>
      <c r="M117" s="4" t="s">
        <v>5</v>
      </c>
      <c r="Q117" s="612"/>
      <c r="R117" s="40"/>
      <c r="S117" s="40"/>
      <c r="T117" s="40"/>
      <c r="U117" s="41"/>
      <c r="V117" s="41"/>
      <c r="W117" s="41"/>
      <c r="X117" s="41"/>
      <c r="Y117" s="41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</row>
    <row r="118" spans="2:42" ht="15" customHeight="1" x14ac:dyDescent="0.25">
      <c r="B118" s="95"/>
      <c r="L118" s="495">
        <f>Samples!C101</f>
        <v>0</v>
      </c>
      <c r="M118" s="4" t="s">
        <v>5</v>
      </c>
      <c r="Q118" s="612"/>
      <c r="R118" s="40"/>
      <c r="S118" s="40"/>
      <c r="T118" s="40"/>
      <c r="U118" s="41"/>
      <c r="V118" s="41"/>
      <c r="W118" s="41"/>
      <c r="X118" s="41"/>
      <c r="Y118" s="41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</row>
    <row r="119" spans="2:42" ht="15" customHeight="1" x14ac:dyDescent="0.25">
      <c r="B119" s="95"/>
      <c r="L119" s="495">
        <f>Samples!C102</f>
        <v>0</v>
      </c>
      <c r="M119" s="4" t="s">
        <v>5</v>
      </c>
      <c r="Q119" s="612"/>
      <c r="R119" s="40"/>
      <c r="S119" s="40"/>
      <c r="T119" s="40"/>
      <c r="U119" s="41"/>
      <c r="V119" s="41"/>
      <c r="W119" s="41"/>
      <c r="X119" s="41"/>
      <c r="Y119" s="41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</row>
    <row r="120" spans="2:42" ht="15" customHeight="1" x14ac:dyDescent="0.25">
      <c r="B120" s="95"/>
      <c r="L120" s="495">
        <f>Samples!C103</f>
        <v>0</v>
      </c>
      <c r="M120" s="4" t="s">
        <v>5</v>
      </c>
      <c r="Q120" s="612"/>
      <c r="R120" s="40"/>
      <c r="S120" s="40"/>
      <c r="T120" s="40"/>
      <c r="U120" s="41"/>
      <c r="V120" s="41"/>
      <c r="W120" s="41"/>
      <c r="X120" s="41"/>
      <c r="Y120" s="41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</row>
    <row r="121" spans="2:42" ht="15" customHeight="1" x14ac:dyDescent="0.25">
      <c r="B121" s="95"/>
      <c r="L121" s="495">
        <f>Samples!C104</f>
        <v>0</v>
      </c>
      <c r="M121" s="4" t="s">
        <v>5</v>
      </c>
      <c r="Q121" s="612"/>
      <c r="R121" s="40"/>
      <c r="S121" s="40"/>
      <c r="T121" s="40"/>
      <c r="U121" s="41"/>
      <c r="V121" s="41"/>
      <c r="W121" s="41"/>
      <c r="X121" s="41"/>
      <c r="Y121" s="41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</row>
    <row r="122" spans="2:42" ht="15" customHeight="1" x14ac:dyDescent="0.25">
      <c r="B122" s="95"/>
      <c r="L122" s="495">
        <f>Samples!C105</f>
        <v>0</v>
      </c>
      <c r="M122" s="4" t="s">
        <v>5</v>
      </c>
      <c r="Q122" s="612"/>
      <c r="R122" s="40"/>
      <c r="S122" s="40"/>
      <c r="T122" s="40"/>
      <c r="U122" s="41"/>
      <c r="V122" s="41"/>
      <c r="W122" s="41"/>
      <c r="X122" s="41"/>
      <c r="Y122" s="41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</row>
    <row r="123" spans="2:42" ht="15" customHeight="1" x14ac:dyDescent="0.25">
      <c r="B123" s="95"/>
      <c r="L123" s="495">
        <f>Samples!C106</f>
        <v>0</v>
      </c>
      <c r="M123" s="4" t="s">
        <v>5</v>
      </c>
      <c r="Q123" s="612"/>
      <c r="R123" s="40"/>
      <c r="S123" s="40"/>
      <c r="T123" s="40"/>
      <c r="U123" s="41"/>
      <c r="V123" s="41"/>
      <c r="W123" s="41"/>
      <c r="X123" s="41"/>
      <c r="Y123" s="41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</row>
    <row r="124" spans="2:42" ht="15" customHeight="1" x14ac:dyDescent="0.25">
      <c r="B124" s="95"/>
      <c r="L124" s="495">
        <f>Samples!C107</f>
        <v>0</v>
      </c>
      <c r="M124" s="4" t="s">
        <v>5</v>
      </c>
      <c r="Q124" s="612"/>
      <c r="R124" s="40"/>
      <c r="S124" s="40"/>
      <c r="T124" s="40"/>
      <c r="U124" s="41"/>
      <c r="V124" s="41"/>
      <c r="W124" s="41"/>
      <c r="X124" s="41"/>
      <c r="Y124" s="41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</row>
    <row r="125" spans="2:42" ht="15" customHeight="1" x14ac:dyDescent="0.25">
      <c r="B125" s="95"/>
      <c r="L125" s="495">
        <f>Samples!C108</f>
        <v>0</v>
      </c>
      <c r="M125" s="4" t="s">
        <v>5</v>
      </c>
      <c r="Q125" s="612"/>
      <c r="R125" s="40"/>
      <c r="S125" s="40"/>
      <c r="T125" s="40"/>
      <c r="U125" s="41"/>
      <c r="V125" s="41"/>
      <c r="W125" s="41"/>
      <c r="X125" s="41"/>
      <c r="Y125" s="41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</row>
    <row r="126" spans="2:42" ht="15" customHeight="1" x14ac:dyDescent="0.25">
      <c r="B126" s="95"/>
      <c r="L126" s="495">
        <f>Samples!C109</f>
        <v>0</v>
      </c>
      <c r="M126" s="4" t="s">
        <v>5</v>
      </c>
      <c r="Q126" s="612"/>
      <c r="R126" s="40"/>
      <c r="S126" s="40"/>
      <c r="T126" s="40"/>
      <c r="U126" s="41"/>
      <c r="V126" s="41"/>
      <c r="W126" s="41"/>
      <c r="X126" s="41"/>
      <c r="Y126" s="41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</row>
    <row r="127" spans="2:42" ht="15" customHeight="1" x14ac:dyDescent="0.25">
      <c r="B127" s="95"/>
      <c r="L127" s="495">
        <f>Samples!C110</f>
        <v>0</v>
      </c>
      <c r="M127" s="4" t="s">
        <v>5</v>
      </c>
      <c r="Q127" s="612"/>
      <c r="R127" s="40"/>
      <c r="S127" s="40"/>
      <c r="T127" s="40"/>
      <c r="U127" s="41"/>
      <c r="V127" s="41"/>
      <c r="W127" s="41"/>
      <c r="X127" s="41"/>
      <c r="Y127" s="41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</row>
    <row r="128" spans="2:42" ht="15" customHeight="1" x14ac:dyDescent="0.25">
      <c r="B128" s="95"/>
      <c r="L128" s="495">
        <f>Samples!C111</f>
        <v>0</v>
      </c>
      <c r="M128" s="4" t="s">
        <v>5</v>
      </c>
      <c r="Q128" s="612"/>
      <c r="R128" s="40"/>
      <c r="S128" s="40"/>
      <c r="T128" s="40"/>
      <c r="U128" s="41"/>
      <c r="V128" s="41"/>
      <c r="W128" s="41"/>
      <c r="X128" s="41"/>
      <c r="Y128" s="41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</row>
    <row r="129" spans="2:42" ht="15" customHeight="1" x14ac:dyDescent="0.25">
      <c r="B129" s="95"/>
      <c r="L129" s="495">
        <f>Samples!C112</f>
        <v>0</v>
      </c>
      <c r="M129" s="4" t="s">
        <v>5</v>
      </c>
      <c r="Q129" s="612"/>
      <c r="R129" s="40"/>
      <c r="S129" s="40"/>
      <c r="T129" s="40"/>
      <c r="U129" s="41"/>
      <c r="V129" s="41"/>
      <c r="W129" s="41"/>
      <c r="X129" s="41"/>
      <c r="Y129" s="41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</row>
    <row r="130" spans="2:42" ht="15" customHeight="1" x14ac:dyDescent="0.25">
      <c r="B130" s="95"/>
      <c r="L130" s="495">
        <f>Samples!C113</f>
        <v>0</v>
      </c>
      <c r="M130" s="4" t="s">
        <v>5</v>
      </c>
      <c r="Q130" s="612"/>
      <c r="R130" s="40"/>
      <c r="S130" s="40"/>
      <c r="T130" s="40"/>
      <c r="U130" s="41"/>
      <c r="V130" s="41"/>
      <c r="W130" s="41"/>
      <c r="X130" s="41"/>
      <c r="Y130" s="41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</row>
    <row r="131" spans="2:42" ht="15" customHeight="1" x14ac:dyDescent="0.25">
      <c r="B131" s="95"/>
      <c r="L131" s="495">
        <f>Samples!C114</f>
        <v>0</v>
      </c>
      <c r="M131" s="4" t="s">
        <v>5</v>
      </c>
      <c r="Q131" s="612"/>
      <c r="R131" s="40"/>
      <c r="S131" s="40"/>
      <c r="T131" s="40"/>
      <c r="U131" s="41"/>
      <c r="V131" s="41"/>
      <c r="W131" s="41"/>
      <c r="X131" s="41"/>
      <c r="Y131" s="41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</row>
    <row r="132" spans="2:42" ht="15" customHeight="1" x14ac:dyDescent="0.25">
      <c r="B132" s="95"/>
      <c r="L132" s="495">
        <f>Samples!C115</f>
        <v>0</v>
      </c>
      <c r="M132" s="4" t="s">
        <v>5</v>
      </c>
      <c r="Q132" s="612"/>
      <c r="R132" s="40"/>
      <c r="S132" s="40"/>
      <c r="T132" s="40"/>
      <c r="U132" s="41"/>
      <c r="V132" s="41"/>
      <c r="W132" s="41"/>
      <c r="X132" s="41"/>
      <c r="Y132" s="41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</row>
    <row r="133" spans="2:42" ht="15" customHeight="1" x14ac:dyDescent="0.25">
      <c r="B133" s="95"/>
      <c r="L133" s="495">
        <f>Samples!C116</f>
        <v>0</v>
      </c>
      <c r="M133" s="4" t="s">
        <v>5</v>
      </c>
      <c r="Q133" s="612"/>
      <c r="R133" s="40"/>
      <c r="S133" s="40"/>
      <c r="T133" s="40"/>
      <c r="U133" s="41"/>
      <c r="V133" s="41"/>
      <c r="W133" s="41"/>
      <c r="X133" s="41"/>
      <c r="Y133" s="41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</row>
    <row r="134" spans="2:42" ht="15" customHeight="1" x14ac:dyDescent="0.25">
      <c r="B134" s="95"/>
      <c r="L134" s="495">
        <f>Samples!C117</f>
        <v>0</v>
      </c>
      <c r="M134" s="4" t="s">
        <v>5</v>
      </c>
      <c r="Q134" s="612"/>
      <c r="R134" s="40"/>
      <c r="S134" s="40"/>
      <c r="T134" s="40"/>
      <c r="U134" s="41"/>
      <c r="V134" s="41"/>
      <c r="W134" s="41"/>
      <c r="X134" s="41"/>
      <c r="Y134" s="41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</row>
    <row r="135" spans="2:42" ht="15" customHeight="1" x14ac:dyDescent="0.25">
      <c r="B135" s="95"/>
      <c r="L135" s="495">
        <f>Samples!C118</f>
        <v>0</v>
      </c>
      <c r="M135" s="4" t="s">
        <v>5</v>
      </c>
      <c r="Q135" s="612"/>
      <c r="R135" s="40"/>
      <c r="S135" s="40"/>
      <c r="T135" s="40"/>
      <c r="U135" s="41"/>
      <c r="V135" s="41"/>
      <c r="W135" s="41"/>
      <c r="X135" s="41"/>
      <c r="Y135" s="41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</row>
    <row r="136" spans="2:42" ht="15" customHeight="1" x14ac:dyDescent="0.25">
      <c r="B136" s="95"/>
      <c r="L136" s="495">
        <f>Samples!C119</f>
        <v>0</v>
      </c>
      <c r="M136" s="4" t="s">
        <v>5</v>
      </c>
      <c r="Q136" s="612"/>
      <c r="R136" s="40"/>
      <c r="S136" s="40"/>
      <c r="T136" s="40"/>
      <c r="U136" s="41"/>
      <c r="V136" s="41"/>
      <c r="W136" s="41"/>
      <c r="X136" s="41"/>
      <c r="Y136" s="41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</row>
    <row r="137" spans="2:42" ht="15" customHeight="1" x14ac:dyDescent="0.25">
      <c r="B137" s="95"/>
      <c r="L137" s="495">
        <f>Samples!C120</f>
        <v>0</v>
      </c>
      <c r="M137" s="4" t="s">
        <v>5</v>
      </c>
      <c r="Q137" s="612"/>
      <c r="R137" s="40"/>
      <c r="S137" s="40"/>
      <c r="T137" s="40"/>
      <c r="U137" s="41"/>
      <c r="V137" s="41"/>
      <c r="W137" s="41"/>
      <c r="X137" s="41"/>
      <c r="Y137" s="41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</row>
    <row r="138" spans="2:42" ht="15" customHeight="1" x14ac:dyDescent="0.25">
      <c r="B138" s="95"/>
      <c r="L138" s="495">
        <f>Samples!C121</f>
        <v>0</v>
      </c>
      <c r="M138" s="4" t="s">
        <v>5</v>
      </c>
      <c r="Q138" s="612"/>
      <c r="R138" s="40"/>
      <c r="S138" s="40"/>
      <c r="T138" s="40"/>
      <c r="U138" s="41"/>
      <c r="V138" s="41"/>
      <c r="W138" s="41"/>
      <c r="X138" s="41"/>
      <c r="Y138" s="41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</row>
    <row r="139" spans="2:42" ht="15" customHeight="1" x14ac:dyDescent="0.25">
      <c r="B139" s="95"/>
      <c r="L139" s="495">
        <f>Samples!C122</f>
        <v>0</v>
      </c>
      <c r="M139" s="4" t="s">
        <v>5</v>
      </c>
      <c r="Q139" s="612"/>
      <c r="R139" s="40"/>
      <c r="S139" s="40"/>
      <c r="T139" s="40"/>
      <c r="U139" s="41"/>
      <c r="V139" s="41"/>
      <c r="W139" s="41"/>
      <c r="X139" s="41"/>
      <c r="Y139" s="41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</row>
    <row r="140" spans="2:42" ht="15" customHeight="1" x14ac:dyDescent="0.25">
      <c r="B140" s="95"/>
      <c r="L140" s="495">
        <f>Samples!C123</f>
        <v>0</v>
      </c>
      <c r="M140" s="4" t="s">
        <v>5</v>
      </c>
      <c r="Q140" s="612"/>
      <c r="R140" s="40"/>
      <c r="S140" s="40"/>
      <c r="T140" s="40"/>
      <c r="U140" s="41"/>
      <c r="V140" s="41"/>
      <c r="W140" s="41"/>
      <c r="X140" s="41"/>
      <c r="Y140" s="41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</row>
    <row r="141" spans="2:42" ht="15" customHeight="1" x14ac:dyDescent="0.25">
      <c r="B141" s="95"/>
      <c r="L141" s="495">
        <f>Samples!C124</f>
        <v>0</v>
      </c>
      <c r="M141" s="4" t="s">
        <v>5</v>
      </c>
      <c r="Q141" s="612"/>
      <c r="R141" s="40"/>
      <c r="S141" s="40"/>
      <c r="T141" s="40"/>
      <c r="U141" s="41"/>
      <c r="V141" s="41"/>
      <c r="W141" s="41"/>
      <c r="X141" s="41"/>
      <c r="Y141" s="41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</row>
    <row r="142" spans="2:42" ht="15" customHeight="1" x14ac:dyDescent="0.25">
      <c r="B142" s="95"/>
      <c r="L142" s="495">
        <f>Samples!C125</f>
        <v>0</v>
      </c>
      <c r="M142" s="4" t="s">
        <v>5</v>
      </c>
      <c r="Q142" s="612"/>
      <c r="R142" s="40"/>
      <c r="S142" s="40"/>
      <c r="T142" s="40"/>
      <c r="U142" s="41"/>
      <c r="V142" s="41"/>
      <c r="W142" s="41"/>
      <c r="X142" s="41"/>
      <c r="Y142" s="41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</row>
    <row r="143" spans="2:42" ht="15" customHeight="1" x14ac:dyDescent="0.25">
      <c r="B143" s="95"/>
      <c r="L143" s="495">
        <f>Samples!C126</f>
        <v>0</v>
      </c>
      <c r="M143" s="4" t="s">
        <v>5</v>
      </c>
      <c r="Q143" s="612"/>
      <c r="R143" s="40"/>
      <c r="S143" s="40"/>
      <c r="T143" s="40"/>
      <c r="U143" s="41"/>
      <c r="V143" s="41"/>
      <c r="W143" s="41"/>
      <c r="X143" s="41"/>
      <c r="Y143" s="41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</row>
    <row r="144" spans="2:42" ht="15" customHeight="1" x14ac:dyDescent="0.25">
      <c r="B144" s="95"/>
      <c r="L144" s="495">
        <f>Samples!C127</f>
        <v>0</v>
      </c>
      <c r="M144" s="4" t="s">
        <v>5</v>
      </c>
      <c r="Q144" s="612"/>
      <c r="R144" s="40"/>
      <c r="S144" s="40"/>
      <c r="T144" s="40"/>
      <c r="U144" s="41"/>
      <c r="V144" s="41"/>
      <c r="W144" s="41"/>
      <c r="X144" s="41"/>
      <c r="Y144" s="41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</row>
    <row r="145" spans="2:42" ht="15" customHeight="1" x14ac:dyDescent="0.25">
      <c r="B145" s="95"/>
      <c r="L145" s="495">
        <f>Samples!C128</f>
        <v>0</v>
      </c>
      <c r="M145" s="4" t="s">
        <v>5</v>
      </c>
      <c r="Q145" s="612"/>
      <c r="R145" s="40"/>
      <c r="S145" s="40"/>
      <c r="T145" s="40"/>
      <c r="U145" s="41"/>
      <c r="V145" s="41"/>
      <c r="W145" s="41"/>
      <c r="X145" s="41"/>
      <c r="Y145" s="41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</row>
    <row r="146" spans="2:42" ht="15" customHeight="1" x14ac:dyDescent="0.25">
      <c r="B146" s="95"/>
      <c r="L146" s="495">
        <f>Samples!C129</f>
        <v>0</v>
      </c>
      <c r="M146" s="4" t="s">
        <v>5</v>
      </c>
      <c r="Q146" s="612"/>
      <c r="R146" s="40"/>
      <c r="S146" s="40"/>
      <c r="T146" s="40"/>
      <c r="U146" s="41"/>
      <c r="V146" s="41"/>
      <c r="W146" s="41"/>
      <c r="X146" s="41"/>
      <c r="Y146" s="41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</row>
    <row r="147" spans="2:42" ht="15" customHeight="1" x14ac:dyDescent="0.25">
      <c r="B147" s="95"/>
      <c r="L147" s="495">
        <f>Samples!C130</f>
        <v>0</v>
      </c>
      <c r="M147" s="4" t="s">
        <v>5</v>
      </c>
      <c r="Q147" s="612"/>
      <c r="R147" s="40"/>
      <c r="S147" s="40"/>
      <c r="T147" s="40"/>
      <c r="U147" s="41"/>
      <c r="V147" s="41"/>
      <c r="W147" s="41"/>
      <c r="X147" s="41"/>
      <c r="Y147" s="41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</row>
    <row r="148" spans="2:42" ht="15" customHeight="1" x14ac:dyDescent="0.25">
      <c r="B148" s="95"/>
      <c r="L148" s="495">
        <f>Samples!C131</f>
        <v>0</v>
      </c>
      <c r="M148" s="4" t="s">
        <v>5</v>
      </c>
      <c r="Q148" s="612"/>
      <c r="R148" s="40"/>
      <c r="S148" s="40"/>
      <c r="T148" s="40"/>
      <c r="U148" s="41"/>
      <c r="V148" s="41"/>
      <c r="W148" s="41"/>
      <c r="X148" s="41"/>
      <c r="Y148" s="41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</row>
    <row r="149" spans="2:42" ht="15" customHeight="1" x14ac:dyDescent="0.25">
      <c r="B149" s="95"/>
      <c r="L149" s="495">
        <f>Samples!C132</f>
        <v>0</v>
      </c>
      <c r="M149" s="4" t="s">
        <v>5</v>
      </c>
      <c r="Q149" s="612"/>
      <c r="R149" s="40"/>
      <c r="S149" s="40"/>
      <c r="T149" s="40"/>
      <c r="U149" s="41"/>
      <c r="V149" s="41"/>
      <c r="W149" s="41"/>
      <c r="X149" s="41"/>
      <c r="Y149" s="41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</row>
    <row r="150" spans="2:42" ht="15" customHeight="1" x14ac:dyDescent="0.25">
      <c r="B150" s="95"/>
      <c r="L150" s="495">
        <f>Samples!C133</f>
        <v>0</v>
      </c>
      <c r="M150" s="4" t="s">
        <v>5</v>
      </c>
      <c r="Q150" s="612"/>
      <c r="R150" s="40"/>
      <c r="S150" s="40"/>
      <c r="T150" s="40"/>
      <c r="U150" s="41"/>
      <c r="V150" s="41"/>
      <c r="W150" s="41"/>
      <c r="X150" s="41"/>
      <c r="Y150" s="41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</row>
    <row r="151" spans="2:42" ht="15" customHeight="1" x14ac:dyDescent="0.25">
      <c r="B151" s="95"/>
      <c r="L151" s="495">
        <f>Samples!C134</f>
        <v>0</v>
      </c>
      <c r="M151" s="4" t="s">
        <v>5</v>
      </c>
      <c r="Q151" s="612"/>
      <c r="R151" s="40"/>
      <c r="S151" s="40"/>
      <c r="T151" s="40"/>
      <c r="U151" s="41"/>
      <c r="V151" s="41"/>
      <c r="W151" s="41"/>
      <c r="X151" s="41"/>
      <c r="Y151" s="41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</row>
    <row r="152" spans="2:42" ht="15" customHeight="1" x14ac:dyDescent="0.25">
      <c r="B152" s="95"/>
      <c r="L152" s="495">
        <f>Samples!C135</f>
        <v>0</v>
      </c>
      <c r="M152" s="4" t="s">
        <v>5</v>
      </c>
      <c r="Q152" s="612"/>
      <c r="R152" s="40"/>
      <c r="S152" s="40"/>
      <c r="T152" s="40"/>
      <c r="U152" s="41"/>
      <c r="V152" s="41"/>
      <c r="W152" s="41"/>
      <c r="X152" s="41"/>
      <c r="Y152" s="41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</row>
    <row r="153" spans="2:42" ht="15" customHeight="1" x14ac:dyDescent="0.25">
      <c r="B153" s="95"/>
      <c r="L153" s="495">
        <f>Samples!C136</f>
        <v>0</v>
      </c>
      <c r="M153" s="4" t="s">
        <v>5</v>
      </c>
      <c r="Q153" s="612"/>
      <c r="R153" s="40"/>
      <c r="S153" s="40"/>
      <c r="T153" s="40"/>
      <c r="U153" s="41"/>
      <c r="V153" s="41"/>
      <c r="W153" s="41"/>
      <c r="X153" s="41"/>
      <c r="Y153" s="41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</row>
    <row r="154" spans="2:42" ht="15" customHeight="1" x14ac:dyDescent="0.25">
      <c r="B154" s="95"/>
      <c r="L154" s="495">
        <f>Samples!C137</f>
        <v>0</v>
      </c>
      <c r="M154" s="4" t="s">
        <v>5</v>
      </c>
      <c r="Q154" s="612"/>
      <c r="R154" s="40"/>
      <c r="S154" s="40"/>
      <c r="T154" s="40"/>
      <c r="U154" s="41"/>
      <c r="V154" s="41"/>
      <c r="W154" s="41"/>
      <c r="X154" s="41"/>
      <c r="Y154" s="41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</row>
    <row r="155" spans="2:42" ht="15" customHeight="1" x14ac:dyDescent="0.25">
      <c r="B155" s="95"/>
      <c r="L155" s="495">
        <f>Samples!C138</f>
        <v>0</v>
      </c>
      <c r="M155" s="4" t="s">
        <v>5</v>
      </c>
      <c r="Q155" s="612"/>
      <c r="R155" s="40"/>
      <c r="S155" s="40"/>
      <c r="T155" s="40"/>
      <c r="U155" s="41"/>
      <c r="V155" s="41"/>
      <c r="W155" s="41"/>
      <c r="X155" s="41"/>
      <c r="Y155" s="41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</row>
    <row r="156" spans="2:42" ht="15" customHeight="1" x14ac:dyDescent="0.25">
      <c r="B156" s="95"/>
      <c r="L156" s="495">
        <f>Samples!C139</f>
        <v>0</v>
      </c>
      <c r="M156" s="4" t="s">
        <v>5</v>
      </c>
      <c r="Q156" s="612"/>
      <c r="R156" s="40"/>
      <c r="S156" s="40"/>
      <c r="T156" s="40"/>
      <c r="U156" s="41"/>
      <c r="V156" s="41"/>
      <c r="W156" s="41"/>
      <c r="X156" s="41"/>
      <c r="Y156" s="41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</row>
    <row r="157" spans="2:42" ht="15" customHeight="1" x14ac:dyDescent="0.25">
      <c r="B157" s="95"/>
      <c r="L157" s="495">
        <f>Samples!C140</f>
        <v>0</v>
      </c>
      <c r="M157" s="4" t="s">
        <v>5</v>
      </c>
      <c r="Q157" s="612"/>
      <c r="R157" s="40"/>
      <c r="S157" s="40"/>
      <c r="T157" s="40"/>
      <c r="U157" s="41"/>
      <c r="V157" s="41"/>
      <c r="W157" s="41"/>
      <c r="X157" s="41"/>
      <c r="Y157" s="41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</row>
    <row r="158" spans="2:42" ht="15" customHeight="1" x14ac:dyDescent="0.25">
      <c r="B158" s="95"/>
      <c r="L158" s="495">
        <f>Samples!C141</f>
        <v>0</v>
      </c>
      <c r="M158" s="4" t="s">
        <v>5</v>
      </c>
      <c r="Q158" s="612"/>
      <c r="R158" s="40"/>
      <c r="S158" s="40"/>
      <c r="T158" s="40"/>
      <c r="U158" s="41"/>
      <c r="V158" s="41"/>
      <c r="W158" s="41"/>
      <c r="X158" s="41"/>
      <c r="Y158" s="41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</row>
    <row r="159" spans="2:42" ht="15" customHeight="1" x14ac:dyDescent="0.25">
      <c r="B159" s="95"/>
      <c r="L159" s="495">
        <f>Samples!C142</f>
        <v>0</v>
      </c>
      <c r="M159" s="4" t="s">
        <v>5</v>
      </c>
      <c r="Q159" s="612"/>
      <c r="R159" s="40"/>
      <c r="S159" s="40"/>
      <c r="T159" s="40"/>
      <c r="U159" s="41"/>
      <c r="V159" s="41"/>
      <c r="W159" s="41"/>
      <c r="X159" s="41"/>
      <c r="Y159" s="41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</row>
    <row r="160" spans="2:42" ht="15" customHeight="1" x14ac:dyDescent="0.25">
      <c r="B160" s="95"/>
      <c r="L160" s="495">
        <f>Samples!C143</f>
        <v>0</v>
      </c>
      <c r="M160" s="4" t="s">
        <v>5</v>
      </c>
      <c r="Q160" s="612"/>
      <c r="R160" s="40"/>
      <c r="S160" s="40"/>
      <c r="T160" s="40"/>
      <c r="U160" s="41"/>
      <c r="V160" s="41"/>
      <c r="W160" s="41"/>
      <c r="X160" s="41"/>
      <c r="Y160" s="41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</row>
    <row r="161" spans="2:42" ht="15" customHeight="1" x14ac:dyDescent="0.25">
      <c r="B161" s="95"/>
      <c r="L161" s="495">
        <f>Samples!C144</f>
        <v>0</v>
      </c>
      <c r="M161" s="4" t="s">
        <v>5</v>
      </c>
      <c r="Q161" s="612"/>
      <c r="R161" s="40"/>
      <c r="S161" s="40"/>
      <c r="T161" s="40"/>
      <c r="U161" s="41"/>
      <c r="V161" s="41"/>
      <c r="W161" s="41"/>
      <c r="X161" s="41"/>
      <c r="Y161" s="41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</row>
    <row r="162" spans="2:42" ht="15" customHeight="1" x14ac:dyDescent="0.25">
      <c r="B162" s="95"/>
      <c r="L162" s="495">
        <f>Samples!C145</f>
        <v>0</v>
      </c>
      <c r="M162" s="4" t="s">
        <v>5</v>
      </c>
      <c r="Q162" s="612"/>
      <c r="R162" s="40"/>
      <c r="S162" s="40"/>
      <c r="T162" s="40"/>
      <c r="U162" s="41"/>
      <c r="V162" s="41"/>
      <c r="W162" s="41"/>
      <c r="X162" s="41"/>
      <c r="Y162" s="41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</row>
    <row r="163" spans="2:42" ht="15" customHeight="1" x14ac:dyDescent="0.25">
      <c r="B163" s="95"/>
      <c r="L163" s="495">
        <f>Samples!C146</f>
        <v>0</v>
      </c>
      <c r="M163" s="4" t="s">
        <v>5</v>
      </c>
      <c r="Q163" s="612"/>
      <c r="R163" s="40"/>
      <c r="S163" s="40"/>
      <c r="T163" s="40"/>
      <c r="U163" s="41"/>
      <c r="V163" s="41"/>
      <c r="W163" s="41"/>
      <c r="X163" s="41"/>
      <c r="Y163" s="41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</row>
    <row r="164" spans="2:42" ht="15" customHeight="1" x14ac:dyDescent="0.25">
      <c r="B164" s="95"/>
      <c r="L164" s="495">
        <f>Samples!C147</f>
        <v>0</v>
      </c>
      <c r="M164" s="4" t="s">
        <v>5</v>
      </c>
      <c r="Q164" s="612"/>
      <c r="R164" s="40"/>
      <c r="S164" s="40"/>
      <c r="T164" s="40"/>
      <c r="U164" s="41"/>
      <c r="V164" s="41"/>
      <c r="W164" s="41"/>
      <c r="X164" s="41"/>
      <c r="Y164" s="41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</row>
    <row r="165" spans="2:42" ht="15" customHeight="1" x14ac:dyDescent="0.25">
      <c r="B165" s="95"/>
      <c r="L165" s="495">
        <f>Samples!C148</f>
        <v>0</v>
      </c>
      <c r="M165" s="4" t="s">
        <v>5</v>
      </c>
      <c r="Q165" s="612"/>
      <c r="R165" s="40"/>
      <c r="S165" s="40"/>
      <c r="T165" s="40"/>
      <c r="U165" s="41"/>
      <c r="V165" s="41"/>
      <c r="W165" s="41"/>
      <c r="X165" s="41"/>
      <c r="Y165" s="41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</row>
    <row r="166" spans="2:42" ht="15" customHeight="1" x14ac:dyDescent="0.25">
      <c r="B166" s="95"/>
      <c r="L166" s="495">
        <f>Samples!C149</f>
        <v>0</v>
      </c>
      <c r="M166" s="4" t="s">
        <v>5</v>
      </c>
      <c r="Q166" s="612"/>
      <c r="R166" s="40"/>
      <c r="S166" s="40"/>
      <c r="T166" s="40"/>
      <c r="U166" s="41"/>
      <c r="V166" s="41"/>
      <c r="W166" s="41"/>
      <c r="X166" s="41"/>
      <c r="Y166" s="41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</row>
    <row r="167" spans="2:42" ht="15" customHeight="1" x14ac:dyDescent="0.25">
      <c r="B167" s="95"/>
      <c r="L167" s="495">
        <f>Samples!C150</f>
        <v>0</v>
      </c>
      <c r="M167" s="4" t="s">
        <v>5</v>
      </c>
      <c r="Q167" s="612"/>
      <c r="R167" s="40"/>
      <c r="S167" s="40"/>
      <c r="T167" s="40"/>
      <c r="U167" s="41"/>
      <c r="V167" s="41"/>
      <c r="W167" s="41"/>
      <c r="X167" s="41"/>
      <c r="Y167" s="41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</row>
    <row r="168" spans="2:42" ht="15" customHeight="1" x14ac:dyDescent="0.25">
      <c r="B168" s="95"/>
      <c r="L168" s="495">
        <f>Samples!C151</f>
        <v>0</v>
      </c>
      <c r="M168" s="4" t="s">
        <v>5</v>
      </c>
      <c r="Q168" s="612"/>
      <c r="R168" s="40"/>
      <c r="S168" s="40"/>
      <c r="T168" s="40"/>
      <c r="U168" s="41"/>
      <c r="V168" s="41"/>
      <c r="W168" s="41"/>
      <c r="X168" s="41"/>
      <c r="Y168" s="41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</row>
    <row r="169" spans="2:42" ht="15" customHeight="1" x14ac:dyDescent="0.25">
      <c r="B169" s="95"/>
      <c r="L169" s="495">
        <f>Samples!C152</f>
        <v>0</v>
      </c>
      <c r="M169" s="4" t="s">
        <v>5</v>
      </c>
      <c r="Q169" s="612"/>
      <c r="R169" s="40"/>
      <c r="S169" s="40"/>
      <c r="T169" s="40"/>
      <c r="U169" s="41"/>
      <c r="V169" s="41"/>
      <c r="W169" s="41"/>
      <c r="X169" s="41"/>
      <c r="Y169" s="41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</row>
    <row r="170" spans="2:42" ht="15" customHeight="1" x14ac:dyDescent="0.25">
      <c r="B170" s="95"/>
      <c r="L170" s="495">
        <f>Samples!C153</f>
        <v>0</v>
      </c>
      <c r="M170" s="4" t="s">
        <v>5</v>
      </c>
      <c r="Q170" s="612"/>
      <c r="R170" s="40"/>
      <c r="S170" s="40"/>
      <c r="T170" s="40"/>
      <c r="U170" s="41"/>
      <c r="V170" s="41"/>
      <c r="W170" s="41"/>
      <c r="X170" s="41"/>
      <c r="Y170" s="41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</row>
    <row r="171" spans="2:42" ht="15" customHeight="1" x14ac:dyDescent="0.25">
      <c r="B171" s="95"/>
      <c r="L171" s="495">
        <f>Samples!C154</f>
        <v>0</v>
      </c>
      <c r="M171" s="4" t="s">
        <v>5</v>
      </c>
      <c r="Q171" s="612"/>
      <c r="R171" s="40"/>
      <c r="S171" s="40"/>
      <c r="T171" s="40"/>
      <c r="U171" s="41"/>
      <c r="V171" s="41"/>
      <c r="W171" s="41"/>
      <c r="X171" s="41"/>
      <c r="Y171" s="41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</row>
    <row r="172" spans="2:42" ht="15" customHeight="1" x14ac:dyDescent="0.25">
      <c r="B172" s="95"/>
      <c r="L172" s="495">
        <f>Samples!C155</f>
        <v>0</v>
      </c>
      <c r="M172" s="4" t="s">
        <v>5</v>
      </c>
      <c r="Q172" s="612"/>
      <c r="R172" s="40"/>
      <c r="S172" s="40"/>
      <c r="T172" s="40"/>
      <c r="U172" s="41"/>
      <c r="V172" s="41"/>
      <c r="W172" s="41"/>
      <c r="X172" s="41"/>
      <c r="Y172" s="41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</row>
    <row r="173" spans="2:42" ht="15" customHeight="1" x14ac:dyDescent="0.25">
      <c r="B173" s="95"/>
      <c r="L173" s="495">
        <f>Samples!C156</f>
        <v>0</v>
      </c>
      <c r="M173" s="4" t="s">
        <v>5</v>
      </c>
      <c r="Q173" s="612"/>
      <c r="R173" s="40"/>
      <c r="S173" s="40"/>
      <c r="T173" s="40"/>
      <c r="U173" s="41"/>
      <c r="V173" s="41"/>
      <c r="W173" s="41"/>
      <c r="X173" s="41"/>
      <c r="Y173" s="41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</row>
    <row r="174" spans="2:42" ht="15" customHeight="1" x14ac:dyDescent="0.25">
      <c r="B174" s="95"/>
      <c r="L174" s="495">
        <f>Samples!C157</f>
        <v>0</v>
      </c>
      <c r="M174" s="4" t="s">
        <v>5</v>
      </c>
      <c r="Q174" s="612"/>
      <c r="R174" s="40"/>
      <c r="S174" s="40"/>
      <c r="T174" s="40"/>
      <c r="U174" s="41"/>
      <c r="V174" s="41"/>
      <c r="W174" s="41"/>
      <c r="X174" s="41"/>
      <c r="Y174" s="41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</row>
    <row r="175" spans="2:42" ht="15" customHeight="1" x14ac:dyDescent="0.25">
      <c r="B175" s="95"/>
      <c r="L175" s="495">
        <f>Samples!C158</f>
        <v>0</v>
      </c>
      <c r="M175" s="4" t="s">
        <v>5</v>
      </c>
      <c r="Q175" s="612"/>
      <c r="R175" s="40"/>
      <c r="S175" s="40"/>
      <c r="T175" s="40"/>
      <c r="U175" s="41"/>
      <c r="V175" s="41"/>
      <c r="W175" s="41"/>
      <c r="X175" s="41"/>
      <c r="Y175" s="41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</row>
    <row r="176" spans="2:42" ht="15" customHeight="1" x14ac:dyDescent="0.25">
      <c r="B176" s="95"/>
      <c r="L176" s="495">
        <f>Samples!C159</f>
        <v>0</v>
      </c>
      <c r="M176" s="4" t="s">
        <v>5</v>
      </c>
      <c r="Q176" s="612"/>
      <c r="R176" s="40"/>
      <c r="S176" s="40"/>
      <c r="T176" s="40"/>
      <c r="U176" s="41"/>
      <c r="V176" s="41"/>
      <c r="W176" s="41"/>
      <c r="X176" s="41"/>
      <c r="Y176" s="41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</row>
    <row r="177" spans="2:42" ht="15" customHeight="1" x14ac:dyDescent="0.25">
      <c r="B177" s="95"/>
      <c r="L177" s="495">
        <f>Samples!C160</f>
        <v>0</v>
      </c>
      <c r="M177" s="4" t="s">
        <v>5</v>
      </c>
      <c r="Q177" s="612"/>
      <c r="R177" s="40"/>
      <c r="S177" s="40"/>
      <c r="T177" s="40"/>
      <c r="U177" s="41"/>
      <c r="V177" s="41"/>
      <c r="W177" s="41"/>
      <c r="X177" s="41"/>
      <c r="Y177" s="41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</row>
    <row r="178" spans="2:42" ht="15" customHeight="1" x14ac:dyDescent="0.25">
      <c r="B178" s="95"/>
      <c r="L178" s="495">
        <f>Samples!C161</f>
        <v>0</v>
      </c>
      <c r="M178" s="4" t="s">
        <v>5</v>
      </c>
      <c r="Q178" s="612"/>
      <c r="R178" s="40"/>
      <c r="S178" s="40"/>
      <c r="T178" s="40"/>
      <c r="U178" s="41"/>
      <c r="V178" s="41"/>
      <c r="W178" s="41"/>
      <c r="X178" s="41"/>
      <c r="Y178" s="41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</row>
    <row r="179" spans="2:42" ht="15" customHeight="1" x14ac:dyDescent="0.25">
      <c r="B179" s="95"/>
      <c r="L179" s="495">
        <f>Samples!C162</f>
        <v>0</v>
      </c>
      <c r="M179" s="4" t="s">
        <v>5</v>
      </c>
      <c r="Q179" s="612"/>
      <c r="R179" s="40"/>
      <c r="S179" s="40"/>
      <c r="T179" s="40"/>
      <c r="U179" s="41"/>
      <c r="V179" s="41"/>
      <c r="W179" s="41"/>
      <c r="X179" s="41"/>
      <c r="Y179" s="41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</row>
    <row r="180" spans="2:42" ht="15" customHeight="1" x14ac:dyDescent="0.25">
      <c r="B180" s="95"/>
      <c r="L180" s="495">
        <f>Samples!C163</f>
        <v>0</v>
      </c>
      <c r="M180" s="4" t="s">
        <v>5</v>
      </c>
      <c r="Q180" s="612"/>
      <c r="R180" s="40"/>
      <c r="S180" s="40"/>
      <c r="T180" s="40"/>
      <c r="U180" s="41"/>
      <c r="V180" s="41"/>
      <c r="W180" s="41"/>
      <c r="X180" s="41"/>
      <c r="Y180" s="41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</row>
    <row r="181" spans="2:42" ht="15" customHeight="1" x14ac:dyDescent="0.25">
      <c r="B181" s="95"/>
      <c r="L181" s="495">
        <f>Samples!C164</f>
        <v>0</v>
      </c>
      <c r="M181" s="4" t="s">
        <v>5</v>
      </c>
      <c r="Q181" s="612"/>
      <c r="R181" s="40"/>
      <c r="S181" s="40"/>
      <c r="T181" s="40"/>
      <c r="U181" s="41"/>
      <c r="V181" s="41"/>
      <c r="W181" s="41"/>
      <c r="X181" s="41"/>
      <c r="Y181" s="41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</row>
    <row r="182" spans="2:42" ht="15" customHeight="1" x14ac:dyDescent="0.25">
      <c r="B182" s="95"/>
      <c r="L182" s="495">
        <f>Samples!C165</f>
        <v>0</v>
      </c>
      <c r="M182" s="4" t="s">
        <v>5</v>
      </c>
      <c r="Q182" s="612"/>
      <c r="R182" s="40"/>
      <c r="S182" s="40"/>
      <c r="T182" s="40"/>
      <c r="U182" s="41"/>
      <c r="V182" s="41"/>
      <c r="W182" s="41"/>
      <c r="X182" s="41"/>
      <c r="Y182" s="41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</row>
    <row r="183" spans="2:42" ht="15" customHeight="1" x14ac:dyDescent="0.25">
      <c r="B183" s="95"/>
      <c r="L183" s="495">
        <f>Samples!C166</f>
        <v>0</v>
      </c>
      <c r="M183" s="4" t="s">
        <v>5</v>
      </c>
      <c r="Q183" s="612"/>
      <c r="R183" s="40"/>
      <c r="S183" s="40"/>
      <c r="T183" s="40"/>
      <c r="U183" s="41"/>
      <c r="V183" s="41"/>
      <c r="W183" s="41"/>
      <c r="X183" s="41"/>
      <c r="Y183" s="41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</row>
    <row r="184" spans="2:42" ht="15" customHeight="1" x14ac:dyDescent="0.25">
      <c r="B184" s="95"/>
      <c r="L184" s="495">
        <f>Samples!C167</f>
        <v>0</v>
      </c>
      <c r="M184" s="4" t="s">
        <v>5</v>
      </c>
      <c r="Q184" s="612"/>
      <c r="R184" s="40"/>
      <c r="S184" s="40"/>
      <c r="T184" s="40"/>
      <c r="U184" s="41"/>
      <c r="V184" s="41"/>
      <c r="W184" s="41"/>
      <c r="X184" s="41"/>
      <c r="Y184" s="41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</row>
    <row r="185" spans="2:42" ht="15" customHeight="1" x14ac:dyDescent="0.25">
      <c r="B185" s="95"/>
      <c r="L185" s="495">
        <f>Samples!C168</f>
        <v>0</v>
      </c>
      <c r="M185" s="4" t="s">
        <v>5</v>
      </c>
      <c r="Q185" s="612"/>
      <c r="R185" s="40"/>
      <c r="S185" s="40"/>
      <c r="T185" s="40"/>
      <c r="U185" s="41"/>
      <c r="V185" s="41"/>
      <c r="W185" s="41"/>
      <c r="X185" s="41"/>
      <c r="Y185" s="41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</row>
    <row r="186" spans="2:42" ht="15" customHeight="1" x14ac:dyDescent="0.25">
      <c r="B186" s="95"/>
      <c r="L186" s="495">
        <f>Samples!C169</f>
        <v>0</v>
      </c>
      <c r="M186" s="4" t="s">
        <v>5</v>
      </c>
      <c r="Q186" s="612"/>
      <c r="R186" s="40"/>
      <c r="S186" s="40"/>
      <c r="T186" s="40"/>
      <c r="U186" s="41"/>
      <c r="V186" s="41"/>
      <c r="W186" s="41"/>
      <c r="X186" s="41"/>
      <c r="Y186" s="41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</row>
    <row r="187" spans="2:42" ht="15" customHeight="1" x14ac:dyDescent="0.25">
      <c r="B187" s="95"/>
      <c r="L187" s="495">
        <f>Samples!C170</f>
        <v>0</v>
      </c>
      <c r="M187" s="4" t="s">
        <v>5</v>
      </c>
      <c r="Q187" s="612"/>
      <c r="R187" s="40"/>
      <c r="S187" s="40"/>
      <c r="T187" s="40"/>
      <c r="U187" s="41"/>
      <c r="V187" s="41"/>
      <c r="W187" s="41"/>
      <c r="X187" s="41"/>
      <c r="Y187" s="41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</row>
    <row r="188" spans="2:42" ht="15" customHeight="1" x14ac:dyDescent="0.25">
      <c r="B188" s="95"/>
      <c r="L188" s="495">
        <f>Samples!C171</f>
        <v>0</v>
      </c>
      <c r="M188" s="4" t="s">
        <v>5</v>
      </c>
      <c r="Q188" s="612"/>
      <c r="R188" s="40"/>
      <c r="S188" s="40"/>
      <c r="T188" s="40"/>
      <c r="U188" s="41"/>
      <c r="V188" s="41"/>
      <c r="W188" s="41"/>
      <c r="X188" s="41"/>
      <c r="Y188" s="41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</row>
    <row r="189" spans="2:42" ht="15" customHeight="1" x14ac:dyDescent="0.25">
      <c r="B189" s="95"/>
      <c r="L189" s="495">
        <f>Samples!C172</f>
        <v>0</v>
      </c>
      <c r="M189" s="4" t="s">
        <v>5</v>
      </c>
      <c r="Q189" s="612"/>
      <c r="R189" s="40"/>
      <c r="S189" s="40"/>
      <c r="T189" s="40"/>
      <c r="U189" s="41"/>
      <c r="V189" s="41"/>
      <c r="W189" s="41"/>
      <c r="X189" s="41"/>
      <c r="Y189" s="41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</row>
    <row r="190" spans="2:42" ht="15" customHeight="1" x14ac:dyDescent="0.25">
      <c r="B190" s="95"/>
      <c r="L190" s="495">
        <f>Samples!C173</f>
        <v>0</v>
      </c>
      <c r="M190" s="4" t="s">
        <v>5</v>
      </c>
      <c r="Q190" s="612"/>
      <c r="R190" s="40"/>
      <c r="S190" s="40"/>
      <c r="T190" s="40"/>
      <c r="U190" s="41"/>
      <c r="V190" s="41"/>
      <c r="W190" s="41"/>
      <c r="X190" s="41"/>
      <c r="Y190" s="41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</row>
    <row r="191" spans="2:42" ht="15" customHeight="1" x14ac:dyDescent="0.25">
      <c r="B191" s="95"/>
      <c r="L191" s="495">
        <f>Samples!C174</f>
        <v>0</v>
      </c>
      <c r="M191" s="4" t="s">
        <v>5</v>
      </c>
      <c r="Q191" s="612"/>
      <c r="R191" s="40"/>
      <c r="S191" s="40"/>
      <c r="T191" s="40"/>
      <c r="U191" s="41"/>
      <c r="V191" s="41"/>
      <c r="W191" s="41"/>
      <c r="X191" s="41"/>
      <c r="Y191" s="41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</row>
    <row r="192" spans="2:42" ht="15" customHeight="1" x14ac:dyDescent="0.25">
      <c r="B192" s="95"/>
      <c r="L192" s="495">
        <f>Samples!C175</f>
        <v>0</v>
      </c>
      <c r="M192" s="4" t="s">
        <v>5</v>
      </c>
      <c r="Q192" s="612"/>
      <c r="R192" s="40"/>
      <c r="S192" s="40"/>
      <c r="T192" s="40"/>
      <c r="U192" s="41"/>
      <c r="V192" s="41"/>
      <c r="W192" s="41"/>
      <c r="X192" s="41"/>
      <c r="Y192" s="41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</row>
    <row r="193" spans="2:42" ht="15" customHeight="1" x14ac:dyDescent="0.25">
      <c r="B193" s="95"/>
      <c r="L193" s="495">
        <f>Samples!C176</f>
        <v>0</v>
      </c>
      <c r="M193" s="4" t="s">
        <v>5</v>
      </c>
      <c r="Q193" s="612"/>
      <c r="R193" s="40"/>
      <c r="S193" s="40"/>
      <c r="T193" s="40"/>
      <c r="U193" s="41"/>
      <c r="V193" s="41"/>
      <c r="W193" s="41"/>
      <c r="X193" s="41"/>
      <c r="Y193" s="41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</row>
    <row r="194" spans="2:42" ht="15" customHeight="1" x14ac:dyDescent="0.25">
      <c r="B194" s="95"/>
      <c r="L194" s="495">
        <f>Samples!C177</f>
        <v>0</v>
      </c>
      <c r="M194" s="4" t="s">
        <v>5</v>
      </c>
      <c r="Q194" s="612"/>
      <c r="R194" s="40"/>
      <c r="S194" s="40"/>
      <c r="T194" s="40"/>
      <c r="U194" s="41"/>
      <c r="V194" s="41"/>
      <c r="W194" s="41"/>
      <c r="X194" s="41"/>
      <c r="Y194" s="41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</row>
    <row r="195" spans="2:42" ht="15" customHeight="1" x14ac:dyDescent="0.25">
      <c r="B195" s="95"/>
      <c r="L195" s="495">
        <f>Samples!C178</f>
        <v>0</v>
      </c>
      <c r="M195" s="4" t="s">
        <v>5</v>
      </c>
      <c r="Q195" s="612"/>
      <c r="R195" s="40"/>
      <c r="S195" s="40"/>
      <c r="T195" s="40"/>
      <c r="U195" s="41"/>
      <c r="V195" s="41"/>
      <c r="W195" s="41"/>
      <c r="X195" s="41"/>
      <c r="Y195" s="41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</row>
    <row r="196" spans="2:42" ht="15" customHeight="1" x14ac:dyDescent="0.25">
      <c r="B196" s="95"/>
      <c r="L196" s="495">
        <f>Samples!C179</f>
        <v>0</v>
      </c>
      <c r="M196" s="4" t="s">
        <v>5</v>
      </c>
      <c r="Q196" s="612"/>
      <c r="R196" s="40"/>
      <c r="S196" s="40"/>
      <c r="T196" s="40"/>
      <c r="U196" s="41"/>
      <c r="V196" s="41"/>
      <c r="W196" s="41"/>
      <c r="X196" s="41"/>
      <c r="Y196" s="41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</row>
    <row r="197" spans="2:42" ht="15" customHeight="1" x14ac:dyDescent="0.25">
      <c r="B197" s="95"/>
      <c r="L197" s="495">
        <f>Samples!C180</f>
        <v>0</v>
      </c>
      <c r="M197" s="4" t="s">
        <v>5</v>
      </c>
      <c r="Q197" s="612"/>
      <c r="R197" s="40"/>
      <c r="S197" s="40"/>
      <c r="T197" s="40"/>
      <c r="U197" s="41"/>
      <c r="V197" s="41"/>
      <c r="W197" s="41"/>
      <c r="X197" s="41"/>
      <c r="Y197" s="41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</row>
    <row r="198" spans="2:42" ht="15" customHeight="1" x14ac:dyDescent="0.25">
      <c r="B198" s="95"/>
      <c r="L198" s="495">
        <f>Samples!C181</f>
        <v>0</v>
      </c>
      <c r="M198" s="4" t="s">
        <v>5</v>
      </c>
      <c r="Q198" s="612"/>
      <c r="R198" s="40"/>
      <c r="S198" s="40"/>
      <c r="T198" s="40"/>
      <c r="U198" s="41"/>
      <c r="V198" s="41"/>
      <c r="W198" s="41"/>
      <c r="X198" s="41"/>
      <c r="Y198" s="41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</row>
    <row r="199" spans="2:42" ht="15" customHeight="1" x14ac:dyDescent="0.25">
      <c r="B199" s="95"/>
      <c r="L199" s="495">
        <f>Samples!C182</f>
        <v>0</v>
      </c>
      <c r="M199" s="4" t="s">
        <v>5</v>
      </c>
      <c r="Q199" s="612"/>
      <c r="R199" s="40"/>
      <c r="S199" s="40"/>
      <c r="T199" s="40"/>
      <c r="U199" s="41"/>
      <c r="V199" s="41"/>
      <c r="W199" s="41"/>
      <c r="X199" s="41"/>
      <c r="Y199" s="41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</row>
    <row r="200" spans="2:42" ht="15" customHeight="1" x14ac:dyDescent="0.25">
      <c r="B200" s="95"/>
      <c r="L200" s="495">
        <f>Samples!C183</f>
        <v>0</v>
      </c>
      <c r="M200" s="4" t="s">
        <v>5</v>
      </c>
      <c r="Q200" s="612"/>
      <c r="R200" s="40"/>
      <c r="S200" s="40"/>
      <c r="T200" s="40"/>
      <c r="U200" s="41"/>
      <c r="V200" s="41"/>
      <c r="W200" s="41"/>
      <c r="X200" s="41"/>
      <c r="Y200" s="41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</row>
    <row r="201" spans="2:42" ht="15" customHeight="1" x14ac:dyDescent="0.25">
      <c r="B201" s="95"/>
      <c r="L201" s="495">
        <f>Samples!C184</f>
        <v>0</v>
      </c>
      <c r="M201" s="4" t="s">
        <v>5</v>
      </c>
      <c r="Q201" s="612"/>
      <c r="R201" s="40"/>
      <c r="S201" s="40"/>
      <c r="T201" s="40"/>
      <c r="U201" s="41"/>
      <c r="V201" s="41"/>
      <c r="W201" s="41"/>
      <c r="X201" s="41"/>
      <c r="Y201" s="41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</row>
    <row r="202" spans="2:42" ht="15" customHeight="1" x14ac:dyDescent="0.25">
      <c r="B202" s="95"/>
      <c r="L202" s="495">
        <f>Samples!C185</f>
        <v>0</v>
      </c>
      <c r="M202" s="4" t="s">
        <v>5</v>
      </c>
      <c r="Q202" s="612"/>
      <c r="R202" s="40"/>
      <c r="S202" s="40"/>
      <c r="T202" s="40"/>
      <c r="U202" s="41"/>
      <c r="V202" s="41"/>
      <c r="W202" s="41"/>
      <c r="X202" s="41"/>
      <c r="Y202" s="41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</row>
    <row r="203" spans="2:42" ht="15" customHeight="1" x14ac:dyDescent="0.25">
      <c r="B203" s="95"/>
      <c r="L203" s="495">
        <f>Samples!C186</f>
        <v>0</v>
      </c>
      <c r="M203" s="4" t="s">
        <v>5</v>
      </c>
      <c r="Q203" s="612"/>
      <c r="R203" s="40"/>
      <c r="S203" s="40"/>
      <c r="T203" s="40"/>
      <c r="U203" s="41"/>
      <c r="V203" s="41"/>
      <c r="W203" s="41"/>
      <c r="X203" s="41"/>
      <c r="Y203" s="41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</row>
    <row r="204" spans="2:42" ht="15" customHeight="1" x14ac:dyDescent="0.25">
      <c r="B204" s="95"/>
      <c r="L204" s="495">
        <f>Samples!C187</f>
        <v>0</v>
      </c>
      <c r="M204" s="4" t="s">
        <v>5</v>
      </c>
      <c r="Q204" s="612"/>
      <c r="R204" s="40"/>
      <c r="S204" s="40"/>
      <c r="T204" s="40"/>
      <c r="U204" s="41"/>
      <c r="V204" s="41"/>
      <c r="W204" s="41"/>
      <c r="X204" s="41"/>
      <c r="Y204" s="41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</row>
    <row r="205" spans="2:42" ht="15" customHeight="1" x14ac:dyDescent="0.25">
      <c r="B205" s="95"/>
      <c r="L205" s="495">
        <f>Samples!C188</f>
        <v>0</v>
      </c>
      <c r="M205" s="4" t="s">
        <v>5</v>
      </c>
      <c r="Q205" s="612"/>
      <c r="R205" s="40"/>
      <c r="S205" s="40"/>
      <c r="T205" s="40"/>
      <c r="U205" s="41"/>
      <c r="V205" s="41"/>
      <c r="W205" s="41"/>
      <c r="X205" s="41"/>
      <c r="Y205" s="41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</row>
    <row r="206" spans="2:42" ht="15" customHeight="1" x14ac:dyDescent="0.25">
      <c r="B206" s="95"/>
      <c r="L206" s="495">
        <f>Samples!C189</f>
        <v>0</v>
      </c>
      <c r="M206" s="4" t="s">
        <v>5</v>
      </c>
      <c r="Q206" s="612"/>
      <c r="R206" s="40"/>
      <c r="S206" s="40"/>
      <c r="T206" s="40"/>
      <c r="U206" s="41"/>
      <c r="V206" s="41"/>
      <c r="W206" s="41"/>
      <c r="X206" s="41"/>
      <c r="Y206" s="41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</row>
    <row r="207" spans="2:42" ht="15" customHeight="1" x14ac:dyDescent="0.25">
      <c r="B207" s="95"/>
      <c r="L207" s="495">
        <f>Samples!C190</f>
        <v>0</v>
      </c>
      <c r="M207" s="4" t="s">
        <v>5</v>
      </c>
      <c r="Q207" s="612"/>
      <c r="R207" s="40"/>
      <c r="S207" s="40"/>
      <c r="T207" s="40"/>
      <c r="U207" s="41"/>
      <c r="V207" s="41"/>
      <c r="W207" s="41"/>
      <c r="X207" s="41"/>
      <c r="Y207" s="41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</row>
    <row r="208" spans="2:42" ht="15" customHeight="1" x14ac:dyDescent="0.25">
      <c r="B208" s="95"/>
      <c r="L208" s="495">
        <f>Samples!C191</f>
        <v>0</v>
      </c>
      <c r="M208" s="4" t="s">
        <v>5</v>
      </c>
      <c r="Q208" s="612"/>
      <c r="R208" s="40"/>
      <c r="S208" s="40"/>
      <c r="T208" s="40"/>
      <c r="U208" s="41"/>
      <c r="V208" s="41"/>
      <c r="W208" s="41"/>
      <c r="X208" s="41"/>
      <c r="Y208" s="41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</row>
    <row r="209" spans="2:42" ht="15" customHeight="1" x14ac:dyDescent="0.25">
      <c r="B209" s="95"/>
      <c r="L209" s="495">
        <f>Samples!C192</f>
        <v>0</v>
      </c>
      <c r="M209" s="4" t="s">
        <v>5</v>
      </c>
      <c r="Q209" s="612"/>
      <c r="R209" s="40"/>
      <c r="S209" s="40"/>
      <c r="T209" s="40"/>
      <c r="U209" s="41"/>
      <c r="V209" s="41"/>
      <c r="W209" s="41"/>
      <c r="X209" s="41"/>
      <c r="Y209" s="41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</row>
    <row r="210" spans="2:42" ht="15" customHeight="1" x14ac:dyDescent="0.25">
      <c r="B210" s="95"/>
      <c r="L210" s="495">
        <f>Samples!C193</f>
        <v>0</v>
      </c>
      <c r="M210" s="4" t="s">
        <v>5</v>
      </c>
      <c r="Q210" s="612"/>
      <c r="R210" s="40"/>
      <c r="S210" s="40"/>
      <c r="T210" s="40"/>
      <c r="U210" s="41"/>
      <c r="V210" s="41"/>
      <c r="W210" s="41"/>
      <c r="X210" s="41"/>
      <c r="Y210" s="41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</row>
    <row r="211" spans="2:42" ht="15" customHeight="1" x14ac:dyDescent="0.25">
      <c r="B211" s="95"/>
      <c r="L211" s="495">
        <f>Samples!C194</f>
        <v>0</v>
      </c>
      <c r="M211" s="4" t="s">
        <v>5</v>
      </c>
      <c r="Q211" s="612"/>
      <c r="R211" s="40"/>
      <c r="S211" s="40"/>
      <c r="T211" s="40"/>
      <c r="U211" s="41"/>
      <c r="V211" s="41"/>
      <c r="W211" s="41"/>
      <c r="X211" s="41"/>
      <c r="Y211" s="41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</row>
    <row r="212" spans="2:42" ht="15" customHeight="1" x14ac:dyDescent="0.25">
      <c r="B212" s="95"/>
      <c r="L212" s="495">
        <f>Samples!C195</f>
        <v>0</v>
      </c>
      <c r="M212" s="4" t="s">
        <v>5</v>
      </c>
      <c r="Q212" s="612"/>
      <c r="R212" s="40"/>
      <c r="S212" s="40"/>
      <c r="T212" s="40"/>
      <c r="U212" s="41"/>
      <c r="V212" s="41"/>
      <c r="W212" s="41"/>
      <c r="X212" s="41"/>
      <c r="Y212" s="41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</row>
    <row r="213" spans="2:42" ht="15" customHeight="1" x14ac:dyDescent="0.25">
      <c r="B213" s="95"/>
      <c r="L213" s="495">
        <f>Samples!C196</f>
        <v>0</v>
      </c>
      <c r="M213" s="4" t="s">
        <v>5</v>
      </c>
      <c r="Q213" s="612"/>
      <c r="R213" s="40"/>
      <c r="S213" s="40"/>
      <c r="T213" s="40"/>
      <c r="U213" s="41"/>
      <c r="V213" s="41"/>
      <c r="W213" s="41"/>
      <c r="X213" s="41"/>
      <c r="Y213" s="41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</row>
    <row r="214" spans="2:42" ht="15" customHeight="1" x14ac:dyDescent="0.25">
      <c r="B214" s="95"/>
      <c r="L214" s="495">
        <f>Samples!C197</f>
        <v>0</v>
      </c>
      <c r="M214" s="4" t="s">
        <v>5</v>
      </c>
      <c r="Q214" s="612"/>
      <c r="R214" s="40"/>
      <c r="S214" s="40"/>
      <c r="T214" s="40"/>
      <c r="U214" s="41"/>
      <c r="V214" s="41"/>
      <c r="W214" s="41"/>
      <c r="X214" s="41"/>
      <c r="Y214" s="41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</row>
    <row r="215" spans="2:42" ht="15" customHeight="1" x14ac:dyDescent="0.25">
      <c r="B215" s="95"/>
      <c r="L215" s="495">
        <f>Samples!C198</f>
        <v>0</v>
      </c>
      <c r="M215" s="4" t="s">
        <v>5</v>
      </c>
      <c r="Q215" s="612"/>
      <c r="R215" s="40"/>
      <c r="S215" s="40"/>
      <c r="T215" s="40"/>
      <c r="U215" s="41"/>
      <c r="V215" s="41"/>
      <c r="W215" s="41"/>
      <c r="X215" s="41"/>
      <c r="Y215" s="41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</row>
    <row r="216" spans="2:42" ht="15" customHeight="1" x14ac:dyDescent="0.25">
      <c r="B216" s="95"/>
      <c r="L216" s="495">
        <f>Samples!C199</f>
        <v>0</v>
      </c>
      <c r="M216" s="4" t="s">
        <v>5</v>
      </c>
      <c r="Q216" s="612"/>
      <c r="R216" s="40"/>
      <c r="S216" s="40"/>
      <c r="T216" s="40"/>
      <c r="U216" s="41"/>
      <c r="V216" s="41"/>
      <c r="W216" s="41"/>
      <c r="X216" s="41"/>
      <c r="Y216" s="41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</row>
    <row r="217" spans="2:42" ht="15" customHeight="1" x14ac:dyDescent="0.25">
      <c r="B217" s="95"/>
      <c r="L217" s="495">
        <f>Samples!C200</f>
        <v>0</v>
      </c>
      <c r="M217" s="4" t="s">
        <v>5</v>
      </c>
      <c r="Q217" s="612"/>
      <c r="R217" s="40"/>
      <c r="S217" s="40"/>
      <c r="T217" s="40"/>
      <c r="U217" s="41"/>
      <c r="V217" s="41"/>
      <c r="W217" s="41"/>
      <c r="X217" s="41"/>
      <c r="Y217" s="41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</row>
    <row r="218" spans="2:42" ht="15" customHeight="1" x14ac:dyDescent="0.25">
      <c r="B218" s="95"/>
      <c r="L218" s="495">
        <f>Samples!C201</f>
        <v>0</v>
      </c>
      <c r="M218" s="4" t="s">
        <v>5</v>
      </c>
      <c r="Q218" s="612"/>
      <c r="R218" s="40"/>
      <c r="S218" s="40"/>
      <c r="T218" s="40"/>
      <c r="U218" s="41"/>
      <c r="V218" s="41"/>
      <c r="W218" s="41"/>
      <c r="X218" s="41"/>
      <c r="Y218" s="41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</row>
    <row r="219" spans="2:42" ht="15" customHeight="1" x14ac:dyDescent="0.25">
      <c r="B219" s="95"/>
      <c r="L219" s="495">
        <f>Samples!C202</f>
        <v>0</v>
      </c>
      <c r="M219" s="4" t="s">
        <v>5</v>
      </c>
      <c r="Q219" s="612"/>
      <c r="R219" s="40"/>
      <c r="S219" s="40"/>
      <c r="T219" s="40"/>
      <c r="U219" s="41"/>
      <c r="V219" s="41"/>
      <c r="W219" s="41"/>
      <c r="X219" s="41"/>
      <c r="Y219" s="41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</row>
    <row r="220" spans="2:42" ht="15" customHeight="1" x14ac:dyDescent="0.25">
      <c r="B220" s="95"/>
      <c r="L220" s="495">
        <f>Samples!C203</f>
        <v>0</v>
      </c>
      <c r="M220" s="4" t="s">
        <v>5</v>
      </c>
      <c r="Q220" s="612"/>
      <c r="R220" s="40"/>
      <c r="S220" s="40"/>
      <c r="T220" s="40"/>
      <c r="U220" s="41"/>
      <c r="V220" s="41"/>
      <c r="W220" s="41"/>
      <c r="X220" s="41"/>
      <c r="Y220" s="41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</row>
    <row r="221" spans="2:42" ht="15" customHeight="1" x14ac:dyDescent="0.25">
      <c r="B221" s="95"/>
      <c r="L221" s="495">
        <f>Samples!C204</f>
        <v>0</v>
      </c>
      <c r="M221" s="4" t="s">
        <v>5</v>
      </c>
      <c r="Q221" s="612"/>
      <c r="R221" s="40"/>
      <c r="S221" s="40"/>
      <c r="T221" s="40"/>
      <c r="U221" s="41"/>
      <c r="V221" s="41"/>
      <c r="W221" s="41"/>
      <c r="X221" s="41"/>
      <c r="Y221" s="41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</row>
    <row r="222" spans="2:42" ht="15" customHeight="1" x14ac:dyDescent="0.25">
      <c r="B222" s="95"/>
      <c r="L222" s="495">
        <f>Samples!C205</f>
        <v>0</v>
      </c>
      <c r="M222" s="4" t="s">
        <v>5</v>
      </c>
      <c r="Q222" s="612"/>
      <c r="R222" s="40"/>
      <c r="S222" s="40"/>
      <c r="T222" s="40"/>
      <c r="U222" s="41"/>
      <c r="V222" s="41"/>
      <c r="W222" s="41"/>
      <c r="X222" s="41"/>
      <c r="Y222" s="41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</row>
    <row r="223" spans="2:42" ht="15" customHeight="1" x14ac:dyDescent="0.25">
      <c r="B223" s="95"/>
      <c r="L223" s="495">
        <f>Samples!C206</f>
        <v>0</v>
      </c>
      <c r="M223" s="4" t="s">
        <v>5</v>
      </c>
      <c r="Q223" s="612"/>
      <c r="R223" s="40"/>
      <c r="S223" s="40"/>
      <c r="T223" s="40"/>
      <c r="U223" s="41"/>
      <c r="V223" s="41"/>
      <c r="W223" s="41"/>
      <c r="X223" s="41"/>
      <c r="Y223" s="41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</row>
    <row r="224" spans="2:42" ht="15" customHeight="1" x14ac:dyDescent="0.25">
      <c r="B224" s="95"/>
      <c r="L224" s="495">
        <f>Samples!C207</f>
        <v>0</v>
      </c>
      <c r="M224" s="4" t="s">
        <v>5</v>
      </c>
      <c r="Q224" s="612"/>
      <c r="R224" s="40"/>
      <c r="S224" s="40"/>
      <c r="T224" s="40"/>
      <c r="U224" s="41"/>
      <c r="V224" s="41"/>
      <c r="W224" s="41"/>
      <c r="X224" s="41"/>
      <c r="Y224" s="41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</row>
    <row r="225" spans="2:42" ht="15" customHeight="1" x14ac:dyDescent="0.25">
      <c r="B225" s="95"/>
      <c r="L225" s="495">
        <f>Samples!C208</f>
        <v>0</v>
      </c>
      <c r="M225" s="4" t="s">
        <v>5</v>
      </c>
      <c r="Q225" s="612"/>
      <c r="R225" s="40"/>
      <c r="S225" s="40"/>
      <c r="T225" s="40"/>
      <c r="U225" s="41"/>
      <c r="V225" s="41"/>
      <c r="W225" s="41"/>
      <c r="X225" s="41"/>
      <c r="Y225" s="41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</row>
    <row r="226" spans="2:42" ht="15" customHeight="1" x14ac:dyDescent="0.25">
      <c r="B226" s="95"/>
      <c r="L226" s="495">
        <f>Samples!C209</f>
        <v>0</v>
      </c>
      <c r="M226" s="4" t="s">
        <v>5</v>
      </c>
      <c r="Q226" s="612"/>
      <c r="R226" s="40"/>
      <c r="S226" s="40"/>
      <c r="T226" s="40"/>
      <c r="U226" s="41"/>
      <c r="V226" s="41"/>
      <c r="W226" s="41"/>
      <c r="X226" s="41"/>
      <c r="Y226" s="41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</row>
    <row r="227" spans="2:42" ht="15" customHeight="1" x14ac:dyDescent="0.25">
      <c r="B227" s="95"/>
      <c r="L227" s="495">
        <f>Samples!C210</f>
        <v>0</v>
      </c>
      <c r="M227" s="4" t="s">
        <v>5</v>
      </c>
      <c r="Q227" s="612"/>
      <c r="R227" s="40"/>
      <c r="S227" s="40"/>
      <c r="T227" s="40"/>
      <c r="U227" s="41"/>
      <c r="V227" s="41"/>
      <c r="W227" s="41"/>
      <c r="X227" s="41"/>
      <c r="Y227" s="41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</row>
    <row r="228" spans="2:42" ht="15" customHeight="1" x14ac:dyDescent="0.25">
      <c r="B228" s="95"/>
      <c r="L228" s="495">
        <f>Samples!C211</f>
        <v>0</v>
      </c>
      <c r="M228" s="4" t="s">
        <v>5</v>
      </c>
      <c r="Q228" s="612"/>
      <c r="R228" s="40"/>
      <c r="S228" s="40"/>
      <c r="T228" s="40"/>
      <c r="U228" s="41"/>
      <c r="V228" s="41"/>
      <c r="W228" s="41"/>
      <c r="X228" s="41"/>
      <c r="Y228" s="41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</row>
    <row r="229" spans="2:42" ht="15" customHeight="1" x14ac:dyDescent="0.25">
      <c r="B229" s="95"/>
      <c r="L229" s="495">
        <f>Samples!C212</f>
        <v>0</v>
      </c>
      <c r="M229" s="4" t="s">
        <v>5</v>
      </c>
      <c r="Q229" s="612"/>
      <c r="R229" s="40"/>
      <c r="S229" s="40"/>
      <c r="T229" s="40"/>
      <c r="U229" s="41"/>
      <c r="V229" s="41"/>
      <c r="W229" s="41"/>
      <c r="X229" s="41"/>
      <c r="Y229" s="41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</row>
    <row r="230" spans="2:42" ht="15" customHeight="1" x14ac:dyDescent="0.25">
      <c r="B230" s="95"/>
      <c r="L230" s="495">
        <f>Samples!C213</f>
        <v>0</v>
      </c>
      <c r="M230" s="4" t="s">
        <v>5</v>
      </c>
      <c r="Q230" s="612"/>
      <c r="R230" s="40"/>
      <c r="S230" s="40"/>
      <c r="T230" s="40"/>
      <c r="U230" s="41"/>
      <c r="V230" s="41"/>
      <c r="W230" s="41"/>
      <c r="X230" s="41"/>
      <c r="Y230" s="41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</row>
    <row r="231" spans="2:42" ht="15" customHeight="1" x14ac:dyDescent="0.25">
      <c r="B231" s="95"/>
      <c r="L231" s="495">
        <f>Samples!C214</f>
        <v>0</v>
      </c>
      <c r="M231" s="4" t="s">
        <v>5</v>
      </c>
      <c r="Q231" s="612"/>
      <c r="R231" s="40"/>
      <c r="S231" s="40"/>
      <c r="T231" s="40"/>
      <c r="U231" s="41"/>
      <c r="V231" s="41"/>
      <c r="W231" s="41"/>
      <c r="X231" s="41"/>
      <c r="Y231" s="41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</row>
    <row r="232" spans="2:42" ht="15" customHeight="1" x14ac:dyDescent="0.25">
      <c r="B232" s="95"/>
      <c r="L232" s="495">
        <f>Samples!C215</f>
        <v>0</v>
      </c>
      <c r="M232" s="4" t="s">
        <v>5</v>
      </c>
      <c r="Q232" s="612"/>
      <c r="R232" s="40"/>
      <c r="S232" s="40"/>
      <c r="T232" s="40"/>
      <c r="U232" s="41"/>
      <c r="V232" s="41"/>
      <c r="W232" s="41"/>
      <c r="X232" s="41"/>
      <c r="Y232" s="41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</row>
    <row r="233" spans="2:42" ht="15" customHeight="1" x14ac:dyDescent="0.25">
      <c r="B233" s="95"/>
      <c r="L233" s="495">
        <f>Samples!C216</f>
        <v>0</v>
      </c>
      <c r="M233" s="4" t="s">
        <v>5</v>
      </c>
      <c r="Q233" s="612"/>
      <c r="R233" s="40"/>
      <c r="S233" s="40"/>
      <c r="T233" s="40"/>
      <c r="U233" s="41"/>
      <c r="V233" s="41"/>
      <c r="W233" s="41"/>
      <c r="X233" s="41"/>
      <c r="Y233" s="41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</row>
    <row r="234" spans="2:42" ht="15" customHeight="1" x14ac:dyDescent="0.25">
      <c r="B234" s="95"/>
      <c r="L234" s="495">
        <f>Samples!C217</f>
        <v>0</v>
      </c>
      <c r="M234" s="4" t="s">
        <v>5</v>
      </c>
      <c r="Q234" s="612"/>
      <c r="R234" s="40"/>
      <c r="S234" s="40"/>
      <c r="T234" s="40"/>
      <c r="U234" s="41"/>
      <c r="V234" s="41"/>
      <c r="W234" s="41"/>
      <c r="X234" s="41"/>
      <c r="Y234" s="41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</row>
    <row r="235" spans="2:42" ht="15" customHeight="1" x14ac:dyDescent="0.25">
      <c r="B235" s="95"/>
      <c r="L235" s="495">
        <f>Samples!C218</f>
        <v>0</v>
      </c>
      <c r="M235" s="4" t="s">
        <v>5</v>
      </c>
      <c r="Q235" s="612"/>
      <c r="R235" s="40"/>
      <c r="S235" s="40"/>
      <c r="T235" s="40"/>
      <c r="U235" s="41"/>
      <c r="V235" s="41"/>
      <c r="W235" s="41"/>
      <c r="X235" s="41"/>
      <c r="Y235" s="41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</row>
    <row r="236" spans="2:42" ht="15" customHeight="1" x14ac:dyDescent="0.25">
      <c r="B236" s="95"/>
      <c r="L236" s="495">
        <f>Samples!C219</f>
        <v>0</v>
      </c>
      <c r="M236" s="4" t="s">
        <v>5</v>
      </c>
      <c r="Q236" s="612"/>
      <c r="R236" s="40"/>
      <c r="S236" s="40"/>
      <c r="T236" s="40"/>
      <c r="U236" s="41"/>
      <c r="V236" s="41"/>
      <c r="W236" s="41"/>
      <c r="X236" s="41"/>
      <c r="Y236" s="41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</row>
    <row r="237" spans="2:42" ht="15" customHeight="1" x14ac:dyDescent="0.25">
      <c r="B237" s="95"/>
      <c r="L237" s="495">
        <f>Samples!C220</f>
        <v>0</v>
      </c>
      <c r="M237" s="4" t="s">
        <v>5</v>
      </c>
      <c r="Q237" s="612"/>
      <c r="R237" s="40"/>
      <c r="S237" s="40"/>
      <c r="T237" s="40"/>
      <c r="U237" s="41"/>
      <c r="V237" s="41"/>
      <c r="W237" s="41"/>
      <c r="X237" s="41"/>
      <c r="Y237" s="41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</row>
    <row r="238" spans="2:42" ht="15" customHeight="1" x14ac:dyDescent="0.25">
      <c r="B238" s="95"/>
      <c r="L238" s="495">
        <f>Samples!C221</f>
        <v>0</v>
      </c>
      <c r="M238" s="4" t="s">
        <v>5</v>
      </c>
      <c r="Q238" s="612"/>
      <c r="R238" s="40"/>
      <c r="S238" s="40"/>
      <c r="T238" s="40"/>
      <c r="U238" s="41"/>
      <c r="V238" s="41"/>
      <c r="W238" s="41"/>
      <c r="X238" s="41"/>
      <c r="Y238" s="41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</row>
    <row r="239" spans="2:42" ht="15" customHeight="1" x14ac:dyDescent="0.25">
      <c r="B239" s="95"/>
      <c r="L239" s="495">
        <f>Samples!C222</f>
        <v>0</v>
      </c>
      <c r="M239" s="4" t="s">
        <v>5</v>
      </c>
      <c r="Q239" s="612"/>
      <c r="R239" s="40"/>
      <c r="S239" s="40"/>
      <c r="T239" s="40"/>
      <c r="U239" s="41"/>
      <c r="V239" s="41"/>
      <c r="W239" s="41"/>
      <c r="X239" s="41"/>
      <c r="Y239" s="41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</row>
    <row r="240" spans="2:42" ht="15" customHeight="1" x14ac:dyDescent="0.25">
      <c r="B240" s="95"/>
      <c r="L240" s="495">
        <f>Samples!C223</f>
        <v>0</v>
      </c>
      <c r="M240" s="4" t="s">
        <v>5</v>
      </c>
      <c r="Q240" s="612"/>
      <c r="R240" s="40"/>
      <c r="S240" s="40"/>
      <c r="T240" s="40"/>
      <c r="U240" s="41"/>
      <c r="V240" s="41"/>
      <c r="W240" s="41"/>
      <c r="X240" s="41"/>
      <c r="Y240" s="41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</row>
    <row r="241" spans="2:42" ht="15" customHeight="1" x14ac:dyDescent="0.25">
      <c r="B241" s="95"/>
      <c r="L241" s="495">
        <f>Samples!C224</f>
        <v>0</v>
      </c>
      <c r="M241" s="4" t="s">
        <v>5</v>
      </c>
      <c r="Q241" s="612"/>
      <c r="R241" s="40"/>
      <c r="S241" s="40"/>
      <c r="T241" s="40"/>
      <c r="U241" s="41"/>
      <c r="V241" s="41"/>
      <c r="W241" s="41"/>
      <c r="X241" s="41"/>
      <c r="Y241" s="41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</row>
    <row r="242" spans="2:42" ht="15" customHeight="1" x14ac:dyDescent="0.25">
      <c r="B242" s="95"/>
      <c r="L242" s="495">
        <f>Samples!C225</f>
        <v>0</v>
      </c>
      <c r="M242" s="4" t="s">
        <v>5</v>
      </c>
      <c r="Q242" s="612"/>
      <c r="R242" s="40"/>
      <c r="S242" s="40"/>
      <c r="T242" s="40"/>
      <c r="U242" s="41"/>
      <c r="V242" s="41"/>
      <c r="W242" s="41"/>
      <c r="X242" s="41"/>
      <c r="Y242" s="41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</row>
    <row r="243" spans="2:42" ht="15" customHeight="1" x14ac:dyDescent="0.25">
      <c r="B243" s="95"/>
      <c r="L243" s="495">
        <f>Samples!C226</f>
        <v>0</v>
      </c>
      <c r="M243" s="4" t="s">
        <v>5</v>
      </c>
      <c r="Q243" s="612"/>
      <c r="R243" s="40"/>
      <c r="S243" s="40"/>
      <c r="T243" s="40"/>
      <c r="U243" s="41"/>
      <c r="V243" s="41"/>
      <c r="W243" s="41"/>
      <c r="X243" s="41"/>
      <c r="Y243" s="41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</row>
    <row r="244" spans="2:42" ht="15" customHeight="1" x14ac:dyDescent="0.25">
      <c r="B244" s="95"/>
      <c r="L244" s="495">
        <f>Samples!C227</f>
        <v>0</v>
      </c>
      <c r="M244" s="4" t="s">
        <v>5</v>
      </c>
      <c r="Q244" s="612"/>
      <c r="R244" s="40"/>
      <c r="S244" s="40"/>
      <c r="T244" s="40"/>
      <c r="U244" s="41"/>
      <c r="V244" s="41"/>
      <c r="W244" s="41"/>
      <c r="X244" s="41"/>
      <c r="Y244" s="41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</row>
    <row r="245" spans="2:42" ht="15" customHeight="1" x14ac:dyDescent="0.25">
      <c r="B245" s="95"/>
      <c r="L245" s="495">
        <f>Samples!C228</f>
        <v>0</v>
      </c>
      <c r="M245" s="4" t="s">
        <v>5</v>
      </c>
      <c r="Q245" s="612"/>
      <c r="R245" s="40"/>
      <c r="S245" s="40"/>
      <c r="T245" s="40"/>
      <c r="U245" s="41"/>
      <c r="V245" s="41"/>
      <c r="W245" s="41"/>
      <c r="X245" s="41"/>
      <c r="Y245" s="41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</row>
    <row r="246" spans="2:42" ht="15" customHeight="1" x14ac:dyDescent="0.25">
      <c r="B246" s="95"/>
      <c r="L246" s="495">
        <f>Samples!C229</f>
        <v>0</v>
      </c>
      <c r="M246" s="4" t="s">
        <v>5</v>
      </c>
      <c r="Q246" s="612"/>
      <c r="R246" s="40"/>
      <c r="S246" s="40"/>
      <c r="T246" s="40"/>
      <c r="U246" s="41"/>
      <c r="V246" s="41"/>
      <c r="W246" s="41"/>
      <c r="X246" s="41"/>
      <c r="Y246" s="41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</row>
    <row r="247" spans="2:42" ht="15" customHeight="1" x14ac:dyDescent="0.25">
      <c r="B247" s="95"/>
      <c r="L247" s="495">
        <f>Samples!C230</f>
        <v>0</v>
      </c>
      <c r="M247" s="4" t="s">
        <v>5</v>
      </c>
      <c r="Q247" s="612"/>
      <c r="R247" s="40"/>
      <c r="S247" s="40"/>
      <c r="T247" s="40"/>
      <c r="U247" s="41"/>
      <c r="V247" s="41"/>
      <c r="W247" s="41"/>
      <c r="X247" s="41"/>
      <c r="Y247" s="41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</row>
    <row r="248" spans="2:42" ht="15" customHeight="1" x14ac:dyDescent="0.25">
      <c r="B248" s="95"/>
      <c r="L248" s="495">
        <f>Samples!C231</f>
        <v>0</v>
      </c>
      <c r="M248" s="4" t="s">
        <v>5</v>
      </c>
      <c r="Q248" s="612"/>
      <c r="R248" s="40"/>
      <c r="S248" s="40"/>
      <c r="T248" s="40"/>
      <c r="U248" s="41"/>
      <c r="V248" s="41"/>
      <c r="W248" s="41"/>
      <c r="X248" s="41"/>
      <c r="Y248" s="41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</row>
    <row r="249" spans="2:42" ht="15" customHeight="1" x14ac:dyDescent="0.25">
      <c r="B249" s="95"/>
      <c r="L249" s="495">
        <f>Samples!C232</f>
        <v>0</v>
      </c>
      <c r="M249" s="4" t="s">
        <v>5</v>
      </c>
      <c r="Q249" s="612"/>
      <c r="R249" s="40"/>
      <c r="S249" s="40"/>
      <c r="T249" s="40"/>
      <c r="U249" s="41"/>
      <c r="V249" s="41"/>
      <c r="W249" s="41"/>
      <c r="X249" s="41"/>
      <c r="Y249" s="41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</row>
    <row r="250" spans="2:42" ht="15" customHeight="1" x14ac:dyDescent="0.25">
      <c r="B250" s="95"/>
      <c r="L250" s="495">
        <f>Samples!C233</f>
        <v>0</v>
      </c>
      <c r="M250" s="4" t="s">
        <v>5</v>
      </c>
      <c r="Q250" s="612"/>
      <c r="R250" s="40"/>
      <c r="S250" s="40"/>
      <c r="T250" s="40"/>
      <c r="U250" s="41"/>
      <c r="V250" s="41"/>
      <c r="W250" s="41"/>
      <c r="X250" s="41"/>
      <c r="Y250" s="41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</row>
    <row r="251" spans="2:42" ht="15" customHeight="1" x14ac:dyDescent="0.25">
      <c r="B251" s="95"/>
      <c r="L251" s="495">
        <f>Samples!C234</f>
        <v>0</v>
      </c>
      <c r="M251" s="4" t="s">
        <v>5</v>
      </c>
      <c r="Q251" s="612"/>
      <c r="R251" s="40"/>
      <c r="S251" s="40"/>
      <c r="T251" s="40"/>
      <c r="U251" s="41"/>
      <c r="V251" s="41"/>
      <c r="W251" s="41"/>
      <c r="X251" s="41"/>
      <c r="Y251" s="41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</row>
    <row r="252" spans="2:42" ht="15" customHeight="1" x14ac:dyDescent="0.25">
      <c r="B252" s="95"/>
      <c r="L252" s="495">
        <f>Samples!C235</f>
        <v>0</v>
      </c>
      <c r="M252" s="4" t="s">
        <v>5</v>
      </c>
      <c r="Q252" s="612"/>
      <c r="R252" s="40"/>
      <c r="S252" s="40"/>
      <c r="T252" s="40"/>
      <c r="U252" s="41"/>
      <c r="V252" s="41"/>
      <c r="W252" s="41"/>
      <c r="X252" s="41"/>
      <c r="Y252" s="41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</row>
    <row r="253" spans="2:42" ht="15" customHeight="1" x14ac:dyDescent="0.25">
      <c r="B253" s="95"/>
      <c r="L253" s="495">
        <f>Samples!C236</f>
        <v>0</v>
      </c>
      <c r="M253" s="4" t="s">
        <v>5</v>
      </c>
      <c r="Q253" s="612"/>
      <c r="R253" s="40"/>
      <c r="S253" s="40"/>
      <c r="T253" s="40"/>
      <c r="U253" s="41"/>
      <c r="V253" s="41"/>
      <c r="W253" s="41"/>
      <c r="X253" s="41"/>
      <c r="Y253" s="41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</row>
    <row r="254" spans="2:42" ht="15" customHeight="1" x14ac:dyDescent="0.25">
      <c r="B254" s="95"/>
      <c r="L254" s="495">
        <f>Samples!C237</f>
        <v>0</v>
      </c>
      <c r="M254" s="4" t="s">
        <v>5</v>
      </c>
      <c r="Q254" s="612"/>
      <c r="R254" s="40"/>
      <c r="S254" s="40"/>
      <c r="T254" s="40"/>
      <c r="U254" s="41"/>
      <c r="V254" s="41"/>
      <c r="W254" s="41"/>
      <c r="X254" s="41"/>
      <c r="Y254" s="41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</row>
    <row r="255" spans="2:42" ht="15" customHeight="1" x14ac:dyDescent="0.25">
      <c r="B255" s="95"/>
      <c r="L255" s="495">
        <f>Samples!C238</f>
        <v>0</v>
      </c>
      <c r="M255" s="4" t="s">
        <v>5</v>
      </c>
      <c r="Q255" s="612"/>
      <c r="R255" s="40"/>
      <c r="S255" s="40"/>
      <c r="T255" s="40"/>
      <c r="U255" s="41"/>
      <c r="V255" s="41"/>
      <c r="W255" s="41"/>
      <c r="X255" s="41"/>
      <c r="Y255" s="41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</row>
    <row r="256" spans="2:42" ht="15" customHeight="1" x14ac:dyDescent="0.25">
      <c r="B256" s="95"/>
      <c r="L256" s="495">
        <f>Samples!C239</f>
        <v>0</v>
      </c>
      <c r="M256" s="4" t="s">
        <v>5</v>
      </c>
      <c r="Q256" s="612"/>
      <c r="R256" s="40"/>
      <c r="S256" s="40"/>
      <c r="T256" s="40"/>
      <c r="U256" s="41"/>
      <c r="V256" s="41"/>
      <c r="W256" s="41"/>
      <c r="X256" s="41"/>
      <c r="Y256" s="41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</row>
    <row r="257" spans="2:42" ht="15" customHeight="1" x14ac:dyDescent="0.25">
      <c r="B257" s="95"/>
      <c r="L257" s="495">
        <f>Samples!C240</f>
        <v>0</v>
      </c>
      <c r="M257" s="4" t="s">
        <v>5</v>
      </c>
      <c r="Q257" s="612"/>
      <c r="R257" s="40"/>
      <c r="S257" s="40"/>
      <c r="T257" s="40"/>
      <c r="U257" s="41"/>
      <c r="V257" s="41"/>
      <c r="W257" s="41"/>
      <c r="X257" s="41"/>
      <c r="Y257" s="41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</row>
    <row r="258" spans="2:42" ht="15" customHeight="1" x14ac:dyDescent="0.25">
      <c r="B258" s="95"/>
      <c r="L258" s="495">
        <f>Samples!C241</f>
        <v>0</v>
      </c>
      <c r="M258" s="4" t="s">
        <v>5</v>
      </c>
      <c r="Q258" s="612"/>
      <c r="R258" s="40"/>
      <c r="S258" s="40"/>
      <c r="T258" s="40"/>
      <c r="U258" s="41"/>
      <c r="V258" s="41"/>
      <c r="W258" s="41"/>
      <c r="X258" s="41"/>
      <c r="Y258" s="41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</row>
    <row r="259" spans="2:42" ht="15" customHeight="1" x14ac:dyDescent="0.25">
      <c r="B259" s="95"/>
      <c r="L259" s="495">
        <f>Samples!C242</f>
        <v>0</v>
      </c>
      <c r="M259" s="4" t="s">
        <v>5</v>
      </c>
      <c r="Q259" s="612"/>
      <c r="R259" s="40"/>
      <c r="S259" s="40"/>
      <c r="T259" s="40"/>
      <c r="U259" s="41"/>
      <c r="V259" s="41"/>
      <c r="W259" s="41"/>
      <c r="X259" s="41"/>
      <c r="Y259" s="41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</row>
    <row r="260" spans="2:42" ht="15" customHeight="1" x14ac:dyDescent="0.25">
      <c r="B260" s="95"/>
      <c r="L260" s="495">
        <f>Samples!C243</f>
        <v>0</v>
      </c>
      <c r="M260" s="4" t="s">
        <v>5</v>
      </c>
      <c r="Q260" s="612"/>
      <c r="R260" s="40"/>
      <c r="S260" s="40"/>
      <c r="T260" s="40"/>
      <c r="U260" s="41"/>
      <c r="V260" s="41"/>
      <c r="W260" s="41"/>
      <c r="X260" s="41"/>
      <c r="Y260" s="41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</row>
    <row r="261" spans="2:42" ht="15" customHeight="1" x14ac:dyDescent="0.25">
      <c r="B261" s="95"/>
      <c r="L261" s="495">
        <f>Samples!C244</f>
        <v>0</v>
      </c>
      <c r="M261" s="4" t="s">
        <v>5</v>
      </c>
      <c r="Q261" s="614"/>
      <c r="R261" s="40"/>
      <c r="S261" s="40"/>
      <c r="T261" s="40"/>
      <c r="U261" s="41"/>
      <c r="V261" s="41"/>
      <c r="W261" s="41"/>
      <c r="X261" s="41"/>
      <c r="Y261" s="41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</row>
    <row r="262" spans="2:42" ht="15" customHeight="1" x14ac:dyDescent="0.25">
      <c r="B262" s="95"/>
      <c r="L262" s="495">
        <f>Samples!C245</f>
        <v>0</v>
      </c>
      <c r="M262" s="4" t="s">
        <v>5</v>
      </c>
      <c r="Q262" s="614"/>
      <c r="R262" s="40"/>
      <c r="S262" s="40"/>
      <c r="T262" s="40"/>
      <c r="U262" s="41"/>
      <c r="V262" s="41"/>
      <c r="W262" s="41"/>
      <c r="X262" s="41"/>
      <c r="Y262" s="41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</row>
    <row r="263" spans="2:42" ht="15" customHeight="1" x14ac:dyDescent="0.25">
      <c r="B263" s="95"/>
      <c r="L263" s="495">
        <f>Samples!C246</f>
        <v>0</v>
      </c>
      <c r="M263" s="4" t="s">
        <v>5</v>
      </c>
      <c r="Q263" s="614"/>
      <c r="R263" s="40"/>
      <c r="S263" s="40"/>
      <c r="T263" s="40"/>
      <c r="U263" s="41"/>
      <c r="V263" s="41"/>
      <c r="W263" s="41"/>
      <c r="X263" s="41"/>
      <c r="Y263" s="41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</row>
    <row r="264" spans="2:42" ht="15" customHeight="1" x14ac:dyDescent="0.25">
      <c r="B264" s="95"/>
      <c r="L264" s="495">
        <f>Samples!C247</f>
        <v>0</v>
      </c>
      <c r="M264" s="4" t="s">
        <v>5</v>
      </c>
      <c r="Q264" s="612"/>
      <c r="R264" s="40"/>
      <c r="S264" s="40"/>
      <c r="T264" s="40"/>
      <c r="U264" s="41"/>
      <c r="V264" s="41"/>
      <c r="W264" s="41"/>
      <c r="X264" s="41"/>
      <c r="Y264" s="41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</row>
    <row r="265" spans="2:42" ht="15" customHeight="1" x14ac:dyDescent="0.25">
      <c r="B265" s="95"/>
      <c r="L265" s="495">
        <f>Samples!C248</f>
        <v>0</v>
      </c>
      <c r="M265" s="4" t="s">
        <v>5</v>
      </c>
      <c r="Q265" s="612"/>
      <c r="R265" s="40"/>
      <c r="S265" s="40"/>
      <c r="T265" s="40"/>
      <c r="U265" s="41"/>
      <c r="V265" s="41"/>
      <c r="W265" s="41"/>
      <c r="X265" s="41"/>
      <c r="Y265" s="41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</row>
    <row r="266" spans="2:42" ht="15" customHeight="1" x14ac:dyDescent="0.25">
      <c r="B266" s="95"/>
      <c r="L266" s="495">
        <f>Samples!C249</f>
        <v>0</v>
      </c>
      <c r="M266" s="4" t="s">
        <v>5</v>
      </c>
      <c r="Q266" s="612"/>
      <c r="R266" s="40"/>
      <c r="S266" s="40"/>
      <c r="T266" s="40"/>
      <c r="U266" s="41"/>
      <c r="V266" s="41"/>
      <c r="W266" s="41"/>
      <c r="X266" s="41"/>
      <c r="Y266" s="41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</row>
    <row r="267" spans="2:42" ht="15" customHeight="1" x14ac:dyDescent="0.25">
      <c r="B267" s="95"/>
      <c r="L267" s="495">
        <f>Samples!C250</f>
        <v>0</v>
      </c>
      <c r="M267" s="4" t="s">
        <v>5</v>
      </c>
      <c r="Q267" s="612"/>
      <c r="R267" s="40"/>
      <c r="S267" s="40"/>
      <c r="T267" s="40"/>
      <c r="U267" s="41"/>
      <c r="V267" s="41"/>
      <c r="W267" s="41"/>
      <c r="X267" s="41"/>
      <c r="Y267" s="41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</row>
    <row r="268" spans="2:42" ht="15" customHeight="1" x14ac:dyDescent="0.25">
      <c r="B268" s="95"/>
      <c r="L268" s="495">
        <f>Samples!C251</f>
        <v>0</v>
      </c>
      <c r="M268" s="4" t="s">
        <v>5</v>
      </c>
      <c r="Q268" s="612"/>
      <c r="R268" s="40"/>
      <c r="S268" s="40"/>
      <c r="T268" s="40"/>
      <c r="U268" s="41"/>
      <c r="V268" s="41"/>
      <c r="W268" s="41"/>
      <c r="X268" s="41"/>
      <c r="Y268" s="41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</row>
    <row r="269" spans="2:42" ht="15" customHeight="1" x14ac:dyDescent="0.25">
      <c r="B269" s="95"/>
      <c r="L269" s="495">
        <f>Samples!C252</f>
        <v>0</v>
      </c>
      <c r="M269" s="4" t="s">
        <v>5</v>
      </c>
      <c r="Q269" s="612"/>
      <c r="R269" s="40"/>
      <c r="S269" s="40"/>
      <c r="T269" s="40"/>
      <c r="U269" s="41"/>
      <c r="V269" s="41"/>
      <c r="W269" s="41"/>
      <c r="X269" s="41"/>
      <c r="Y269" s="41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</row>
    <row r="270" spans="2:42" ht="15" customHeight="1" x14ac:dyDescent="0.25">
      <c r="B270" s="95"/>
      <c r="L270" s="495">
        <f>Samples!C253</f>
        <v>0</v>
      </c>
      <c r="M270" s="4" t="s">
        <v>5</v>
      </c>
      <c r="Q270" s="612"/>
      <c r="R270" s="40"/>
      <c r="S270" s="40"/>
      <c r="T270" s="40"/>
      <c r="U270" s="41"/>
      <c r="V270" s="41"/>
      <c r="W270" s="41"/>
      <c r="X270" s="41"/>
      <c r="Y270" s="41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</row>
    <row r="271" spans="2:42" ht="15" customHeight="1" x14ac:dyDescent="0.25">
      <c r="B271" s="95"/>
      <c r="L271" s="495">
        <f>Samples!C254</f>
        <v>0</v>
      </c>
      <c r="M271" s="4" t="s">
        <v>5</v>
      </c>
      <c r="Q271" s="612"/>
      <c r="R271" s="40"/>
      <c r="S271" s="40"/>
      <c r="T271" s="40"/>
      <c r="U271" s="41"/>
      <c r="V271" s="41"/>
      <c r="W271" s="41"/>
      <c r="X271" s="41"/>
      <c r="Y271" s="41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</row>
    <row r="272" spans="2:42" ht="15" customHeight="1" x14ac:dyDescent="0.25">
      <c r="B272" s="95"/>
      <c r="L272" s="495">
        <f>Samples!C255</f>
        <v>0</v>
      </c>
      <c r="M272" s="4" t="s">
        <v>5</v>
      </c>
      <c r="Q272" s="612"/>
      <c r="R272" s="40"/>
      <c r="S272" s="40"/>
      <c r="T272" s="40"/>
      <c r="U272" s="41"/>
      <c r="V272" s="41"/>
      <c r="W272" s="41"/>
      <c r="X272" s="41"/>
      <c r="Y272" s="41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</row>
    <row r="273" spans="2:42" ht="15" customHeight="1" x14ac:dyDescent="0.25">
      <c r="B273" s="95"/>
      <c r="L273" s="495">
        <f>Samples!C256</f>
        <v>0</v>
      </c>
      <c r="M273" s="4" t="s">
        <v>5</v>
      </c>
      <c r="Q273" s="612"/>
      <c r="R273" s="40"/>
      <c r="S273" s="40"/>
      <c r="T273" s="40"/>
      <c r="U273" s="41"/>
      <c r="V273" s="41"/>
      <c r="W273" s="41"/>
      <c r="X273" s="41"/>
      <c r="Y273" s="41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</row>
    <row r="274" spans="2:42" ht="15" customHeight="1" x14ac:dyDescent="0.25">
      <c r="B274" s="95"/>
      <c r="L274" s="495">
        <f>Samples!C257</f>
        <v>0</v>
      </c>
      <c r="M274" s="4" t="s">
        <v>5</v>
      </c>
      <c r="Q274" s="612"/>
      <c r="R274" s="40"/>
      <c r="S274" s="40"/>
      <c r="T274" s="40"/>
      <c r="U274" s="41"/>
      <c r="V274" s="41"/>
      <c r="W274" s="41"/>
      <c r="X274" s="41"/>
      <c r="Y274" s="41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</row>
    <row r="275" spans="2:42" ht="15" customHeight="1" x14ac:dyDescent="0.25">
      <c r="B275" s="95"/>
      <c r="L275" s="495">
        <f>Samples!C258</f>
        <v>0</v>
      </c>
      <c r="M275" s="4" t="s">
        <v>5</v>
      </c>
      <c r="Q275" s="612"/>
      <c r="R275" s="40"/>
      <c r="S275" s="40"/>
      <c r="T275" s="40"/>
      <c r="U275" s="41"/>
      <c r="V275" s="41"/>
      <c r="W275" s="41"/>
      <c r="X275" s="41"/>
      <c r="Y275" s="41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</row>
    <row r="276" spans="2:42" ht="15" customHeight="1" x14ac:dyDescent="0.25">
      <c r="B276" s="95"/>
      <c r="L276" s="495">
        <f>Samples!C259</f>
        <v>0</v>
      </c>
      <c r="M276" s="4" t="s">
        <v>5</v>
      </c>
      <c r="Q276" s="612"/>
      <c r="R276" s="40"/>
      <c r="S276" s="40"/>
      <c r="T276" s="40"/>
      <c r="U276" s="41"/>
      <c r="V276" s="41"/>
      <c r="W276" s="41"/>
      <c r="X276" s="41"/>
      <c r="Y276" s="41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</row>
    <row r="277" spans="2:42" ht="15" customHeight="1" x14ac:dyDescent="0.25">
      <c r="B277" s="95"/>
      <c r="L277" s="495">
        <f>Samples!C260</f>
        <v>0</v>
      </c>
      <c r="M277" s="4" t="s">
        <v>5</v>
      </c>
      <c r="Q277" s="612"/>
      <c r="R277" s="40"/>
      <c r="S277" s="40"/>
      <c r="T277" s="40"/>
      <c r="U277" s="41"/>
      <c r="V277" s="41"/>
      <c r="W277" s="41"/>
      <c r="X277" s="41"/>
      <c r="Y277" s="41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</row>
    <row r="278" spans="2:42" ht="15" customHeight="1" x14ac:dyDescent="0.25">
      <c r="B278" s="95"/>
      <c r="L278" s="495">
        <f>Samples!C261</f>
        <v>0</v>
      </c>
      <c r="M278" s="4" t="s">
        <v>5</v>
      </c>
      <c r="Q278" s="612"/>
      <c r="R278" s="40"/>
      <c r="S278" s="40"/>
      <c r="T278" s="40"/>
      <c r="U278" s="41"/>
      <c r="V278" s="41"/>
      <c r="W278" s="41"/>
      <c r="X278" s="41"/>
      <c r="Y278" s="41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</row>
    <row r="279" spans="2:42" ht="15" customHeight="1" x14ac:dyDescent="0.25">
      <c r="B279" s="95"/>
      <c r="L279" s="495">
        <f>Samples!C262</f>
        <v>0</v>
      </c>
      <c r="M279" s="4" t="s">
        <v>5</v>
      </c>
      <c r="Q279" s="612"/>
      <c r="R279" s="40"/>
      <c r="S279" s="40"/>
      <c r="T279" s="40"/>
      <c r="U279" s="41"/>
      <c r="V279" s="41"/>
      <c r="W279" s="41"/>
      <c r="X279" s="41"/>
      <c r="Y279" s="41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</row>
    <row r="280" spans="2:42" ht="15" customHeight="1" x14ac:dyDescent="0.25">
      <c r="B280" s="95"/>
      <c r="L280" s="495">
        <f>Samples!C263</f>
        <v>0</v>
      </c>
      <c r="M280" s="4" t="s">
        <v>5</v>
      </c>
      <c r="Q280" s="612"/>
      <c r="R280" s="40"/>
      <c r="S280" s="40"/>
      <c r="T280" s="40"/>
      <c r="U280" s="41"/>
      <c r="V280" s="41"/>
      <c r="W280" s="41"/>
      <c r="X280" s="41"/>
      <c r="Y280" s="41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</row>
    <row r="281" spans="2:42" ht="15" customHeight="1" x14ac:dyDescent="0.25">
      <c r="B281" s="95"/>
      <c r="L281" s="495">
        <f>Samples!C264</f>
        <v>0</v>
      </c>
      <c r="M281" s="4" t="s">
        <v>5</v>
      </c>
      <c r="Q281" s="612"/>
      <c r="R281" s="40"/>
      <c r="S281" s="40"/>
      <c r="T281" s="40"/>
      <c r="U281" s="41"/>
      <c r="V281" s="41"/>
      <c r="W281" s="41"/>
      <c r="X281" s="41"/>
      <c r="Y281" s="41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</row>
    <row r="282" spans="2:42" ht="15" customHeight="1" x14ac:dyDescent="0.25">
      <c r="B282" s="95"/>
      <c r="L282" s="495">
        <f>Samples!C265</f>
        <v>0</v>
      </c>
      <c r="M282" s="4" t="s">
        <v>5</v>
      </c>
      <c r="Q282" s="612"/>
      <c r="R282" s="40"/>
      <c r="S282" s="40"/>
      <c r="T282" s="40"/>
      <c r="U282" s="41"/>
      <c r="V282" s="41"/>
      <c r="W282" s="41"/>
      <c r="X282" s="41"/>
      <c r="Y282" s="41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</row>
    <row r="283" spans="2:42" ht="15" customHeight="1" x14ac:dyDescent="0.25">
      <c r="B283" s="95"/>
      <c r="L283" s="495">
        <f>Samples!C266</f>
        <v>0</v>
      </c>
      <c r="M283" s="4" t="s">
        <v>5</v>
      </c>
      <c r="Q283" s="612"/>
      <c r="R283" s="40"/>
      <c r="S283" s="40"/>
      <c r="T283" s="40"/>
      <c r="U283" s="41"/>
      <c r="V283" s="41"/>
      <c r="W283" s="41"/>
      <c r="X283" s="41"/>
      <c r="Y283" s="41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</row>
    <row r="284" spans="2:42" ht="15" customHeight="1" x14ac:dyDescent="0.25">
      <c r="B284" s="95"/>
      <c r="L284" s="495">
        <f>Samples!C267</f>
        <v>0</v>
      </c>
      <c r="M284" s="4" t="s">
        <v>5</v>
      </c>
      <c r="Q284" s="612"/>
      <c r="R284" s="40"/>
      <c r="S284" s="40"/>
      <c r="T284" s="40"/>
      <c r="U284" s="41"/>
      <c r="V284" s="41"/>
      <c r="W284" s="41"/>
      <c r="X284" s="41"/>
      <c r="Y284" s="41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</row>
    <row r="285" spans="2:42" ht="15" customHeight="1" x14ac:dyDescent="0.25">
      <c r="B285" s="95"/>
      <c r="L285" s="495">
        <f>Samples!C268</f>
        <v>0</v>
      </c>
      <c r="M285" s="4" t="s">
        <v>5</v>
      </c>
      <c r="Q285" s="612"/>
      <c r="R285" s="40"/>
      <c r="S285" s="40"/>
      <c r="T285" s="40"/>
      <c r="U285" s="41"/>
      <c r="V285" s="41"/>
      <c r="W285" s="41"/>
      <c r="X285" s="41"/>
      <c r="Y285" s="41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</row>
    <row r="286" spans="2:42" ht="15" customHeight="1" x14ac:dyDescent="0.25">
      <c r="B286" s="95"/>
      <c r="L286" s="495">
        <f>Samples!C269</f>
        <v>0</v>
      </c>
      <c r="M286" s="4" t="s">
        <v>5</v>
      </c>
      <c r="Q286" s="612"/>
      <c r="R286" s="40"/>
      <c r="S286" s="40"/>
      <c r="T286" s="40"/>
      <c r="U286" s="41"/>
      <c r="V286" s="41"/>
      <c r="W286" s="41"/>
      <c r="X286" s="41"/>
      <c r="Y286" s="41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</row>
    <row r="287" spans="2:42" ht="15" customHeight="1" x14ac:dyDescent="0.25">
      <c r="B287" s="95"/>
      <c r="L287" s="495">
        <f>Samples!C270</f>
        <v>0</v>
      </c>
      <c r="M287" s="4" t="s">
        <v>5</v>
      </c>
      <c r="Q287" s="612"/>
      <c r="R287" s="40"/>
      <c r="S287" s="40"/>
      <c r="T287" s="40"/>
      <c r="U287" s="41"/>
      <c r="V287" s="41"/>
      <c r="W287" s="41"/>
      <c r="X287" s="41"/>
      <c r="Y287" s="41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</row>
    <row r="288" spans="2:42" ht="15" customHeight="1" x14ac:dyDescent="0.25">
      <c r="B288" s="95"/>
      <c r="L288" s="495">
        <f>Samples!C271</f>
        <v>0</v>
      </c>
      <c r="M288" s="4" t="s">
        <v>5</v>
      </c>
      <c r="Q288" s="612"/>
      <c r="R288" s="40"/>
      <c r="S288" s="40"/>
      <c r="T288" s="40"/>
      <c r="U288" s="41"/>
      <c r="V288" s="41"/>
      <c r="W288" s="41"/>
      <c r="X288" s="41"/>
      <c r="Y288" s="41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</row>
    <row r="289" spans="2:42" ht="15" customHeight="1" x14ac:dyDescent="0.25">
      <c r="B289" s="95"/>
      <c r="L289" s="495">
        <f>Samples!C272</f>
        <v>0</v>
      </c>
      <c r="M289" s="4" t="s">
        <v>5</v>
      </c>
      <c r="Q289" s="612"/>
      <c r="R289" s="40"/>
      <c r="S289" s="40"/>
      <c r="T289" s="40"/>
      <c r="U289" s="41"/>
      <c r="V289" s="41"/>
      <c r="W289" s="41"/>
      <c r="X289" s="41"/>
      <c r="Y289" s="41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</row>
    <row r="290" spans="2:42" ht="15" customHeight="1" x14ac:dyDescent="0.25">
      <c r="B290" s="95"/>
      <c r="L290" s="495">
        <f>Samples!C273</f>
        <v>0</v>
      </c>
      <c r="M290" s="4" t="s">
        <v>5</v>
      </c>
      <c r="Q290" s="612"/>
      <c r="R290" s="40"/>
      <c r="S290" s="40"/>
      <c r="T290" s="40"/>
      <c r="U290" s="41"/>
      <c r="V290" s="41"/>
      <c r="W290" s="41"/>
      <c r="X290" s="41"/>
      <c r="Y290" s="41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</row>
    <row r="291" spans="2:42" ht="15" customHeight="1" x14ac:dyDescent="0.25">
      <c r="B291" s="95"/>
      <c r="L291" s="495">
        <f>Samples!C274</f>
        <v>0</v>
      </c>
      <c r="M291" s="4" t="s">
        <v>5</v>
      </c>
      <c r="Q291" s="612"/>
      <c r="R291" s="40"/>
      <c r="S291" s="40"/>
      <c r="T291" s="40"/>
      <c r="U291" s="41"/>
      <c r="V291" s="41"/>
      <c r="W291" s="41"/>
      <c r="X291" s="41"/>
      <c r="Y291" s="41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</row>
    <row r="292" spans="2:42" ht="15" customHeight="1" x14ac:dyDescent="0.25">
      <c r="B292" s="95"/>
      <c r="L292" s="495">
        <f>Samples!C275</f>
        <v>0</v>
      </c>
      <c r="M292" s="4" t="s">
        <v>5</v>
      </c>
      <c r="Q292" s="612"/>
      <c r="R292" s="40"/>
      <c r="S292" s="40"/>
      <c r="T292" s="40"/>
      <c r="U292" s="41"/>
      <c r="V292" s="41"/>
      <c r="W292" s="41"/>
      <c r="X292" s="41"/>
      <c r="Y292" s="41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</row>
    <row r="293" spans="2:42" ht="15" customHeight="1" x14ac:dyDescent="0.25">
      <c r="B293" s="95"/>
      <c r="L293" s="495">
        <f>Samples!C276</f>
        <v>0</v>
      </c>
      <c r="M293" s="4" t="s">
        <v>5</v>
      </c>
      <c r="Q293" s="612"/>
      <c r="R293" s="40"/>
      <c r="S293" s="40"/>
      <c r="T293" s="40"/>
      <c r="U293" s="41"/>
      <c r="V293" s="41"/>
      <c r="W293" s="41"/>
      <c r="X293" s="41"/>
      <c r="Y293" s="41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</row>
    <row r="294" spans="2:42" ht="15" customHeight="1" x14ac:dyDescent="0.25">
      <c r="B294" s="95"/>
      <c r="L294" s="495">
        <f>Samples!C277</f>
        <v>0</v>
      </c>
      <c r="M294" s="4" t="s">
        <v>5</v>
      </c>
      <c r="Q294" s="612"/>
      <c r="R294" s="40"/>
      <c r="S294" s="40"/>
      <c r="T294" s="40"/>
      <c r="U294" s="41"/>
      <c r="V294" s="41"/>
      <c r="W294" s="41"/>
      <c r="X294" s="41"/>
      <c r="Y294" s="41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</row>
    <row r="295" spans="2:42" ht="15" customHeight="1" x14ac:dyDescent="0.25">
      <c r="B295" s="95"/>
      <c r="L295" s="495">
        <f>Samples!C278</f>
        <v>0</v>
      </c>
      <c r="M295" s="4" t="s">
        <v>5</v>
      </c>
      <c r="Q295" s="612"/>
      <c r="R295" s="40"/>
      <c r="S295" s="40"/>
      <c r="T295" s="40"/>
      <c r="U295" s="41"/>
      <c r="V295" s="41"/>
      <c r="W295" s="41"/>
      <c r="X295" s="41"/>
      <c r="Y295" s="41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</row>
    <row r="296" spans="2:42" ht="15" customHeight="1" x14ac:dyDescent="0.25">
      <c r="B296" s="95"/>
      <c r="L296" s="495">
        <f>Samples!C279</f>
        <v>0</v>
      </c>
      <c r="M296" s="4" t="s">
        <v>5</v>
      </c>
      <c r="Q296" s="612"/>
      <c r="R296" s="40"/>
      <c r="S296" s="40"/>
      <c r="T296" s="40"/>
      <c r="U296" s="41"/>
      <c r="V296" s="41"/>
      <c r="W296" s="41"/>
      <c r="X296" s="41"/>
      <c r="Y296" s="41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</row>
    <row r="297" spans="2:42" ht="15" customHeight="1" x14ac:dyDescent="0.25">
      <c r="B297" s="95"/>
      <c r="L297" s="495">
        <f>Samples!C280</f>
        <v>0</v>
      </c>
      <c r="M297" s="4" t="s">
        <v>5</v>
      </c>
      <c r="Q297" s="612"/>
      <c r="R297" s="40"/>
      <c r="S297" s="40"/>
      <c r="T297" s="40"/>
      <c r="U297" s="41"/>
      <c r="V297" s="41"/>
      <c r="W297" s="41"/>
      <c r="X297" s="41"/>
      <c r="Y297" s="41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</row>
    <row r="298" spans="2:42" ht="15" customHeight="1" x14ac:dyDescent="0.25">
      <c r="B298" s="95"/>
      <c r="L298" s="495">
        <f>Samples!C281</f>
        <v>0</v>
      </c>
      <c r="M298" s="4" t="s">
        <v>5</v>
      </c>
      <c r="Q298" s="612"/>
      <c r="R298" s="40"/>
      <c r="S298" s="40"/>
      <c r="T298" s="40"/>
      <c r="U298" s="41"/>
      <c r="V298" s="41"/>
      <c r="W298" s="41"/>
      <c r="X298" s="41"/>
      <c r="Y298" s="41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</row>
    <row r="299" spans="2:42" ht="15" customHeight="1" x14ac:dyDescent="0.25">
      <c r="B299" s="95"/>
      <c r="L299" s="495">
        <f>Samples!C282</f>
        <v>0</v>
      </c>
      <c r="M299" s="4" t="s">
        <v>5</v>
      </c>
      <c r="Q299" s="612"/>
      <c r="R299" s="40"/>
      <c r="S299" s="40"/>
      <c r="T299" s="40"/>
      <c r="U299" s="41"/>
      <c r="V299" s="41"/>
      <c r="W299" s="41"/>
      <c r="X299" s="41"/>
      <c r="Y299" s="41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</row>
    <row r="300" spans="2:42" ht="15" customHeight="1" x14ac:dyDescent="0.25">
      <c r="B300" s="95"/>
      <c r="L300" s="495">
        <f>Samples!C283</f>
        <v>0</v>
      </c>
      <c r="M300" s="4" t="s">
        <v>5</v>
      </c>
      <c r="Q300" s="612"/>
      <c r="R300" s="40"/>
      <c r="S300" s="40"/>
      <c r="T300" s="40"/>
      <c r="U300" s="41"/>
      <c r="V300" s="41"/>
      <c r="W300" s="41"/>
      <c r="X300" s="41"/>
      <c r="Y300" s="41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</row>
    <row r="301" spans="2:42" ht="15" customHeight="1" x14ac:dyDescent="0.25">
      <c r="B301" s="95"/>
      <c r="L301" s="495">
        <f>Samples!C284</f>
        <v>0</v>
      </c>
      <c r="M301" s="4" t="s">
        <v>5</v>
      </c>
      <c r="Q301" s="612"/>
      <c r="R301" s="40"/>
      <c r="S301" s="40"/>
      <c r="T301" s="40"/>
      <c r="U301" s="41"/>
      <c r="V301" s="41"/>
      <c r="W301" s="41"/>
      <c r="X301" s="41"/>
      <c r="Y301" s="41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</row>
    <row r="302" spans="2:42" ht="15" customHeight="1" x14ac:dyDescent="0.25">
      <c r="B302" s="95"/>
      <c r="L302" s="495">
        <f>Samples!C285</f>
        <v>0</v>
      </c>
      <c r="M302" s="4" t="s">
        <v>5</v>
      </c>
      <c r="Q302" s="612"/>
      <c r="R302" s="40"/>
      <c r="S302" s="40"/>
      <c r="T302" s="40"/>
      <c r="U302" s="41"/>
      <c r="V302" s="41"/>
      <c r="W302" s="41"/>
      <c r="X302" s="41"/>
      <c r="Y302" s="41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</row>
    <row r="303" spans="2:42" ht="15" customHeight="1" x14ac:dyDescent="0.25">
      <c r="B303" s="95"/>
      <c r="L303" s="495">
        <f>Samples!C286</f>
        <v>0</v>
      </c>
      <c r="M303" s="4" t="s">
        <v>5</v>
      </c>
      <c r="Q303" s="612"/>
      <c r="R303" s="40"/>
      <c r="S303" s="40"/>
      <c r="T303" s="40"/>
      <c r="U303" s="41"/>
      <c r="V303" s="41"/>
      <c r="W303" s="41"/>
      <c r="X303" s="41"/>
      <c r="Y303" s="41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</row>
    <row r="304" spans="2:42" ht="15" customHeight="1" x14ac:dyDescent="0.25">
      <c r="B304" s="95"/>
      <c r="L304" s="495">
        <f>Samples!C287</f>
        <v>0</v>
      </c>
      <c r="M304" s="4" t="s">
        <v>5</v>
      </c>
      <c r="Q304" s="612"/>
      <c r="R304" s="40"/>
      <c r="S304" s="40"/>
      <c r="T304" s="40"/>
      <c r="U304" s="41"/>
      <c r="V304" s="41"/>
      <c r="W304" s="41"/>
      <c r="X304" s="41"/>
      <c r="Y304" s="41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</row>
    <row r="305" spans="2:42" ht="15" customHeight="1" x14ac:dyDescent="0.25">
      <c r="B305" s="95"/>
      <c r="L305" s="495">
        <f>Samples!C288</f>
        <v>0</v>
      </c>
      <c r="M305" s="4" t="s">
        <v>5</v>
      </c>
      <c r="Q305" s="612"/>
      <c r="R305" s="40"/>
      <c r="S305" s="40"/>
      <c r="T305" s="40"/>
      <c r="U305" s="41"/>
      <c r="V305" s="41"/>
      <c r="W305" s="41"/>
      <c r="X305" s="41"/>
      <c r="Y305" s="41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</row>
    <row r="306" spans="2:42" ht="15" customHeight="1" x14ac:dyDescent="0.25">
      <c r="B306" s="95"/>
      <c r="L306" s="495">
        <f>Samples!C289</f>
        <v>0</v>
      </c>
      <c r="M306" s="4" t="s">
        <v>5</v>
      </c>
      <c r="Q306" s="612"/>
      <c r="R306" s="40"/>
      <c r="S306" s="40"/>
      <c r="T306" s="40"/>
      <c r="U306" s="41"/>
      <c r="V306" s="41"/>
      <c r="W306" s="41"/>
      <c r="X306" s="41"/>
      <c r="Y306" s="41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</row>
    <row r="307" spans="2:42" ht="15" customHeight="1" x14ac:dyDescent="0.25">
      <c r="B307" s="95"/>
      <c r="L307" s="495">
        <f>Samples!C290</f>
        <v>0</v>
      </c>
      <c r="M307" s="4" t="s">
        <v>5</v>
      </c>
      <c r="Q307" s="612"/>
      <c r="R307" s="40"/>
      <c r="S307" s="40"/>
      <c r="T307" s="40"/>
      <c r="U307" s="41"/>
      <c r="V307" s="41"/>
      <c r="W307" s="41"/>
      <c r="X307" s="41"/>
      <c r="Y307" s="41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</row>
    <row r="308" spans="2:42" ht="15" customHeight="1" x14ac:dyDescent="0.25">
      <c r="B308" s="95"/>
      <c r="L308" s="495">
        <f>Samples!C291</f>
        <v>0</v>
      </c>
      <c r="M308" s="4" t="s">
        <v>5</v>
      </c>
      <c r="Q308" s="612"/>
      <c r="R308" s="40"/>
      <c r="S308" s="40"/>
      <c r="T308" s="40"/>
      <c r="U308" s="41"/>
      <c r="V308" s="41"/>
      <c r="W308" s="41"/>
      <c r="X308" s="41"/>
      <c r="Y308" s="41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</row>
    <row r="309" spans="2:42" ht="15" customHeight="1" x14ac:dyDescent="0.25">
      <c r="B309" s="95"/>
      <c r="L309" s="495">
        <f>Samples!C292</f>
        <v>0</v>
      </c>
      <c r="M309" s="4" t="s">
        <v>5</v>
      </c>
      <c r="Q309" s="612"/>
      <c r="R309" s="40"/>
      <c r="S309" s="40"/>
      <c r="T309" s="40"/>
      <c r="U309" s="41"/>
      <c r="V309" s="41"/>
      <c r="W309" s="41"/>
      <c r="X309" s="41"/>
      <c r="Y309" s="41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</row>
    <row r="310" spans="2:42" ht="15" customHeight="1" x14ac:dyDescent="0.25">
      <c r="B310" s="95"/>
      <c r="L310" s="495">
        <f>Samples!C293</f>
        <v>0</v>
      </c>
      <c r="M310" s="4" t="s">
        <v>5</v>
      </c>
      <c r="Q310" s="612"/>
      <c r="R310" s="40"/>
      <c r="S310" s="40"/>
      <c r="T310" s="40"/>
      <c r="U310" s="41"/>
      <c r="V310" s="41"/>
      <c r="W310" s="41"/>
      <c r="X310" s="41"/>
      <c r="Y310" s="41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</row>
    <row r="311" spans="2:42" ht="15" customHeight="1" x14ac:dyDescent="0.25">
      <c r="B311" s="95"/>
      <c r="L311" s="495">
        <f>Samples!C294</f>
        <v>0</v>
      </c>
      <c r="M311" s="4" t="s">
        <v>5</v>
      </c>
      <c r="Q311" s="612"/>
      <c r="R311" s="40"/>
      <c r="S311" s="40"/>
      <c r="T311" s="40"/>
      <c r="U311" s="41"/>
      <c r="V311" s="41"/>
      <c r="W311" s="41"/>
      <c r="X311" s="41"/>
      <c r="Y311" s="41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</row>
    <row r="312" spans="2:42" ht="15" customHeight="1" x14ac:dyDescent="0.25">
      <c r="B312" s="95"/>
      <c r="L312" s="495">
        <f>Samples!C295</f>
        <v>0</v>
      </c>
      <c r="M312" s="4" t="s">
        <v>5</v>
      </c>
      <c r="Q312" s="612"/>
      <c r="R312" s="40"/>
      <c r="S312" s="40"/>
      <c r="T312" s="40"/>
      <c r="U312" s="41"/>
      <c r="V312" s="41"/>
      <c r="W312" s="41"/>
      <c r="X312" s="41"/>
      <c r="Y312" s="41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</row>
    <row r="313" spans="2:42" ht="15" customHeight="1" x14ac:dyDescent="0.25">
      <c r="B313" s="95"/>
      <c r="L313" s="495">
        <f>Samples!C296</f>
        <v>0</v>
      </c>
      <c r="M313" s="4" t="s">
        <v>5</v>
      </c>
      <c r="Q313" s="612"/>
      <c r="R313" s="40"/>
      <c r="S313" s="40"/>
      <c r="T313" s="40"/>
      <c r="U313" s="41"/>
      <c r="V313" s="41"/>
      <c r="W313" s="41"/>
      <c r="X313" s="41"/>
      <c r="Y313" s="41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</row>
    <row r="314" spans="2:42" ht="15" customHeight="1" x14ac:dyDescent="0.25">
      <c r="B314" s="95"/>
      <c r="L314" s="495">
        <f>Samples!C297</f>
        <v>0</v>
      </c>
      <c r="M314" s="4" t="s">
        <v>5</v>
      </c>
      <c r="Q314" s="612"/>
      <c r="R314" s="40"/>
      <c r="S314" s="40"/>
      <c r="T314" s="40"/>
      <c r="U314" s="41"/>
      <c r="V314" s="41"/>
      <c r="W314" s="41"/>
      <c r="X314" s="41"/>
      <c r="Y314" s="41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</row>
    <row r="315" spans="2:42" ht="15" customHeight="1" x14ac:dyDescent="0.25">
      <c r="B315" s="95"/>
      <c r="L315" s="495">
        <f>Samples!C298</f>
        <v>0</v>
      </c>
      <c r="M315" s="4" t="s">
        <v>5</v>
      </c>
      <c r="Q315" s="612"/>
      <c r="R315" s="40"/>
      <c r="S315" s="40"/>
      <c r="T315" s="40"/>
      <c r="U315" s="41"/>
      <c r="V315" s="41"/>
      <c r="W315" s="41"/>
      <c r="X315" s="41"/>
      <c r="Y315" s="41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</row>
    <row r="316" spans="2:42" ht="15" customHeight="1" x14ac:dyDescent="0.25">
      <c r="B316" s="95"/>
      <c r="L316" s="495">
        <f>Samples!C299</f>
        <v>0</v>
      </c>
      <c r="M316" s="4" t="s">
        <v>5</v>
      </c>
      <c r="Q316" s="612"/>
      <c r="R316" s="40"/>
      <c r="S316" s="40"/>
      <c r="T316" s="40"/>
      <c r="U316" s="41"/>
      <c r="V316" s="41"/>
      <c r="W316" s="41"/>
      <c r="X316" s="41"/>
      <c r="Y316" s="41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</row>
    <row r="317" spans="2:42" ht="15" customHeight="1" x14ac:dyDescent="0.25">
      <c r="B317" s="95"/>
      <c r="L317" s="495">
        <f>Samples!C300</f>
        <v>0</v>
      </c>
      <c r="M317" s="4" t="s">
        <v>5</v>
      </c>
      <c r="Q317" s="612"/>
      <c r="R317" s="40"/>
      <c r="S317" s="40"/>
      <c r="T317" s="40"/>
      <c r="U317" s="41"/>
      <c r="V317" s="41"/>
      <c r="W317" s="41"/>
      <c r="X317" s="41"/>
      <c r="Y317" s="41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</row>
    <row r="318" spans="2:42" ht="15" customHeight="1" x14ac:dyDescent="0.25">
      <c r="B318" s="95"/>
      <c r="L318" s="495">
        <f>Samples!C301</f>
        <v>0</v>
      </c>
      <c r="M318" s="4" t="s">
        <v>5</v>
      </c>
      <c r="Q318" s="612"/>
      <c r="R318" s="40"/>
      <c r="S318" s="40"/>
      <c r="T318" s="40"/>
      <c r="U318" s="41"/>
      <c r="V318" s="41"/>
      <c r="W318" s="41"/>
      <c r="X318" s="41"/>
      <c r="Y318" s="41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</row>
    <row r="319" spans="2:42" ht="15" customHeight="1" x14ac:dyDescent="0.25">
      <c r="B319" s="95"/>
      <c r="L319" s="495">
        <f>Samples!C302</f>
        <v>0</v>
      </c>
      <c r="M319" s="4" t="s">
        <v>5</v>
      </c>
      <c r="Q319" s="612"/>
      <c r="R319" s="40"/>
      <c r="S319" s="40"/>
      <c r="T319" s="40"/>
      <c r="U319" s="41"/>
      <c r="V319" s="41"/>
      <c r="W319" s="41"/>
      <c r="X319" s="41"/>
      <c r="Y319" s="41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</row>
    <row r="320" spans="2:42" ht="15" customHeight="1" x14ac:dyDescent="0.25">
      <c r="B320" s="95"/>
      <c r="L320" s="495">
        <f>Samples!C303</f>
        <v>0</v>
      </c>
      <c r="M320" s="4" t="s">
        <v>5</v>
      </c>
      <c r="Q320" s="612"/>
      <c r="R320" s="40"/>
      <c r="S320" s="40"/>
      <c r="T320" s="40"/>
      <c r="U320" s="41"/>
      <c r="V320" s="41"/>
      <c r="W320" s="41"/>
      <c r="X320" s="41"/>
      <c r="Y320" s="41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</row>
    <row r="321" spans="2:42" ht="15" customHeight="1" x14ac:dyDescent="0.25">
      <c r="B321" s="95"/>
      <c r="L321" s="495">
        <f>Samples!C304</f>
        <v>0</v>
      </c>
      <c r="M321" s="4" t="s">
        <v>5</v>
      </c>
      <c r="Q321" s="612"/>
      <c r="R321" s="40"/>
      <c r="S321" s="40"/>
      <c r="T321" s="40"/>
      <c r="U321" s="41"/>
      <c r="V321" s="41"/>
      <c r="W321" s="41"/>
      <c r="X321" s="41"/>
      <c r="Y321" s="41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</row>
    <row r="322" spans="2:42" ht="15" customHeight="1" x14ac:dyDescent="0.25">
      <c r="B322" s="95"/>
      <c r="L322" s="495">
        <f>Samples!C305</f>
        <v>0</v>
      </c>
      <c r="M322" s="4" t="s">
        <v>5</v>
      </c>
      <c r="Q322" s="612"/>
      <c r="R322" s="40"/>
      <c r="S322" s="40"/>
      <c r="T322" s="40"/>
      <c r="U322" s="41"/>
      <c r="V322" s="41"/>
      <c r="W322" s="41"/>
      <c r="X322" s="41"/>
      <c r="Y322" s="41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</row>
    <row r="323" spans="2:42" ht="15" customHeight="1" x14ac:dyDescent="0.25">
      <c r="B323" s="95"/>
      <c r="L323" s="495">
        <f>Samples!C306</f>
        <v>0</v>
      </c>
      <c r="M323" s="4" t="s">
        <v>5</v>
      </c>
      <c r="Q323" s="612"/>
      <c r="R323" s="40"/>
      <c r="S323" s="40"/>
      <c r="T323" s="40"/>
      <c r="U323" s="41"/>
      <c r="V323" s="41"/>
      <c r="W323" s="41"/>
      <c r="X323" s="41"/>
      <c r="Y323" s="41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</row>
    <row r="324" spans="2:42" ht="15" customHeight="1" x14ac:dyDescent="0.25">
      <c r="B324" s="95"/>
      <c r="L324" s="495">
        <f>Samples!C307</f>
        <v>0</v>
      </c>
      <c r="M324" s="4" t="s">
        <v>5</v>
      </c>
      <c r="Q324" s="612"/>
      <c r="R324" s="40"/>
      <c r="S324" s="40"/>
      <c r="T324" s="40"/>
      <c r="U324" s="41"/>
      <c r="V324" s="41"/>
      <c r="W324" s="41"/>
      <c r="X324" s="41"/>
      <c r="Y324" s="41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</row>
    <row r="325" spans="2:42" ht="15" customHeight="1" x14ac:dyDescent="0.25">
      <c r="B325" s="95"/>
      <c r="L325" s="495">
        <f>Samples!C308</f>
        <v>0</v>
      </c>
      <c r="M325" s="4" t="s">
        <v>5</v>
      </c>
      <c r="Q325" s="612"/>
      <c r="R325" s="40"/>
      <c r="S325" s="40"/>
      <c r="T325" s="40"/>
      <c r="U325" s="41"/>
      <c r="V325" s="41"/>
      <c r="W325" s="41"/>
      <c r="X325" s="41"/>
      <c r="Y325" s="41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</row>
    <row r="326" spans="2:42" ht="15" customHeight="1" x14ac:dyDescent="0.25">
      <c r="B326" s="95"/>
      <c r="L326" s="495">
        <f>Samples!C309</f>
        <v>0</v>
      </c>
      <c r="M326" s="4" t="s">
        <v>5</v>
      </c>
      <c r="Q326" s="612"/>
      <c r="R326" s="40"/>
      <c r="S326" s="40"/>
      <c r="T326" s="40"/>
      <c r="U326" s="41"/>
      <c r="V326" s="41"/>
      <c r="W326" s="41"/>
      <c r="X326" s="41"/>
      <c r="Y326" s="41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</row>
    <row r="327" spans="2:42" ht="15" customHeight="1" x14ac:dyDescent="0.25">
      <c r="B327" s="95"/>
      <c r="L327" s="495">
        <f>Samples!C310</f>
        <v>0</v>
      </c>
      <c r="M327" s="4" t="s">
        <v>5</v>
      </c>
      <c r="Q327" s="612"/>
      <c r="R327" s="40"/>
      <c r="S327" s="40"/>
      <c r="T327" s="40"/>
      <c r="U327" s="41"/>
      <c r="V327" s="41"/>
      <c r="W327" s="41"/>
      <c r="X327" s="41"/>
      <c r="Y327" s="41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</row>
    <row r="328" spans="2:42" ht="15" customHeight="1" x14ac:dyDescent="0.25">
      <c r="B328" s="95"/>
      <c r="L328" s="495">
        <f>Samples!C311</f>
        <v>0</v>
      </c>
      <c r="M328" s="4" t="s">
        <v>5</v>
      </c>
      <c r="Q328" s="612"/>
      <c r="R328" s="40"/>
      <c r="S328" s="40"/>
      <c r="T328" s="40"/>
      <c r="U328" s="41"/>
      <c r="V328" s="41"/>
      <c r="W328" s="41"/>
      <c r="X328" s="41"/>
      <c r="Y328" s="41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</row>
    <row r="329" spans="2:42" ht="15" customHeight="1" x14ac:dyDescent="0.25">
      <c r="B329" s="95"/>
      <c r="L329" s="495">
        <f>Samples!C312</f>
        <v>0</v>
      </c>
      <c r="M329" s="4" t="s">
        <v>5</v>
      </c>
      <c r="Q329" s="612"/>
      <c r="R329" s="40"/>
      <c r="S329" s="40"/>
      <c r="T329" s="40"/>
      <c r="U329" s="41"/>
      <c r="V329" s="41"/>
      <c r="W329" s="41"/>
      <c r="X329" s="41"/>
      <c r="Y329" s="41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</row>
    <row r="330" spans="2:42" ht="15" customHeight="1" x14ac:dyDescent="0.25">
      <c r="B330" s="95"/>
      <c r="L330" s="495">
        <f>Samples!C313</f>
        <v>0</v>
      </c>
      <c r="M330" s="4" t="s">
        <v>5</v>
      </c>
      <c r="Q330" s="612"/>
      <c r="R330" s="40"/>
      <c r="S330" s="40"/>
      <c r="T330" s="40"/>
      <c r="U330" s="41"/>
      <c r="V330" s="41"/>
      <c r="W330" s="41"/>
      <c r="X330" s="41"/>
      <c r="Y330" s="41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</row>
    <row r="331" spans="2:42" ht="15" customHeight="1" x14ac:dyDescent="0.25">
      <c r="B331" s="95"/>
      <c r="L331" s="495">
        <f>Samples!C314</f>
        <v>0</v>
      </c>
      <c r="M331" s="4" t="s">
        <v>5</v>
      </c>
      <c r="Q331" s="612"/>
      <c r="R331" s="40"/>
      <c r="S331" s="40"/>
      <c r="T331" s="40"/>
      <c r="U331" s="41"/>
      <c r="V331" s="41"/>
      <c r="W331" s="41"/>
      <c r="X331" s="41"/>
      <c r="Y331" s="41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</row>
    <row r="332" spans="2:42" ht="15" customHeight="1" x14ac:dyDescent="0.25">
      <c r="B332" s="95"/>
      <c r="L332" s="495">
        <f>Samples!C315</f>
        <v>0</v>
      </c>
      <c r="M332" s="4" t="s">
        <v>5</v>
      </c>
      <c r="Q332" s="612"/>
      <c r="R332" s="40"/>
      <c r="S332" s="40"/>
      <c r="T332" s="40"/>
      <c r="U332" s="41"/>
      <c r="V332" s="41"/>
      <c r="W332" s="41"/>
      <c r="X332" s="41"/>
      <c r="Y332" s="41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</row>
    <row r="333" spans="2:42" ht="15" customHeight="1" x14ac:dyDescent="0.25">
      <c r="B333" s="95"/>
      <c r="L333" s="495">
        <f>Samples!C316</f>
        <v>0</v>
      </c>
      <c r="M333" s="4" t="s">
        <v>5</v>
      </c>
      <c r="Q333" s="612"/>
      <c r="R333" s="40"/>
      <c r="S333" s="40"/>
      <c r="T333" s="40"/>
      <c r="U333" s="41"/>
      <c r="V333" s="41"/>
      <c r="W333" s="41"/>
      <c r="X333" s="41"/>
      <c r="Y333" s="41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</row>
    <row r="334" spans="2:42" ht="15" customHeight="1" x14ac:dyDescent="0.25">
      <c r="B334" s="95"/>
      <c r="L334" s="495">
        <f>Samples!C317</f>
        <v>0</v>
      </c>
      <c r="M334" s="4" t="s">
        <v>5</v>
      </c>
      <c r="Q334" s="612"/>
      <c r="R334" s="40"/>
      <c r="S334" s="40"/>
      <c r="T334" s="40"/>
      <c r="U334" s="41"/>
      <c r="V334" s="41"/>
      <c r="W334" s="41"/>
      <c r="X334" s="41"/>
      <c r="Y334" s="41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</row>
    <row r="335" spans="2:42" ht="15" customHeight="1" x14ac:dyDescent="0.25">
      <c r="B335" s="95"/>
      <c r="L335" s="495">
        <f>Samples!C318</f>
        <v>0</v>
      </c>
      <c r="M335" s="4" t="s">
        <v>5</v>
      </c>
      <c r="Q335" s="612"/>
      <c r="R335" s="40"/>
      <c r="S335" s="40"/>
      <c r="T335" s="40"/>
      <c r="U335" s="41"/>
      <c r="V335" s="41"/>
      <c r="W335" s="41"/>
      <c r="X335" s="41"/>
      <c r="Y335" s="41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</row>
    <row r="336" spans="2:42" ht="15" customHeight="1" x14ac:dyDescent="0.25">
      <c r="B336" s="95"/>
      <c r="L336" s="495">
        <f>Samples!C319</f>
        <v>0</v>
      </c>
      <c r="M336" s="4" t="s">
        <v>5</v>
      </c>
      <c r="Q336" s="612"/>
      <c r="R336" s="40"/>
      <c r="S336" s="40"/>
      <c r="T336" s="40"/>
      <c r="U336" s="41"/>
      <c r="V336" s="41"/>
      <c r="W336" s="41"/>
      <c r="X336" s="41"/>
      <c r="Y336" s="41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</row>
    <row r="337" spans="2:42" ht="15" customHeight="1" x14ac:dyDescent="0.25">
      <c r="B337" s="95"/>
      <c r="L337" s="495">
        <f>Samples!C320</f>
        <v>0</v>
      </c>
      <c r="M337" s="4" t="s">
        <v>5</v>
      </c>
      <c r="Q337" s="612"/>
      <c r="R337" s="40"/>
      <c r="S337" s="40"/>
      <c r="T337" s="40"/>
      <c r="U337" s="41"/>
      <c r="V337" s="41"/>
      <c r="W337" s="41"/>
      <c r="X337" s="41"/>
      <c r="Y337" s="41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</row>
    <row r="338" spans="2:42" ht="15" customHeight="1" x14ac:dyDescent="0.25">
      <c r="B338" s="95"/>
      <c r="L338" s="495">
        <f>Samples!C321</f>
        <v>0</v>
      </c>
      <c r="M338" s="4" t="s">
        <v>5</v>
      </c>
      <c r="Q338" s="612"/>
      <c r="R338" s="40"/>
      <c r="S338" s="40"/>
      <c r="T338" s="40"/>
      <c r="U338" s="41"/>
      <c r="V338" s="41"/>
      <c r="W338" s="41"/>
      <c r="X338" s="41"/>
      <c r="Y338" s="41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</row>
    <row r="339" spans="2:42" ht="15" customHeight="1" x14ac:dyDescent="0.25">
      <c r="B339" s="95"/>
      <c r="L339" s="495">
        <f>Samples!C322</f>
        <v>0</v>
      </c>
      <c r="M339" s="4" t="s">
        <v>5</v>
      </c>
      <c r="Q339" s="612"/>
      <c r="R339" s="40"/>
      <c r="S339" s="40"/>
      <c r="T339" s="40"/>
      <c r="U339" s="41"/>
      <c r="V339" s="41"/>
      <c r="W339" s="41"/>
      <c r="X339" s="41"/>
      <c r="Y339" s="41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</row>
    <row r="340" spans="2:42" ht="15" customHeight="1" x14ac:dyDescent="0.25">
      <c r="B340" s="95"/>
      <c r="L340" s="495">
        <f>Samples!C323</f>
        <v>0</v>
      </c>
      <c r="M340" s="4" t="s">
        <v>5</v>
      </c>
      <c r="Q340" s="612"/>
      <c r="R340" s="40"/>
      <c r="S340" s="40"/>
      <c r="T340" s="40"/>
      <c r="U340" s="41"/>
      <c r="V340" s="41"/>
      <c r="W340" s="41"/>
      <c r="X340" s="41"/>
      <c r="Y340" s="41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</row>
    <row r="341" spans="2:42" ht="15" customHeight="1" x14ac:dyDescent="0.25">
      <c r="B341" s="95"/>
      <c r="L341" s="495">
        <f>Samples!C324</f>
        <v>0</v>
      </c>
      <c r="M341" s="4" t="s">
        <v>5</v>
      </c>
      <c r="Q341" s="612"/>
      <c r="R341" s="40"/>
      <c r="S341" s="40"/>
      <c r="T341" s="40"/>
      <c r="U341" s="41"/>
      <c r="V341" s="41"/>
      <c r="W341" s="41"/>
      <c r="X341" s="41"/>
      <c r="Y341" s="41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</row>
    <row r="342" spans="2:42" ht="15" customHeight="1" x14ac:dyDescent="0.25">
      <c r="B342" s="95"/>
      <c r="L342" s="495">
        <f>Samples!C325</f>
        <v>0</v>
      </c>
      <c r="M342" s="4" t="s">
        <v>5</v>
      </c>
      <c r="Q342" s="612"/>
      <c r="R342" s="40"/>
      <c r="S342" s="40"/>
      <c r="T342" s="40"/>
      <c r="U342" s="41"/>
      <c r="V342" s="41"/>
      <c r="W342" s="41"/>
      <c r="X342" s="41"/>
      <c r="Y342" s="41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</row>
    <row r="343" spans="2:42" ht="15" customHeight="1" x14ac:dyDescent="0.25">
      <c r="B343" s="95"/>
      <c r="L343" s="495">
        <f>Samples!C326</f>
        <v>0</v>
      </c>
      <c r="M343" s="4" t="s">
        <v>5</v>
      </c>
      <c r="Q343" s="612"/>
      <c r="R343" s="40"/>
      <c r="S343" s="40"/>
      <c r="T343" s="40"/>
      <c r="U343" s="41"/>
      <c r="V343" s="41"/>
      <c r="W343" s="41"/>
      <c r="X343" s="41"/>
      <c r="Y343" s="41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</row>
    <row r="344" spans="2:42" ht="15" customHeight="1" x14ac:dyDescent="0.25">
      <c r="B344" s="95"/>
      <c r="L344" s="495">
        <f>Samples!C327</f>
        <v>0</v>
      </c>
      <c r="M344" s="4" t="s">
        <v>5</v>
      </c>
      <c r="Q344" s="612"/>
      <c r="R344" s="40"/>
      <c r="S344" s="40"/>
      <c r="T344" s="40"/>
      <c r="U344" s="41"/>
      <c r="V344" s="41"/>
      <c r="W344" s="41"/>
      <c r="X344" s="41"/>
      <c r="Y344" s="41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</row>
    <row r="345" spans="2:42" ht="15" customHeight="1" x14ac:dyDescent="0.25">
      <c r="B345" s="95"/>
      <c r="L345" s="495">
        <f>Samples!C328</f>
        <v>0</v>
      </c>
      <c r="M345" s="4" t="s">
        <v>5</v>
      </c>
      <c r="Q345" s="612"/>
      <c r="R345" s="40"/>
      <c r="S345" s="40"/>
      <c r="T345" s="40"/>
      <c r="U345" s="41"/>
      <c r="V345" s="41"/>
      <c r="W345" s="41"/>
      <c r="X345" s="41"/>
      <c r="Y345" s="41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</row>
    <row r="346" spans="2:42" ht="15" customHeight="1" x14ac:dyDescent="0.25">
      <c r="B346" s="95"/>
      <c r="L346" s="495">
        <f>Samples!C329</f>
        <v>0</v>
      </c>
      <c r="M346" s="4" t="s">
        <v>5</v>
      </c>
      <c r="Q346" s="612"/>
      <c r="R346" s="40"/>
      <c r="S346" s="40"/>
      <c r="T346" s="40"/>
      <c r="U346" s="41"/>
      <c r="V346" s="41"/>
      <c r="W346" s="41"/>
      <c r="X346" s="41"/>
      <c r="Y346" s="41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</row>
    <row r="347" spans="2:42" ht="15" customHeight="1" x14ac:dyDescent="0.25">
      <c r="B347" s="95"/>
      <c r="L347" s="495">
        <f>Samples!C330</f>
        <v>0</v>
      </c>
      <c r="M347" s="4" t="s">
        <v>5</v>
      </c>
      <c r="Q347" s="612"/>
      <c r="R347" s="40"/>
      <c r="S347" s="40"/>
      <c r="T347" s="40"/>
      <c r="U347" s="41"/>
      <c r="V347" s="41"/>
      <c r="W347" s="41"/>
      <c r="X347" s="41"/>
      <c r="Y347" s="41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</row>
    <row r="348" spans="2:42" ht="15" customHeight="1" x14ac:dyDescent="0.25">
      <c r="B348" s="95"/>
      <c r="L348" s="495">
        <f>Samples!C331</f>
        <v>0</v>
      </c>
      <c r="M348" s="4" t="s">
        <v>5</v>
      </c>
      <c r="Q348" s="612"/>
      <c r="R348" s="40"/>
      <c r="S348" s="40"/>
      <c r="T348" s="40"/>
      <c r="U348" s="41"/>
      <c r="V348" s="41"/>
      <c r="W348" s="41"/>
      <c r="X348" s="41"/>
      <c r="Y348" s="41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</row>
    <row r="349" spans="2:42" ht="15" customHeight="1" x14ac:dyDescent="0.25">
      <c r="B349" s="95"/>
      <c r="L349" s="495">
        <f>Samples!C332</f>
        <v>0</v>
      </c>
      <c r="M349" s="4" t="s">
        <v>5</v>
      </c>
      <c r="Q349" s="612"/>
      <c r="R349" s="40"/>
      <c r="S349" s="40"/>
      <c r="T349" s="40"/>
      <c r="U349" s="41"/>
      <c r="V349" s="41"/>
      <c r="W349" s="41"/>
      <c r="X349" s="41"/>
      <c r="Y349" s="41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</row>
    <row r="350" spans="2:42" ht="15" customHeight="1" x14ac:dyDescent="0.25">
      <c r="B350" s="95"/>
      <c r="L350" s="495">
        <f>Samples!C333</f>
        <v>0</v>
      </c>
      <c r="M350" s="4" t="s">
        <v>5</v>
      </c>
      <c r="Q350" s="612"/>
      <c r="R350" s="40"/>
      <c r="S350" s="40"/>
      <c r="T350" s="40"/>
      <c r="U350" s="41"/>
      <c r="V350" s="41"/>
      <c r="W350" s="41"/>
      <c r="X350" s="41"/>
      <c r="Y350" s="41"/>
      <c r="Z350" s="38"/>
      <c r="AA350" s="38"/>
      <c r="AB350" s="38"/>
      <c r="AC350" s="38"/>
      <c r="AD350" s="38"/>
      <c r="AE350" s="38"/>
      <c r="AF350" s="38"/>
      <c r="AG350" s="38"/>
    </row>
    <row r="351" spans="2:42" ht="15" customHeight="1" x14ac:dyDescent="0.25">
      <c r="B351" s="95"/>
      <c r="L351" s="495">
        <f>Samples!C334</f>
        <v>0</v>
      </c>
      <c r="M351" s="4" t="s">
        <v>5</v>
      </c>
      <c r="Q351" s="612"/>
      <c r="R351" s="40"/>
      <c r="S351" s="40"/>
      <c r="T351" s="40"/>
      <c r="U351" s="41"/>
      <c r="V351" s="41"/>
      <c r="W351" s="41"/>
      <c r="X351" s="41"/>
      <c r="Y351" s="41"/>
      <c r="Z351" s="38"/>
      <c r="AA351" s="38"/>
      <c r="AB351" s="38"/>
      <c r="AC351" s="38"/>
      <c r="AD351" s="38"/>
      <c r="AE351" s="38"/>
      <c r="AF351" s="38"/>
      <c r="AG351" s="38"/>
    </row>
    <row r="352" spans="2:42" ht="15" customHeight="1" x14ac:dyDescent="0.25">
      <c r="B352" s="95"/>
      <c r="L352" s="495">
        <f>Samples!C335</f>
        <v>0</v>
      </c>
      <c r="M352" s="4" t="s">
        <v>5</v>
      </c>
      <c r="Q352" s="612"/>
      <c r="R352" s="40"/>
      <c r="S352" s="40"/>
      <c r="T352" s="40"/>
      <c r="U352" s="41"/>
      <c r="V352" s="41"/>
      <c r="W352" s="41"/>
      <c r="X352" s="41"/>
      <c r="Y352" s="41"/>
      <c r="Z352" s="38"/>
      <c r="AA352" s="38"/>
      <c r="AB352" s="38"/>
      <c r="AC352" s="38"/>
      <c r="AD352" s="38"/>
      <c r="AE352" s="38"/>
      <c r="AF352" s="38"/>
      <c r="AG352" s="38"/>
    </row>
    <row r="353" spans="2:33" ht="15" customHeight="1" x14ac:dyDescent="0.25">
      <c r="B353" s="95"/>
      <c r="L353" s="495">
        <f>Samples!C336</f>
        <v>0</v>
      </c>
      <c r="M353" s="4" t="s">
        <v>5</v>
      </c>
      <c r="Q353" s="612"/>
      <c r="R353" s="40"/>
      <c r="S353" s="40"/>
      <c r="T353" s="40"/>
      <c r="U353" s="41"/>
      <c r="V353" s="41"/>
      <c r="W353" s="41"/>
      <c r="X353" s="41"/>
      <c r="Y353" s="41"/>
      <c r="Z353" s="38"/>
      <c r="AA353" s="38"/>
      <c r="AB353" s="38"/>
      <c r="AC353" s="38"/>
      <c r="AD353" s="38"/>
      <c r="AE353" s="38"/>
      <c r="AF353" s="38"/>
      <c r="AG353" s="38"/>
    </row>
    <row r="354" spans="2:33" ht="15" customHeight="1" x14ac:dyDescent="0.25">
      <c r="B354" s="95"/>
      <c r="L354" s="495">
        <f>Samples!C337</f>
        <v>0</v>
      </c>
      <c r="M354" s="4" t="s">
        <v>5</v>
      </c>
      <c r="Q354" s="612"/>
      <c r="R354" s="40"/>
      <c r="S354" s="40"/>
      <c r="T354" s="40"/>
      <c r="U354" s="41"/>
      <c r="V354" s="41"/>
      <c r="W354" s="41"/>
      <c r="X354" s="41"/>
      <c r="Y354" s="41"/>
      <c r="Z354" s="38"/>
      <c r="AA354" s="38"/>
      <c r="AB354" s="38"/>
      <c r="AC354" s="38"/>
      <c r="AD354" s="38"/>
      <c r="AE354" s="38"/>
      <c r="AF354" s="38"/>
      <c r="AG354" s="38"/>
    </row>
    <row r="355" spans="2:33" ht="15" customHeight="1" x14ac:dyDescent="0.25">
      <c r="B355" s="95"/>
      <c r="L355" s="495">
        <f>Samples!C338</f>
        <v>0</v>
      </c>
      <c r="M355" s="4" t="s">
        <v>5</v>
      </c>
      <c r="Q355" s="612"/>
      <c r="R355" s="40"/>
      <c r="S355" s="40"/>
      <c r="T355" s="40"/>
      <c r="U355" s="41"/>
      <c r="V355" s="41"/>
      <c r="W355" s="41"/>
      <c r="X355" s="41"/>
      <c r="Y355" s="41"/>
      <c r="Z355" s="38"/>
      <c r="AA355" s="38"/>
      <c r="AB355" s="38"/>
      <c r="AC355" s="38"/>
      <c r="AD355" s="38"/>
      <c r="AE355" s="38"/>
      <c r="AF355" s="38"/>
      <c r="AG355" s="38"/>
    </row>
    <row r="356" spans="2:33" ht="15" customHeight="1" x14ac:dyDescent="0.25">
      <c r="B356" s="95"/>
      <c r="L356" s="495">
        <f>Samples!C339</f>
        <v>0</v>
      </c>
      <c r="M356" s="4" t="s">
        <v>5</v>
      </c>
      <c r="Q356" s="612"/>
      <c r="R356" s="40"/>
      <c r="S356" s="40"/>
      <c r="T356" s="40"/>
      <c r="U356" s="41"/>
      <c r="V356" s="41"/>
      <c r="W356" s="41"/>
      <c r="X356" s="41"/>
      <c r="Y356" s="41"/>
      <c r="Z356" s="38"/>
      <c r="AA356" s="38"/>
      <c r="AB356" s="38"/>
      <c r="AC356" s="38"/>
      <c r="AD356" s="38"/>
      <c r="AE356" s="38"/>
      <c r="AF356" s="38"/>
      <c r="AG356" s="38"/>
    </row>
    <row r="357" spans="2:33" ht="15" customHeight="1" x14ac:dyDescent="0.25">
      <c r="B357" s="95"/>
      <c r="L357" s="495">
        <f>Samples!C340</f>
        <v>0</v>
      </c>
      <c r="M357" s="4" t="s">
        <v>5</v>
      </c>
      <c r="Q357" s="612"/>
      <c r="R357" s="40"/>
      <c r="S357" s="40"/>
      <c r="T357" s="40"/>
      <c r="U357" s="41"/>
      <c r="V357" s="41"/>
      <c r="W357" s="41"/>
      <c r="X357" s="41"/>
      <c r="Y357" s="41"/>
      <c r="Z357" s="38"/>
      <c r="AA357" s="38"/>
      <c r="AB357" s="38"/>
      <c r="AC357" s="38"/>
      <c r="AD357" s="38"/>
      <c r="AE357" s="38"/>
      <c r="AF357" s="38"/>
      <c r="AG357" s="38"/>
    </row>
    <row r="358" spans="2:33" ht="15" customHeight="1" x14ac:dyDescent="0.25">
      <c r="B358" s="95"/>
      <c r="L358" s="495">
        <f>Samples!C341</f>
        <v>0</v>
      </c>
      <c r="M358" s="4" t="s">
        <v>5</v>
      </c>
      <c r="Q358" s="612"/>
      <c r="R358" s="40"/>
      <c r="S358" s="40"/>
      <c r="T358" s="40"/>
      <c r="U358" s="41"/>
      <c r="V358" s="41"/>
      <c r="W358" s="41"/>
      <c r="X358" s="41"/>
      <c r="Y358" s="41"/>
      <c r="Z358" s="38"/>
      <c r="AA358" s="38"/>
      <c r="AB358" s="38"/>
      <c r="AC358" s="38"/>
      <c r="AD358" s="38"/>
      <c r="AE358" s="38"/>
      <c r="AF358" s="38"/>
      <c r="AG358" s="38"/>
    </row>
    <row r="359" spans="2:33" ht="15" customHeight="1" x14ac:dyDescent="0.25">
      <c r="B359" s="95"/>
      <c r="L359" s="495">
        <f>Samples!C342</f>
        <v>0</v>
      </c>
      <c r="M359" s="4" t="s">
        <v>5</v>
      </c>
      <c r="Q359" s="612"/>
      <c r="R359" s="40"/>
      <c r="S359" s="40"/>
      <c r="T359" s="40"/>
      <c r="U359" s="41"/>
      <c r="V359" s="41"/>
      <c r="W359" s="41"/>
      <c r="X359" s="41"/>
      <c r="Y359" s="41"/>
      <c r="Z359" s="38"/>
      <c r="AA359" s="38"/>
      <c r="AB359" s="38"/>
      <c r="AC359" s="38"/>
      <c r="AD359" s="38"/>
      <c r="AE359" s="38"/>
      <c r="AF359" s="38"/>
      <c r="AG359" s="38"/>
    </row>
    <row r="360" spans="2:33" ht="15" customHeight="1" x14ac:dyDescent="0.25">
      <c r="B360" s="95"/>
      <c r="L360" s="495">
        <f>Samples!C343</f>
        <v>0</v>
      </c>
      <c r="M360" s="4" t="s">
        <v>5</v>
      </c>
      <c r="Q360" s="612"/>
      <c r="R360" s="40"/>
      <c r="S360" s="40"/>
      <c r="T360" s="40"/>
      <c r="U360" s="41"/>
      <c r="V360" s="41"/>
      <c r="W360" s="41"/>
      <c r="X360" s="41"/>
      <c r="Y360" s="41"/>
      <c r="Z360" s="38"/>
      <c r="AA360" s="38"/>
      <c r="AB360" s="38"/>
      <c r="AC360" s="38"/>
      <c r="AD360" s="38"/>
      <c r="AE360" s="38"/>
      <c r="AF360" s="38"/>
      <c r="AG360" s="38"/>
    </row>
    <row r="361" spans="2:33" ht="15" customHeight="1" x14ac:dyDescent="0.25">
      <c r="B361" s="95"/>
      <c r="L361" s="495">
        <f>Samples!C344</f>
        <v>0</v>
      </c>
      <c r="M361" s="4" t="s">
        <v>5</v>
      </c>
      <c r="Q361" s="612"/>
      <c r="R361" s="40"/>
      <c r="S361" s="40"/>
      <c r="T361" s="40"/>
      <c r="U361" s="41"/>
      <c r="V361" s="41"/>
      <c r="W361" s="41"/>
      <c r="X361" s="41"/>
      <c r="Y361" s="41"/>
      <c r="Z361" s="38"/>
      <c r="AA361" s="38"/>
      <c r="AB361" s="38"/>
      <c r="AC361" s="38"/>
      <c r="AD361" s="38"/>
      <c r="AE361" s="38"/>
      <c r="AF361" s="38"/>
      <c r="AG361" s="38"/>
    </row>
    <row r="362" spans="2:33" ht="15" customHeight="1" x14ac:dyDescent="0.25">
      <c r="B362" s="95"/>
      <c r="L362" s="495">
        <f>Samples!C345</f>
        <v>0</v>
      </c>
      <c r="M362" s="4" t="s">
        <v>5</v>
      </c>
      <c r="Q362" s="612"/>
      <c r="R362" s="40"/>
      <c r="S362" s="40"/>
      <c r="T362" s="40"/>
      <c r="U362" s="41"/>
      <c r="V362" s="41"/>
      <c r="W362" s="41"/>
      <c r="X362" s="41"/>
      <c r="Y362" s="41"/>
      <c r="Z362" s="38"/>
      <c r="AA362" s="38"/>
      <c r="AB362" s="38"/>
      <c r="AC362" s="38"/>
      <c r="AD362" s="38"/>
      <c r="AE362" s="38"/>
      <c r="AF362" s="38"/>
      <c r="AG362" s="38"/>
    </row>
    <row r="363" spans="2:33" ht="15" customHeight="1" x14ac:dyDescent="0.25">
      <c r="B363" s="95"/>
      <c r="L363" s="495">
        <f>Samples!C346</f>
        <v>0</v>
      </c>
      <c r="M363" s="4" t="s">
        <v>5</v>
      </c>
      <c r="Q363" s="612"/>
      <c r="R363" s="40"/>
      <c r="S363" s="40"/>
      <c r="T363" s="40"/>
      <c r="U363" s="41"/>
      <c r="V363" s="41"/>
      <c r="W363" s="41"/>
      <c r="X363" s="41"/>
      <c r="Y363" s="41"/>
      <c r="Z363" s="38"/>
      <c r="AA363" s="38"/>
      <c r="AB363" s="38"/>
      <c r="AC363" s="38"/>
      <c r="AD363" s="38"/>
      <c r="AE363" s="38"/>
      <c r="AF363" s="38"/>
      <c r="AG363" s="38"/>
    </row>
    <row r="364" spans="2:33" ht="15" customHeight="1" x14ac:dyDescent="0.25">
      <c r="B364" s="95"/>
      <c r="L364" s="495">
        <f>Samples!C347</f>
        <v>0</v>
      </c>
      <c r="M364" s="4" t="s">
        <v>5</v>
      </c>
      <c r="Q364" s="612"/>
      <c r="R364" s="40"/>
      <c r="S364" s="40"/>
      <c r="T364" s="40"/>
      <c r="U364" s="41"/>
      <c r="V364" s="41"/>
      <c r="W364" s="41"/>
      <c r="X364" s="41"/>
      <c r="Y364" s="41"/>
      <c r="Z364" s="38"/>
      <c r="AA364" s="38"/>
      <c r="AB364" s="38"/>
      <c r="AC364" s="38"/>
      <c r="AD364" s="38"/>
      <c r="AE364" s="38"/>
      <c r="AF364" s="38"/>
      <c r="AG364" s="38"/>
    </row>
    <row r="365" spans="2:33" ht="15" customHeight="1" x14ac:dyDescent="0.25">
      <c r="B365" s="95"/>
      <c r="L365" s="495">
        <f>Samples!C348</f>
        <v>0</v>
      </c>
      <c r="M365" s="4" t="s">
        <v>5</v>
      </c>
      <c r="Q365" s="612"/>
      <c r="R365" s="40"/>
      <c r="S365" s="40"/>
      <c r="T365" s="40"/>
      <c r="U365" s="41"/>
      <c r="V365" s="41"/>
      <c r="W365" s="41"/>
      <c r="X365" s="41"/>
      <c r="Y365" s="41"/>
      <c r="Z365" s="38"/>
      <c r="AA365" s="38"/>
      <c r="AB365" s="38"/>
      <c r="AC365" s="38"/>
      <c r="AD365" s="38"/>
      <c r="AE365" s="38"/>
      <c r="AF365" s="38"/>
      <c r="AG365" s="38"/>
    </row>
    <row r="366" spans="2:33" ht="15" customHeight="1" x14ac:dyDescent="0.25">
      <c r="B366" s="95"/>
      <c r="L366" s="495">
        <f>Samples!C349</f>
        <v>0</v>
      </c>
      <c r="M366" s="4" t="s">
        <v>5</v>
      </c>
      <c r="Q366" s="612"/>
      <c r="R366" s="40"/>
      <c r="S366" s="40"/>
      <c r="T366" s="40"/>
      <c r="U366" s="41"/>
      <c r="V366" s="41"/>
      <c r="W366" s="41"/>
      <c r="X366" s="41"/>
      <c r="Y366" s="41"/>
      <c r="Z366" s="38"/>
      <c r="AA366" s="38"/>
      <c r="AB366" s="38"/>
      <c r="AC366" s="38"/>
      <c r="AD366" s="38"/>
      <c r="AE366" s="38"/>
      <c r="AF366" s="38"/>
      <c r="AG366" s="38"/>
    </row>
    <row r="367" spans="2:33" ht="15" customHeight="1" x14ac:dyDescent="0.25">
      <c r="B367" s="95"/>
      <c r="L367" s="495">
        <f>Samples!C350</f>
        <v>0</v>
      </c>
      <c r="M367" s="4" t="s">
        <v>5</v>
      </c>
      <c r="Q367" s="612"/>
      <c r="R367" s="40"/>
      <c r="S367" s="40"/>
      <c r="T367" s="40"/>
      <c r="U367" s="41"/>
      <c r="V367" s="41"/>
      <c r="W367" s="41"/>
      <c r="X367" s="41"/>
      <c r="Y367" s="41"/>
      <c r="Z367" s="38"/>
      <c r="AA367" s="38"/>
      <c r="AB367" s="38"/>
      <c r="AC367" s="38"/>
      <c r="AD367" s="38"/>
      <c r="AE367" s="38"/>
      <c r="AF367" s="38"/>
      <c r="AG367" s="38"/>
    </row>
    <row r="368" spans="2:33" ht="15" customHeight="1" x14ac:dyDescent="0.25">
      <c r="B368" s="95"/>
      <c r="L368" s="495">
        <f>Samples!C351</f>
        <v>0</v>
      </c>
      <c r="M368" s="4" t="s">
        <v>5</v>
      </c>
      <c r="Q368" s="612"/>
      <c r="R368" s="40"/>
      <c r="S368" s="40"/>
      <c r="T368" s="40"/>
      <c r="U368" s="41"/>
      <c r="V368" s="41"/>
      <c r="W368" s="41"/>
      <c r="X368" s="41"/>
      <c r="Y368" s="41"/>
      <c r="Z368" s="38"/>
      <c r="AA368" s="38"/>
      <c r="AB368" s="38"/>
      <c r="AC368" s="38"/>
      <c r="AD368" s="38"/>
      <c r="AE368" s="38"/>
      <c r="AF368" s="38"/>
      <c r="AG368" s="38"/>
    </row>
    <row r="369" spans="2:33" ht="15" customHeight="1" x14ac:dyDescent="0.25">
      <c r="B369" s="95"/>
      <c r="L369" s="495">
        <f>Samples!C352</f>
        <v>0</v>
      </c>
      <c r="M369" s="4" t="s">
        <v>5</v>
      </c>
      <c r="Q369" s="612"/>
      <c r="R369" s="40"/>
      <c r="S369" s="40"/>
      <c r="T369" s="40"/>
      <c r="U369" s="41"/>
      <c r="V369" s="41"/>
      <c r="W369" s="41"/>
      <c r="X369" s="41"/>
      <c r="Y369" s="41"/>
      <c r="Z369" s="38"/>
      <c r="AA369" s="38"/>
      <c r="AB369" s="38"/>
      <c r="AC369" s="38"/>
      <c r="AD369" s="38"/>
      <c r="AE369" s="38"/>
      <c r="AF369" s="38"/>
      <c r="AG369" s="38"/>
    </row>
    <row r="370" spans="2:33" ht="15" customHeight="1" x14ac:dyDescent="0.25">
      <c r="B370" s="95"/>
      <c r="L370" s="495">
        <f>Samples!C353</f>
        <v>0</v>
      </c>
      <c r="M370" s="4" t="s">
        <v>5</v>
      </c>
      <c r="Q370" s="612"/>
      <c r="R370" s="40"/>
      <c r="S370" s="40"/>
      <c r="T370" s="40"/>
      <c r="U370" s="41"/>
      <c r="V370" s="41"/>
      <c r="W370" s="41"/>
      <c r="X370" s="41"/>
      <c r="Y370" s="41"/>
      <c r="Z370" s="38"/>
      <c r="AA370" s="38"/>
      <c r="AB370" s="38"/>
      <c r="AC370" s="38"/>
      <c r="AD370" s="38"/>
      <c r="AE370" s="38"/>
      <c r="AF370" s="38"/>
      <c r="AG370" s="38"/>
    </row>
    <row r="371" spans="2:33" ht="15" customHeight="1" x14ac:dyDescent="0.25">
      <c r="B371" s="95"/>
      <c r="L371" s="495">
        <f>Samples!C354</f>
        <v>0</v>
      </c>
      <c r="M371" s="4" t="s">
        <v>5</v>
      </c>
      <c r="Q371" s="612"/>
      <c r="R371" s="40"/>
      <c r="S371" s="40"/>
      <c r="T371" s="40"/>
      <c r="U371" s="41"/>
      <c r="V371" s="41"/>
      <c r="W371" s="41"/>
      <c r="X371" s="41"/>
      <c r="Y371" s="41"/>
      <c r="Z371" s="38"/>
      <c r="AA371" s="38"/>
      <c r="AB371" s="38"/>
      <c r="AC371" s="38"/>
      <c r="AD371" s="38"/>
      <c r="AE371" s="38"/>
      <c r="AF371" s="38"/>
      <c r="AG371" s="38"/>
    </row>
    <row r="372" spans="2:33" ht="15" customHeight="1" x14ac:dyDescent="0.25">
      <c r="B372" s="95"/>
      <c r="L372" s="495">
        <f>Samples!C355</f>
        <v>0</v>
      </c>
      <c r="M372" s="4" t="s">
        <v>5</v>
      </c>
      <c r="Q372" s="612"/>
      <c r="R372" s="40"/>
      <c r="S372" s="40"/>
      <c r="T372" s="40"/>
      <c r="U372" s="41"/>
      <c r="V372" s="41"/>
      <c r="W372" s="41"/>
      <c r="X372" s="41"/>
      <c r="Y372" s="41"/>
      <c r="Z372" s="38"/>
      <c r="AA372" s="38"/>
      <c r="AB372" s="38"/>
      <c r="AC372" s="38"/>
      <c r="AD372" s="38"/>
      <c r="AE372" s="38"/>
      <c r="AF372" s="38"/>
      <c r="AG372" s="38"/>
    </row>
    <row r="373" spans="2:33" ht="15" customHeight="1" x14ac:dyDescent="0.25">
      <c r="B373" s="95"/>
      <c r="L373" s="495">
        <f>Samples!C356</f>
        <v>0</v>
      </c>
      <c r="M373" s="4" t="s">
        <v>5</v>
      </c>
      <c r="Q373" s="612"/>
      <c r="R373" s="40"/>
      <c r="S373" s="40"/>
      <c r="T373" s="40"/>
      <c r="U373" s="41"/>
      <c r="V373" s="41"/>
      <c r="W373" s="41"/>
      <c r="X373" s="41"/>
      <c r="Y373" s="41"/>
      <c r="Z373" s="38"/>
      <c r="AA373" s="38"/>
      <c r="AB373" s="38"/>
      <c r="AC373" s="38"/>
      <c r="AD373" s="38"/>
      <c r="AE373" s="38"/>
      <c r="AF373" s="38"/>
      <c r="AG373" s="38"/>
    </row>
    <row r="374" spans="2:33" ht="15" customHeight="1" x14ac:dyDescent="0.25">
      <c r="B374" s="95"/>
      <c r="L374" s="495">
        <f>Samples!C357</f>
        <v>0</v>
      </c>
      <c r="M374" s="4" t="s">
        <v>5</v>
      </c>
      <c r="Q374" s="612"/>
      <c r="R374" s="40"/>
      <c r="S374" s="40"/>
      <c r="T374" s="40"/>
      <c r="U374" s="41"/>
      <c r="V374" s="41"/>
      <c r="W374" s="41"/>
      <c r="X374" s="41"/>
      <c r="Y374" s="41"/>
      <c r="Z374" s="38"/>
      <c r="AA374" s="38"/>
      <c r="AB374" s="38"/>
      <c r="AC374" s="38"/>
      <c r="AD374" s="38"/>
      <c r="AE374" s="38"/>
      <c r="AF374" s="38"/>
      <c r="AG374" s="38"/>
    </row>
    <row r="375" spans="2:33" ht="15" customHeight="1" x14ac:dyDescent="0.25">
      <c r="B375" s="95"/>
      <c r="L375" s="495">
        <f>Samples!C358</f>
        <v>0</v>
      </c>
      <c r="M375" s="4" t="s">
        <v>5</v>
      </c>
      <c r="Q375" s="612"/>
      <c r="R375" s="40"/>
      <c r="S375" s="40"/>
      <c r="T375" s="40"/>
      <c r="U375" s="41"/>
      <c r="V375" s="41"/>
      <c r="W375" s="41"/>
      <c r="X375" s="41"/>
      <c r="Y375" s="41"/>
      <c r="Z375" s="38"/>
      <c r="AA375" s="38"/>
      <c r="AB375" s="38"/>
      <c r="AC375" s="38"/>
      <c r="AD375" s="38"/>
      <c r="AE375" s="38"/>
      <c r="AF375" s="38"/>
      <c r="AG375" s="38"/>
    </row>
    <row r="376" spans="2:33" ht="15" customHeight="1" x14ac:dyDescent="0.25">
      <c r="B376" s="95"/>
      <c r="L376" s="495">
        <f>Samples!C359</f>
        <v>0</v>
      </c>
      <c r="M376" s="4" t="s">
        <v>5</v>
      </c>
      <c r="Q376" s="612"/>
      <c r="R376" s="40"/>
      <c r="S376" s="40"/>
      <c r="T376" s="40"/>
      <c r="U376" s="41"/>
      <c r="V376" s="41"/>
      <c r="W376" s="41"/>
      <c r="X376" s="41"/>
      <c r="Y376" s="41"/>
      <c r="Z376" s="38"/>
      <c r="AA376" s="38"/>
      <c r="AB376" s="38"/>
      <c r="AC376" s="38"/>
      <c r="AD376" s="38"/>
      <c r="AE376" s="38"/>
      <c r="AF376" s="38"/>
      <c r="AG376" s="38"/>
    </row>
    <row r="377" spans="2:33" ht="15" customHeight="1" x14ac:dyDescent="0.25">
      <c r="B377" s="95"/>
      <c r="L377" s="495">
        <f>Samples!C360</f>
        <v>0</v>
      </c>
      <c r="M377" s="4" t="s">
        <v>5</v>
      </c>
      <c r="Q377" s="612"/>
      <c r="R377" s="40"/>
      <c r="S377" s="40"/>
      <c r="T377" s="40"/>
      <c r="U377" s="41"/>
      <c r="V377" s="41"/>
      <c r="W377" s="41"/>
      <c r="X377" s="41"/>
      <c r="Y377" s="41"/>
      <c r="Z377" s="38"/>
      <c r="AA377" s="38"/>
      <c r="AB377" s="38"/>
      <c r="AC377" s="38"/>
      <c r="AD377" s="38"/>
      <c r="AE377" s="38"/>
      <c r="AF377" s="38"/>
      <c r="AG377" s="38"/>
    </row>
    <row r="378" spans="2:33" ht="15" customHeight="1" x14ac:dyDescent="0.25">
      <c r="B378" s="95"/>
      <c r="L378" s="495">
        <f>Samples!C361</f>
        <v>0</v>
      </c>
      <c r="M378" s="4" t="s">
        <v>5</v>
      </c>
      <c r="Q378" s="612"/>
      <c r="R378" s="40"/>
      <c r="S378" s="40"/>
      <c r="T378" s="40"/>
      <c r="U378" s="41"/>
      <c r="V378" s="41"/>
      <c r="W378" s="41"/>
      <c r="X378" s="41"/>
      <c r="Y378" s="41"/>
      <c r="Z378" s="38"/>
      <c r="AA378" s="38"/>
      <c r="AB378" s="38"/>
      <c r="AC378" s="38"/>
      <c r="AD378" s="38"/>
      <c r="AE378" s="38"/>
      <c r="AF378" s="38"/>
      <c r="AG378" s="38"/>
    </row>
    <row r="379" spans="2:33" ht="15" customHeight="1" x14ac:dyDescent="0.25">
      <c r="B379" s="95"/>
      <c r="L379" s="495">
        <f>Samples!C362</f>
        <v>0</v>
      </c>
      <c r="M379" s="4" t="s">
        <v>5</v>
      </c>
      <c r="Q379" s="612"/>
      <c r="R379" s="40"/>
      <c r="S379" s="40"/>
      <c r="T379" s="40"/>
      <c r="U379" s="41"/>
      <c r="V379" s="41"/>
      <c r="W379" s="41"/>
      <c r="X379" s="41"/>
      <c r="Y379" s="41"/>
      <c r="Z379" s="38"/>
      <c r="AA379" s="38"/>
      <c r="AB379" s="38"/>
      <c r="AC379" s="38"/>
      <c r="AD379" s="38"/>
      <c r="AE379" s="38"/>
      <c r="AF379" s="38"/>
      <c r="AG379" s="38"/>
    </row>
    <row r="380" spans="2:33" ht="15" customHeight="1" x14ac:dyDescent="0.25">
      <c r="B380" s="95"/>
      <c r="L380" s="495">
        <f>Samples!C363</f>
        <v>0</v>
      </c>
      <c r="M380" s="4" t="s">
        <v>5</v>
      </c>
      <c r="Q380" s="612"/>
      <c r="R380" s="40"/>
      <c r="S380" s="40"/>
      <c r="T380" s="40"/>
      <c r="U380" s="41"/>
      <c r="V380" s="41"/>
      <c r="W380" s="41"/>
      <c r="X380" s="41"/>
      <c r="Y380" s="41"/>
      <c r="Z380" s="38"/>
      <c r="AA380" s="38"/>
      <c r="AB380" s="38"/>
      <c r="AC380" s="38"/>
      <c r="AD380" s="38"/>
      <c r="AE380" s="38"/>
      <c r="AF380" s="38"/>
      <c r="AG380" s="38"/>
    </row>
    <row r="381" spans="2:33" ht="15" customHeight="1" x14ac:dyDescent="0.25">
      <c r="B381" s="95"/>
      <c r="L381" s="495">
        <f>Samples!C364</f>
        <v>0</v>
      </c>
      <c r="M381" s="4" t="s">
        <v>5</v>
      </c>
      <c r="Q381" s="612"/>
      <c r="R381" s="40"/>
      <c r="S381" s="40"/>
      <c r="T381" s="40"/>
      <c r="U381" s="41"/>
      <c r="V381" s="41"/>
      <c r="W381" s="41"/>
      <c r="X381" s="41"/>
      <c r="Y381" s="41"/>
      <c r="Z381" s="38"/>
      <c r="AA381" s="38"/>
      <c r="AB381" s="38"/>
      <c r="AC381" s="38"/>
      <c r="AD381" s="38"/>
      <c r="AE381" s="38"/>
      <c r="AF381" s="38"/>
      <c r="AG381" s="38"/>
    </row>
    <row r="382" spans="2:33" ht="15" customHeight="1" x14ac:dyDescent="0.25">
      <c r="B382" s="95"/>
      <c r="L382" s="495">
        <f>Samples!C365</f>
        <v>0</v>
      </c>
      <c r="M382" s="4" t="s">
        <v>5</v>
      </c>
      <c r="Q382" s="612"/>
      <c r="R382" s="40"/>
      <c r="S382" s="40"/>
      <c r="T382" s="40"/>
      <c r="U382" s="41"/>
      <c r="V382" s="41"/>
      <c r="W382" s="41"/>
      <c r="X382" s="41"/>
      <c r="Y382" s="41"/>
      <c r="Z382" s="38"/>
      <c r="AA382" s="38"/>
      <c r="AB382" s="38"/>
      <c r="AC382" s="38"/>
      <c r="AD382" s="38"/>
      <c r="AE382" s="38"/>
      <c r="AF382" s="38"/>
      <c r="AG382" s="38"/>
    </row>
    <row r="383" spans="2:33" ht="15" customHeight="1" x14ac:dyDescent="0.25">
      <c r="B383" s="95"/>
      <c r="L383" s="495">
        <f>Samples!C366</f>
        <v>0</v>
      </c>
      <c r="M383" s="4" t="s">
        <v>5</v>
      </c>
      <c r="Q383" s="612"/>
      <c r="R383" s="40"/>
      <c r="S383" s="40"/>
      <c r="T383" s="40"/>
      <c r="U383" s="41"/>
      <c r="V383" s="41"/>
      <c r="W383" s="41"/>
      <c r="X383" s="41"/>
      <c r="Y383" s="41"/>
      <c r="Z383" s="38"/>
      <c r="AA383" s="38"/>
      <c r="AB383" s="38"/>
      <c r="AC383" s="38"/>
      <c r="AD383" s="38"/>
      <c r="AE383" s="38"/>
      <c r="AF383" s="38"/>
      <c r="AG383" s="38"/>
    </row>
    <row r="384" spans="2:33" ht="15" customHeight="1" x14ac:dyDescent="0.25">
      <c r="B384" s="95"/>
      <c r="L384" s="495">
        <f>Samples!C367</f>
        <v>0</v>
      </c>
      <c r="M384" s="4" t="s">
        <v>5</v>
      </c>
      <c r="Q384" s="612"/>
      <c r="R384" s="40"/>
      <c r="S384" s="40"/>
      <c r="T384" s="40"/>
      <c r="U384" s="41"/>
      <c r="V384" s="41"/>
      <c r="W384" s="41"/>
      <c r="X384" s="41"/>
      <c r="Y384" s="41"/>
      <c r="Z384" s="38"/>
      <c r="AA384" s="38"/>
      <c r="AB384" s="38"/>
      <c r="AC384" s="38"/>
      <c r="AD384" s="38"/>
      <c r="AE384" s="38"/>
      <c r="AF384" s="38"/>
      <c r="AG384" s="38"/>
    </row>
    <row r="385" spans="2:33" ht="15" customHeight="1" x14ac:dyDescent="0.25">
      <c r="B385" s="95"/>
      <c r="L385" s="495">
        <f>Samples!C368</f>
        <v>0</v>
      </c>
      <c r="M385" s="4" t="s">
        <v>5</v>
      </c>
      <c r="Q385" s="612"/>
      <c r="R385" s="40"/>
      <c r="S385" s="40"/>
      <c r="T385" s="40"/>
      <c r="U385" s="41"/>
      <c r="V385" s="41"/>
      <c r="W385" s="41"/>
      <c r="X385" s="41"/>
      <c r="Y385" s="41"/>
      <c r="Z385" s="38"/>
      <c r="AA385" s="38"/>
      <c r="AB385" s="38"/>
      <c r="AC385" s="38"/>
      <c r="AD385" s="38"/>
      <c r="AE385" s="38"/>
      <c r="AF385" s="38"/>
      <c r="AG385" s="38"/>
    </row>
    <row r="386" spans="2:33" ht="15" customHeight="1" x14ac:dyDescent="0.25">
      <c r="B386" s="95"/>
      <c r="L386" s="495">
        <f>Samples!C369</f>
        <v>0</v>
      </c>
      <c r="M386" s="4" t="s">
        <v>5</v>
      </c>
      <c r="Q386" s="612"/>
      <c r="R386" s="40"/>
      <c r="S386" s="40"/>
      <c r="T386" s="40"/>
      <c r="U386" s="41"/>
      <c r="V386" s="41"/>
      <c r="W386" s="41"/>
      <c r="X386" s="41"/>
      <c r="Y386" s="41"/>
      <c r="Z386" s="38"/>
      <c r="AA386" s="38"/>
      <c r="AB386" s="38"/>
      <c r="AC386" s="38"/>
      <c r="AD386" s="38"/>
      <c r="AE386" s="38"/>
      <c r="AF386" s="38"/>
      <c r="AG386" s="38"/>
    </row>
    <row r="387" spans="2:33" ht="15" customHeight="1" x14ac:dyDescent="0.25">
      <c r="B387" s="95"/>
      <c r="L387" s="495">
        <f>Samples!C370</f>
        <v>0</v>
      </c>
      <c r="M387" s="4" t="s">
        <v>5</v>
      </c>
      <c r="Q387" s="612"/>
      <c r="R387" s="40"/>
      <c r="S387" s="40"/>
      <c r="T387" s="40"/>
      <c r="U387" s="41"/>
      <c r="V387" s="41"/>
      <c r="W387" s="41"/>
      <c r="X387" s="41"/>
      <c r="Y387" s="41"/>
      <c r="Z387" s="38"/>
      <c r="AA387" s="38"/>
      <c r="AB387" s="38"/>
      <c r="AC387" s="38"/>
      <c r="AD387" s="38"/>
      <c r="AE387" s="38"/>
      <c r="AF387" s="38"/>
      <c r="AG387" s="38"/>
    </row>
    <row r="388" spans="2:33" ht="15" customHeight="1" x14ac:dyDescent="0.25">
      <c r="B388" s="95"/>
      <c r="L388" s="495">
        <f>Samples!C371</f>
        <v>0</v>
      </c>
      <c r="M388" s="4" t="s">
        <v>5</v>
      </c>
      <c r="Q388" s="612"/>
      <c r="R388" s="40"/>
      <c r="S388" s="40"/>
      <c r="T388" s="40"/>
      <c r="U388" s="41"/>
      <c r="V388" s="41"/>
      <c r="W388" s="41"/>
      <c r="X388" s="41"/>
      <c r="Y388" s="41"/>
      <c r="Z388" s="38"/>
      <c r="AA388" s="38"/>
      <c r="AB388" s="38"/>
      <c r="AC388" s="38"/>
      <c r="AD388" s="38"/>
      <c r="AE388" s="38"/>
      <c r="AF388" s="38"/>
      <c r="AG388" s="38"/>
    </row>
    <row r="389" spans="2:33" ht="15" customHeight="1" x14ac:dyDescent="0.25">
      <c r="B389" s="95"/>
      <c r="L389" s="495">
        <f>Samples!C372</f>
        <v>0</v>
      </c>
      <c r="M389" s="4" t="s">
        <v>5</v>
      </c>
      <c r="Q389" s="612"/>
      <c r="R389" s="40"/>
      <c r="S389" s="40"/>
      <c r="T389" s="40"/>
      <c r="U389" s="41"/>
      <c r="V389" s="41"/>
      <c r="W389" s="41"/>
      <c r="X389" s="41"/>
      <c r="Y389" s="41"/>
      <c r="Z389" s="38"/>
      <c r="AA389" s="38"/>
      <c r="AB389" s="38"/>
      <c r="AC389" s="38"/>
      <c r="AD389" s="38"/>
      <c r="AE389" s="38"/>
      <c r="AF389" s="38"/>
      <c r="AG389" s="38"/>
    </row>
    <row r="390" spans="2:33" ht="15" customHeight="1" x14ac:dyDescent="0.25">
      <c r="B390" s="95"/>
      <c r="L390" s="495">
        <f>Samples!C373</f>
        <v>0</v>
      </c>
      <c r="M390" s="4" t="s">
        <v>5</v>
      </c>
      <c r="Q390" s="612"/>
      <c r="R390" s="40"/>
      <c r="S390" s="40"/>
      <c r="T390" s="40"/>
      <c r="U390" s="41"/>
      <c r="V390" s="41"/>
      <c r="W390" s="41"/>
      <c r="X390" s="41"/>
      <c r="Y390" s="41"/>
      <c r="Z390" s="38"/>
      <c r="AA390" s="38"/>
      <c r="AB390" s="38"/>
      <c r="AC390" s="38"/>
      <c r="AD390" s="38"/>
      <c r="AE390" s="38"/>
      <c r="AF390" s="38"/>
      <c r="AG390" s="38"/>
    </row>
    <row r="391" spans="2:33" ht="15" customHeight="1" x14ac:dyDescent="0.25">
      <c r="B391" s="95"/>
      <c r="L391" s="495">
        <f>Samples!C374</f>
        <v>0</v>
      </c>
      <c r="M391" s="4" t="s">
        <v>5</v>
      </c>
      <c r="Q391" s="612"/>
      <c r="R391" s="40"/>
      <c r="S391" s="40"/>
      <c r="T391" s="40"/>
      <c r="U391" s="41"/>
      <c r="V391" s="41"/>
      <c r="W391" s="41"/>
      <c r="X391" s="41"/>
      <c r="Y391" s="41"/>
      <c r="Z391" s="38"/>
      <c r="AA391" s="38"/>
      <c r="AB391" s="38"/>
      <c r="AC391" s="38"/>
      <c r="AD391" s="38"/>
      <c r="AE391" s="38"/>
      <c r="AF391" s="38"/>
      <c r="AG391" s="38"/>
    </row>
    <row r="392" spans="2:33" ht="15" customHeight="1" x14ac:dyDescent="0.25">
      <c r="B392" s="95"/>
      <c r="L392" s="495">
        <f>Samples!C375</f>
        <v>0</v>
      </c>
      <c r="M392" s="4" t="s">
        <v>5</v>
      </c>
      <c r="Q392" s="612"/>
      <c r="R392" s="40"/>
      <c r="S392" s="40"/>
      <c r="T392" s="40"/>
      <c r="U392" s="41"/>
      <c r="V392" s="41"/>
      <c r="W392" s="41"/>
      <c r="X392" s="41"/>
      <c r="Y392" s="41"/>
      <c r="Z392" s="38"/>
      <c r="AA392" s="38"/>
      <c r="AB392" s="38"/>
      <c r="AC392" s="38"/>
      <c r="AD392" s="38"/>
      <c r="AE392" s="38"/>
      <c r="AF392" s="38"/>
      <c r="AG392" s="38"/>
    </row>
    <row r="393" spans="2:33" ht="15" customHeight="1" x14ac:dyDescent="0.25">
      <c r="B393" s="95"/>
      <c r="L393" s="495">
        <f>Samples!C376</f>
        <v>0</v>
      </c>
      <c r="M393" s="4" t="s">
        <v>5</v>
      </c>
      <c r="Q393" s="612"/>
      <c r="R393" s="40"/>
      <c r="S393" s="40"/>
      <c r="T393" s="40"/>
      <c r="U393" s="41"/>
      <c r="V393" s="41"/>
      <c r="W393" s="41"/>
      <c r="X393" s="41"/>
      <c r="Y393" s="41"/>
      <c r="Z393" s="38"/>
      <c r="AA393" s="38"/>
      <c r="AB393" s="38"/>
      <c r="AC393" s="38"/>
      <c r="AD393" s="38"/>
      <c r="AE393" s="38"/>
      <c r="AF393" s="38"/>
      <c r="AG393" s="38"/>
    </row>
    <row r="394" spans="2:33" ht="15" customHeight="1" x14ac:dyDescent="0.25">
      <c r="B394" s="95"/>
      <c r="L394" s="495">
        <f>Samples!C377</f>
        <v>0</v>
      </c>
      <c r="M394" s="4" t="s">
        <v>5</v>
      </c>
      <c r="Q394" s="612"/>
      <c r="R394" s="40"/>
      <c r="S394" s="40"/>
      <c r="T394" s="40"/>
      <c r="U394" s="41"/>
      <c r="V394" s="41"/>
      <c r="W394" s="41"/>
      <c r="X394" s="41"/>
      <c r="Y394" s="41"/>
      <c r="Z394" s="38"/>
      <c r="AA394" s="38"/>
      <c r="AB394" s="38"/>
      <c r="AC394" s="38"/>
      <c r="AD394" s="38"/>
      <c r="AE394" s="38"/>
      <c r="AF394" s="38"/>
      <c r="AG394" s="38"/>
    </row>
    <row r="395" spans="2:33" ht="15" customHeight="1" x14ac:dyDescent="0.25">
      <c r="B395" s="95"/>
      <c r="L395" s="495">
        <f>Samples!C378</f>
        <v>0</v>
      </c>
      <c r="M395" s="4" t="s">
        <v>5</v>
      </c>
      <c r="Q395" s="612"/>
      <c r="R395" s="40"/>
      <c r="S395" s="40"/>
      <c r="T395" s="40"/>
      <c r="U395" s="41"/>
      <c r="V395" s="41"/>
      <c r="W395" s="41"/>
      <c r="X395" s="41"/>
      <c r="Y395" s="41"/>
      <c r="Z395" s="38"/>
      <c r="AA395" s="38"/>
      <c r="AB395" s="38"/>
      <c r="AC395" s="38"/>
      <c r="AD395" s="38"/>
      <c r="AE395" s="38"/>
      <c r="AF395" s="38"/>
      <c r="AG395" s="38"/>
    </row>
    <row r="396" spans="2:33" ht="15" customHeight="1" x14ac:dyDescent="0.25">
      <c r="B396" s="95"/>
      <c r="L396" s="495">
        <f>Samples!C379</f>
        <v>0</v>
      </c>
      <c r="M396" s="4" t="s">
        <v>5</v>
      </c>
      <c r="Q396" s="612"/>
      <c r="R396" s="40"/>
      <c r="S396" s="40"/>
      <c r="T396" s="40"/>
      <c r="U396" s="41"/>
      <c r="V396" s="41"/>
      <c r="W396" s="41"/>
      <c r="X396" s="41"/>
      <c r="Y396" s="41"/>
      <c r="Z396" s="38"/>
      <c r="AA396" s="38"/>
      <c r="AB396" s="38"/>
      <c r="AC396" s="38"/>
      <c r="AD396" s="38"/>
      <c r="AE396" s="38"/>
      <c r="AF396" s="38"/>
      <c r="AG396" s="38"/>
    </row>
    <row r="397" spans="2:33" ht="15" customHeight="1" x14ac:dyDescent="0.25">
      <c r="B397" s="95"/>
      <c r="L397" s="495">
        <f>Samples!C380</f>
        <v>0</v>
      </c>
      <c r="M397" s="4" t="s">
        <v>5</v>
      </c>
      <c r="Q397" s="612"/>
      <c r="R397" s="40"/>
      <c r="S397" s="40"/>
      <c r="T397" s="40"/>
      <c r="U397" s="41"/>
      <c r="V397" s="41"/>
      <c r="W397" s="41"/>
      <c r="X397" s="41"/>
      <c r="Y397" s="41"/>
      <c r="Z397" s="38"/>
      <c r="AA397" s="38"/>
      <c r="AB397" s="38"/>
      <c r="AC397" s="38"/>
      <c r="AD397" s="38"/>
      <c r="AE397" s="38"/>
      <c r="AF397" s="38"/>
      <c r="AG397" s="38"/>
    </row>
    <row r="398" spans="2:33" ht="15" customHeight="1" x14ac:dyDescent="0.25">
      <c r="B398" s="95"/>
      <c r="L398" s="495">
        <f>Samples!C381</f>
        <v>0</v>
      </c>
      <c r="M398" s="4" t="s">
        <v>5</v>
      </c>
      <c r="Q398" s="612"/>
      <c r="R398" s="40"/>
      <c r="S398" s="40"/>
      <c r="T398" s="40"/>
      <c r="U398" s="41"/>
      <c r="V398" s="41"/>
      <c r="W398" s="41"/>
      <c r="X398" s="41"/>
      <c r="Y398" s="41"/>
      <c r="Z398" s="38"/>
      <c r="AA398" s="38"/>
      <c r="AB398" s="38"/>
      <c r="AC398" s="38"/>
      <c r="AD398" s="38"/>
      <c r="AE398" s="38"/>
      <c r="AF398" s="38"/>
      <c r="AG398" s="38"/>
    </row>
    <row r="399" spans="2:33" ht="15" customHeight="1" x14ac:dyDescent="0.25">
      <c r="B399" s="95"/>
      <c r="L399" s="495">
        <f>Samples!C382</f>
        <v>0</v>
      </c>
      <c r="M399" s="4" t="s">
        <v>5</v>
      </c>
      <c r="Q399" s="612"/>
      <c r="R399" s="40"/>
      <c r="S399" s="40"/>
      <c r="T399" s="40"/>
      <c r="U399" s="41"/>
      <c r="V399" s="41"/>
      <c r="W399" s="41"/>
      <c r="X399" s="41"/>
      <c r="Y399" s="41"/>
      <c r="Z399" s="38"/>
      <c r="AA399" s="38"/>
      <c r="AB399" s="38"/>
      <c r="AC399" s="38"/>
      <c r="AD399" s="38"/>
      <c r="AE399" s="38"/>
      <c r="AF399" s="38"/>
      <c r="AG399" s="38"/>
    </row>
    <row r="400" spans="2:33" ht="15" customHeight="1" x14ac:dyDescent="0.25">
      <c r="B400" s="95"/>
      <c r="L400" s="495">
        <f>Samples!C383</f>
        <v>0</v>
      </c>
      <c r="M400" s="4" t="s">
        <v>5</v>
      </c>
      <c r="Q400" s="612"/>
      <c r="R400" s="40"/>
      <c r="S400" s="40"/>
      <c r="T400" s="40"/>
      <c r="U400" s="41"/>
      <c r="V400" s="41"/>
      <c r="W400" s="41"/>
      <c r="X400" s="41"/>
      <c r="Y400" s="41"/>
      <c r="Z400" s="38"/>
      <c r="AA400" s="38"/>
      <c r="AB400" s="38"/>
      <c r="AC400" s="38"/>
      <c r="AD400" s="38"/>
      <c r="AE400" s="38"/>
      <c r="AF400" s="38"/>
      <c r="AG400" s="38"/>
    </row>
    <row r="401" spans="2:33" ht="15" customHeight="1" x14ac:dyDescent="0.25">
      <c r="B401" s="95"/>
      <c r="L401" s="495">
        <f>Samples!C384</f>
        <v>0</v>
      </c>
      <c r="M401" s="4" t="s">
        <v>5</v>
      </c>
      <c r="Q401" s="612"/>
      <c r="R401" s="40"/>
      <c r="S401" s="40"/>
      <c r="T401" s="40"/>
      <c r="U401" s="41"/>
      <c r="V401" s="41"/>
      <c r="W401" s="41"/>
      <c r="X401" s="41"/>
      <c r="Y401" s="41"/>
      <c r="Z401" s="38"/>
      <c r="AA401" s="38"/>
      <c r="AB401" s="38"/>
      <c r="AC401" s="38"/>
      <c r="AD401" s="38"/>
      <c r="AE401" s="38"/>
      <c r="AF401" s="38"/>
      <c r="AG401" s="38"/>
    </row>
    <row r="402" spans="2:33" ht="15" customHeight="1" x14ac:dyDescent="0.25">
      <c r="B402" s="95"/>
      <c r="L402" s="495">
        <f>Samples!C385</f>
        <v>0</v>
      </c>
      <c r="M402" s="4" t="s">
        <v>5</v>
      </c>
      <c r="Q402" s="612"/>
      <c r="R402" s="40"/>
      <c r="S402" s="40"/>
      <c r="T402" s="40"/>
      <c r="U402" s="41"/>
      <c r="V402" s="41"/>
      <c r="W402" s="41"/>
      <c r="X402" s="41"/>
      <c r="Y402" s="41"/>
      <c r="Z402" s="38"/>
      <c r="AA402" s="38"/>
      <c r="AB402" s="38"/>
      <c r="AC402" s="38"/>
      <c r="AD402" s="38"/>
      <c r="AE402" s="38"/>
      <c r="AF402" s="38"/>
      <c r="AG402" s="38"/>
    </row>
    <row r="403" spans="2:33" ht="15" customHeight="1" x14ac:dyDescent="0.25">
      <c r="B403" s="95"/>
      <c r="L403" s="495">
        <f>Samples!C386</f>
        <v>0</v>
      </c>
      <c r="M403" s="4" t="s">
        <v>5</v>
      </c>
      <c r="Q403" s="612"/>
      <c r="R403" s="40"/>
      <c r="S403" s="40"/>
      <c r="T403" s="40"/>
      <c r="U403" s="41"/>
      <c r="V403" s="41"/>
      <c r="W403" s="41"/>
      <c r="X403" s="41"/>
      <c r="Y403" s="41"/>
      <c r="Z403" s="38"/>
      <c r="AA403" s="38"/>
      <c r="AB403" s="38"/>
      <c r="AC403" s="38"/>
      <c r="AD403" s="38"/>
      <c r="AE403" s="38"/>
      <c r="AF403" s="38"/>
      <c r="AG403" s="38"/>
    </row>
    <row r="404" spans="2:33" ht="15" customHeight="1" x14ac:dyDescent="0.25">
      <c r="B404" s="95"/>
      <c r="L404" s="495">
        <f>Samples!C387</f>
        <v>0</v>
      </c>
      <c r="M404" s="4" t="s">
        <v>5</v>
      </c>
      <c r="Q404" s="612"/>
      <c r="R404" s="40"/>
      <c r="S404" s="40"/>
      <c r="T404" s="40"/>
      <c r="U404" s="41"/>
      <c r="V404" s="41"/>
      <c r="W404" s="41"/>
      <c r="X404" s="41"/>
      <c r="Y404" s="41"/>
      <c r="Z404" s="38"/>
      <c r="AA404" s="38"/>
      <c r="AB404" s="38"/>
      <c r="AC404" s="38"/>
      <c r="AD404" s="38"/>
      <c r="AE404" s="38"/>
      <c r="AF404" s="38"/>
      <c r="AG404" s="38"/>
    </row>
    <row r="405" spans="2:33" ht="15" customHeight="1" x14ac:dyDescent="0.25">
      <c r="B405" s="95"/>
      <c r="L405" s="495">
        <f>Samples!C388</f>
        <v>0</v>
      </c>
      <c r="M405" s="4" t="s">
        <v>5</v>
      </c>
      <c r="Q405" s="612"/>
      <c r="R405" s="40"/>
      <c r="S405" s="40"/>
      <c r="T405" s="40"/>
      <c r="U405" s="41"/>
      <c r="V405" s="41"/>
      <c r="W405" s="41"/>
      <c r="X405" s="41"/>
      <c r="Y405" s="41"/>
      <c r="Z405" s="38"/>
      <c r="AA405" s="38"/>
      <c r="AB405" s="38"/>
      <c r="AC405" s="38"/>
      <c r="AD405" s="38"/>
      <c r="AE405" s="38"/>
      <c r="AF405" s="38"/>
      <c r="AG405" s="38"/>
    </row>
    <row r="406" spans="2:33" ht="15" customHeight="1" x14ac:dyDescent="0.25">
      <c r="B406" s="95"/>
      <c r="L406" s="495">
        <f>Samples!C389</f>
        <v>0</v>
      </c>
      <c r="M406" s="4" t="s">
        <v>5</v>
      </c>
      <c r="Q406" s="612"/>
      <c r="R406" s="40"/>
      <c r="S406" s="40"/>
      <c r="T406" s="40"/>
      <c r="U406" s="41"/>
      <c r="V406" s="41"/>
      <c r="W406" s="41"/>
      <c r="X406" s="41"/>
      <c r="Y406" s="41"/>
      <c r="Z406" s="38"/>
      <c r="AA406" s="38"/>
      <c r="AB406" s="38"/>
      <c r="AC406" s="38"/>
      <c r="AD406" s="38"/>
      <c r="AE406" s="38"/>
      <c r="AF406" s="38"/>
      <c r="AG406" s="38"/>
    </row>
    <row r="407" spans="2:33" ht="15" customHeight="1" x14ac:dyDescent="0.25">
      <c r="B407" s="95"/>
      <c r="L407" s="495">
        <f>Samples!C390</f>
        <v>0</v>
      </c>
      <c r="M407" s="4" t="s">
        <v>5</v>
      </c>
      <c r="Q407" s="612"/>
      <c r="R407" s="40"/>
      <c r="S407" s="40"/>
      <c r="T407" s="40"/>
      <c r="U407" s="41"/>
      <c r="V407" s="41"/>
      <c r="W407" s="41"/>
      <c r="X407" s="41"/>
      <c r="Y407" s="41"/>
      <c r="Z407" s="38"/>
      <c r="AA407" s="38"/>
      <c r="AB407" s="38"/>
      <c r="AC407" s="38"/>
      <c r="AD407" s="38"/>
      <c r="AE407" s="38"/>
      <c r="AF407" s="38"/>
      <c r="AG407" s="38"/>
    </row>
    <row r="408" spans="2:33" ht="15" customHeight="1" x14ac:dyDescent="0.25">
      <c r="B408" s="95"/>
      <c r="L408" s="495">
        <f>Samples!C391</f>
        <v>0</v>
      </c>
      <c r="M408" s="4" t="s">
        <v>5</v>
      </c>
      <c r="Q408" s="612"/>
      <c r="R408" s="40"/>
      <c r="S408" s="40"/>
      <c r="T408" s="40"/>
      <c r="U408" s="41"/>
      <c r="V408" s="41"/>
      <c r="W408" s="41"/>
      <c r="X408" s="41"/>
      <c r="Y408" s="41"/>
      <c r="Z408" s="38"/>
      <c r="AA408" s="38"/>
      <c r="AB408" s="38"/>
      <c r="AC408" s="38"/>
      <c r="AD408" s="38"/>
      <c r="AE408" s="38"/>
      <c r="AF408" s="38"/>
      <c r="AG408" s="38"/>
    </row>
    <row r="409" spans="2:33" ht="15" customHeight="1" x14ac:dyDescent="0.25">
      <c r="B409" s="95"/>
      <c r="L409" s="495">
        <f>Samples!C392</f>
        <v>0</v>
      </c>
      <c r="M409" s="4" t="s">
        <v>5</v>
      </c>
      <c r="Q409" s="612"/>
      <c r="R409" s="40"/>
      <c r="S409" s="40"/>
      <c r="T409" s="40"/>
      <c r="U409" s="41"/>
      <c r="V409" s="41"/>
      <c r="W409" s="41"/>
      <c r="X409" s="41"/>
      <c r="Y409" s="41"/>
      <c r="Z409" s="38"/>
      <c r="AA409" s="38"/>
      <c r="AB409" s="38"/>
      <c r="AC409" s="38"/>
      <c r="AD409" s="38"/>
      <c r="AE409" s="38"/>
      <c r="AF409" s="38"/>
      <c r="AG409" s="38"/>
    </row>
    <row r="410" spans="2:33" ht="15" customHeight="1" x14ac:dyDescent="0.25">
      <c r="B410" s="95"/>
      <c r="L410" s="495">
        <f>Samples!C393</f>
        <v>0</v>
      </c>
      <c r="M410" s="4" t="s">
        <v>5</v>
      </c>
      <c r="Q410" s="612"/>
      <c r="R410" s="40"/>
      <c r="S410" s="40"/>
      <c r="T410" s="40"/>
      <c r="U410" s="41"/>
      <c r="V410" s="41"/>
      <c r="W410" s="41"/>
      <c r="X410" s="41"/>
      <c r="Y410" s="41"/>
      <c r="Z410" s="38"/>
      <c r="AA410" s="38"/>
      <c r="AB410" s="38"/>
      <c r="AC410" s="38"/>
      <c r="AD410" s="38"/>
      <c r="AE410" s="38"/>
      <c r="AF410" s="38"/>
      <c r="AG410" s="38"/>
    </row>
    <row r="411" spans="2:33" ht="15" customHeight="1" x14ac:dyDescent="0.25">
      <c r="B411" s="95"/>
      <c r="L411" s="495">
        <f>Samples!C394</f>
        <v>0</v>
      </c>
      <c r="M411" s="4" t="s">
        <v>5</v>
      </c>
      <c r="Q411" s="612"/>
      <c r="R411" s="40"/>
      <c r="S411" s="40"/>
      <c r="T411" s="40"/>
      <c r="U411" s="41"/>
      <c r="V411" s="41"/>
      <c r="W411" s="41"/>
      <c r="X411" s="41"/>
      <c r="Y411" s="41"/>
      <c r="Z411" s="38"/>
      <c r="AA411" s="38"/>
      <c r="AB411" s="38"/>
      <c r="AC411" s="38"/>
      <c r="AD411" s="38"/>
      <c r="AE411" s="38"/>
      <c r="AF411" s="38"/>
      <c r="AG411" s="38"/>
    </row>
    <row r="412" spans="2:33" ht="15" customHeight="1" x14ac:dyDescent="0.25">
      <c r="B412" s="95"/>
      <c r="L412" s="495">
        <f>Samples!C395</f>
        <v>0</v>
      </c>
      <c r="M412" s="4" t="s">
        <v>5</v>
      </c>
      <c r="Q412" s="612"/>
      <c r="R412" s="40"/>
      <c r="S412" s="40"/>
      <c r="T412" s="40"/>
      <c r="U412" s="41"/>
      <c r="V412" s="41"/>
      <c r="W412" s="41"/>
      <c r="X412" s="41"/>
      <c r="Y412" s="41"/>
      <c r="Z412" s="38"/>
      <c r="AA412" s="38"/>
      <c r="AB412" s="38"/>
      <c r="AC412" s="38"/>
      <c r="AD412" s="38"/>
      <c r="AE412" s="38"/>
      <c r="AF412" s="38"/>
      <c r="AG412" s="38"/>
    </row>
    <row r="413" spans="2:33" ht="15" customHeight="1" x14ac:dyDescent="0.25">
      <c r="B413" s="95"/>
      <c r="L413" s="495">
        <f>Samples!C396</f>
        <v>0</v>
      </c>
      <c r="M413" s="4" t="s">
        <v>5</v>
      </c>
      <c r="Q413" s="612"/>
      <c r="R413" s="40"/>
      <c r="S413" s="40"/>
      <c r="T413" s="40"/>
      <c r="U413" s="41"/>
      <c r="V413" s="41"/>
      <c r="W413" s="41"/>
      <c r="X413" s="41"/>
      <c r="Y413" s="41"/>
      <c r="Z413" s="38"/>
      <c r="AA413" s="38"/>
      <c r="AB413" s="38"/>
      <c r="AC413" s="38"/>
      <c r="AD413" s="38"/>
      <c r="AE413" s="38"/>
      <c r="AF413" s="38"/>
      <c r="AG413" s="38"/>
    </row>
    <row r="414" spans="2:33" ht="15" customHeight="1" x14ac:dyDescent="0.25">
      <c r="B414" s="95"/>
      <c r="L414" s="495">
        <f>Samples!C397</f>
        <v>0</v>
      </c>
      <c r="M414" s="4" t="s">
        <v>5</v>
      </c>
      <c r="Q414" s="612"/>
      <c r="R414" s="40"/>
      <c r="S414" s="40"/>
      <c r="T414" s="40"/>
      <c r="U414" s="41"/>
      <c r="V414" s="41"/>
      <c r="W414" s="41"/>
      <c r="X414" s="41"/>
      <c r="Y414" s="41"/>
      <c r="Z414" s="38"/>
      <c r="AA414" s="38"/>
      <c r="AB414" s="38"/>
      <c r="AC414" s="38"/>
      <c r="AD414" s="38"/>
      <c r="AE414" s="38"/>
      <c r="AF414" s="38"/>
      <c r="AG414" s="38"/>
    </row>
    <row r="415" spans="2:33" ht="15" customHeight="1" x14ac:dyDescent="0.25">
      <c r="B415" s="95"/>
      <c r="L415" s="495">
        <f>Samples!C398</f>
        <v>0</v>
      </c>
      <c r="M415" s="4" t="s">
        <v>5</v>
      </c>
      <c r="Q415" s="612"/>
      <c r="R415" s="40"/>
      <c r="S415" s="40"/>
      <c r="T415" s="40"/>
      <c r="U415" s="41"/>
      <c r="V415" s="41"/>
      <c r="W415" s="41"/>
      <c r="X415" s="41"/>
      <c r="Y415" s="41"/>
      <c r="Z415" s="38"/>
      <c r="AA415" s="38"/>
      <c r="AB415" s="38"/>
      <c r="AC415" s="38"/>
      <c r="AD415" s="38"/>
      <c r="AE415" s="38"/>
      <c r="AF415" s="38"/>
      <c r="AG415" s="38"/>
    </row>
    <row r="416" spans="2:33" ht="15" customHeight="1" x14ac:dyDescent="0.25">
      <c r="B416" s="95"/>
      <c r="L416" s="495">
        <f>Samples!C399</f>
        <v>0</v>
      </c>
      <c r="M416" s="4" t="s">
        <v>5</v>
      </c>
      <c r="Q416" s="612"/>
      <c r="R416" s="40"/>
      <c r="S416" s="40"/>
      <c r="T416" s="40"/>
      <c r="U416" s="41"/>
      <c r="V416" s="41"/>
      <c r="W416" s="41"/>
      <c r="X416" s="41"/>
      <c r="Y416" s="41"/>
      <c r="Z416" s="38"/>
      <c r="AA416" s="38"/>
      <c r="AB416" s="38"/>
      <c r="AC416" s="38"/>
      <c r="AD416" s="38"/>
      <c r="AE416" s="38"/>
      <c r="AF416" s="38"/>
      <c r="AG416" s="38"/>
    </row>
    <row r="417" spans="2:33" ht="15" customHeight="1" x14ac:dyDescent="0.25">
      <c r="B417" s="95"/>
      <c r="L417" s="495">
        <f>Samples!C400</f>
        <v>0</v>
      </c>
      <c r="M417" s="4" t="s">
        <v>5</v>
      </c>
      <c r="Q417" s="612"/>
      <c r="R417" s="40"/>
      <c r="S417" s="40"/>
      <c r="T417" s="40"/>
      <c r="U417" s="41"/>
      <c r="V417" s="41"/>
      <c r="W417" s="41"/>
      <c r="X417" s="41"/>
      <c r="Y417" s="41"/>
      <c r="Z417" s="38"/>
      <c r="AA417" s="38"/>
      <c r="AB417" s="38"/>
      <c r="AC417" s="38"/>
      <c r="AD417" s="38"/>
      <c r="AE417" s="38"/>
      <c r="AF417" s="38"/>
      <c r="AG417" s="38"/>
    </row>
    <row r="418" spans="2:33" ht="15" customHeight="1" x14ac:dyDescent="0.25">
      <c r="B418" s="95"/>
      <c r="L418" s="495">
        <f>Samples!C401</f>
        <v>0</v>
      </c>
      <c r="M418" s="4" t="s">
        <v>5</v>
      </c>
      <c r="Q418" s="612"/>
      <c r="R418" s="40"/>
      <c r="S418" s="40"/>
      <c r="T418" s="40"/>
      <c r="U418" s="41"/>
      <c r="V418" s="41"/>
      <c r="W418" s="41"/>
      <c r="X418" s="41"/>
      <c r="Y418" s="41"/>
      <c r="Z418" s="38"/>
      <c r="AA418" s="38"/>
      <c r="AB418" s="38"/>
      <c r="AC418" s="38"/>
      <c r="AD418" s="38"/>
      <c r="AE418" s="38"/>
      <c r="AF418" s="38"/>
      <c r="AG418" s="38"/>
    </row>
    <row r="419" spans="2:33" ht="15" customHeight="1" x14ac:dyDescent="0.25">
      <c r="B419" s="95"/>
      <c r="L419" s="495">
        <f>Samples!C402</f>
        <v>0</v>
      </c>
      <c r="M419" s="4" t="s">
        <v>5</v>
      </c>
      <c r="Q419" s="612"/>
      <c r="R419" s="40"/>
      <c r="S419" s="40"/>
      <c r="T419" s="40"/>
      <c r="U419" s="41"/>
      <c r="V419" s="41"/>
      <c r="W419" s="41"/>
      <c r="X419" s="41"/>
      <c r="Y419" s="41"/>
      <c r="Z419" s="38"/>
      <c r="AA419" s="38"/>
      <c r="AB419" s="38"/>
      <c r="AC419" s="38"/>
      <c r="AD419" s="38"/>
      <c r="AE419" s="38"/>
      <c r="AF419" s="38"/>
      <c r="AG419" s="38"/>
    </row>
    <row r="420" spans="2:33" ht="15" customHeight="1" x14ac:dyDescent="0.25">
      <c r="B420" s="95"/>
      <c r="L420" s="495">
        <f>Samples!C403</f>
        <v>0</v>
      </c>
      <c r="M420" s="4" t="s">
        <v>5</v>
      </c>
      <c r="Q420" s="612"/>
      <c r="R420" s="40"/>
      <c r="S420" s="40"/>
      <c r="T420" s="40"/>
      <c r="U420" s="41"/>
      <c r="V420" s="41"/>
      <c r="W420" s="41"/>
      <c r="X420" s="41"/>
      <c r="Y420" s="41"/>
      <c r="Z420" s="38"/>
      <c r="AA420" s="38"/>
      <c r="AB420" s="38"/>
      <c r="AC420" s="38"/>
      <c r="AD420" s="38"/>
      <c r="AE420" s="38"/>
      <c r="AF420" s="38"/>
      <c r="AG420" s="38"/>
    </row>
    <row r="421" spans="2:33" ht="15" customHeight="1" x14ac:dyDescent="0.25">
      <c r="B421" s="95"/>
      <c r="L421" s="495">
        <f>Samples!C404</f>
        <v>0</v>
      </c>
      <c r="M421" s="4" t="s">
        <v>5</v>
      </c>
      <c r="Q421" s="612"/>
      <c r="R421" s="40"/>
      <c r="S421" s="40"/>
      <c r="T421" s="40"/>
      <c r="U421" s="41"/>
      <c r="V421" s="41"/>
      <c r="W421" s="41"/>
      <c r="X421" s="41"/>
      <c r="Y421" s="41"/>
      <c r="Z421" s="38"/>
      <c r="AA421" s="38"/>
      <c r="AB421" s="38"/>
      <c r="AC421" s="38"/>
      <c r="AD421" s="38"/>
      <c r="AE421" s="38"/>
      <c r="AF421" s="38"/>
      <c r="AG421" s="38"/>
    </row>
    <row r="422" spans="2:33" ht="15" customHeight="1" x14ac:dyDescent="0.25">
      <c r="B422" s="95"/>
      <c r="L422" s="495">
        <f>Samples!C405</f>
        <v>0</v>
      </c>
      <c r="M422" s="4" t="s">
        <v>5</v>
      </c>
      <c r="Q422" s="612"/>
      <c r="R422" s="40"/>
      <c r="S422" s="40"/>
      <c r="T422" s="40"/>
      <c r="U422" s="41"/>
      <c r="V422" s="41"/>
      <c r="W422" s="41"/>
      <c r="X422" s="41"/>
      <c r="Y422" s="41"/>
      <c r="Z422" s="38"/>
      <c r="AA422" s="38"/>
      <c r="AB422" s="38"/>
      <c r="AC422" s="38"/>
      <c r="AD422" s="38"/>
      <c r="AE422" s="38"/>
      <c r="AF422" s="38"/>
      <c r="AG422" s="38"/>
    </row>
    <row r="423" spans="2:33" ht="15" customHeight="1" x14ac:dyDescent="0.25">
      <c r="B423" s="95"/>
      <c r="L423" s="495">
        <f>Samples!C406</f>
        <v>0</v>
      </c>
      <c r="M423" s="4" t="s">
        <v>5</v>
      </c>
      <c r="Q423" s="612"/>
      <c r="R423" s="40"/>
      <c r="S423" s="40"/>
      <c r="T423" s="40"/>
      <c r="U423" s="41"/>
      <c r="V423" s="41"/>
      <c r="W423" s="41"/>
      <c r="X423" s="41"/>
      <c r="Y423" s="41"/>
      <c r="Z423" s="38"/>
      <c r="AA423" s="38"/>
      <c r="AB423" s="38"/>
      <c r="AC423" s="38"/>
      <c r="AD423" s="38"/>
      <c r="AE423" s="38"/>
      <c r="AF423" s="38"/>
      <c r="AG423" s="38"/>
    </row>
    <row r="424" spans="2:33" ht="15" customHeight="1" x14ac:dyDescent="0.25">
      <c r="B424" s="95"/>
      <c r="L424" s="495">
        <f>Samples!C407</f>
        <v>0</v>
      </c>
      <c r="M424" s="4" t="s">
        <v>5</v>
      </c>
      <c r="Q424" s="612"/>
      <c r="R424" s="40"/>
      <c r="S424" s="40"/>
      <c r="T424" s="40"/>
      <c r="U424" s="41"/>
      <c r="V424" s="41"/>
      <c r="W424" s="41"/>
      <c r="X424" s="41"/>
      <c r="Y424" s="41"/>
      <c r="Z424" s="38"/>
      <c r="AA424" s="38"/>
      <c r="AB424" s="38"/>
      <c r="AC424" s="38"/>
      <c r="AD424" s="38"/>
      <c r="AE424" s="38"/>
      <c r="AF424" s="38"/>
      <c r="AG424" s="38"/>
    </row>
    <row r="425" spans="2:33" ht="15" customHeight="1" x14ac:dyDescent="0.25">
      <c r="B425" s="95"/>
      <c r="L425" s="495">
        <f>Samples!C408</f>
        <v>0</v>
      </c>
      <c r="M425" s="4" t="s">
        <v>5</v>
      </c>
      <c r="Q425" s="612"/>
      <c r="R425" s="40"/>
      <c r="S425" s="40"/>
      <c r="T425" s="40"/>
      <c r="U425" s="41"/>
      <c r="V425" s="41"/>
      <c r="W425" s="41"/>
      <c r="X425" s="41"/>
      <c r="Y425" s="41"/>
      <c r="Z425" s="38"/>
      <c r="AA425" s="38"/>
      <c r="AB425" s="38"/>
      <c r="AC425" s="38"/>
      <c r="AD425" s="38"/>
      <c r="AE425" s="38"/>
      <c r="AF425" s="38"/>
      <c r="AG425" s="38"/>
    </row>
    <row r="426" spans="2:33" ht="15" customHeight="1" x14ac:dyDescent="0.25">
      <c r="B426" s="95"/>
      <c r="L426" s="495">
        <f>Samples!C409</f>
        <v>0</v>
      </c>
      <c r="M426" s="4" t="s">
        <v>5</v>
      </c>
      <c r="Q426" s="612"/>
      <c r="R426" s="40"/>
      <c r="S426" s="40"/>
      <c r="T426" s="40"/>
      <c r="U426" s="41"/>
      <c r="V426" s="41"/>
      <c r="W426" s="41"/>
      <c r="X426" s="41"/>
      <c r="Y426" s="41"/>
      <c r="Z426" s="38"/>
      <c r="AA426" s="38"/>
      <c r="AB426" s="38"/>
      <c r="AC426" s="38"/>
      <c r="AD426" s="38"/>
      <c r="AE426" s="38"/>
      <c r="AF426" s="38"/>
      <c r="AG426" s="38"/>
    </row>
    <row r="427" spans="2:33" ht="15" customHeight="1" x14ac:dyDescent="0.25">
      <c r="B427" s="95"/>
      <c r="L427" s="495">
        <f>Samples!C410</f>
        <v>0</v>
      </c>
      <c r="M427" s="4" t="s">
        <v>5</v>
      </c>
      <c r="Q427" s="612"/>
      <c r="R427" s="40"/>
      <c r="S427" s="40"/>
      <c r="T427" s="40"/>
      <c r="U427" s="41"/>
      <c r="V427" s="41"/>
      <c r="W427" s="41"/>
      <c r="X427" s="41"/>
      <c r="Y427" s="41"/>
      <c r="Z427" s="38"/>
      <c r="AA427" s="38"/>
      <c r="AB427" s="38"/>
      <c r="AC427" s="38"/>
      <c r="AD427" s="38"/>
      <c r="AE427" s="38"/>
      <c r="AF427" s="38"/>
      <c r="AG427" s="38"/>
    </row>
    <row r="428" spans="2:33" ht="15" customHeight="1" x14ac:dyDescent="0.25">
      <c r="B428" s="95"/>
      <c r="L428" s="495">
        <f>Samples!C411</f>
        <v>0</v>
      </c>
      <c r="M428" s="4" t="s">
        <v>5</v>
      </c>
      <c r="Q428" s="612"/>
      <c r="R428" s="40"/>
      <c r="S428" s="40"/>
      <c r="T428" s="40"/>
      <c r="U428" s="41"/>
      <c r="V428" s="41"/>
      <c r="W428" s="41"/>
      <c r="X428" s="41"/>
      <c r="Y428" s="41"/>
      <c r="Z428" s="38"/>
      <c r="AA428" s="38"/>
      <c r="AB428" s="38"/>
      <c r="AC428" s="38"/>
      <c r="AD428" s="38"/>
      <c r="AE428" s="38"/>
      <c r="AF428" s="38"/>
      <c r="AG428" s="38"/>
    </row>
    <row r="429" spans="2:33" ht="15" customHeight="1" x14ac:dyDescent="0.25">
      <c r="B429" s="95"/>
      <c r="L429" s="495">
        <f>Samples!C412</f>
        <v>0</v>
      </c>
      <c r="M429" s="4" t="s">
        <v>5</v>
      </c>
      <c r="Q429" s="612"/>
      <c r="R429" s="40"/>
      <c r="S429" s="40"/>
      <c r="T429" s="40"/>
      <c r="U429" s="41"/>
      <c r="V429" s="41"/>
      <c r="W429" s="41"/>
      <c r="X429" s="41"/>
      <c r="Y429" s="41"/>
      <c r="Z429" s="38"/>
      <c r="AA429" s="38"/>
      <c r="AB429" s="38"/>
      <c r="AC429" s="38"/>
      <c r="AD429" s="38"/>
      <c r="AE429" s="38"/>
      <c r="AF429" s="38"/>
      <c r="AG429" s="38"/>
    </row>
    <row r="430" spans="2:33" ht="15" customHeight="1" x14ac:dyDescent="0.25">
      <c r="B430" s="95"/>
      <c r="L430" s="495">
        <f>Samples!C413</f>
        <v>0</v>
      </c>
      <c r="M430" s="4" t="s">
        <v>5</v>
      </c>
      <c r="Q430" s="612"/>
      <c r="R430" s="40"/>
      <c r="S430" s="40"/>
      <c r="T430" s="40"/>
      <c r="U430" s="41"/>
      <c r="V430" s="41"/>
      <c r="W430" s="41"/>
      <c r="X430" s="41"/>
      <c r="Y430" s="41"/>
      <c r="Z430" s="38"/>
      <c r="AA430" s="38"/>
      <c r="AB430" s="38"/>
      <c r="AC430" s="38"/>
      <c r="AD430" s="38"/>
      <c r="AE430" s="38"/>
      <c r="AF430" s="38"/>
      <c r="AG430" s="38"/>
    </row>
    <row r="431" spans="2:33" ht="15" customHeight="1" x14ac:dyDescent="0.25">
      <c r="B431" s="95"/>
      <c r="L431" s="495">
        <f>Samples!C414</f>
        <v>0</v>
      </c>
      <c r="M431" s="4" t="s">
        <v>5</v>
      </c>
      <c r="Q431" s="612"/>
      <c r="R431" s="40"/>
      <c r="S431" s="40"/>
      <c r="T431" s="40"/>
      <c r="U431" s="41"/>
      <c r="V431" s="41"/>
      <c r="W431" s="41"/>
      <c r="X431" s="41"/>
      <c r="Y431" s="41"/>
      <c r="Z431" s="38"/>
      <c r="AA431" s="38"/>
      <c r="AB431" s="38"/>
      <c r="AC431" s="38"/>
      <c r="AD431" s="38"/>
      <c r="AE431" s="38"/>
      <c r="AF431" s="38"/>
      <c r="AG431" s="38"/>
    </row>
    <row r="432" spans="2:33" ht="15" customHeight="1" x14ac:dyDescent="0.25">
      <c r="B432" s="95"/>
      <c r="L432" s="495">
        <f>Samples!C415</f>
        <v>0</v>
      </c>
      <c r="M432" s="4" t="s">
        <v>5</v>
      </c>
      <c r="Q432" s="612"/>
      <c r="R432" s="40"/>
      <c r="S432" s="40"/>
      <c r="T432" s="40"/>
      <c r="U432" s="41"/>
      <c r="V432" s="41"/>
      <c r="W432" s="41"/>
      <c r="X432" s="41"/>
      <c r="Y432" s="41"/>
      <c r="Z432" s="38"/>
      <c r="AA432" s="38"/>
      <c r="AB432" s="38"/>
      <c r="AC432" s="38"/>
      <c r="AD432" s="38"/>
      <c r="AE432" s="38"/>
      <c r="AF432" s="38"/>
      <c r="AG432" s="38"/>
    </row>
    <row r="433" spans="2:33" ht="15" customHeight="1" x14ac:dyDescent="0.25">
      <c r="B433" s="95"/>
      <c r="L433" s="495">
        <f>Samples!C416</f>
        <v>0</v>
      </c>
      <c r="M433" s="4" t="s">
        <v>5</v>
      </c>
      <c r="Q433" s="612"/>
      <c r="R433" s="40"/>
      <c r="S433" s="40"/>
      <c r="T433" s="40"/>
      <c r="U433" s="41"/>
      <c r="V433" s="41"/>
      <c r="W433" s="41"/>
      <c r="X433" s="41"/>
      <c r="Y433" s="41"/>
      <c r="Z433" s="38"/>
      <c r="AA433" s="38"/>
      <c r="AB433" s="38"/>
      <c r="AC433" s="38"/>
      <c r="AD433" s="38"/>
      <c r="AE433" s="38"/>
      <c r="AF433" s="38"/>
      <c r="AG433" s="38"/>
    </row>
    <row r="434" spans="2:33" ht="15" customHeight="1" x14ac:dyDescent="0.25">
      <c r="B434" s="95"/>
      <c r="L434" s="495">
        <f>Samples!C417</f>
        <v>0</v>
      </c>
      <c r="M434" s="4" t="s">
        <v>5</v>
      </c>
      <c r="Q434" s="612"/>
      <c r="R434" s="40"/>
      <c r="S434" s="40"/>
      <c r="T434" s="40"/>
      <c r="U434" s="41"/>
      <c r="V434" s="41"/>
      <c r="W434" s="41"/>
      <c r="X434" s="41"/>
      <c r="Y434" s="41"/>
      <c r="Z434" s="38"/>
      <c r="AA434" s="38"/>
      <c r="AB434" s="38"/>
      <c r="AC434" s="38"/>
      <c r="AD434" s="38"/>
      <c r="AE434" s="38"/>
      <c r="AF434" s="38"/>
      <c r="AG434" s="38"/>
    </row>
    <row r="435" spans="2:33" ht="15" customHeight="1" x14ac:dyDescent="0.25">
      <c r="B435" s="95"/>
      <c r="L435" s="495">
        <f>Samples!C418</f>
        <v>0</v>
      </c>
      <c r="M435" s="4" t="s">
        <v>5</v>
      </c>
      <c r="Q435" s="612"/>
      <c r="R435" s="40"/>
      <c r="S435" s="40"/>
      <c r="T435" s="40"/>
      <c r="U435" s="41"/>
      <c r="V435" s="41"/>
      <c r="W435" s="41"/>
      <c r="X435" s="41"/>
      <c r="Y435" s="41"/>
      <c r="Z435" s="38"/>
      <c r="AA435" s="38"/>
      <c r="AB435" s="38"/>
      <c r="AC435" s="38"/>
      <c r="AD435" s="38"/>
      <c r="AE435" s="38"/>
      <c r="AF435" s="38"/>
      <c r="AG435" s="38"/>
    </row>
    <row r="436" spans="2:33" ht="15" customHeight="1" x14ac:dyDescent="0.25">
      <c r="B436" s="95"/>
      <c r="L436" s="495">
        <f>Samples!C419</f>
        <v>0</v>
      </c>
      <c r="M436" s="4" t="s">
        <v>5</v>
      </c>
      <c r="Q436" s="612"/>
      <c r="R436" s="40"/>
      <c r="S436" s="40"/>
      <c r="T436" s="40"/>
      <c r="U436" s="41"/>
      <c r="V436" s="41"/>
      <c r="W436" s="41"/>
      <c r="X436" s="41"/>
      <c r="Y436" s="41"/>
      <c r="Z436" s="38"/>
      <c r="AA436" s="38"/>
      <c r="AB436" s="38"/>
      <c r="AC436" s="38"/>
      <c r="AD436" s="38"/>
      <c r="AE436" s="38"/>
      <c r="AF436" s="38"/>
      <c r="AG436" s="38"/>
    </row>
    <row r="437" spans="2:33" ht="15" customHeight="1" x14ac:dyDescent="0.25">
      <c r="B437" s="95"/>
      <c r="L437" s="495">
        <f>Samples!C420</f>
        <v>0</v>
      </c>
      <c r="M437" s="4" t="s">
        <v>5</v>
      </c>
      <c r="Q437" s="612"/>
      <c r="R437" s="40"/>
      <c r="S437" s="40"/>
      <c r="T437" s="40"/>
      <c r="U437" s="41"/>
      <c r="V437" s="41"/>
      <c r="W437" s="41"/>
      <c r="X437" s="41"/>
      <c r="Y437" s="41"/>
      <c r="Z437" s="38"/>
      <c r="AA437" s="38"/>
      <c r="AB437" s="38"/>
      <c r="AC437" s="38"/>
      <c r="AD437" s="38"/>
      <c r="AE437" s="38"/>
      <c r="AF437" s="38"/>
      <c r="AG437" s="38"/>
    </row>
    <row r="438" spans="2:33" ht="15" customHeight="1" x14ac:dyDescent="0.25">
      <c r="B438" s="95"/>
      <c r="L438" s="495">
        <f>Samples!C421</f>
        <v>0</v>
      </c>
      <c r="M438" s="4" t="s">
        <v>5</v>
      </c>
      <c r="Q438" s="612"/>
      <c r="R438" s="40"/>
      <c r="S438" s="40"/>
      <c r="T438" s="40"/>
      <c r="U438" s="41"/>
      <c r="V438" s="41"/>
      <c r="W438" s="41"/>
      <c r="X438" s="41"/>
      <c r="Y438" s="41"/>
      <c r="Z438" s="38"/>
      <c r="AA438" s="38"/>
      <c r="AB438" s="38"/>
      <c r="AC438" s="38"/>
      <c r="AD438" s="38"/>
      <c r="AE438" s="38"/>
      <c r="AF438" s="38"/>
      <c r="AG438" s="38"/>
    </row>
    <row r="439" spans="2:33" ht="15" customHeight="1" x14ac:dyDescent="0.25">
      <c r="B439" s="95"/>
      <c r="L439" s="495">
        <f>Samples!C422</f>
        <v>0</v>
      </c>
      <c r="M439" s="4" t="s">
        <v>5</v>
      </c>
      <c r="Q439" s="612"/>
      <c r="R439" s="40"/>
      <c r="S439" s="40"/>
      <c r="T439" s="40"/>
      <c r="U439" s="41"/>
      <c r="V439" s="41"/>
      <c r="W439" s="41"/>
      <c r="X439" s="41"/>
      <c r="Y439" s="41"/>
      <c r="Z439" s="38"/>
      <c r="AA439" s="38"/>
      <c r="AB439" s="38"/>
      <c r="AC439" s="38"/>
      <c r="AD439" s="38"/>
      <c r="AE439" s="38"/>
      <c r="AF439" s="38"/>
      <c r="AG439" s="38"/>
    </row>
    <row r="440" spans="2:33" ht="15" customHeight="1" x14ac:dyDescent="0.25">
      <c r="B440" s="95"/>
      <c r="L440" s="495">
        <f>Samples!C423</f>
        <v>0</v>
      </c>
      <c r="M440" s="4" t="s">
        <v>5</v>
      </c>
      <c r="Q440" s="612"/>
      <c r="R440" s="40"/>
      <c r="S440" s="40"/>
      <c r="T440" s="40"/>
      <c r="U440" s="41"/>
      <c r="V440" s="41"/>
      <c r="W440" s="41"/>
      <c r="X440" s="41"/>
      <c r="Y440" s="41"/>
      <c r="Z440" s="38"/>
      <c r="AA440" s="38"/>
      <c r="AB440" s="38"/>
      <c r="AC440" s="38"/>
      <c r="AD440" s="38"/>
      <c r="AE440" s="38"/>
      <c r="AF440" s="38"/>
      <c r="AG440" s="38"/>
    </row>
    <row r="441" spans="2:33" ht="15" customHeight="1" x14ac:dyDescent="0.25">
      <c r="B441" s="95"/>
      <c r="L441" s="495">
        <f>Samples!C424</f>
        <v>0</v>
      </c>
      <c r="M441" s="4" t="s">
        <v>5</v>
      </c>
      <c r="Q441" s="612"/>
      <c r="R441" s="40"/>
      <c r="S441" s="40"/>
      <c r="T441" s="40"/>
      <c r="U441" s="41"/>
      <c r="V441" s="41"/>
      <c r="W441" s="41"/>
      <c r="X441" s="41"/>
      <c r="Y441" s="41"/>
      <c r="Z441" s="38"/>
      <c r="AA441" s="38"/>
      <c r="AB441" s="38"/>
      <c r="AC441" s="38"/>
      <c r="AD441" s="38"/>
      <c r="AE441" s="38"/>
      <c r="AF441" s="38"/>
      <c r="AG441" s="38"/>
    </row>
    <row r="442" spans="2:33" ht="15" customHeight="1" x14ac:dyDescent="0.25">
      <c r="B442" s="95"/>
      <c r="L442" s="495">
        <f>Samples!C425</f>
        <v>0</v>
      </c>
      <c r="M442" s="4" t="s">
        <v>5</v>
      </c>
      <c r="Q442" s="612"/>
      <c r="R442" s="40"/>
      <c r="S442" s="40"/>
      <c r="T442" s="40"/>
      <c r="U442" s="41"/>
      <c r="V442" s="41"/>
      <c r="W442" s="41"/>
      <c r="X442" s="41"/>
      <c r="Y442" s="41"/>
      <c r="Z442" s="38"/>
      <c r="AA442" s="38"/>
      <c r="AB442" s="38"/>
      <c r="AC442" s="38"/>
      <c r="AD442" s="38"/>
      <c r="AE442" s="38"/>
      <c r="AF442" s="38"/>
      <c r="AG442" s="38"/>
    </row>
    <row r="443" spans="2:33" ht="15" customHeight="1" x14ac:dyDescent="0.25">
      <c r="B443" s="95"/>
      <c r="L443" s="495">
        <f>Samples!C426</f>
        <v>0</v>
      </c>
      <c r="M443" s="4" t="s">
        <v>5</v>
      </c>
      <c r="Q443" s="612"/>
      <c r="R443" s="40"/>
      <c r="S443" s="40"/>
      <c r="T443" s="40"/>
      <c r="U443" s="41"/>
      <c r="V443" s="41"/>
      <c r="W443" s="41"/>
      <c r="X443" s="41"/>
      <c r="Y443" s="41"/>
      <c r="Z443" s="38"/>
      <c r="AA443" s="38"/>
      <c r="AB443" s="38"/>
      <c r="AC443" s="38"/>
      <c r="AD443" s="38"/>
      <c r="AE443" s="38"/>
      <c r="AF443" s="38"/>
      <c r="AG443" s="38"/>
    </row>
    <row r="444" spans="2:33" ht="15" customHeight="1" x14ac:dyDescent="0.25">
      <c r="B444" s="95"/>
      <c r="L444" s="495">
        <f>Samples!C427</f>
        <v>0</v>
      </c>
      <c r="M444" s="4" t="s">
        <v>5</v>
      </c>
      <c r="Q444" s="612"/>
      <c r="R444" s="40"/>
      <c r="S444" s="40"/>
      <c r="T444" s="40"/>
      <c r="U444" s="41"/>
      <c r="V444" s="41"/>
      <c r="W444" s="41"/>
      <c r="X444" s="41"/>
      <c r="Y444" s="41"/>
      <c r="Z444" s="38"/>
      <c r="AA444" s="38"/>
      <c r="AB444" s="38"/>
      <c r="AC444" s="38"/>
      <c r="AD444" s="38"/>
      <c r="AE444" s="38"/>
      <c r="AF444" s="38"/>
      <c r="AG444" s="38"/>
    </row>
    <row r="445" spans="2:33" ht="15" customHeight="1" x14ac:dyDescent="0.25">
      <c r="B445" s="95"/>
      <c r="L445" s="495">
        <f>Samples!C428</f>
        <v>0</v>
      </c>
      <c r="M445" s="4" t="s">
        <v>5</v>
      </c>
      <c r="Q445" s="612"/>
      <c r="R445" s="40"/>
      <c r="S445" s="40"/>
      <c r="T445" s="40"/>
      <c r="U445" s="41"/>
      <c r="V445" s="41"/>
      <c r="W445" s="41"/>
      <c r="X445" s="41"/>
      <c r="Y445" s="41"/>
      <c r="Z445" s="38"/>
      <c r="AA445" s="38"/>
      <c r="AB445" s="38"/>
      <c r="AC445" s="38"/>
      <c r="AD445" s="38"/>
      <c r="AE445" s="38"/>
      <c r="AF445" s="38"/>
      <c r="AG445" s="38"/>
    </row>
    <row r="446" spans="2:33" ht="15" customHeight="1" x14ac:dyDescent="0.25">
      <c r="B446" s="95"/>
      <c r="L446" s="495">
        <f>Samples!C429</f>
        <v>0</v>
      </c>
      <c r="M446" s="4" t="s">
        <v>5</v>
      </c>
      <c r="Q446" s="612"/>
      <c r="R446" s="40"/>
      <c r="S446" s="40"/>
      <c r="T446" s="40"/>
      <c r="U446" s="41"/>
      <c r="V446" s="41"/>
      <c r="W446" s="41"/>
      <c r="X446" s="41"/>
      <c r="Y446" s="41"/>
      <c r="Z446" s="38"/>
      <c r="AA446" s="38"/>
      <c r="AB446" s="38"/>
      <c r="AC446" s="38"/>
      <c r="AD446" s="38"/>
      <c r="AE446" s="38"/>
      <c r="AF446" s="38"/>
      <c r="AG446" s="38"/>
    </row>
    <row r="447" spans="2:33" ht="15" customHeight="1" x14ac:dyDescent="0.25">
      <c r="B447" s="95"/>
      <c r="L447" s="495">
        <f>Samples!C430</f>
        <v>0</v>
      </c>
      <c r="M447" s="4" t="s">
        <v>5</v>
      </c>
      <c r="Q447" s="612"/>
      <c r="R447" s="40"/>
      <c r="S447" s="40"/>
      <c r="T447" s="40"/>
      <c r="U447" s="41"/>
      <c r="V447" s="41"/>
      <c r="W447" s="41"/>
      <c r="X447" s="41"/>
      <c r="Y447" s="41"/>
      <c r="Z447" s="38"/>
      <c r="AA447" s="38"/>
      <c r="AB447" s="38"/>
      <c r="AC447" s="38"/>
      <c r="AD447" s="38"/>
      <c r="AE447" s="38"/>
      <c r="AF447" s="38"/>
      <c r="AG447" s="38"/>
    </row>
    <row r="448" spans="2:33" ht="15" customHeight="1" x14ac:dyDescent="0.25">
      <c r="B448" s="95"/>
      <c r="L448" s="495">
        <f>Samples!C431</f>
        <v>0</v>
      </c>
      <c r="M448" s="4" t="s">
        <v>5</v>
      </c>
      <c r="Q448" s="612"/>
      <c r="R448" s="40"/>
      <c r="S448" s="40"/>
      <c r="T448" s="40"/>
      <c r="U448" s="41"/>
      <c r="V448" s="41"/>
      <c r="W448" s="41"/>
      <c r="X448" s="41"/>
      <c r="Y448" s="41"/>
      <c r="Z448" s="38"/>
      <c r="AA448" s="38"/>
      <c r="AB448" s="38"/>
      <c r="AC448" s="38"/>
      <c r="AD448" s="38"/>
      <c r="AE448" s="38"/>
      <c r="AF448" s="38"/>
      <c r="AG448" s="38"/>
    </row>
    <row r="449" spans="2:33" ht="15" customHeight="1" x14ac:dyDescent="0.25">
      <c r="B449" s="95"/>
      <c r="L449" s="495">
        <f>Samples!C432</f>
        <v>0</v>
      </c>
      <c r="M449" s="4" t="s">
        <v>5</v>
      </c>
      <c r="Q449" s="612"/>
      <c r="R449" s="40"/>
      <c r="S449" s="40"/>
      <c r="T449" s="40"/>
      <c r="U449" s="41"/>
      <c r="V449" s="41"/>
      <c r="W449" s="41"/>
      <c r="X449" s="41"/>
      <c r="Y449" s="41"/>
      <c r="Z449" s="38"/>
      <c r="AA449" s="38"/>
      <c r="AB449" s="38"/>
      <c r="AC449" s="38"/>
      <c r="AD449" s="38"/>
      <c r="AE449" s="38"/>
      <c r="AF449" s="38"/>
      <c r="AG449" s="38"/>
    </row>
    <row r="450" spans="2:33" ht="15" customHeight="1" x14ac:dyDescent="0.25">
      <c r="B450" s="95"/>
      <c r="L450" s="495">
        <f>Samples!C433</f>
        <v>0</v>
      </c>
      <c r="M450" s="4" t="s">
        <v>5</v>
      </c>
      <c r="Q450" s="612"/>
      <c r="R450" s="40"/>
      <c r="S450" s="40"/>
      <c r="T450" s="40"/>
      <c r="U450" s="41"/>
      <c r="V450" s="41"/>
      <c r="W450" s="41"/>
      <c r="X450" s="41"/>
      <c r="Y450" s="41"/>
      <c r="Z450" s="38"/>
      <c r="AA450" s="38"/>
      <c r="AB450" s="38"/>
      <c r="AC450" s="38"/>
      <c r="AD450" s="38"/>
      <c r="AE450" s="38"/>
      <c r="AF450" s="38"/>
      <c r="AG450" s="38"/>
    </row>
    <row r="451" spans="2:33" ht="15" customHeight="1" x14ac:dyDescent="0.25">
      <c r="B451" s="95"/>
      <c r="L451" s="495">
        <f>Samples!C434</f>
        <v>0</v>
      </c>
      <c r="M451" s="4" t="s">
        <v>5</v>
      </c>
      <c r="Q451" s="612"/>
      <c r="R451" s="40"/>
      <c r="S451" s="40"/>
      <c r="T451" s="40"/>
      <c r="U451" s="41"/>
      <c r="V451" s="41"/>
      <c r="W451" s="41"/>
      <c r="X451" s="41"/>
      <c r="Y451" s="41"/>
      <c r="Z451" s="38"/>
      <c r="AA451" s="38"/>
      <c r="AB451" s="38"/>
      <c r="AC451" s="38"/>
      <c r="AD451" s="38"/>
      <c r="AE451" s="38"/>
      <c r="AF451" s="38"/>
      <c r="AG451" s="38"/>
    </row>
    <row r="452" spans="2:33" ht="15" customHeight="1" x14ac:dyDescent="0.25">
      <c r="B452" s="95"/>
      <c r="L452" s="495">
        <f>Samples!C435</f>
        <v>0</v>
      </c>
      <c r="M452" s="4" t="s">
        <v>5</v>
      </c>
      <c r="Q452" s="612"/>
      <c r="R452" s="40"/>
      <c r="S452" s="40"/>
      <c r="T452" s="40"/>
      <c r="U452" s="41"/>
      <c r="V452" s="41"/>
      <c r="W452" s="41"/>
      <c r="X452" s="41"/>
      <c r="Y452" s="41"/>
      <c r="Z452" s="38"/>
      <c r="AA452" s="38"/>
      <c r="AB452" s="38"/>
      <c r="AC452" s="38"/>
      <c r="AD452" s="38"/>
      <c r="AE452" s="38"/>
      <c r="AF452" s="38"/>
      <c r="AG452" s="38"/>
    </row>
    <row r="453" spans="2:33" ht="15" customHeight="1" x14ac:dyDescent="0.25">
      <c r="B453" s="95"/>
      <c r="L453" s="495">
        <f>Samples!C436</f>
        <v>0</v>
      </c>
      <c r="M453" s="4" t="s">
        <v>5</v>
      </c>
      <c r="Q453" s="612"/>
      <c r="R453" s="40"/>
      <c r="S453" s="40"/>
      <c r="T453" s="40"/>
      <c r="U453" s="41"/>
      <c r="V453" s="41"/>
      <c r="W453" s="41"/>
      <c r="X453" s="41"/>
      <c r="Y453" s="41"/>
      <c r="Z453" s="38"/>
      <c r="AA453" s="38"/>
      <c r="AB453" s="38"/>
      <c r="AC453" s="38"/>
      <c r="AD453" s="38"/>
      <c r="AE453" s="38"/>
      <c r="AF453" s="38"/>
      <c r="AG453" s="38"/>
    </row>
    <row r="454" spans="2:33" ht="15" customHeight="1" x14ac:dyDescent="0.25">
      <c r="B454" s="95"/>
      <c r="L454" s="495">
        <f>Samples!C437</f>
        <v>0</v>
      </c>
      <c r="M454" s="4" t="s">
        <v>5</v>
      </c>
      <c r="Q454" s="612"/>
      <c r="R454" s="40"/>
      <c r="S454" s="40"/>
      <c r="T454" s="40"/>
      <c r="U454" s="41"/>
      <c r="V454" s="41"/>
      <c r="W454" s="41"/>
      <c r="X454" s="41"/>
      <c r="Y454" s="41"/>
      <c r="Z454" s="38"/>
      <c r="AA454" s="38"/>
      <c r="AB454" s="38"/>
      <c r="AC454" s="38"/>
      <c r="AD454" s="38"/>
      <c r="AE454" s="38"/>
      <c r="AF454" s="38"/>
      <c r="AG454" s="38"/>
    </row>
    <row r="455" spans="2:33" ht="15" customHeight="1" x14ac:dyDescent="0.25">
      <c r="B455" s="95"/>
      <c r="L455" s="495">
        <f>Samples!C438</f>
        <v>0</v>
      </c>
      <c r="M455" s="4" t="s">
        <v>5</v>
      </c>
      <c r="Q455" s="612"/>
      <c r="R455" s="40"/>
      <c r="S455" s="40"/>
      <c r="T455" s="40"/>
      <c r="U455" s="41"/>
      <c r="V455" s="41"/>
      <c r="W455" s="41"/>
      <c r="X455" s="41"/>
      <c r="Y455" s="41"/>
      <c r="Z455" s="38"/>
      <c r="AA455" s="38"/>
      <c r="AB455" s="38"/>
      <c r="AC455" s="38"/>
      <c r="AD455" s="38"/>
      <c r="AE455" s="38"/>
      <c r="AF455" s="38"/>
      <c r="AG455" s="38"/>
    </row>
    <row r="456" spans="2:33" ht="15" customHeight="1" x14ac:dyDescent="0.25">
      <c r="B456" s="95"/>
      <c r="L456" s="495">
        <f>Samples!C439</f>
        <v>0</v>
      </c>
      <c r="M456" s="4" t="s">
        <v>5</v>
      </c>
      <c r="Q456" s="612"/>
      <c r="R456" s="40"/>
      <c r="S456" s="40"/>
      <c r="T456" s="40"/>
      <c r="U456" s="41"/>
      <c r="V456" s="41"/>
      <c r="W456" s="41"/>
      <c r="X456" s="41"/>
      <c r="Y456" s="41"/>
      <c r="Z456" s="38"/>
      <c r="AA456" s="38"/>
      <c r="AB456" s="38"/>
      <c r="AC456" s="38"/>
      <c r="AD456" s="38"/>
      <c r="AE456" s="38"/>
      <c r="AF456" s="38"/>
      <c r="AG456" s="38"/>
    </row>
    <row r="457" spans="2:33" ht="15" customHeight="1" x14ac:dyDescent="0.25">
      <c r="B457" s="95"/>
      <c r="L457" s="495">
        <f>Samples!C440</f>
        <v>0</v>
      </c>
      <c r="M457" s="4" t="s">
        <v>5</v>
      </c>
      <c r="Q457" s="612"/>
      <c r="R457" s="40"/>
      <c r="S457" s="40"/>
      <c r="T457" s="40"/>
      <c r="U457" s="41"/>
      <c r="V457" s="41"/>
      <c r="W457" s="41"/>
      <c r="X457" s="41"/>
      <c r="Y457" s="41"/>
      <c r="Z457" s="38"/>
      <c r="AA457" s="38"/>
      <c r="AB457" s="38"/>
      <c r="AC457" s="38"/>
      <c r="AD457" s="38"/>
      <c r="AE457" s="38"/>
      <c r="AF457" s="38"/>
      <c r="AG457" s="38"/>
    </row>
    <row r="458" spans="2:33" ht="15" customHeight="1" x14ac:dyDescent="0.25">
      <c r="B458" s="95"/>
      <c r="L458" s="495">
        <f>Samples!C441</f>
        <v>0</v>
      </c>
      <c r="M458" s="4" t="s">
        <v>5</v>
      </c>
      <c r="Q458" s="612"/>
      <c r="R458" s="40"/>
      <c r="S458" s="40"/>
      <c r="T458" s="40"/>
      <c r="U458" s="41"/>
      <c r="V458" s="41"/>
      <c r="W458" s="41"/>
      <c r="X458" s="41"/>
      <c r="Y458" s="41"/>
      <c r="Z458" s="38"/>
      <c r="AA458" s="38"/>
      <c r="AB458" s="38"/>
      <c r="AC458" s="38"/>
      <c r="AD458" s="38"/>
      <c r="AE458" s="38"/>
      <c r="AF458" s="38"/>
      <c r="AG458" s="38"/>
    </row>
    <row r="459" spans="2:33" ht="15" customHeight="1" x14ac:dyDescent="0.25">
      <c r="B459" s="95"/>
      <c r="L459" s="495">
        <f>Samples!C442</f>
        <v>0</v>
      </c>
      <c r="M459" s="4" t="s">
        <v>5</v>
      </c>
      <c r="Q459" s="612"/>
      <c r="R459" s="40"/>
      <c r="S459" s="40"/>
      <c r="T459" s="40"/>
      <c r="U459" s="41"/>
      <c r="V459" s="41"/>
      <c r="W459" s="41"/>
      <c r="X459" s="41"/>
      <c r="Y459" s="41"/>
      <c r="Z459" s="38"/>
      <c r="AA459" s="38"/>
      <c r="AB459" s="38"/>
      <c r="AC459" s="38"/>
      <c r="AD459" s="38"/>
      <c r="AE459" s="38"/>
      <c r="AF459" s="38"/>
      <c r="AG459" s="38"/>
    </row>
    <row r="460" spans="2:33" ht="15" customHeight="1" x14ac:dyDescent="0.25">
      <c r="B460" s="95"/>
      <c r="L460" s="495">
        <f>Samples!C443</f>
        <v>0</v>
      </c>
      <c r="M460" s="4" t="s">
        <v>5</v>
      </c>
      <c r="Q460" s="612"/>
      <c r="R460" s="40"/>
      <c r="S460" s="40"/>
      <c r="T460" s="40"/>
      <c r="U460" s="41"/>
      <c r="V460" s="41"/>
      <c r="W460" s="41"/>
      <c r="X460" s="41"/>
      <c r="Y460" s="41"/>
      <c r="Z460" s="38"/>
      <c r="AA460" s="38"/>
      <c r="AB460" s="38"/>
      <c r="AC460" s="38"/>
      <c r="AD460" s="38"/>
      <c r="AE460" s="38"/>
      <c r="AF460" s="38"/>
      <c r="AG460" s="38"/>
    </row>
    <row r="461" spans="2:33" ht="15" customHeight="1" x14ac:dyDescent="0.25">
      <c r="B461" s="95"/>
      <c r="L461" s="495">
        <f>Samples!C444</f>
        <v>0</v>
      </c>
      <c r="M461" s="4" t="s">
        <v>5</v>
      </c>
      <c r="Q461" s="612"/>
      <c r="R461" s="40"/>
      <c r="S461" s="40"/>
      <c r="T461" s="40"/>
      <c r="U461" s="41"/>
      <c r="V461" s="41"/>
      <c r="W461" s="41"/>
      <c r="X461" s="41"/>
      <c r="Y461" s="41"/>
      <c r="Z461" s="38"/>
      <c r="AA461" s="38"/>
      <c r="AB461" s="38"/>
      <c r="AC461" s="38"/>
      <c r="AD461" s="38"/>
      <c r="AE461" s="38"/>
      <c r="AF461" s="38"/>
      <c r="AG461" s="38"/>
    </row>
    <row r="462" spans="2:33" ht="15" customHeight="1" x14ac:dyDescent="0.25">
      <c r="B462" s="95"/>
      <c r="L462" s="495">
        <f>Samples!C445</f>
        <v>0</v>
      </c>
      <c r="M462" s="4" t="s">
        <v>5</v>
      </c>
      <c r="Q462" s="612"/>
      <c r="R462" s="40"/>
      <c r="S462" s="40"/>
      <c r="T462" s="40"/>
      <c r="U462" s="41"/>
      <c r="V462" s="41"/>
      <c r="W462" s="41"/>
      <c r="X462" s="41"/>
      <c r="Y462" s="41"/>
      <c r="Z462" s="38"/>
      <c r="AA462" s="38"/>
      <c r="AB462" s="38"/>
      <c r="AC462" s="38"/>
      <c r="AD462" s="38"/>
      <c r="AE462" s="38"/>
      <c r="AF462" s="38"/>
      <c r="AG462" s="38"/>
    </row>
    <row r="463" spans="2:33" ht="15" customHeight="1" x14ac:dyDescent="0.25">
      <c r="B463" s="95"/>
      <c r="L463" s="495">
        <f>Samples!C446</f>
        <v>0</v>
      </c>
      <c r="M463" s="4" t="s">
        <v>5</v>
      </c>
      <c r="Q463" s="612"/>
      <c r="R463" s="40"/>
      <c r="S463" s="40"/>
      <c r="T463" s="40"/>
      <c r="U463" s="41"/>
      <c r="V463" s="41"/>
      <c r="W463" s="41"/>
      <c r="X463" s="41"/>
      <c r="Y463" s="41"/>
      <c r="Z463" s="38"/>
      <c r="AA463" s="38"/>
      <c r="AB463" s="38"/>
      <c r="AC463" s="38"/>
      <c r="AD463" s="38"/>
      <c r="AE463" s="38"/>
      <c r="AF463" s="38"/>
      <c r="AG463" s="38"/>
    </row>
    <row r="464" spans="2:33" ht="15" customHeight="1" x14ac:dyDescent="0.25">
      <c r="B464" s="95"/>
      <c r="L464" s="495">
        <f>Samples!C447</f>
        <v>0</v>
      </c>
      <c r="M464" s="4" t="s">
        <v>5</v>
      </c>
      <c r="Q464" s="612"/>
      <c r="R464" s="40"/>
      <c r="S464" s="40"/>
      <c r="T464" s="40"/>
      <c r="U464" s="41"/>
      <c r="V464" s="41"/>
      <c r="W464" s="41"/>
      <c r="X464" s="41"/>
      <c r="Y464" s="41"/>
      <c r="Z464" s="38"/>
      <c r="AA464" s="38"/>
      <c r="AB464" s="38"/>
      <c r="AC464" s="38"/>
      <c r="AD464" s="38"/>
      <c r="AE464" s="38"/>
      <c r="AF464" s="38"/>
      <c r="AG464" s="38"/>
    </row>
    <row r="465" spans="2:33" ht="15" customHeight="1" x14ac:dyDescent="0.25">
      <c r="B465" s="95"/>
      <c r="L465" s="495">
        <f>Samples!C448</f>
        <v>0</v>
      </c>
      <c r="M465" s="4" t="s">
        <v>5</v>
      </c>
      <c r="Q465" s="612"/>
      <c r="R465" s="40"/>
      <c r="S465" s="40"/>
      <c r="T465" s="40"/>
      <c r="U465" s="41"/>
      <c r="V465" s="41"/>
      <c r="W465" s="41"/>
      <c r="X465" s="41"/>
      <c r="Y465" s="41"/>
      <c r="Z465" s="38"/>
      <c r="AA465" s="38"/>
      <c r="AB465" s="38"/>
      <c r="AC465" s="38"/>
      <c r="AD465" s="38"/>
      <c r="AE465" s="38"/>
      <c r="AF465" s="38"/>
      <c r="AG465" s="38"/>
    </row>
    <row r="466" spans="2:33" ht="15" customHeight="1" x14ac:dyDescent="0.25">
      <c r="B466" s="95"/>
      <c r="L466" s="495">
        <f>Samples!C449</f>
        <v>0</v>
      </c>
      <c r="M466" s="4" t="s">
        <v>5</v>
      </c>
      <c r="Q466" s="612"/>
      <c r="R466" s="40"/>
      <c r="S466" s="40"/>
      <c r="T466" s="40"/>
      <c r="U466" s="41"/>
      <c r="V466" s="41"/>
      <c r="W466" s="41"/>
      <c r="X466" s="41"/>
      <c r="Y466" s="41"/>
      <c r="Z466" s="38"/>
      <c r="AA466" s="38"/>
      <c r="AB466" s="38"/>
      <c r="AC466" s="38"/>
      <c r="AD466" s="38"/>
      <c r="AE466" s="38"/>
      <c r="AF466" s="38"/>
      <c r="AG466" s="38"/>
    </row>
    <row r="467" spans="2:33" ht="15" customHeight="1" x14ac:dyDescent="0.25">
      <c r="B467" s="95"/>
      <c r="L467" s="495">
        <f>Samples!C450</f>
        <v>0</v>
      </c>
      <c r="M467" s="4" t="s">
        <v>5</v>
      </c>
      <c r="Q467" s="612"/>
      <c r="R467" s="40"/>
      <c r="S467" s="40"/>
      <c r="T467" s="40"/>
      <c r="U467" s="41"/>
      <c r="V467" s="41"/>
      <c r="W467" s="41"/>
      <c r="X467" s="41"/>
      <c r="Y467" s="41"/>
      <c r="Z467" s="38"/>
      <c r="AA467" s="38"/>
      <c r="AB467" s="38"/>
      <c r="AC467" s="38"/>
      <c r="AD467" s="38"/>
      <c r="AE467" s="38"/>
      <c r="AF467" s="38"/>
      <c r="AG467" s="38"/>
    </row>
    <row r="468" spans="2:33" ht="15" customHeight="1" x14ac:dyDescent="0.25">
      <c r="B468" s="95"/>
      <c r="L468" s="495">
        <f>Samples!C451</f>
        <v>0</v>
      </c>
      <c r="M468" s="4" t="s">
        <v>5</v>
      </c>
      <c r="Q468" s="612"/>
      <c r="R468" s="40"/>
      <c r="S468" s="40"/>
      <c r="T468" s="40"/>
      <c r="U468" s="41"/>
      <c r="V468" s="41"/>
      <c r="W468" s="41"/>
      <c r="X468" s="41"/>
      <c r="Y468" s="41"/>
      <c r="Z468" s="38"/>
      <c r="AA468" s="38"/>
      <c r="AB468" s="38"/>
      <c r="AC468" s="38"/>
      <c r="AD468" s="38"/>
      <c r="AE468" s="38"/>
      <c r="AF468" s="38"/>
      <c r="AG468" s="38"/>
    </row>
    <row r="469" spans="2:33" ht="15" customHeight="1" x14ac:dyDescent="0.25">
      <c r="B469" s="95"/>
      <c r="L469" s="495">
        <f>Samples!C452</f>
        <v>0</v>
      </c>
      <c r="M469" s="4" t="s">
        <v>5</v>
      </c>
      <c r="Q469" s="612"/>
      <c r="R469" s="40"/>
      <c r="S469" s="40"/>
      <c r="T469" s="40"/>
      <c r="U469" s="41"/>
      <c r="V469" s="41"/>
      <c r="W469" s="41"/>
      <c r="X469" s="41"/>
      <c r="Y469" s="41"/>
      <c r="Z469" s="38"/>
      <c r="AA469" s="38"/>
      <c r="AB469" s="38"/>
      <c r="AC469" s="38"/>
      <c r="AD469" s="38"/>
      <c r="AE469" s="38"/>
      <c r="AF469" s="38"/>
      <c r="AG469" s="38"/>
    </row>
    <row r="470" spans="2:33" ht="15" customHeight="1" x14ac:dyDescent="0.25">
      <c r="B470" s="95"/>
      <c r="L470" s="495">
        <f>Samples!C453</f>
        <v>0</v>
      </c>
      <c r="M470" s="4" t="s">
        <v>5</v>
      </c>
      <c r="Q470" s="612"/>
      <c r="R470" s="40"/>
      <c r="S470" s="40"/>
      <c r="T470" s="40"/>
      <c r="U470" s="41"/>
      <c r="V470" s="41"/>
      <c r="W470" s="41"/>
      <c r="X470" s="41"/>
      <c r="Y470" s="41"/>
      <c r="Z470" s="38"/>
      <c r="AA470" s="38"/>
      <c r="AB470" s="38"/>
      <c r="AC470" s="38"/>
      <c r="AD470" s="38"/>
      <c r="AE470" s="38"/>
      <c r="AF470" s="38"/>
      <c r="AG470" s="38"/>
    </row>
    <row r="471" spans="2:33" ht="15" customHeight="1" x14ac:dyDescent="0.25">
      <c r="B471" s="95"/>
      <c r="L471" s="495">
        <f>Samples!C454</f>
        <v>0</v>
      </c>
      <c r="M471" s="4" t="s">
        <v>5</v>
      </c>
      <c r="Q471" s="612"/>
      <c r="R471" s="40"/>
      <c r="S471" s="40"/>
      <c r="T471" s="40"/>
      <c r="U471" s="41"/>
      <c r="V471" s="41"/>
      <c r="W471" s="41"/>
      <c r="X471" s="41"/>
      <c r="Y471" s="41"/>
      <c r="Z471" s="38"/>
      <c r="AA471" s="38"/>
      <c r="AB471" s="38"/>
      <c r="AC471" s="38"/>
      <c r="AD471" s="38"/>
      <c r="AE471" s="38"/>
      <c r="AF471" s="38"/>
      <c r="AG471" s="38"/>
    </row>
    <row r="472" spans="2:33" ht="15" customHeight="1" x14ac:dyDescent="0.25">
      <c r="B472" s="95"/>
      <c r="L472" s="495">
        <f>Samples!C455</f>
        <v>0</v>
      </c>
      <c r="M472" s="4" t="s">
        <v>5</v>
      </c>
      <c r="Q472" s="612"/>
      <c r="R472" s="40"/>
      <c r="S472" s="40"/>
      <c r="T472" s="40"/>
      <c r="U472" s="41"/>
      <c r="V472" s="41"/>
      <c r="W472" s="41"/>
      <c r="X472" s="41"/>
      <c r="Y472" s="41"/>
      <c r="Z472" s="38"/>
      <c r="AA472" s="38"/>
      <c r="AB472" s="38"/>
      <c r="AC472" s="38"/>
      <c r="AD472" s="38"/>
      <c r="AE472" s="38"/>
      <c r="AF472" s="38"/>
      <c r="AG472" s="38"/>
    </row>
    <row r="473" spans="2:33" ht="15" customHeight="1" x14ac:dyDescent="0.25">
      <c r="B473" s="95"/>
      <c r="L473" s="495">
        <f>Samples!C456</f>
        <v>0</v>
      </c>
      <c r="M473" s="4" t="s">
        <v>5</v>
      </c>
      <c r="Q473" s="612"/>
      <c r="R473" s="40"/>
      <c r="S473" s="40"/>
      <c r="T473" s="40"/>
      <c r="U473" s="41"/>
      <c r="V473" s="41"/>
      <c r="W473" s="41"/>
      <c r="X473" s="41"/>
      <c r="Y473" s="41"/>
      <c r="Z473" s="38"/>
      <c r="AA473" s="38"/>
      <c r="AB473" s="38"/>
      <c r="AC473" s="38"/>
      <c r="AD473" s="38"/>
      <c r="AE473" s="38"/>
      <c r="AF473" s="38"/>
      <c r="AG473" s="38"/>
    </row>
    <row r="474" spans="2:33" ht="15" customHeight="1" x14ac:dyDescent="0.25">
      <c r="B474" s="95"/>
      <c r="L474" s="495">
        <f>Samples!C457</f>
        <v>0</v>
      </c>
      <c r="M474" s="4" t="s">
        <v>5</v>
      </c>
      <c r="Q474" s="612"/>
      <c r="R474" s="40"/>
      <c r="S474" s="40"/>
      <c r="T474" s="40"/>
      <c r="U474" s="41"/>
      <c r="V474" s="41"/>
      <c r="W474" s="41"/>
      <c r="X474" s="41"/>
      <c r="Y474" s="41"/>
      <c r="Z474" s="38"/>
      <c r="AA474" s="38"/>
      <c r="AB474" s="38"/>
      <c r="AC474" s="38"/>
      <c r="AD474" s="38"/>
      <c r="AE474" s="38"/>
      <c r="AF474" s="38"/>
      <c r="AG474" s="38"/>
    </row>
    <row r="475" spans="2:33" ht="15" customHeight="1" x14ac:dyDescent="0.25">
      <c r="B475" s="95"/>
      <c r="L475" s="495">
        <f>Samples!C458</f>
        <v>0</v>
      </c>
      <c r="M475" s="4" t="s">
        <v>5</v>
      </c>
      <c r="Q475" s="612"/>
      <c r="R475" s="40"/>
      <c r="S475" s="40"/>
      <c r="T475" s="40"/>
      <c r="U475" s="41"/>
      <c r="V475" s="41"/>
      <c r="W475" s="41"/>
      <c r="X475" s="41"/>
      <c r="Y475" s="41"/>
      <c r="Z475" s="38"/>
      <c r="AA475" s="38"/>
      <c r="AB475" s="38"/>
      <c r="AC475" s="38"/>
      <c r="AD475" s="38"/>
      <c r="AE475" s="38"/>
      <c r="AF475" s="38"/>
      <c r="AG475" s="38"/>
    </row>
    <row r="476" spans="2:33" ht="15" customHeight="1" x14ac:dyDescent="0.25">
      <c r="B476" s="95"/>
      <c r="L476" s="495">
        <f>Samples!C459</f>
        <v>0</v>
      </c>
      <c r="M476" s="4" t="s">
        <v>5</v>
      </c>
      <c r="Q476" s="612"/>
      <c r="R476" s="40"/>
      <c r="S476" s="40"/>
      <c r="T476" s="40"/>
      <c r="U476" s="41"/>
      <c r="V476" s="41"/>
      <c r="W476" s="41"/>
      <c r="X476" s="41"/>
      <c r="Y476" s="41"/>
      <c r="Z476" s="38"/>
      <c r="AA476" s="38"/>
      <c r="AB476" s="38"/>
      <c r="AC476" s="38"/>
      <c r="AD476" s="38"/>
      <c r="AE476" s="38"/>
      <c r="AF476" s="38"/>
      <c r="AG476" s="38"/>
    </row>
    <row r="477" spans="2:33" ht="15" customHeight="1" x14ac:dyDescent="0.25">
      <c r="B477" s="95"/>
      <c r="L477" s="495">
        <f>Samples!C460</f>
        <v>0</v>
      </c>
      <c r="M477" s="4" t="s">
        <v>5</v>
      </c>
      <c r="Q477" s="612"/>
      <c r="R477" s="40"/>
      <c r="S477" s="40"/>
      <c r="T477" s="40"/>
      <c r="U477" s="41"/>
      <c r="V477" s="41"/>
      <c r="W477" s="41"/>
      <c r="X477" s="41"/>
      <c r="Y477" s="41"/>
      <c r="Z477" s="38"/>
      <c r="AA477" s="38"/>
      <c r="AB477" s="38"/>
      <c r="AC477" s="38"/>
      <c r="AD477" s="38"/>
      <c r="AE477" s="38"/>
      <c r="AF477" s="38"/>
      <c r="AG477" s="38"/>
    </row>
    <row r="478" spans="2:33" ht="15" customHeight="1" x14ac:dyDescent="0.25">
      <c r="B478" s="95"/>
      <c r="L478" s="495">
        <f>Samples!C461</f>
        <v>0</v>
      </c>
      <c r="M478" s="4" t="s">
        <v>5</v>
      </c>
      <c r="Q478" s="612"/>
      <c r="R478" s="40"/>
      <c r="S478" s="40"/>
      <c r="T478" s="40"/>
      <c r="U478" s="41"/>
      <c r="V478" s="41"/>
      <c r="W478" s="41"/>
      <c r="X478" s="41"/>
      <c r="Y478" s="41"/>
      <c r="Z478" s="38"/>
      <c r="AA478" s="38"/>
      <c r="AB478" s="38"/>
      <c r="AC478" s="38"/>
      <c r="AD478" s="38"/>
      <c r="AE478" s="38"/>
      <c r="AF478" s="38"/>
      <c r="AG478" s="38"/>
    </row>
    <row r="479" spans="2:33" ht="15" customHeight="1" x14ac:dyDescent="0.25">
      <c r="B479" s="95"/>
      <c r="L479" s="495">
        <f>Samples!C462</f>
        <v>0</v>
      </c>
      <c r="M479" s="4" t="s">
        <v>5</v>
      </c>
      <c r="Q479" s="612"/>
      <c r="R479" s="40"/>
      <c r="S479" s="40"/>
      <c r="T479" s="40"/>
      <c r="U479" s="41"/>
      <c r="V479" s="41"/>
      <c r="W479" s="41"/>
      <c r="X479" s="41"/>
      <c r="Y479" s="41"/>
      <c r="Z479" s="38"/>
      <c r="AA479" s="38"/>
      <c r="AB479" s="38"/>
      <c r="AC479" s="38"/>
      <c r="AD479" s="38"/>
      <c r="AE479" s="38"/>
      <c r="AF479" s="38"/>
      <c r="AG479" s="38"/>
    </row>
    <row r="480" spans="2:33" ht="15" customHeight="1" x14ac:dyDescent="0.25">
      <c r="B480" s="95"/>
      <c r="L480" s="495">
        <f>Samples!C463</f>
        <v>0</v>
      </c>
      <c r="M480" s="4" t="s">
        <v>5</v>
      </c>
      <c r="Q480" s="612"/>
      <c r="R480" s="40"/>
      <c r="S480" s="40"/>
      <c r="T480" s="40"/>
      <c r="U480" s="41"/>
      <c r="V480" s="41"/>
      <c r="W480" s="41"/>
      <c r="X480" s="41"/>
      <c r="Y480" s="41"/>
      <c r="Z480" s="38"/>
      <c r="AA480" s="38"/>
      <c r="AB480" s="38"/>
      <c r="AC480" s="38"/>
      <c r="AD480" s="38"/>
      <c r="AE480" s="38"/>
      <c r="AF480" s="38"/>
      <c r="AG480" s="38"/>
    </row>
    <row r="481" spans="2:33" ht="15" customHeight="1" x14ac:dyDescent="0.25">
      <c r="B481" s="95"/>
      <c r="L481" s="495">
        <f>Samples!C464</f>
        <v>0</v>
      </c>
      <c r="M481" s="4" t="s">
        <v>5</v>
      </c>
      <c r="Q481" s="612"/>
      <c r="R481" s="40"/>
      <c r="S481" s="40"/>
      <c r="T481" s="40"/>
      <c r="U481" s="41"/>
      <c r="V481" s="41"/>
      <c r="W481" s="41"/>
      <c r="X481" s="41"/>
      <c r="Y481" s="41"/>
      <c r="Z481" s="38"/>
      <c r="AA481" s="38"/>
      <c r="AB481" s="38"/>
      <c r="AC481" s="38"/>
      <c r="AD481" s="38"/>
      <c r="AE481" s="38"/>
      <c r="AF481" s="38"/>
      <c r="AG481" s="38"/>
    </row>
    <row r="482" spans="2:33" ht="15" customHeight="1" x14ac:dyDescent="0.25">
      <c r="B482" s="95"/>
      <c r="L482" s="495">
        <f>Samples!C465</f>
        <v>0</v>
      </c>
      <c r="M482" s="4" t="s">
        <v>5</v>
      </c>
      <c r="Q482" s="612"/>
      <c r="R482" s="40"/>
      <c r="S482" s="40"/>
      <c r="T482" s="40"/>
      <c r="U482" s="41"/>
      <c r="V482" s="41"/>
      <c r="W482" s="41"/>
      <c r="X482" s="41"/>
      <c r="Y482" s="41"/>
      <c r="Z482" s="38"/>
      <c r="AA482" s="38"/>
      <c r="AB482" s="38"/>
      <c r="AC482" s="38"/>
      <c r="AD482" s="38"/>
      <c r="AE482" s="38"/>
      <c r="AF482" s="38"/>
      <c r="AG482" s="38"/>
    </row>
    <row r="483" spans="2:33" ht="15" customHeight="1" x14ac:dyDescent="0.25">
      <c r="B483" s="95"/>
      <c r="L483" s="495">
        <f>Samples!C466</f>
        <v>0</v>
      </c>
      <c r="M483" s="4" t="s">
        <v>5</v>
      </c>
      <c r="Q483" s="612"/>
      <c r="R483" s="40"/>
      <c r="S483" s="40"/>
      <c r="T483" s="40"/>
      <c r="U483" s="41"/>
      <c r="V483" s="41"/>
      <c r="W483" s="41"/>
      <c r="X483" s="41"/>
      <c r="Y483" s="41"/>
      <c r="Z483" s="38"/>
      <c r="AA483" s="38"/>
      <c r="AB483" s="38"/>
      <c r="AC483" s="38"/>
      <c r="AD483" s="38"/>
      <c r="AE483" s="38"/>
      <c r="AF483" s="38"/>
      <c r="AG483" s="38"/>
    </row>
    <row r="484" spans="2:33" ht="15" customHeight="1" x14ac:dyDescent="0.25">
      <c r="B484" s="95"/>
      <c r="L484" s="495">
        <f>Samples!C467</f>
        <v>0</v>
      </c>
      <c r="M484" s="4" t="s">
        <v>5</v>
      </c>
      <c r="Q484" s="612"/>
      <c r="R484" s="40"/>
      <c r="S484" s="40"/>
      <c r="T484" s="40"/>
      <c r="U484" s="41"/>
      <c r="V484" s="41"/>
      <c r="W484" s="41"/>
      <c r="X484" s="41"/>
      <c r="Y484" s="41"/>
      <c r="Z484" s="38"/>
      <c r="AA484" s="38"/>
      <c r="AB484" s="38"/>
      <c r="AC484" s="38"/>
      <c r="AD484" s="38"/>
      <c r="AE484" s="38"/>
      <c r="AF484" s="38"/>
      <c r="AG484" s="38"/>
    </row>
    <row r="485" spans="2:33" ht="15" customHeight="1" x14ac:dyDescent="0.25">
      <c r="B485" s="95"/>
      <c r="L485" s="495">
        <f>Samples!C468</f>
        <v>0</v>
      </c>
      <c r="M485" s="4" t="s">
        <v>5</v>
      </c>
      <c r="Q485" s="612"/>
      <c r="R485" s="40"/>
      <c r="S485" s="40"/>
      <c r="T485" s="40"/>
      <c r="U485" s="41"/>
      <c r="V485" s="41"/>
      <c r="W485" s="41"/>
      <c r="X485" s="41"/>
      <c r="Y485" s="41"/>
      <c r="Z485" s="38"/>
      <c r="AA485" s="38"/>
      <c r="AB485" s="38"/>
      <c r="AC485" s="38"/>
      <c r="AD485" s="38"/>
      <c r="AE485" s="38"/>
      <c r="AF485" s="38"/>
      <c r="AG485" s="38"/>
    </row>
    <row r="486" spans="2:33" ht="15" customHeight="1" x14ac:dyDescent="0.25">
      <c r="B486" s="95"/>
      <c r="L486" s="495">
        <f>Samples!C469</f>
        <v>0</v>
      </c>
      <c r="M486" s="4" t="s">
        <v>5</v>
      </c>
      <c r="Q486" s="612"/>
      <c r="R486" s="40"/>
      <c r="S486" s="40"/>
      <c r="T486" s="40"/>
      <c r="U486" s="41"/>
      <c r="V486" s="41"/>
      <c r="W486" s="41"/>
      <c r="X486" s="41"/>
      <c r="Y486" s="41"/>
      <c r="Z486" s="38"/>
      <c r="AA486" s="38"/>
      <c r="AB486" s="38"/>
      <c r="AC486" s="38"/>
      <c r="AD486" s="38"/>
      <c r="AE486" s="38"/>
      <c r="AF486" s="38"/>
      <c r="AG486" s="38"/>
    </row>
    <row r="487" spans="2:33" ht="15" customHeight="1" x14ac:dyDescent="0.25">
      <c r="B487" s="95"/>
      <c r="L487" s="495">
        <f>Samples!C470</f>
        <v>0</v>
      </c>
      <c r="M487" s="4" t="s">
        <v>5</v>
      </c>
      <c r="Q487" s="612"/>
      <c r="R487" s="40"/>
      <c r="S487" s="40"/>
      <c r="T487" s="40"/>
      <c r="U487" s="41"/>
      <c r="V487" s="41"/>
      <c r="W487" s="41"/>
      <c r="X487" s="41"/>
      <c r="Y487" s="41"/>
      <c r="Z487" s="38"/>
      <c r="AA487" s="38"/>
      <c r="AB487" s="38"/>
      <c r="AC487" s="38"/>
      <c r="AD487" s="38"/>
      <c r="AE487" s="38"/>
      <c r="AF487" s="38"/>
      <c r="AG487" s="38"/>
    </row>
    <row r="488" spans="2:33" ht="15" customHeight="1" x14ac:dyDescent="0.25">
      <c r="B488" s="95"/>
      <c r="L488" s="495">
        <f>Samples!C471</f>
        <v>0</v>
      </c>
      <c r="M488" s="4" t="s">
        <v>5</v>
      </c>
      <c r="Q488" s="612"/>
      <c r="R488" s="40"/>
      <c r="S488" s="40"/>
      <c r="T488" s="40"/>
      <c r="U488" s="41"/>
      <c r="V488" s="41"/>
      <c r="W488" s="41"/>
      <c r="X488" s="41"/>
      <c r="Y488" s="41"/>
      <c r="Z488" s="38"/>
      <c r="AA488" s="38"/>
      <c r="AB488" s="38"/>
      <c r="AC488" s="38"/>
      <c r="AD488" s="38"/>
      <c r="AE488" s="38"/>
      <c r="AF488" s="38"/>
      <c r="AG488" s="38"/>
    </row>
    <row r="489" spans="2:33" ht="15" customHeight="1" x14ac:dyDescent="0.25">
      <c r="B489" s="95"/>
      <c r="L489" s="495">
        <f>Samples!C472</f>
        <v>0</v>
      </c>
      <c r="M489" s="4" t="s">
        <v>5</v>
      </c>
      <c r="Q489" s="612"/>
      <c r="R489" s="40"/>
      <c r="S489" s="40"/>
      <c r="T489" s="40"/>
      <c r="U489" s="41"/>
      <c r="V489" s="41"/>
      <c r="W489" s="41"/>
      <c r="X489" s="41"/>
      <c r="Y489" s="41"/>
      <c r="Z489" s="38"/>
      <c r="AA489" s="38"/>
      <c r="AB489" s="38"/>
      <c r="AC489" s="38"/>
      <c r="AD489" s="38"/>
      <c r="AE489" s="38"/>
      <c r="AF489" s="38"/>
      <c r="AG489" s="38"/>
    </row>
    <row r="490" spans="2:33" ht="15" customHeight="1" x14ac:dyDescent="0.25">
      <c r="B490" s="95"/>
      <c r="L490" s="495">
        <f>Samples!C473</f>
        <v>0</v>
      </c>
      <c r="M490" s="4" t="s">
        <v>5</v>
      </c>
      <c r="Q490" s="612"/>
      <c r="R490" s="40"/>
      <c r="S490" s="40"/>
      <c r="T490" s="40"/>
      <c r="U490" s="41"/>
      <c r="V490" s="41"/>
      <c r="W490" s="41"/>
      <c r="X490" s="41"/>
      <c r="Y490" s="41"/>
      <c r="Z490" s="38"/>
      <c r="AA490" s="38"/>
      <c r="AB490" s="38"/>
      <c r="AC490" s="38"/>
      <c r="AD490" s="38"/>
      <c r="AE490" s="38"/>
      <c r="AF490" s="38"/>
      <c r="AG490" s="38"/>
    </row>
    <row r="491" spans="2:33" ht="15" customHeight="1" x14ac:dyDescent="0.25">
      <c r="B491" s="95"/>
      <c r="L491" s="495">
        <f>Samples!C474</f>
        <v>0</v>
      </c>
      <c r="M491" s="4" t="s">
        <v>5</v>
      </c>
      <c r="Q491" s="612"/>
      <c r="R491" s="40"/>
      <c r="S491" s="40"/>
      <c r="T491" s="40"/>
      <c r="U491" s="41"/>
      <c r="V491" s="41"/>
      <c r="W491" s="41"/>
      <c r="X491" s="41"/>
      <c r="Y491" s="41"/>
      <c r="Z491" s="38"/>
      <c r="AA491" s="38"/>
      <c r="AB491" s="38"/>
      <c r="AC491" s="38"/>
      <c r="AD491" s="38"/>
      <c r="AE491" s="38"/>
      <c r="AF491" s="38"/>
      <c r="AG491" s="38"/>
    </row>
    <row r="492" spans="2:33" ht="15" customHeight="1" x14ac:dyDescent="0.25">
      <c r="B492" s="95"/>
      <c r="L492" s="495">
        <f>Samples!C475</f>
        <v>0</v>
      </c>
      <c r="M492" s="4" t="s">
        <v>5</v>
      </c>
      <c r="Q492" s="612"/>
      <c r="R492" s="40"/>
      <c r="S492" s="40"/>
      <c r="T492" s="40"/>
      <c r="U492" s="41"/>
      <c r="V492" s="41"/>
      <c r="W492" s="41"/>
      <c r="X492" s="41"/>
      <c r="Y492" s="41"/>
      <c r="Z492" s="38"/>
      <c r="AA492" s="38"/>
      <c r="AB492" s="38"/>
      <c r="AC492" s="38"/>
      <c r="AD492" s="38"/>
      <c r="AE492" s="38"/>
      <c r="AF492" s="38"/>
      <c r="AG492" s="38"/>
    </row>
    <row r="493" spans="2:33" ht="15" customHeight="1" x14ac:dyDescent="0.25">
      <c r="B493" s="95"/>
      <c r="L493" s="495">
        <f>Samples!C476</f>
        <v>0</v>
      </c>
      <c r="M493" s="4" t="s">
        <v>5</v>
      </c>
      <c r="Q493" s="612"/>
      <c r="R493" s="40"/>
      <c r="S493" s="40"/>
      <c r="T493" s="40"/>
      <c r="U493" s="41"/>
      <c r="V493" s="41"/>
      <c r="W493" s="41"/>
      <c r="X493" s="41"/>
      <c r="Y493" s="41"/>
      <c r="Z493" s="38"/>
      <c r="AA493" s="38"/>
      <c r="AB493" s="38"/>
      <c r="AC493" s="38"/>
      <c r="AD493" s="38"/>
      <c r="AE493" s="38"/>
      <c r="AF493" s="38"/>
      <c r="AG493" s="38"/>
    </row>
    <row r="494" spans="2:33" ht="15" customHeight="1" x14ac:dyDescent="0.25">
      <c r="B494" s="95"/>
      <c r="L494" s="495">
        <f>Samples!C477</f>
        <v>0</v>
      </c>
      <c r="M494" s="4" t="s">
        <v>5</v>
      </c>
      <c r="Q494" s="612"/>
      <c r="R494" s="40"/>
      <c r="S494" s="40"/>
      <c r="T494" s="40"/>
      <c r="U494" s="41"/>
      <c r="V494" s="41"/>
      <c r="W494" s="41"/>
      <c r="X494" s="41"/>
      <c r="Y494" s="41"/>
      <c r="Z494" s="38"/>
      <c r="AA494" s="38"/>
      <c r="AB494" s="38"/>
      <c r="AC494" s="38"/>
      <c r="AD494" s="38"/>
      <c r="AE494" s="38"/>
      <c r="AF494" s="38"/>
      <c r="AG494" s="38"/>
    </row>
    <row r="495" spans="2:33" ht="15" customHeight="1" x14ac:dyDescent="0.25">
      <c r="B495" s="95"/>
      <c r="L495" s="495">
        <f>Samples!C478</f>
        <v>0</v>
      </c>
      <c r="M495" s="4" t="s">
        <v>5</v>
      </c>
      <c r="Q495" s="612"/>
      <c r="R495" s="40"/>
      <c r="S495" s="40"/>
      <c r="T495" s="40"/>
      <c r="U495" s="41"/>
      <c r="V495" s="41"/>
      <c r="W495" s="41"/>
      <c r="X495" s="41"/>
      <c r="Y495" s="41"/>
      <c r="Z495" s="38"/>
      <c r="AA495" s="38"/>
      <c r="AB495" s="38"/>
      <c r="AC495" s="38"/>
      <c r="AD495" s="38"/>
      <c r="AE495" s="38"/>
      <c r="AF495" s="38"/>
      <c r="AG495" s="38"/>
    </row>
    <row r="496" spans="2:33" ht="15" customHeight="1" x14ac:dyDescent="0.25">
      <c r="B496" s="95"/>
      <c r="L496" s="495">
        <f>Samples!C479</f>
        <v>0</v>
      </c>
      <c r="M496" s="4" t="s">
        <v>5</v>
      </c>
      <c r="Q496" s="612"/>
      <c r="R496" s="40"/>
      <c r="S496" s="40"/>
      <c r="T496" s="40"/>
      <c r="U496" s="41"/>
      <c r="V496" s="41"/>
      <c r="W496" s="41"/>
      <c r="X496" s="41"/>
      <c r="Y496" s="41"/>
      <c r="Z496" s="38"/>
      <c r="AA496" s="38"/>
      <c r="AB496" s="38"/>
      <c r="AC496" s="38"/>
      <c r="AD496" s="38"/>
      <c r="AE496" s="38"/>
      <c r="AF496" s="38"/>
      <c r="AG496" s="38"/>
    </row>
    <row r="497" spans="2:33" ht="15" customHeight="1" x14ac:dyDescent="0.25">
      <c r="B497" s="95"/>
      <c r="L497" s="495">
        <f>Samples!C480</f>
        <v>0</v>
      </c>
      <c r="M497" s="4" t="s">
        <v>5</v>
      </c>
      <c r="Q497" s="612"/>
      <c r="R497" s="40"/>
      <c r="S497" s="40"/>
      <c r="T497" s="40"/>
      <c r="U497" s="41"/>
      <c r="V497" s="41"/>
      <c r="W497" s="41"/>
      <c r="X497" s="41"/>
      <c r="Y497" s="41"/>
      <c r="Z497" s="38"/>
      <c r="AA497" s="38"/>
      <c r="AB497" s="38"/>
      <c r="AC497" s="38"/>
      <c r="AD497" s="38"/>
      <c r="AE497" s="38"/>
      <c r="AF497" s="38"/>
      <c r="AG497" s="38"/>
    </row>
    <row r="498" spans="2:33" ht="15" customHeight="1" x14ac:dyDescent="0.25">
      <c r="B498" s="95"/>
      <c r="L498" s="495">
        <f>Samples!C481</f>
        <v>0</v>
      </c>
      <c r="M498" s="4" t="s">
        <v>5</v>
      </c>
      <c r="Q498" s="612"/>
      <c r="R498" s="40"/>
      <c r="S498" s="40"/>
      <c r="T498" s="40"/>
      <c r="U498" s="41"/>
      <c r="V498" s="41"/>
      <c r="W498" s="41"/>
      <c r="X498" s="41"/>
      <c r="Y498" s="41"/>
      <c r="Z498" s="38"/>
      <c r="AA498" s="38"/>
      <c r="AB498" s="38"/>
      <c r="AC498" s="38"/>
      <c r="AD498" s="38"/>
      <c r="AE498" s="38"/>
      <c r="AF498" s="38"/>
      <c r="AG498" s="38"/>
    </row>
    <row r="499" spans="2:33" ht="15" customHeight="1" x14ac:dyDescent="0.25">
      <c r="B499" s="95"/>
      <c r="L499" s="495">
        <f>Samples!C482</f>
        <v>0</v>
      </c>
      <c r="M499" s="4" t="s">
        <v>5</v>
      </c>
      <c r="Q499" s="612"/>
      <c r="R499" s="40"/>
      <c r="S499" s="40"/>
      <c r="T499" s="40"/>
      <c r="U499" s="41"/>
      <c r="V499" s="41"/>
      <c r="W499" s="41"/>
      <c r="X499" s="41"/>
      <c r="Y499" s="41"/>
      <c r="Z499" s="38"/>
      <c r="AA499" s="38"/>
      <c r="AB499" s="38"/>
      <c r="AC499" s="38"/>
      <c r="AD499" s="38"/>
      <c r="AE499" s="38"/>
      <c r="AF499" s="38"/>
      <c r="AG499" s="38"/>
    </row>
    <row r="500" spans="2:33" ht="15" customHeight="1" x14ac:dyDescent="0.25">
      <c r="B500" s="95"/>
      <c r="L500" s="495">
        <f>Samples!C483</f>
        <v>0</v>
      </c>
      <c r="M500" s="4" t="s">
        <v>5</v>
      </c>
      <c r="Q500" s="612"/>
      <c r="R500" s="40"/>
      <c r="S500" s="40"/>
      <c r="T500" s="40"/>
      <c r="U500" s="41"/>
      <c r="V500" s="41"/>
      <c r="W500" s="41"/>
      <c r="X500" s="41"/>
      <c r="Y500" s="41"/>
      <c r="Z500" s="38"/>
      <c r="AA500" s="38"/>
      <c r="AB500" s="38"/>
      <c r="AC500" s="38"/>
      <c r="AD500" s="38"/>
      <c r="AE500" s="38"/>
      <c r="AF500" s="38"/>
      <c r="AG500" s="38"/>
    </row>
    <row r="501" spans="2:33" ht="15" customHeight="1" x14ac:dyDescent="0.25">
      <c r="B501" s="95"/>
      <c r="L501" s="495">
        <f>Samples!C484</f>
        <v>0</v>
      </c>
      <c r="M501" s="4" t="s">
        <v>5</v>
      </c>
      <c r="Q501" s="612"/>
      <c r="R501" s="40"/>
      <c r="S501" s="40"/>
      <c r="T501" s="40"/>
      <c r="U501" s="41"/>
      <c r="V501" s="41"/>
      <c r="W501" s="41"/>
      <c r="X501" s="41"/>
      <c r="Y501" s="41"/>
      <c r="Z501" s="38"/>
      <c r="AA501" s="38"/>
      <c r="AB501" s="38"/>
      <c r="AC501" s="38"/>
      <c r="AD501" s="38"/>
      <c r="AE501" s="38"/>
      <c r="AF501" s="38"/>
      <c r="AG501" s="38"/>
    </row>
    <row r="502" spans="2:33" ht="15" customHeight="1" x14ac:dyDescent="0.25">
      <c r="B502" s="95"/>
      <c r="L502" s="495">
        <f>Samples!C485</f>
        <v>0</v>
      </c>
      <c r="M502" s="4" t="s">
        <v>5</v>
      </c>
      <c r="Q502" s="612"/>
      <c r="R502" s="40"/>
      <c r="S502" s="40"/>
      <c r="T502" s="40"/>
      <c r="U502" s="41"/>
      <c r="V502" s="41"/>
      <c r="W502" s="41"/>
      <c r="X502" s="41"/>
      <c r="Y502" s="41"/>
      <c r="Z502" s="38"/>
      <c r="AA502" s="38"/>
      <c r="AB502" s="38"/>
      <c r="AC502" s="38"/>
      <c r="AD502" s="38"/>
      <c r="AE502" s="38"/>
      <c r="AF502" s="38"/>
      <c r="AG502" s="38"/>
    </row>
    <row r="503" spans="2:33" ht="15" customHeight="1" x14ac:dyDescent="0.25">
      <c r="B503" s="95"/>
      <c r="L503" s="495">
        <f>Samples!C486</f>
        <v>0</v>
      </c>
      <c r="M503" s="4" t="s">
        <v>5</v>
      </c>
      <c r="Q503" s="612"/>
      <c r="R503" s="40"/>
      <c r="S503" s="40"/>
      <c r="T503" s="40"/>
      <c r="U503" s="41"/>
      <c r="V503" s="41"/>
      <c r="W503" s="41"/>
      <c r="X503" s="41"/>
      <c r="Y503" s="41"/>
      <c r="Z503" s="38"/>
      <c r="AA503" s="38"/>
      <c r="AB503" s="38"/>
      <c r="AC503" s="38"/>
      <c r="AD503" s="38"/>
      <c r="AE503" s="38"/>
      <c r="AF503" s="38"/>
      <c r="AG503" s="38"/>
    </row>
    <row r="504" spans="2:33" ht="15" customHeight="1" x14ac:dyDescent="0.25">
      <c r="B504" s="95"/>
      <c r="L504" s="495">
        <f>Samples!C487</f>
        <v>0</v>
      </c>
      <c r="M504" s="4" t="s">
        <v>5</v>
      </c>
      <c r="Q504" s="612"/>
      <c r="R504" s="40"/>
      <c r="S504" s="40"/>
      <c r="T504" s="40"/>
      <c r="U504" s="41"/>
      <c r="V504" s="41"/>
      <c r="W504" s="41"/>
      <c r="X504" s="41"/>
      <c r="Y504" s="41"/>
      <c r="Z504" s="38"/>
      <c r="AA504" s="38"/>
      <c r="AB504" s="38"/>
      <c r="AC504" s="38"/>
      <c r="AD504" s="38"/>
      <c r="AE504" s="38"/>
      <c r="AF504" s="38"/>
      <c r="AG504" s="38"/>
    </row>
    <row r="505" spans="2:33" ht="15" customHeight="1" x14ac:dyDescent="0.25">
      <c r="B505" s="95"/>
      <c r="L505" s="495">
        <f>Samples!C488</f>
        <v>0</v>
      </c>
      <c r="M505" s="4" t="s">
        <v>5</v>
      </c>
      <c r="Q505" s="612"/>
      <c r="R505" s="40"/>
      <c r="S505" s="40"/>
      <c r="T505" s="40"/>
      <c r="U505" s="41"/>
      <c r="V505" s="41"/>
      <c r="W505" s="41"/>
      <c r="X505" s="41"/>
      <c r="Y505" s="41"/>
      <c r="Z505" s="38"/>
      <c r="AA505" s="38"/>
      <c r="AB505" s="38"/>
      <c r="AC505" s="38"/>
      <c r="AD505" s="38"/>
      <c r="AE505" s="38"/>
      <c r="AF505" s="38"/>
      <c r="AG505" s="38"/>
    </row>
    <row r="506" spans="2:33" ht="15" customHeight="1" x14ac:dyDescent="0.25">
      <c r="B506" s="95"/>
      <c r="L506" s="495">
        <f>Samples!C489</f>
        <v>0</v>
      </c>
      <c r="M506" s="4" t="s">
        <v>5</v>
      </c>
      <c r="Q506" s="612"/>
      <c r="R506" s="40"/>
      <c r="S506" s="40"/>
      <c r="T506" s="40"/>
      <c r="U506" s="41"/>
      <c r="V506" s="41"/>
      <c r="W506" s="41"/>
      <c r="X506" s="41"/>
      <c r="Y506" s="41"/>
      <c r="Z506" s="38"/>
      <c r="AA506" s="38"/>
      <c r="AB506" s="38"/>
      <c r="AC506" s="38"/>
      <c r="AD506" s="38"/>
      <c r="AE506" s="38"/>
      <c r="AF506" s="38"/>
      <c r="AG506" s="38"/>
    </row>
    <row r="507" spans="2:33" ht="15" customHeight="1" x14ac:dyDescent="0.25">
      <c r="B507" s="95"/>
      <c r="L507" s="495">
        <f>Samples!C490</f>
        <v>0</v>
      </c>
      <c r="M507" s="4" t="s">
        <v>5</v>
      </c>
      <c r="Q507" s="612"/>
      <c r="R507" s="40"/>
      <c r="S507" s="40"/>
      <c r="T507" s="40"/>
      <c r="U507" s="41"/>
      <c r="V507" s="41"/>
      <c r="W507" s="41"/>
      <c r="X507" s="41"/>
      <c r="Y507" s="41"/>
      <c r="Z507" s="38"/>
      <c r="AA507" s="38"/>
      <c r="AB507" s="38"/>
      <c r="AC507" s="38"/>
      <c r="AD507" s="38"/>
      <c r="AE507" s="38"/>
      <c r="AF507" s="38"/>
      <c r="AG507" s="38"/>
    </row>
    <row r="508" spans="2:33" ht="15" customHeight="1" x14ac:dyDescent="0.25">
      <c r="B508" s="95"/>
      <c r="L508" s="495">
        <f>Samples!C491</f>
        <v>0</v>
      </c>
      <c r="M508" s="4" t="s">
        <v>5</v>
      </c>
      <c r="Q508" s="612"/>
      <c r="R508" s="40"/>
      <c r="S508" s="40"/>
      <c r="T508" s="40"/>
      <c r="U508" s="41"/>
      <c r="V508" s="41"/>
      <c r="W508" s="41"/>
      <c r="X508" s="41"/>
      <c r="Y508" s="41"/>
      <c r="Z508" s="38"/>
      <c r="AA508" s="38"/>
      <c r="AB508" s="38"/>
      <c r="AC508" s="38"/>
      <c r="AD508" s="38"/>
      <c r="AE508" s="38"/>
      <c r="AF508" s="38"/>
      <c r="AG508" s="38"/>
    </row>
    <row r="509" spans="2:33" ht="15" customHeight="1" x14ac:dyDescent="0.25">
      <c r="B509" s="95"/>
      <c r="L509" s="495">
        <f>Samples!C492</f>
        <v>0</v>
      </c>
      <c r="M509" s="4" t="s">
        <v>5</v>
      </c>
      <c r="Q509" s="612"/>
      <c r="R509" s="40"/>
      <c r="S509" s="40"/>
      <c r="T509" s="40"/>
      <c r="U509" s="41"/>
      <c r="V509" s="41"/>
      <c r="W509" s="41"/>
      <c r="X509" s="41"/>
      <c r="Y509" s="41"/>
      <c r="Z509" s="38"/>
      <c r="AA509" s="38"/>
      <c r="AB509" s="38"/>
      <c r="AC509" s="38"/>
      <c r="AD509" s="38"/>
      <c r="AE509" s="38"/>
      <c r="AF509" s="38"/>
      <c r="AG509" s="38"/>
    </row>
    <row r="510" spans="2:33" ht="15" customHeight="1" x14ac:dyDescent="0.25">
      <c r="B510" s="95"/>
      <c r="L510" s="495">
        <f>Samples!C493</f>
        <v>0</v>
      </c>
      <c r="M510" s="4" t="s">
        <v>5</v>
      </c>
      <c r="Q510" s="612"/>
      <c r="R510" s="40"/>
      <c r="S510" s="40"/>
      <c r="T510" s="40"/>
      <c r="U510" s="41"/>
      <c r="V510" s="41"/>
      <c r="W510" s="41"/>
      <c r="X510" s="41"/>
      <c r="Y510" s="41"/>
      <c r="Z510" s="38"/>
      <c r="AA510" s="38"/>
      <c r="AB510" s="38"/>
      <c r="AC510" s="38"/>
      <c r="AD510" s="38"/>
      <c r="AE510" s="38"/>
      <c r="AF510" s="38"/>
      <c r="AG510" s="38"/>
    </row>
    <row r="511" spans="2:33" ht="15" customHeight="1" x14ac:dyDescent="0.25">
      <c r="B511" s="95"/>
      <c r="L511" s="495">
        <f>Samples!C494</f>
        <v>0</v>
      </c>
      <c r="M511" s="4" t="s">
        <v>5</v>
      </c>
      <c r="Q511" s="612"/>
      <c r="R511" s="40"/>
      <c r="S511" s="40"/>
      <c r="T511" s="40"/>
      <c r="U511" s="41"/>
      <c r="V511" s="41"/>
      <c r="W511" s="41"/>
      <c r="X511" s="41"/>
      <c r="Y511" s="41"/>
      <c r="Z511" s="38"/>
      <c r="AA511" s="38"/>
      <c r="AB511" s="38"/>
      <c r="AC511" s="38"/>
      <c r="AD511" s="38"/>
      <c r="AE511" s="38"/>
      <c r="AF511" s="38"/>
      <c r="AG511" s="38"/>
    </row>
    <row r="512" spans="2:33" ht="15" customHeight="1" x14ac:dyDescent="0.25">
      <c r="B512" s="95"/>
      <c r="L512" s="495">
        <f>Samples!C495</f>
        <v>0</v>
      </c>
      <c r="M512" s="4" t="s">
        <v>5</v>
      </c>
      <c r="Q512" s="612"/>
      <c r="R512" s="40"/>
      <c r="S512" s="40"/>
      <c r="T512" s="40"/>
      <c r="U512" s="41"/>
      <c r="V512" s="41"/>
      <c r="W512" s="41"/>
      <c r="X512" s="41"/>
      <c r="Y512" s="41"/>
      <c r="Z512" s="38"/>
      <c r="AA512" s="38"/>
      <c r="AB512" s="38"/>
      <c r="AC512" s="38"/>
      <c r="AD512" s="38"/>
      <c r="AE512" s="38"/>
      <c r="AF512" s="38"/>
      <c r="AG512" s="38"/>
    </row>
    <row r="513" spans="2:33" ht="15" customHeight="1" x14ac:dyDescent="0.25">
      <c r="B513" s="95"/>
      <c r="L513" s="495">
        <f>Samples!C496</f>
        <v>0</v>
      </c>
      <c r="M513" s="4" t="s">
        <v>5</v>
      </c>
      <c r="Q513" s="612"/>
      <c r="R513" s="40"/>
      <c r="S513" s="40"/>
      <c r="T513" s="40"/>
      <c r="U513" s="41"/>
      <c r="V513" s="41"/>
      <c r="W513" s="41"/>
      <c r="X513" s="41"/>
      <c r="Y513" s="41"/>
      <c r="Z513" s="38"/>
      <c r="AA513" s="38"/>
      <c r="AB513" s="38"/>
      <c r="AC513" s="38"/>
      <c r="AD513" s="38"/>
      <c r="AE513" s="38"/>
      <c r="AF513" s="38"/>
      <c r="AG513" s="38"/>
    </row>
    <row r="514" spans="2:33" ht="15" customHeight="1" x14ac:dyDescent="0.25">
      <c r="B514" s="95"/>
      <c r="L514" s="495">
        <f>Samples!C497</f>
        <v>0</v>
      </c>
      <c r="M514" s="4" t="s">
        <v>5</v>
      </c>
      <c r="Q514" s="612"/>
      <c r="R514" s="40"/>
      <c r="S514" s="40"/>
      <c r="T514" s="40"/>
      <c r="U514" s="41"/>
      <c r="V514" s="41"/>
      <c r="W514" s="41"/>
      <c r="X514" s="41"/>
      <c r="Y514" s="41"/>
      <c r="Z514" s="38"/>
      <c r="AA514" s="38"/>
      <c r="AB514" s="38"/>
      <c r="AC514" s="38"/>
      <c r="AD514" s="38"/>
      <c r="AE514" s="38"/>
      <c r="AF514" s="38"/>
      <c r="AG514" s="38"/>
    </row>
    <row r="515" spans="2:33" ht="15" customHeight="1" x14ac:dyDescent="0.25">
      <c r="B515" s="95"/>
      <c r="L515" s="495">
        <f>Samples!C498</f>
        <v>0</v>
      </c>
      <c r="M515" s="4" t="s">
        <v>5</v>
      </c>
      <c r="Q515" s="612"/>
      <c r="R515" s="40"/>
      <c r="S515" s="40"/>
      <c r="T515" s="40"/>
      <c r="U515" s="41"/>
      <c r="V515" s="41"/>
      <c r="W515" s="41"/>
      <c r="X515" s="41"/>
      <c r="Y515" s="41"/>
      <c r="Z515" s="38"/>
      <c r="AA515" s="38"/>
      <c r="AB515" s="38"/>
      <c r="AC515" s="38"/>
      <c r="AD515" s="38"/>
      <c r="AE515" s="38"/>
      <c r="AF515" s="38"/>
      <c r="AG515" s="38"/>
    </row>
    <row r="516" spans="2:33" ht="15" customHeight="1" x14ac:dyDescent="0.25">
      <c r="B516" s="95"/>
      <c r="L516" s="495">
        <f>Samples!C499</f>
        <v>0</v>
      </c>
      <c r="M516" s="4" t="s">
        <v>5</v>
      </c>
      <c r="Q516" s="612"/>
      <c r="R516" s="40"/>
      <c r="S516" s="40"/>
      <c r="T516" s="40"/>
      <c r="U516" s="41"/>
      <c r="V516" s="41"/>
      <c r="W516" s="41"/>
      <c r="X516" s="41"/>
      <c r="Y516" s="41"/>
      <c r="Z516" s="38"/>
      <c r="AA516" s="38"/>
      <c r="AB516" s="38"/>
      <c r="AC516" s="38"/>
      <c r="AD516" s="38"/>
      <c r="AE516" s="38"/>
      <c r="AF516" s="38"/>
      <c r="AG516" s="38"/>
    </row>
    <row r="517" spans="2:33" ht="15" customHeight="1" x14ac:dyDescent="0.25">
      <c r="B517" s="95"/>
      <c r="L517" s="495">
        <f>Samples!C500</f>
        <v>0</v>
      </c>
      <c r="M517" s="4" t="s">
        <v>5</v>
      </c>
      <c r="Q517" s="612"/>
      <c r="R517" s="40"/>
      <c r="S517" s="40"/>
      <c r="T517" s="40"/>
      <c r="U517" s="41"/>
      <c r="V517" s="41"/>
      <c r="W517" s="41"/>
      <c r="X517" s="41"/>
      <c r="Y517" s="41"/>
      <c r="Z517" s="38"/>
      <c r="AA517" s="38"/>
      <c r="AB517" s="38"/>
      <c r="AC517" s="38"/>
      <c r="AD517" s="38"/>
      <c r="AE517" s="38"/>
      <c r="AF517" s="38"/>
      <c r="AG517" s="38"/>
    </row>
    <row r="518" spans="2:33" ht="15" customHeight="1" x14ac:dyDescent="0.25">
      <c r="B518" s="95"/>
      <c r="L518" s="495">
        <f>Samples!C501</f>
        <v>0</v>
      </c>
      <c r="M518" s="4" t="s">
        <v>5</v>
      </c>
      <c r="Q518" s="612"/>
      <c r="R518" s="40"/>
      <c r="S518" s="40"/>
      <c r="T518" s="40"/>
      <c r="U518" s="41"/>
      <c r="V518" s="41"/>
      <c r="W518" s="41"/>
      <c r="X518" s="41"/>
      <c r="Y518" s="41"/>
      <c r="Z518" s="38"/>
      <c r="AA518" s="38"/>
      <c r="AB518" s="38"/>
      <c r="AC518" s="38"/>
      <c r="AD518" s="38"/>
      <c r="AE518" s="38"/>
      <c r="AF518" s="38"/>
      <c r="AG518" s="38"/>
    </row>
    <row r="519" spans="2:33" ht="15" customHeight="1" x14ac:dyDescent="0.25">
      <c r="B519" s="95"/>
      <c r="L519" s="495">
        <f>Samples!C502</f>
        <v>0</v>
      </c>
      <c r="M519" s="4" t="s">
        <v>5</v>
      </c>
      <c r="Q519" s="612"/>
      <c r="R519" s="40"/>
      <c r="S519" s="40"/>
      <c r="T519" s="40"/>
      <c r="U519" s="41"/>
      <c r="V519" s="41"/>
      <c r="W519" s="41"/>
      <c r="X519" s="41"/>
      <c r="Y519" s="41"/>
      <c r="Z519" s="38"/>
      <c r="AA519" s="38"/>
      <c r="AB519" s="38"/>
      <c r="AC519" s="38"/>
      <c r="AD519" s="38"/>
      <c r="AE519" s="38"/>
      <c r="AF519" s="38"/>
      <c r="AG519" s="38"/>
    </row>
    <row r="520" spans="2:33" ht="15" customHeight="1" x14ac:dyDescent="0.25">
      <c r="B520" s="95"/>
      <c r="L520" s="495">
        <f>Samples!C503</f>
        <v>0</v>
      </c>
      <c r="M520" s="4" t="s">
        <v>5</v>
      </c>
      <c r="Q520" s="612"/>
      <c r="R520" s="40"/>
      <c r="S520" s="40"/>
      <c r="T520" s="40"/>
      <c r="U520" s="41"/>
      <c r="V520" s="41"/>
      <c r="W520" s="41"/>
      <c r="X520" s="41"/>
      <c r="Y520" s="41"/>
      <c r="Z520" s="38"/>
      <c r="AA520" s="38"/>
      <c r="AB520" s="38"/>
      <c r="AC520" s="38"/>
      <c r="AD520" s="38"/>
      <c r="AE520" s="38"/>
      <c r="AF520" s="38"/>
      <c r="AG520" s="38"/>
    </row>
    <row r="521" spans="2:33" ht="15" customHeight="1" x14ac:dyDescent="0.25">
      <c r="B521" s="95"/>
      <c r="L521" s="495">
        <f>Samples!C504</f>
        <v>0</v>
      </c>
      <c r="M521" s="4" t="s">
        <v>5</v>
      </c>
      <c r="Q521" s="612"/>
      <c r="R521" s="40"/>
      <c r="S521" s="40"/>
      <c r="T521" s="40"/>
      <c r="U521" s="41"/>
      <c r="V521" s="41"/>
      <c r="W521" s="41"/>
      <c r="X521" s="41"/>
      <c r="Y521" s="41"/>
      <c r="Z521" s="38"/>
      <c r="AA521" s="38"/>
      <c r="AB521" s="38"/>
      <c r="AC521" s="38"/>
      <c r="AD521" s="38"/>
      <c r="AE521" s="38"/>
      <c r="AF521" s="38"/>
      <c r="AG521" s="38"/>
    </row>
    <row r="522" spans="2:33" ht="15" customHeight="1" x14ac:dyDescent="0.25">
      <c r="B522" s="95"/>
      <c r="L522" s="495">
        <f>Samples!C505</f>
        <v>0</v>
      </c>
      <c r="M522" s="4" t="s">
        <v>5</v>
      </c>
      <c r="Q522" s="612"/>
      <c r="R522" s="40"/>
      <c r="S522" s="40"/>
      <c r="T522" s="40"/>
      <c r="U522" s="41"/>
      <c r="V522" s="41"/>
      <c r="W522" s="41"/>
      <c r="X522" s="41"/>
      <c r="Y522" s="41"/>
      <c r="Z522" s="38"/>
      <c r="AA522" s="38"/>
      <c r="AB522" s="38"/>
      <c r="AC522" s="38"/>
      <c r="AD522" s="38"/>
      <c r="AE522" s="38"/>
      <c r="AF522" s="38"/>
      <c r="AG522" s="38"/>
    </row>
    <row r="523" spans="2:33" ht="15" customHeight="1" x14ac:dyDescent="0.25">
      <c r="B523" s="95"/>
      <c r="L523" s="495">
        <f>Samples!C506</f>
        <v>0</v>
      </c>
      <c r="M523" s="4" t="s">
        <v>5</v>
      </c>
      <c r="Q523" s="612"/>
      <c r="R523" s="40"/>
      <c r="S523" s="40"/>
      <c r="T523" s="40"/>
      <c r="U523" s="41"/>
      <c r="V523" s="41"/>
      <c r="W523" s="41"/>
      <c r="X523" s="41"/>
      <c r="Y523" s="41"/>
      <c r="Z523" s="38"/>
      <c r="AA523" s="38"/>
      <c r="AB523" s="38"/>
      <c r="AC523" s="38"/>
      <c r="AD523" s="38"/>
      <c r="AE523" s="38"/>
      <c r="AF523" s="38"/>
      <c r="AG523" s="38"/>
    </row>
    <row r="524" spans="2:33" ht="15" customHeight="1" x14ac:dyDescent="0.25">
      <c r="B524" s="95"/>
      <c r="L524" s="495">
        <f>Samples!C507</f>
        <v>0</v>
      </c>
      <c r="M524" s="4" t="s">
        <v>5</v>
      </c>
      <c r="Q524" s="612"/>
      <c r="R524" s="40"/>
      <c r="S524" s="40"/>
      <c r="T524" s="40"/>
      <c r="U524" s="41"/>
      <c r="V524" s="41"/>
      <c r="W524" s="41"/>
      <c r="X524" s="41"/>
      <c r="Y524" s="41"/>
      <c r="Z524" s="38"/>
      <c r="AA524" s="38"/>
      <c r="AB524" s="38"/>
      <c r="AC524" s="38"/>
      <c r="AD524" s="38"/>
      <c r="AE524" s="38"/>
      <c r="AF524" s="38"/>
      <c r="AG524" s="38"/>
    </row>
    <row r="525" spans="2:33" ht="15" customHeight="1" x14ac:dyDescent="0.25">
      <c r="B525" s="95"/>
      <c r="L525" s="495">
        <f>Samples!C508</f>
        <v>0</v>
      </c>
      <c r="M525" s="4" t="s">
        <v>5</v>
      </c>
      <c r="Q525" s="612"/>
      <c r="R525" s="40"/>
      <c r="S525" s="40"/>
      <c r="T525" s="40"/>
      <c r="U525" s="41"/>
      <c r="V525" s="41"/>
      <c r="W525" s="41"/>
      <c r="X525" s="41"/>
      <c r="Y525" s="41"/>
      <c r="Z525" s="38"/>
      <c r="AA525" s="38"/>
      <c r="AB525" s="38"/>
      <c r="AC525" s="38"/>
      <c r="AD525" s="38"/>
      <c r="AE525" s="38"/>
      <c r="AF525" s="38"/>
      <c r="AG525" s="38"/>
    </row>
    <row r="526" spans="2:33" ht="15" customHeight="1" x14ac:dyDescent="0.25">
      <c r="B526" s="95"/>
      <c r="L526" s="495">
        <f>Samples!C509</f>
        <v>0</v>
      </c>
      <c r="M526" s="4" t="s">
        <v>5</v>
      </c>
      <c r="Q526" s="612"/>
      <c r="R526" s="40"/>
      <c r="S526" s="40"/>
      <c r="T526" s="40"/>
      <c r="U526" s="41"/>
      <c r="V526" s="41"/>
      <c r="W526" s="41"/>
      <c r="X526" s="41"/>
      <c r="Y526" s="41"/>
      <c r="Z526" s="38"/>
      <c r="AA526" s="38"/>
      <c r="AB526" s="38"/>
      <c r="AC526" s="38"/>
      <c r="AD526" s="38"/>
      <c r="AE526" s="38"/>
      <c r="AF526" s="38"/>
      <c r="AG526" s="38"/>
    </row>
    <row r="527" spans="2:33" ht="15" customHeight="1" x14ac:dyDescent="0.25">
      <c r="B527" s="95"/>
      <c r="L527" s="495">
        <f>Samples!C510</f>
        <v>0</v>
      </c>
      <c r="M527" s="4" t="s">
        <v>5</v>
      </c>
      <c r="Q527" s="612"/>
      <c r="R527" s="40"/>
      <c r="S527" s="40"/>
      <c r="T527" s="40"/>
      <c r="U527" s="41"/>
      <c r="V527" s="41"/>
      <c r="W527" s="41"/>
      <c r="X527" s="41"/>
      <c r="Y527" s="41"/>
      <c r="Z527" s="38"/>
      <c r="AA527" s="38"/>
      <c r="AB527" s="38"/>
      <c r="AC527" s="38"/>
      <c r="AD527" s="38"/>
      <c r="AE527" s="38"/>
      <c r="AF527" s="38"/>
      <c r="AG527" s="38"/>
    </row>
    <row r="528" spans="2:33" ht="15" customHeight="1" x14ac:dyDescent="0.25">
      <c r="B528" s="95"/>
      <c r="L528" s="495">
        <f>Samples!C511</f>
        <v>0</v>
      </c>
      <c r="M528" s="4" t="s">
        <v>5</v>
      </c>
      <c r="Q528" s="612"/>
      <c r="R528" s="40"/>
      <c r="S528" s="40"/>
      <c r="T528" s="40"/>
      <c r="U528" s="41"/>
      <c r="V528" s="41"/>
      <c r="W528" s="41"/>
      <c r="X528" s="41"/>
      <c r="Y528" s="41"/>
      <c r="Z528" s="38"/>
      <c r="AA528" s="38"/>
      <c r="AB528" s="38"/>
      <c r="AC528" s="38"/>
      <c r="AD528" s="38"/>
      <c r="AE528" s="38"/>
      <c r="AF528" s="38"/>
      <c r="AG528" s="38"/>
    </row>
    <row r="529" spans="2:33" ht="15" customHeight="1" x14ac:dyDescent="0.25">
      <c r="B529" s="95"/>
      <c r="L529" s="495">
        <f>Samples!C512</f>
        <v>0</v>
      </c>
      <c r="M529" s="4" t="s">
        <v>5</v>
      </c>
      <c r="Q529" s="612"/>
      <c r="R529" s="40"/>
      <c r="S529" s="40"/>
      <c r="T529" s="40"/>
      <c r="U529" s="41"/>
      <c r="V529" s="41"/>
      <c r="W529" s="41"/>
      <c r="X529" s="41"/>
      <c r="Y529" s="41"/>
      <c r="Z529" s="38"/>
      <c r="AA529" s="38"/>
      <c r="AB529" s="38"/>
      <c r="AC529" s="38"/>
      <c r="AD529" s="38"/>
      <c r="AE529" s="38"/>
      <c r="AF529" s="38"/>
      <c r="AG529" s="38"/>
    </row>
    <row r="530" spans="2:33" ht="15" customHeight="1" x14ac:dyDescent="0.25">
      <c r="B530" s="95"/>
      <c r="L530" s="495">
        <f>Samples!C513</f>
        <v>0</v>
      </c>
      <c r="M530" s="4" t="s">
        <v>5</v>
      </c>
      <c r="Q530" s="612"/>
      <c r="R530" s="40"/>
      <c r="S530" s="40"/>
      <c r="T530" s="40"/>
      <c r="U530" s="41"/>
      <c r="V530" s="41"/>
      <c r="W530" s="41"/>
      <c r="X530" s="41"/>
      <c r="Y530" s="41"/>
      <c r="Z530" s="38"/>
      <c r="AA530" s="38"/>
      <c r="AB530" s="38"/>
      <c r="AC530" s="38"/>
      <c r="AD530" s="38"/>
      <c r="AE530" s="38"/>
      <c r="AF530" s="38"/>
      <c r="AG530" s="38"/>
    </row>
    <row r="531" spans="2:33" ht="15" customHeight="1" x14ac:dyDescent="0.25">
      <c r="B531" s="95"/>
      <c r="L531" s="495">
        <f>Samples!C514</f>
        <v>0</v>
      </c>
      <c r="M531" s="4" t="s">
        <v>5</v>
      </c>
      <c r="Q531" s="612"/>
      <c r="R531" s="40"/>
      <c r="S531" s="40"/>
      <c r="T531" s="40"/>
      <c r="U531" s="41"/>
      <c r="V531" s="41"/>
      <c r="W531" s="41"/>
      <c r="X531" s="41"/>
      <c r="Y531" s="41"/>
      <c r="Z531" s="38"/>
      <c r="AA531" s="38"/>
      <c r="AB531" s="38"/>
      <c r="AC531" s="38"/>
      <c r="AD531" s="38"/>
      <c r="AE531" s="38"/>
      <c r="AF531" s="38"/>
      <c r="AG531" s="38"/>
    </row>
    <row r="532" spans="2:33" ht="15" customHeight="1" x14ac:dyDescent="0.25">
      <c r="B532" s="95"/>
      <c r="L532" s="495">
        <f>Samples!C515</f>
        <v>0</v>
      </c>
      <c r="M532" s="4" t="s">
        <v>5</v>
      </c>
      <c r="Q532" s="612"/>
      <c r="R532" s="40"/>
      <c r="S532" s="40"/>
      <c r="T532" s="40"/>
      <c r="U532" s="41"/>
      <c r="V532" s="41"/>
      <c r="W532" s="41"/>
      <c r="X532" s="41"/>
      <c r="Y532" s="41"/>
      <c r="Z532" s="38"/>
      <c r="AA532" s="38"/>
      <c r="AB532" s="38"/>
      <c r="AC532" s="38"/>
      <c r="AD532" s="38"/>
      <c r="AE532" s="38"/>
      <c r="AF532" s="38"/>
      <c r="AG532" s="38"/>
    </row>
    <row r="533" spans="2:33" ht="15" customHeight="1" x14ac:dyDescent="0.25">
      <c r="B533" s="95"/>
      <c r="L533" s="495">
        <f>Samples!C516</f>
        <v>0</v>
      </c>
      <c r="M533" s="4" t="s">
        <v>5</v>
      </c>
      <c r="Q533" s="612"/>
      <c r="R533" s="40"/>
      <c r="S533" s="40"/>
      <c r="T533" s="40"/>
      <c r="U533" s="41"/>
      <c r="V533" s="41"/>
      <c r="W533" s="41"/>
      <c r="X533" s="41"/>
      <c r="Y533" s="41"/>
      <c r="Z533" s="38"/>
      <c r="AA533" s="38"/>
      <c r="AB533" s="38"/>
      <c r="AC533" s="38"/>
      <c r="AD533" s="38"/>
      <c r="AE533" s="38"/>
      <c r="AF533" s="38"/>
      <c r="AG533" s="38"/>
    </row>
    <row r="534" spans="2:33" ht="15" customHeight="1" x14ac:dyDescent="0.25">
      <c r="B534" s="95"/>
      <c r="L534" s="495">
        <f>Samples!C517</f>
        <v>0</v>
      </c>
      <c r="M534" s="4" t="s">
        <v>5</v>
      </c>
      <c r="Q534" s="612"/>
      <c r="R534" s="40"/>
      <c r="S534" s="40"/>
      <c r="T534" s="40"/>
      <c r="U534" s="41"/>
      <c r="V534" s="41"/>
      <c r="W534" s="41"/>
      <c r="X534" s="41"/>
      <c r="Y534" s="41"/>
      <c r="Z534" s="38"/>
      <c r="AA534" s="38"/>
      <c r="AB534" s="38"/>
      <c r="AC534" s="38"/>
      <c r="AD534" s="38"/>
      <c r="AE534" s="38"/>
      <c r="AF534" s="38"/>
      <c r="AG534" s="38"/>
    </row>
    <row r="535" spans="2:33" ht="15" customHeight="1" x14ac:dyDescent="0.25">
      <c r="B535" s="95"/>
      <c r="L535" s="495">
        <f>Samples!C518</f>
        <v>0</v>
      </c>
      <c r="M535" s="4" t="s">
        <v>5</v>
      </c>
      <c r="Q535" s="612"/>
      <c r="R535" s="40"/>
      <c r="S535" s="40"/>
      <c r="T535" s="40"/>
      <c r="U535" s="41"/>
      <c r="V535" s="41"/>
      <c r="W535" s="41"/>
      <c r="X535" s="41"/>
      <c r="Y535" s="41"/>
      <c r="Z535" s="38"/>
      <c r="AA535" s="38"/>
      <c r="AB535" s="38"/>
      <c r="AC535" s="38"/>
      <c r="AD535" s="38"/>
      <c r="AE535" s="38"/>
      <c r="AF535" s="38"/>
      <c r="AG535" s="38"/>
    </row>
    <row r="536" spans="2:33" ht="15" customHeight="1" x14ac:dyDescent="0.25">
      <c r="B536" s="95"/>
      <c r="L536" s="495">
        <f>Samples!C519</f>
        <v>0</v>
      </c>
      <c r="M536" s="4" t="s">
        <v>5</v>
      </c>
      <c r="Q536" s="612"/>
      <c r="R536" s="40"/>
      <c r="S536" s="40"/>
      <c r="T536" s="40"/>
      <c r="U536" s="41"/>
      <c r="V536" s="41"/>
      <c r="W536" s="41"/>
      <c r="X536" s="41"/>
      <c r="Y536" s="41"/>
      <c r="Z536" s="38"/>
      <c r="AA536" s="38"/>
      <c r="AB536" s="38"/>
      <c r="AC536" s="38"/>
      <c r="AD536" s="38"/>
      <c r="AE536" s="38"/>
      <c r="AF536" s="38"/>
      <c r="AG536" s="38"/>
    </row>
    <row r="537" spans="2:33" ht="15" customHeight="1" x14ac:dyDescent="0.25">
      <c r="B537" s="95"/>
      <c r="L537" s="495">
        <f>Samples!C520</f>
        <v>0</v>
      </c>
      <c r="M537" s="4" t="s">
        <v>5</v>
      </c>
      <c r="Q537" s="612"/>
      <c r="R537" s="40"/>
      <c r="S537" s="40"/>
      <c r="T537" s="40"/>
      <c r="U537" s="41"/>
      <c r="V537" s="41"/>
      <c r="W537" s="41"/>
      <c r="X537" s="41"/>
      <c r="Y537" s="41"/>
      <c r="Z537" s="38"/>
      <c r="AA537" s="38"/>
      <c r="AB537" s="38"/>
      <c r="AC537" s="38"/>
      <c r="AD537" s="38"/>
      <c r="AE537" s="38"/>
      <c r="AF537" s="38"/>
      <c r="AG537" s="38"/>
    </row>
    <row r="538" spans="2:33" ht="15" customHeight="1" x14ac:dyDescent="0.25">
      <c r="B538" s="95"/>
      <c r="L538" s="495">
        <f>Samples!C521</f>
        <v>0</v>
      </c>
      <c r="M538" s="4" t="s">
        <v>5</v>
      </c>
      <c r="Q538" s="612"/>
      <c r="R538" s="40"/>
      <c r="S538" s="40"/>
      <c r="T538" s="40"/>
      <c r="U538" s="41"/>
      <c r="V538" s="41"/>
      <c r="W538" s="41"/>
      <c r="X538" s="41"/>
      <c r="Y538" s="41"/>
      <c r="Z538" s="38"/>
      <c r="AA538" s="38"/>
      <c r="AB538" s="38"/>
      <c r="AC538" s="38"/>
      <c r="AD538" s="38"/>
      <c r="AE538" s="38"/>
      <c r="AF538" s="38"/>
      <c r="AG538" s="38"/>
    </row>
    <row r="539" spans="2:33" ht="15" customHeight="1" x14ac:dyDescent="0.25">
      <c r="B539" s="95"/>
      <c r="L539" s="495">
        <f>Samples!C522</f>
        <v>0</v>
      </c>
      <c r="M539" s="4" t="s">
        <v>5</v>
      </c>
      <c r="Q539" s="612"/>
      <c r="R539" s="40"/>
      <c r="S539" s="40"/>
      <c r="T539" s="40"/>
      <c r="U539" s="41"/>
      <c r="V539" s="41"/>
      <c r="W539" s="41"/>
      <c r="X539" s="41"/>
      <c r="Y539" s="41"/>
      <c r="Z539" s="38"/>
      <c r="AA539" s="38"/>
      <c r="AB539" s="38"/>
      <c r="AC539" s="38"/>
      <c r="AD539" s="38"/>
      <c r="AE539" s="38"/>
      <c r="AF539" s="38"/>
      <c r="AG539" s="38"/>
    </row>
    <row r="540" spans="2:33" ht="15" customHeight="1" x14ac:dyDescent="0.25">
      <c r="B540" s="95"/>
      <c r="L540" s="495">
        <f>Samples!C523</f>
        <v>0</v>
      </c>
      <c r="M540" s="4" t="s">
        <v>5</v>
      </c>
      <c r="Q540" s="612"/>
      <c r="R540" s="40"/>
      <c r="S540" s="40"/>
      <c r="T540" s="40"/>
      <c r="U540" s="41"/>
      <c r="V540" s="41"/>
      <c r="W540" s="41"/>
      <c r="X540" s="41"/>
      <c r="Y540" s="41"/>
      <c r="Z540" s="38"/>
      <c r="AA540" s="38"/>
      <c r="AB540" s="38"/>
      <c r="AC540" s="38"/>
      <c r="AD540" s="38"/>
      <c r="AE540" s="38"/>
      <c r="AF540" s="38"/>
      <c r="AG540" s="38"/>
    </row>
    <row r="541" spans="2:33" ht="15" customHeight="1" x14ac:dyDescent="0.25">
      <c r="B541" s="95"/>
      <c r="L541" s="495">
        <f>Samples!C524</f>
        <v>0</v>
      </c>
      <c r="M541" s="4" t="s">
        <v>5</v>
      </c>
      <c r="Q541" s="612"/>
      <c r="R541" s="40"/>
      <c r="S541" s="40"/>
      <c r="T541" s="40"/>
      <c r="U541" s="41"/>
      <c r="V541" s="41"/>
      <c r="W541" s="41"/>
      <c r="X541" s="41"/>
      <c r="Y541" s="41"/>
      <c r="Z541" s="38"/>
      <c r="AA541" s="38"/>
      <c r="AB541" s="38"/>
      <c r="AC541" s="38"/>
      <c r="AD541" s="38"/>
      <c r="AE541" s="38"/>
      <c r="AF541" s="38"/>
      <c r="AG541" s="38"/>
    </row>
    <row r="542" spans="2:33" ht="15" customHeight="1" x14ac:dyDescent="0.25">
      <c r="B542" s="95"/>
      <c r="L542" s="495">
        <f>Samples!C525</f>
        <v>0</v>
      </c>
      <c r="M542" s="4" t="s">
        <v>5</v>
      </c>
      <c r="Q542" s="612"/>
      <c r="R542" s="40"/>
      <c r="S542" s="40"/>
      <c r="T542" s="40"/>
      <c r="U542" s="41"/>
      <c r="V542" s="41"/>
      <c r="W542" s="41"/>
      <c r="X542" s="41"/>
      <c r="Y542" s="41"/>
      <c r="Z542" s="38"/>
      <c r="AA542" s="38"/>
      <c r="AB542" s="38"/>
      <c r="AC542" s="38"/>
      <c r="AD542" s="38"/>
      <c r="AE542" s="38"/>
      <c r="AF542" s="38"/>
      <c r="AG542" s="38"/>
    </row>
    <row r="543" spans="2:33" ht="15" customHeight="1" x14ac:dyDescent="0.25">
      <c r="B543" s="95"/>
      <c r="L543" s="495">
        <f>Samples!C526</f>
        <v>0</v>
      </c>
      <c r="M543" s="4" t="s">
        <v>5</v>
      </c>
      <c r="Q543" s="612"/>
      <c r="R543" s="40"/>
      <c r="S543" s="40"/>
      <c r="T543" s="40"/>
      <c r="U543" s="41"/>
      <c r="V543" s="41"/>
      <c r="W543" s="41"/>
      <c r="X543" s="41"/>
      <c r="Y543" s="41"/>
      <c r="Z543" s="38"/>
      <c r="AA543" s="38"/>
      <c r="AB543" s="38"/>
      <c r="AC543" s="38"/>
      <c r="AD543" s="38"/>
      <c r="AE543" s="38"/>
      <c r="AF543" s="38"/>
      <c r="AG543" s="38"/>
    </row>
    <row r="544" spans="2:33" ht="15" customHeight="1" x14ac:dyDescent="0.25">
      <c r="B544" s="95"/>
      <c r="L544" s="495">
        <f>Samples!C527</f>
        <v>0</v>
      </c>
      <c r="M544" s="4" t="s">
        <v>5</v>
      </c>
      <c r="Q544" s="612"/>
      <c r="R544" s="40"/>
      <c r="S544" s="40"/>
      <c r="T544" s="40"/>
      <c r="U544" s="41"/>
      <c r="V544" s="41"/>
      <c r="W544" s="41"/>
      <c r="X544" s="41"/>
      <c r="Y544" s="41"/>
      <c r="Z544" s="38"/>
      <c r="AA544" s="38"/>
      <c r="AB544" s="38"/>
      <c r="AC544" s="38"/>
      <c r="AD544" s="38"/>
      <c r="AE544" s="38"/>
      <c r="AF544" s="38"/>
      <c r="AG544" s="38"/>
    </row>
    <row r="545" spans="2:33" ht="15" customHeight="1" x14ac:dyDescent="0.25">
      <c r="B545" s="95"/>
      <c r="L545" s="495">
        <f>Samples!C528</f>
        <v>0</v>
      </c>
      <c r="M545" s="4" t="s">
        <v>5</v>
      </c>
      <c r="Q545" s="612"/>
      <c r="R545" s="40"/>
      <c r="S545" s="40"/>
      <c r="T545" s="40"/>
      <c r="U545" s="41"/>
      <c r="V545" s="41"/>
      <c r="W545" s="41"/>
      <c r="X545" s="41"/>
      <c r="Y545" s="41"/>
      <c r="Z545" s="38"/>
      <c r="AA545" s="38"/>
      <c r="AB545" s="38"/>
      <c r="AC545" s="38"/>
      <c r="AD545" s="38"/>
      <c r="AE545" s="38"/>
      <c r="AF545" s="38"/>
      <c r="AG545" s="38"/>
    </row>
    <row r="546" spans="2:33" ht="15" customHeight="1" x14ac:dyDescent="0.25">
      <c r="B546" s="95"/>
      <c r="L546" s="495">
        <f>Samples!C529</f>
        <v>0</v>
      </c>
      <c r="M546" s="4" t="s">
        <v>5</v>
      </c>
      <c r="Q546" s="612"/>
      <c r="R546" s="40"/>
      <c r="S546" s="40"/>
      <c r="T546" s="40"/>
      <c r="U546" s="41"/>
      <c r="V546" s="41"/>
      <c r="W546" s="41"/>
      <c r="X546" s="41"/>
      <c r="Y546" s="41"/>
      <c r="Z546" s="38"/>
      <c r="AA546" s="38"/>
      <c r="AB546" s="38"/>
      <c r="AC546" s="38"/>
      <c r="AD546" s="38"/>
      <c r="AE546" s="38"/>
      <c r="AF546" s="38"/>
      <c r="AG546" s="38"/>
    </row>
    <row r="547" spans="2:33" ht="15" customHeight="1" x14ac:dyDescent="0.25">
      <c r="B547" s="95"/>
      <c r="L547" s="495">
        <f>Samples!C530</f>
        <v>0</v>
      </c>
      <c r="M547" s="4" t="s">
        <v>5</v>
      </c>
      <c r="Q547" s="612"/>
      <c r="R547" s="40"/>
      <c r="S547" s="40"/>
      <c r="T547" s="40"/>
      <c r="U547" s="41"/>
      <c r="V547" s="41"/>
      <c r="W547" s="41"/>
      <c r="X547" s="41"/>
      <c r="Y547" s="41"/>
      <c r="Z547" s="38"/>
      <c r="AA547" s="38"/>
      <c r="AB547" s="38"/>
      <c r="AC547" s="38"/>
      <c r="AD547" s="38"/>
      <c r="AE547" s="38"/>
      <c r="AF547" s="38"/>
      <c r="AG547" s="38"/>
    </row>
    <row r="548" spans="2:33" ht="15" customHeight="1" x14ac:dyDescent="0.25">
      <c r="B548" s="95"/>
      <c r="L548" s="495">
        <f>Samples!C531</f>
        <v>0</v>
      </c>
      <c r="M548" s="4" t="s">
        <v>5</v>
      </c>
      <c r="Q548" s="612"/>
      <c r="R548" s="40"/>
      <c r="S548" s="40"/>
      <c r="T548" s="40"/>
      <c r="U548" s="41"/>
      <c r="V548" s="41"/>
      <c r="W548" s="41"/>
      <c r="X548" s="41"/>
      <c r="Y548" s="41"/>
      <c r="Z548" s="38"/>
      <c r="AA548" s="38"/>
      <c r="AB548" s="38"/>
      <c r="AC548" s="38"/>
      <c r="AD548" s="38"/>
      <c r="AE548" s="38"/>
      <c r="AF548" s="38"/>
      <c r="AG548" s="38"/>
    </row>
    <row r="549" spans="2:33" ht="15" customHeight="1" x14ac:dyDescent="0.25">
      <c r="B549" s="95"/>
      <c r="L549" s="495">
        <f>Samples!C532</f>
        <v>0</v>
      </c>
      <c r="M549" s="4" t="s">
        <v>5</v>
      </c>
      <c r="Q549" s="612"/>
      <c r="R549" s="40"/>
      <c r="S549" s="40"/>
      <c r="T549" s="40"/>
      <c r="U549" s="41"/>
      <c r="V549" s="41"/>
      <c r="W549" s="41"/>
      <c r="X549" s="41"/>
      <c r="Y549" s="41"/>
      <c r="Z549" s="38"/>
      <c r="AA549" s="38"/>
      <c r="AB549" s="38"/>
      <c r="AC549" s="38"/>
      <c r="AD549" s="38"/>
      <c r="AE549" s="38"/>
      <c r="AF549" s="38"/>
      <c r="AG549" s="38"/>
    </row>
    <row r="550" spans="2:33" ht="15" customHeight="1" x14ac:dyDescent="0.25">
      <c r="B550" s="95"/>
      <c r="L550" s="495">
        <f>Samples!C533</f>
        <v>0</v>
      </c>
      <c r="M550" s="4" t="s">
        <v>5</v>
      </c>
      <c r="Q550" s="613"/>
      <c r="R550" s="40"/>
      <c r="S550" s="40"/>
      <c r="T550" s="40"/>
      <c r="U550" s="41"/>
      <c r="V550" s="41"/>
      <c r="W550" s="41"/>
      <c r="X550" s="41"/>
      <c r="Y550" s="41"/>
      <c r="Z550" s="38"/>
      <c r="AA550" s="38"/>
      <c r="AB550" s="38"/>
      <c r="AC550" s="38"/>
      <c r="AD550" s="38"/>
      <c r="AE550" s="38"/>
      <c r="AF550" s="38"/>
      <c r="AG550" s="38"/>
    </row>
    <row r="551" spans="2:33" ht="15" customHeight="1" x14ac:dyDescent="0.25">
      <c r="B551" s="95"/>
      <c r="L551" s="495">
        <f>Samples!C534</f>
        <v>0</v>
      </c>
      <c r="M551" s="4" t="s">
        <v>5</v>
      </c>
      <c r="Q551" s="613"/>
      <c r="R551" s="40"/>
      <c r="S551" s="40"/>
      <c r="T551" s="40"/>
      <c r="U551" s="41"/>
      <c r="V551" s="41"/>
      <c r="W551" s="41"/>
      <c r="X551" s="41"/>
      <c r="Y551" s="41"/>
      <c r="Z551" s="38"/>
      <c r="AA551" s="38"/>
      <c r="AB551" s="38"/>
      <c r="AC551" s="38"/>
      <c r="AD551" s="38"/>
      <c r="AE551" s="38"/>
      <c r="AF551" s="38"/>
      <c r="AG551" s="38"/>
    </row>
    <row r="552" spans="2:33" ht="15" customHeight="1" x14ac:dyDescent="0.25">
      <c r="B552" s="95"/>
      <c r="L552" s="495">
        <f>Samples!C535</f>
        <v>0</v>
      </c>
      <c r="M552" s="4" t="s">
        <v>5</v>
      </c>
      <c r="Q552" s="613"/>
      <c r="R552" s="40"/>
      <c r="S552" s="40"/>
      <c r="T552" s="40"/>
      <c r="U552" s="41"/>
      <c r="V552" s="41"/>
      <c r="W552" s="41"/>
      <c r="X552" s="41"/>
      <c r="Y552" s="41"/>
      <c r="Z552" s="38"/>
      <c r="AA552" s="38"/>
      <c r="AB552" s="38"/>
      <c r="AC552" s="38"/>
      <c r="AD552" s="38"/>
      <c r="AE552" s="38"/>
      <c r="AF552" s="38"/>
      <c r="AG552" s="38"/>
    </row>
    <row r="553" spans="2:33" ht="15" customHeight="1" x14ac:dyDescent="0.25">
      <c r="B553" s="95"/>
      <c r="L553" s="495">
        <f>Samples!C536</f>
        <v>0</v>
      </c>
      <c r="M553" s="4" t="s">
        <v>5</v>
      </c>
      <c r="Q553" s="613"/>
      <c r="R553" s="40"/>
      <c r="S553" s="40"/>
      <c r="T553" s="40"/>
      <c r="U553" s="41"/>
      <c r="V553" s="41"/>
      <c r="W553" s="41"/>
      <c r="X553" s="41"/>
      <c r="Y553" s="41"/>
      <c r="Z553" s="38"/>
      <c r="AA553" s="38"/>
      <c r="AB553" s="38"/>
      <c r="AC553" s="38"/>
      <c r="AD553" s="38"/>
      <c r="AE553" s="38"/>
      <c r="AF553" s="38"/>
      <c r="AG553" s="38"/>
    </row>
    <row r="554" spans="2:33" ht="15" customHeight="1" x14ac:dyDescent="0.25">
      <c r="B554" s="95"/>
      <c r="L554" s="495">
        <f>Samples!C537</f>
        <v>0</v>
      </c>
      <c r="M554" s="4" t="s">
        <v>5</v>
      </c>
      <c r="Q554" s="613"/>
      <c r="R554" s="40"/>
      <c r="S554" s="40"/>
      <c r="T554" s="40"/>
      <c r="U554" s="41"/>
      <c r="V554" s="41"/>
      <c r="W554" s="41"/>
      <c r="X554" s="41"/>
      <c r="Y554" s="41"/>
      <c r="Z554" s="38"/>
      <c r="AA554" s="38"/>
      <c r="AB554" s="38"/>
      <c r="AC554" s="38"/>
      <c r="AD554" s="38"/>
      <c r="AE554" s="38"/>
      <c r="AF554" s="38"/>
      <c r="AG554" s="38"/>
    </row>
    <row r="555" spans="2:33" ht="15" customHeight="1" x14ac:dyDescent="0.25">
      <c r="B555" s="95"/>
      <c r="L555" s="495">
        <f>Samples!C538</f>
        <v>0</v>
      </c>
      <c r="M555" s="4" t="s">
        <v>5</v>
      </c>
      <c r="Q555" s="613"/>
      <c r="R555" s="40"/>
      <c r="S555" s="40"/>
      <c r="T555" s="40"/>
      <c r="U555" s="41"/>
      <c r="V555" s="41"/>
      <c r="W555" s="41"/>
      <c r="X555" s="41"/>
      <c r="Y555" s="41"/>
      <c r="Z555" s="38"/>
      <c r="AA555" s="38"/>
      <c r="AB555" s="38"/>
      <c r="AC555" s="38"/>
      <c r="AD555" s="38"/>
      <c r="AE555" s="38"/>
      <c r="AF555" s="38"/>
      <c r="AG555" s="38"/>
    </row>
    <row r="556" spans="2:33" ht="15" customHeight="1" x14ac:dyDescent="0.25">
      <c r="B556" s="95"/>
      <c r="L556" s="495">
        <f>Samples!C539</f>
        <v>0</v>
      </c>
      <c r="M556" s="4" t="s">
        <v>5</v>
      </c>
      <c r="Q556" s="613"/>
      <c r="R556" s="40"/>
      <c r="S556" s="40"/>
      <c r="T556" s="40"/>
      <c r="U556" s="41"/>
      <c r="V556" s="41"/>
      <c r="W556" s="41"/>
      <c r="X556" s="41"/>
      <c r="Y556" s="41"/>
      <c r="Z556" s="38"/>
      <c r="AA556" s="38"/>
      <c r="AB556" s="38"/>
      <c r="AC556" s="38"/>
      <c r="AD556" s="38"/>
      <c r="AE556" s="38"/>
      <c r="AF556" s="38"/>
      <c r="AG556" s="38"/>
    </row>
    <row r="557" spans="2:33" ht="15" customHeight="1" x14ac:dyDescent="0.25">
      <c r="B557" s="95"/>
      <c r="L557" s="495">
        <f>Samples!C540</f>
        <v>0</v>
      </c>
      <c r="M557" s="4" t="s">
        <v>5</v>
      </c>
      <c r="Q557" s="613"/>
      <c r="R557" s="40"/>
      <c r="S557" s="40"/>
      <c r="T557" s="40"/>
      <c r="U557" s="41"/>
      <c r="V557" s="41"/>
      <c r="W557" s="41"/>
      <c r="X557" s="41"/>
      <c r="Y557" s="41"/>
      <c r="Z557" s="38"/>
      <c r="AA557" s="38"/>
      <c r="AB557" s="38"/>
      <c r="AC557" s="38"/>
      <c r="AD557" s="38"/>
      <c r="AE557" s="38"/>
      <c r="AF557" s="38"/>
      <c r="AG557" s="38"/>
    </row>
    <row r="558" spans="2:33" ht="15" customHeight="1" x14ac:dyDescent="0.25">
      <c r="B558" s="95"/>
      <c r="L558" s="495">
        <f>Samples!C541</f>
        <v>0</v>
      </c>
      <c r="M558" s="4" t="s">
        <v>5</v>
      </c>
      <c r="Q558" s="613"/>
      <c r="R558" s="40"/>
      <c r="S558" s="40"/>
      <c r="T558" s="40"/>
      <c r="U558" s="41"/>
      <c r="V558" s="41"/>
      <c r="W558" s="41"/>
      <c r="X558" s="41"/>
      <c r="Y558" s="41"/>
      <c r="Z558" s="38"/>
      <c r="AA558" s="38"/>
      <c r="AB558" s="38"/>
      <c r="AC558" s="38"/>
      <c r="AD558" s="38"/>
      <c r="AE558" s="38"/>
      <c r="AF558" s="38"/>
      <c r="AG558" s="38"/>
    </row>
    <row r="559" spans="2:33" ht="15" customHeight="1" x14ac:dyDescent="0.25">
      <c r="B559" s="95"/>
      <c r="L559" s="495">
        <f>Samples!C542</f>
        <v>0</v>
      </c>
      <c r="M559" s="4" t="s">
        <v>5</v>
      </c>
      <c r="Q559" s="613"/>
      <c r="R559" s="40"/>
      <c r="S559" s="40"/>
      <c r="T559" s="40"/>
      <c r="U559" s="41"/>
      <c r="V559" s="41"/>
      <c r="W559" s="41"/>
      <c r="X559" s="41"/>
      <c r="Y559" s="41"/>
      <c r="Z559" s="38"/>
      <c r="AA559" s="38"/>
      <c r="AB559" s="38"/>
      <c r="AC559" s="38"/>
      <c r="AD559" s="38"/>
      <c r="AE559" s="38"/>
      <c r="AF559" s="38"/>
      <c r="AG559" s="38"/>
    </row>
    <row r="560" spans="2:33" ht="15" customHeight="1" x14ac:dyDescent="0.25">
      <c r="B560" s="95"/>
      <c r="L560" s="495">
        <f>Samples!C543</f>
        <v>0</v>
      </c>
      <c r="M560" s="4" t="s">
        <v>5</v>
      </c>
      <c r="Q560" s="613"/>
      <c r="R560" s="40"/>
      <c r="S560" s="40"/>
      <c r="T560" s="40"/>
      <c r="U560" s="41"/>
      <c r="V560" s="41"/>
      <c r="W560" s="41"/>
      <c r="X560" s="41"/>
      <c r="Y560" s="41"/>
      <c r="Z560" s="38"/>
      <c r="AA560" s="38"/>
      <c r="AB560" s="38"/>
      <c r="AC560" s="38"/>
      <c r="AD560" s="38"/>
      <c r="AE560" s="38"/>
      <c r="AF560" s="38"/>
      <c r="AG560" s="38"/>
    </row>
    <row r="561" spans="2:33" ht="15" customHeight="1" x14ac:dyDescent="0.25">
      <c r="B561" s="95"/>
      <c r="L561" s="495">
        <f>Samples!C544</f>
        <v>0</v>
      </c>
      <c r="M561" s="4" t="s">
        <v>5</v>
      </c>
      <c r="Q561" s="613"/>
      <c r="R561" s="40"/>
      <c r="S561" s="40"/>
      <c r="T561" s="40"/>
      <c r="U561" s="41"/>
      <c r="V561" s="41"/>
      <c r="W561" s="41"/>
      <c r="X561" s="41"/>
      <c r="Y561" s="41"/>
      <c r="Z561" s="38"/>
      <c r="AA561" s="38"/>
      <c r="AB561" s="38"/>
      <c r="AC561" s="38"/>
      <c r="AD561" s="38"/>
      <c r="AE561" s="38"/>
      <c r="AF561" s="38"/>
      <c r="AG561" s="38"/>
    </row>
    <row r="562" spans="2:33" ht="15" customHeight="1" x14ac:dyDescent="0.25">
      <c r="B562" s="95"/>
      <c r="L562" s="495">
        <f>Samples!C545</f>
        <v>0</v>
      </c>
      <c r="M562" s="4" t="s">
        <v>5</v>
      </c>
      <c r="Q562" s="613"/>
      <c r="R562" s="40"/>
      <c r="S562" s="40"/>
      <c r="T562" s="40"/>
      <c r="U562" s="41"/>
      <c r="V562" s="41"/>
      <c r="W562" s="41"/>
      <c r="X562" s="41"/>
      <c r="Y562" s="41"/>
      <c r="Z562" s="38"/>
      <c r="AA562" s="38"/>
      <c r="AB562" s="38"/>
      <c r="AC562" s="38"/>
      <c r="AD562" s="38"/>
      <c r="AE562" s="38"/>
      <c r="AF562" s="38"/>
      <c r="AG562" s="38"/>
    </row>
    <row r="563" spans="2:33" ht="15" customHeight="1" x14ac:dyDescent="0.25">
      <c r="B563" s="95"/>
      <c r="L563" s="495">
        <f>Samples!C546</f>
        <v>0</v>
      </c>
      <c r="M563" s="4" t="s">
        <v>5</v>
      </c>
      <c r="Q563" s="613"/>
      <c r="R563" s="40"/>
      <c r="S563" s="40"/>
      <c r="T563" s="40"/>
      <c r="U563" s="41"/>
      <c r="V563" s="41"/>
      <c r="W563" s="41"/>
      <c r="X563" s="41"/>
      <c r="Y563" s="41"/>
      <c r="Z563" s="38"/>
      <c r="AA563" s="38"/>
      <c r="AB563" s="38"/>
      <c r="AC563" s="38"/>
      <c r="AD563" s="38"/>
      <c r="AE563" s="38"/>
      <c r="AF563" s="38"/>
      <c r="AG563" s="38"/>
    </row>
    <row r="564" spans="2:33" ht="15" customHeight="1" x14ac:dyDescent="0.25">
      <c r="B564" s="95"/>
      <c r="L564" s="495">
        <f>Samples!C547</f>
        <v>0</v>
      </c>
      <c r="M564" s="4" t="s">
        <v>5</v>
      </c>
      <c r="Q564" s="613"/>
      <c r="R564" s="40"/>
      <c r="S564" s="40"/>
      <c r="T564" s="40"/>
      <c r="U564" s="41"/>
      <c r="V564" s="41"/>
      <c r="W564" s="41"/>
      <c r="X564" s="41"/>
      <c r="Y564" s="41"/>
      <c r="Z564" s="38"/>
      <c r="AA564" s="38"/>
      <c r="AB564" s="38"/>
      <c r="AC564" s="38"/>
      <c r="AD564" s="38"/>
      <c r="AE564" s="38"/>
      <c r="AF564" s="38"/>
      <c r="AG564" s="38"/>
    </row>
    <row r="565" spans="2:33" ht="15" customHeight="1" x14ac:dyDescent="0.25">
      <c r="B565" s="95"/>
      <c r="L565" s="495">
        <f>Samples!C548</f>
        <v>0</v>
      </c>
      <c r="M565" s="4" t="s">
        <v>5</v>
      </c>
      <c r="Q565" s="613"/>
      <c r="R565" s="40"/>
      <c r="S565" s="40"/>
      <c r="T565" s="40"/>
      <c r="U565" s="41"/>
      <c r="V565" s="41"/>
      <c r="W565" s="41"/>
      <c r="X565" s="41"/>
      <c r="Y565" s="41"/>
      <c r="Z565" s="38"/>
      <c r="AA565" s="38"/>
      <c r="AB565" s="38"/>
      <c r="AC565" s="38"/>
      <c r="AD565" s="38"/>
      <c r="AE565" s="38"/>
      <c r="AF565" s="38"/>
      <c r="AG565" s="38"/>
    </row>
    <row r="566" spans="2:33" ht="15" customHeight="1" x14ac:dyDescent="0.25">
      <c r="B566" s="95"/>
      <c r="L566" s="495">
        <f>Samples!C549</f>
        <v>0</v>
      </c>
      <c r="M566" s="4" t="s">
        <v>5</v>
      </c>
      <c r="Q566" s="613"/>
      <c r="R566" s="40"/>
      <c r="S566" s="40"/>
      <c r="T566" s="40"/>
      <c r="U566" s="41"/>
      <c r="V566" s="41"/>
      <c r="W566" s="41"/>
      <c r="X566" s="41"/>
      <c r="Y566" s="41"/>
      <c r="Z566" s="38"/>
      <c r="AA566" s="38"/>
      <c r="AB566" s="38"/>
      <c r="AC566" s="38"/>
      <c r="AD566" s="38"/>
      <c r="AE566" s="38"/>
      <c r="AF566" s="38"/>
      <c r="AG566" s="38"/>
    </row>
    <row r="567" spans="2:33" ht="15" customHeight="1" x14ac:dyDescent="0.25">
      <c r="B567" s="95"/>
      <c r="L567" s="495">
        <f>Samples!C550</f>
        <v>0</v>
      </c>
      <c r="M567" s="4" t="s">
        <v>5</v>
      </c>
      <c r="Q567" s="613"/>
      <c r="R567" s="40"/>
      <c r="S567" s="40"/>
      <c r="T567" s="40"/>
      <c r="U567" s="41"/>
      <c r="V567" s="41"/>
      <c r="W567" s="41"/>
      <c r="X567" s="41"/>
      <c r="Y567" s="41"/>
      <c r="Z567" s="38"/>
      <c r="AA567" s="38"/>
      <c r="AB567" s="38"/>
      <c r="AC567" s="38"/>
      <c r="AD567" s="38"/>
      <c r="AE567" s="38"/>
      <c r="AF567" s="38"/>
      <c r="AG567" s="38"/>
    </row>
    <row r="568" spans="2:33" ht="15" customHeight="1" x14ac:dyDescent="0.25">
      <c r="B568" s="95"/>
      <c r="L568" s="495">
        <f>Samples!C551</f>
        <v>0</v>
      </c>
      <c r="M568" s="4" t="s">
        <v>5</v>
      </c>
      <c r="Q568" s="613"/>
      <c r="R568" s="40"/>
      <c r="S568" s="40"/>
      <c r="T568" s="40"/>
      <c r="U568" s="41"/>
      <c r="V568" s="41"/>
      <c r="W568" s="41"/>
      <c r="X568" s="41"/>
      <c r="Y568" s="41"/>
      <c r="Z568" s="38"/>
      <c r="AA568" s="38"/>
      <c r="AB568" s="38"/>
      <c r="AC568" s="38"/>
      <c r="AD568" s="38"/>
      <c r="AE568" s="38"/>
      <c r="AF568" s="38"/>
      <c r="AG568" s="38"/>
    </row>
    <row r="569" spans="2:33" ht="15" customHeight="1" x14ac:dyDescent="0.25">
      <c r="B569" s="95"/>
      <c r="L569" s="495">
        <f>Samples!C552</f>
        <v>0</v>
      </c>
      <c r="M569" s="4" t="s">
        <v>5</v>
      </c>
      <c r="Q569" s="613"/>
      <c r="R569" s="40"/>
      <c r="S569" s="40"/>
      <c r="T569" s="40"/>
      <c r="U569" s="41"/>
      <c r="V569" s="41"/>
      <c r="W569" s="41"/>
      <c r="X569" s="41"/>
      <c r="Y569" s="41"/>
      <c r="Z569" s="38"/>
      <c r="AA569" s="38"/>
      <c r="AB569" s="38"/>
      <c r="AC569" s="38"/>
      <c r="AD569" s="38"/>
      <c r="AE569" s="38"/>
      <c r="AF569" s="38"/>
      <c r="AG569" s="38"/>
    </row>
    <row r="570" spans="2:33" ht="15" customHeight="1" x14ac:dyDescent="0.25">
      <c r="B570" s="95"/>
      <c r="L570" s="495">
        <f>Samples!C553</f>
        <v>0</v>
      </c>
      <c r="M570" s="4" t="s">
        <v>5</v>
      </c>
      <c r="Q570" s="613"/>
      <c r="R570" s="40"/>
      <c r="S570" s="40"/>
      <c r="T570" s="40"/>
      <c r="U570" s="41"/>
      <c r="V570" s="41"/>
      <c r="W570" s="41"/>
      <c r="X570" s="41"/>
      <c r="Y570" s="41"/>
      <c r="Z570" s="38"/>
      <c r="AA570" s="38"/>
      <c r="AB570" s="38"/>
      <c r="AC570" s="38"/>
      <c r="AD570" s="38"/>
      <c r="AE570" s="38"/>
      <c r="AF570" s="38"/>
      <c r="AG570" s="38"/>
    </row>
    <row r="571" spans="2:33" ht="15" customHeight="1" x14ac:dyDescent="0.25">
      <c r="B571" s="95"/>
      <c r="L571" s="495">
        <f>Samples!C554</f>
        <v>0</v>
      </c>
      <c r="M571" s="4" t="s">
        <v>5</v>
      </c>
      <c r="Q571" s="613"/>
      <c r="R571" s="40"/>
      <c r="S571" s="40"/>
      <c r="T571" s="40"/>
      <c r="U571" s="41"/>
      <c r="V571" s="41"/>
      <c r="W571" s="41"/>
      <c r="X571" s="41"/>
      <c r="Y571" s="41"/>
      <c r="Z571" s="38"/>
      <c r="AA571" s="38"/>
      <c r="AB571" s="38"/>
      <c r="AC571" s="38"/>
      <c r="AD571" s="38"/>
      <c r="AE571" s="38"/>
      <c r="AF571" s="38"/>
      <c r="AG571" s="38"/>
    </row>
    <row r="572" spans="2:33" ht="15" customHeight="1" x14ac:dyDescent="0.25">
      <c r="B572" s="95"/>
      <c r="L572" s="495">
        <f>Samples!C555</f>
        <v>0</v>
      </c>
      <c r="M572" s="4" t="s">
        <v>5</v>
      </c>
      <c r="Q572" s="613"/>
      <c r="R572" s="40"/>
      <c r="S572" s="40"/>
      <c r="T572" s="40"/>
      <c r="U572" s="41"/>
      <c r="V572" s="41"/>
      <c r="W572" s="41"/>
      <c r="X572" s="41"/>
      <c r="Y572" s="41"/>
      <c r="Z572" s="38"/>
      <c r="AA572" s="38"/>
      <c r="AB572" s="38"/>
      <c r="AC572" s="38"/>
      <c r="AD572" s="38"/>
      <c r="AE572" s="38"/>
      <c r="AF572" s="38"/>
      <c r="AG572" s="38"/>
    </row>
    <row r="573" spans="2:33" ht="15" customHeight="1" x14ac:dyDescent="0.25">
      <c r="B573" s="95"/>
      <c r="L573" s="495">
        <f>Samples!C556</f>
        <v>0</v>
      </c>
      <c r="M573" s="4" t="s">
        <v>5</v>
      </c>
      <c r="Q573" s="613"/>
      <c r="R573" s="40"/>
      <c r="S573" s="40"/>
      <c r="T573" s="40"/>
      <c r="U573" s="41"/>
      <c r="V573" s="41"/>
      <c r="W573" s="41"/>
      <c r="X573" s="41"/>
      <c r="Y573" s="41"/>
      <c r="Z573" s="38"/>
      <c r="AA573" s="38"/>
      <c r="AB573" s="38"/>
      <c r="AC573" s="38"/>
      <c r="AD573" s="38"/>
      <c r="AE573" s="38"/>
      <c r="AF573" s="38"/>
      <c r="AG573" s="38"/>
    </row>
    <row r="574" spans="2:33" ht="15" customHeight="1" x14ac:dyDescent="0.25">
      <c r="B574" s="95"/>
      <c r="L574" s="495">
        <f>Samples!C557</f>
        <v>0</v>
      </c>
      <c r="M574" s="4" t="s">
        <v>5</v>
      </c>
      <c r="Q574" s="613"/>
      <c r="R574" s="40"/>
      <c r="S574" s="40"/>
      <c r="T574" s="40"/>
      <c r="U574" s="41"/>
      <c r="V574" s="41"/>
      <c r="W574" s="41"/>
      <c r="X574" s="41"/>
      <c r="Y574" s="41"/>
      <c r="Z574" s="38"/>
      <c r="AA574" s="38"/>
      <c r="AB574" s="38"/>
      <c r="AC574" s="38"/>
      <c r="AD574" s="38"/>
      <c r="AE574" s="38"/>
      <c r="AF574" s="38"/>
      <c r="AG574" s="38"/>
    </row>
    <row r="575" spans="2:33" ht="15" customHeight="1" x14ac:dyDescent="0.25">
      <c r="B575" s="95"/>
      <c r="L575" s="495">
        <f>Samples!C558</f>
        <v>0</v>
      </c>
      <c r="M575" s="4" t="s">
        <v>5</v>
      </c>
      <c r="Q575" s="613"/>
      <c r="R575" s="40"/>
      <c r="S575" s="40"/>
      <c r="T575" s="40"/>
      <c r="U575" s="41"/>
      <c r="V575" s="41"/>
      <c r="W575" s="41"/>
      <c r="X575" s="41"/>
      <c r="Y575" s="41"/>
      <c r="Z575" s="38"/>
      <c r="AA575" s="38"/>
      <c r="AB575" s="38"/>
      <c r="AC575" s="38"/>
      <c r="AD575" s="38"/>
      <c r="AE575" s="38"/>
      <c r="AF575" s="38"/>
      <c r="AG575" s="38"/>
    </row>
    <row r="576" spans="2:33" ht="15" customHeight="1" x14ac:dyDescent="0.25">
      <c r="B576" s="95"/>
      <c r="L576" s="495">
        <f>Samples!C559</f>
        <v>0</v>
      </c>
      <c r="M576" s="4" t="s">
        <v>5</v>
      </c>
      <c r="Q576" s="613"/>
      <c r="R576" s="40"/>
      <c r="S576" s="40"/>
      <c r="T576" s="40"/>
      <c r="U576" s="41"/>
      <c r="V576" s="41"/>
      <c r="W576" s="41"/>
      <c r="X576" s="41"/>
      <c r="Y576" s="41"/>
      <c r="Z576" s="38"/>
      <c r="AA576" s="38"/>
      <c r="AB576" s="38"/>
      <c r="AC576" s="38"/>
      <c r="AD576" s="38"/>
      <c r="AE576" s="38"/>
      <c r="AF576" s="38"/>
      <c r="AG576" s="38"/>
    </row>
    <row r="577" spans="2:33" ht="15" customHeight="1" x14ac:dyDescent="0.25">
      <c r="B577" s="95"/>
      <c r="L577" s="495">
        <f>Samples!C560</f>
        <v>0</v>
      </c>
      <c r="M577" s="4" t="s">
        <v>5</v>
      </c>
      <c r="Q577" s="613"/>
      <c r="R577" s="40"/>
      <c r="S577" s="40"/>
      <c r="T577" s="40"/>
      <c r="U577" s="41"/>
      <c r="V577" s="41"/>
      <c r="W577" s="41"/>
      <c r="X577" s="41"/>
      <c r="Y577" s="41"/>
      <c r="Z577" s="38"/>
      <c r="AA577" s="38"/>
      <c r="AB577" s="38"/>
      <c r="AC577" s="38"/>
      <c r="AD577" s="38"/>
      <c r="AE577" s="38"/>
      <c r="AF577" s="38"/>
      <c r="AG577" s="38"/>
    </row>
    <row r="578" spans="2:33" ht="15" customHeight="1" x14ac:dyDescent="0.25">
      <c r="B578" s="95"/>
      <c r="L578" s="495">
        <f>Samples!C561</f>
        <v>0</v>
      </c>
      <c r="M578" s="4" t="s">
        <v>5</v>
      </c>
      <c r="Q578" s="613"/>
      <c r="R578" s="40"/>
      <c r="S578" s="40"/>
      <c r="T578" s="40"/>
      <c r="U578" s="41"/>
      <c r="V578" s="41"/>
      <c r="W578" s="41"/>
      <c r="X578" s="41"/>
      <c r="Y578" s="41"/>
      <c r="Z578" s="38"/>
      <c r="AA578" s="38"/>
      <c r="AB578" s="38"/>
      <c r="AC578" s="38"/>
      <c r="AD578" s="38"/>
      <c r="AE578" s="38"/>
      <c r="AF578" s="38"/>
      <c r="AG578" s="38"/>
    </row>
    <row r="579" spans="2:33" ht="15" customHeight="1" x14ac:dyDescent="0.25">
      <c r="B579" s="95"/>
      <c r="L579" s="495">
        <f>Samples!C562</f>
        <v>0</v>
      </c>
      <c r="M579" s="4" t="s">
        <v>5</v>
      </c>
      <c r="Q579" s="613"/>
      <c r="R579" s="40"/>
      <c r="S579" s="40"/>
      <c r="T579" s="40"/>
      <c r="U579" s="41"/>
      <c r="V579" s="41"/>
      <c r="W579" s="41"/>
      <c r="X579" s="41"/>
      <c r="Y579" s="41"/>
      <c r="Z579" s="38"/>
      <c r="AA579" s="38"/>
      <c r="AB579" s="38"/>
      <c r="AC579" s="38"/>
      <c r="AD579" s="38"/>
      <c r="AE579" s="38"/>
      <c r="AF579" s="38"/>
      <c r="AG579" s="38"/>
    </row>
    <row r="580" spans="2:33" ht="15" customHeight="1" x14ac:dyDescent="0.25">
      <c r="B580" s="95"/>
      <c r="L580" s="495">
        <f>Samples!C563</f>
        <v>0</v>
      </c>
      <c r="M580" s="4" t="s">
        <v>5</v>
      </c>
      <c r="Q580" s="613"/>
      <c r="R580" s="40"/>
      <c r="S580" s="40"/>
      <c r="T580" s="40"/>
      <c r="U580" s="41"/>
      <c r="V580" s="41"/>
      <c r="W580" s="41"/>
      <c r="X580" s="41"/>
      <c r="Y580" s="41"/>
      <c r="Z580" s="38"/>
      <c r="AA580" s="38"/>
      <c r="AB580" s="38"/>
      <c r="AC580" s="38"/>
      <c r="AD580" s="38"/>
      <c r="AE580" s="38"/>
      <c r="AF580" s="38"/>
      <c r="AG580" s="38"/>
    </row>
    <row r="581" spans="2:33" ht="15" customHeight="1" x14ac:dyDescent="0.25">
      <c r="B581" s="95"/>
      <c r="L581" s="495">
        <f>Samples!C564</f>
        <v>0</v>
      </c>
      <c r="M581" s="4" t="s">
        <v>5</v>
      </c>
      <c r="Q581" s="613"/>
      <c r="R581" s="40"/>
      <c r="S581" s="40"/>
      <c r="T581" s="40"/>
      <c r="U581" s="41"/>
      <c r="V581" s="41"/>
      <c r="W581" s="41"/>
      <c r="X581" s="41"/>
      <c r="Y581" s="41"/>
      <c r="Z581" s="38"/>
      <c r="AA581" s="38"/>
      <c r="AB581" s="38"/>
      <c r="AC581" s="38"/>
      <c r="AD581" s="38"/>
      <c r="AE581" s="38"/>
      <c r="AF581" s="38"/>
      <c r="AG581" s="38"/>
    </row>
    <row r="582" spans="2:33" ht="15" customHeight="1" x14ac:dyDescent="0.25">
      <c r="B582" s="95"/>
      <c r="L582" s="495">
        <f>Samples!C565</f>
        <v>0</v>
      </c>
      <c r="M582" s="4" t="s">
        <v>5</v>
      </c>
      <c r="Q582" s="613"/>
      <c r="R582" s="40"/>
      <c r="S582" s="40"/>
      <c r="T582" s="40"/>
      <c r="U582" s="41"/>
      <c r="V582" s="41"/>
      <c r="W582" s="41"/>
      <c r="X582" s="41"/>
      <c r="Y582" s="41"/>
      <c r="Z582" s="38"/>
      <c r="AA582" s="38"/>
      <c r="AB582" s="38"/>
      <c r="AC582" s="38"/>
      <c r="AD582" s="38"/>
      <c r="AE582" s="38"/>
      <c r="AF582" s="38"/>
      <c r="AG582" s="38"/>
    </row>
    <row r="583" spans="2:33" ht="15" customHeight="1" x14ac:dyDescent="0.25">
      <c r="B583" s="95"/>
      <c r="L583" s="495">
        <f>Samples!C566</f>
        <v>0</v>
      </c>
      <c r="M583" s="4" t="s">
        <v>5</v>
      </c>
      <c r="Q583" s="613"/>
      <c r="R583" s="40"/>
      <c r="S583" s="40"/>
      <c r="T583" s="40"/>
      <c r="U583" s="41"/>
      <c r="V583" s="41"/>
      <c r="W583" s="41"/>
      <c r="X583" s="41"/>
      <c r="Y583" s="41"/>
      <c r="Z583" s="38"/>
      <c r="AA583" s="38"/>
      <c r="AB583" s="38"/>
      <c r="AC583" s="38"/>
      <c r="AD583" s="38"/>
      <c r="AE583" s="38"/>
      <c r="AF583" s="38"/>
      <c r="AG583" s="38"/>
    </row>
    <row r="584" spans="2:33" ht="15" customHeight="1" x14ac:dyDescent="0.25">
      <c r="B584" s="95"/>
      <c r="L584" s="495">
        <f>Samples!C567</f>
        <v>0</v>
      </c>
      <c r="M584" s="4" t="s">
        <v>5</v>
      </c>
      <c r="Q584" s="613"/>
      <c r="R584" s="40"/>
      <c r="S584" s="40"/>
      <c r="T584" s="40"/>
      <c r="U584" s="41"/>
      <c r="V584" s="41"/>
      <c r="W584" s="41"/>
      <c r="X584" s="41"/>
      <c r="Y584" s="41"/>
      <c r="Z584" s="38"/>
      <c r="AA584" s="38"/>
      <c r="AB584" s="38"/>
      <c r="AC584" s="38"/>
      <c r="AD584" s="38"/>
      <c r="AE584" s="38"/>
      <c r="AF584" s="38"/>
      <c r="AG584" s="38"/>
    </row>
    <row r="585" spans="2:33" ht="15" customHeight="1" x14ac:dyDescent="0.25">
      <c r="B585" s="95"/>
      <c r="L585" s="495">
        <f>Samples!C568</f>
        <v>0</v>
      </c>
      <c r="M585" s="4" t="s">
        <v>5</v>
      </c>
      <c r="Q585" s="613"/>
      <c r="R585" s="40"/>
      <c r="S585" s="40"/>
      <c r="T585" s="40"/>
      <c r="U585" s="41"/>
      <c r="V585" s="41"/>
      <c r="W585" s="41"/>
      <c r="X585" s="41"/>
      <c r="Y585" s="41"/>
      <c r="Z585" s="38"/>
      <c r="AA585" s="38"/>
      <c r="AB585" s="38"/>
      <c r="AC585" s="38"/>
      <c r="AD585" s="38"/>
      <c r="AE585" s="38"/>
      <c r="AF585" s="38"/>
      <c r="AG585" s="38"/>
    </row>
    <row r="586" spans="2:33" ht="15" customHeight="1" x14ac:dyDescent="0.25">
      <c r="B586" s="95"/>
      <c r="L586" s="495">
        <f>Samples!C569</f>
        <v>0</v>
      </c>
      <c r="M586" s="4" t="s">
        <v>5</v>
      </c>
      <c r="Q586" s="613"/>
      <c r="R586" s="40"/>
      <c r="S586" s="40"/>
      <c r="T586" s="40"/>
      <c r="U586" s="41"/>
      <c r="V586" s="41"/>
      <c r="W586" s="41"/>
      <c r="X586" s="41"/>
      <c r="Y586" s="41"/>
      <c r="Z586" s="38"/>
      <c r="AA586" s="38"/>
      <c r="AB586" s="38"/>
      <c r="AC586" s="38"/>
      <c r="AD586" s="38"/>
      <c r="AE586" s="38"/>
      <c r="AF586" s="38"/>
      <c r="AG586" s="38"/>
    </row>
    <row r="587" spans="2:33" ht="15" customHeight="1" x14ac:dyDescent="0.25">
      <c r="B587" s="95"/>
      <c r="L587" s="495">
        <f>Samples!C570</f>
        <v>0</v>
      </c>
      <c r="M587" s="4" t="s">
        <v>5</v>
      </c>
      <c r="Q587" s="613"/>
      <c r="R587" s="40"/>
      <c r="S587" s="40"/>
      <c r="T587" s="40"/>
      <c r="U587" s="41"/>
      <c r="V587" s="41"/>
      <c r="W587" s="41"/>
      <c r="X587" s="41"/>
      <c r="Y587" s="41"/>
      <c r="Z587" s="38"/>
      <c r="AA587" s="38"/>
      <c r="AB587" s="38"/>
      <c r="AC587" s="38"/>
      <c r="AD587" s="38"/>
      <c r="AE587" s="38"/>
      <c r="AF587" s="38"/>
      <c r="AG587" s="38"/>
    </row>
    <row r="588" spans="2:33" ht="15" customHeight="1" x14ac:dyDescent="0.25">
      <c r="B588" s="95"/>
      <c r="L588" s="495">
        <f>Samples!C571</f>
        <v>0</v>
      </c>
      <c r="M588" s="4" t="s">
        <v>5</v>
      </c>
      <c r="Q588" s="613"/>
      <c r="R588" s="40"/>
      <c r="S588" s="40"/>
      <c r="T588" s="40"/>
      <c r="U588" s="41"/>
      <c r="V588" s="41"/>
      <c r="W588" s="41"/>
      <c r="X588" s="41"/>
      <c r="Y588" s="41"/>
      <c r="Z588" s="38"/>
      <c r="AA588" s="38"/>
      <c r="AB588" s="38"/>
      <c r="AC588" s="38"/>
      <c r="AD588" s="38"/>
      <c r="AE588" s="38"/>
      <c r="AF588" s="38"/>
      <c r="AG588" s="38"/>
    </row>
    <row r="589" spans="2:33" ht="15" customHeight="1" x14ac:dyDescent="0.25">
      <c r="B589" s="95"/>
      <c r="L589" s="495">
        <f>Samples!C572</f>
        <v>0</v>
      </c>
      <c r="M589" s="4" t="s">
        <v>5</v>
      </c>
      <c r="Q589" s="613"/>
      <c r="R589" s="40"/>
      <c r="S589" s="40"/>
      <c r="T589" s="40"/>
      <c r="U589" s="41"/>
      <c r="V589" s="41"/>
      <c r="W589" s="41"/>
      <c r="X589" s="41"/>
      <c r="Y589" s="41"/>
      <c r="Z589" s="38"/>
      <c r="AA589" s="38"/>
      <c r="AB589" s="38"/>
      <c r="AC589" s="38"/>
      <c r="AD589" s="38"/>
      <c r="AE589" s="38"/>
      <c r="AF589" s="38"/>
      <c r="AG589" s="38"/>
    </row>
    <row r="590" spans="2:33" ht="15" customHeight="1" x14ac:dyDescent="0.25">
      <c r="B590" s="95"/>
      <c r="L590" s="495">
        <f>Samples!C573</f>
        <v>0</v>
      </c>
      <c r="M590" s="4" t="s">
        <v>5</v>
      </c>
      <c r="Q590" s="613"/>
      <c r="R590" s="40"/>
      <c r="S590" s="40"/>
      <c r="T590" s="40"/>
      <c r="U590" s="41"/>
      <c r="V590" s="41"/>
      <c r="W590" s="41"/>
      <c r="X590" s="41"/>
      <c r="Y590" s="41"/>
      <c r="Z590" s="38"/>
      <c r="AA590" s="38"/>
      <c r="AB590" s="38"/>
      <c r="AC590" s="38"/>
      <c r="AD590" s="38"/>
      <c r="AE590" s="38"/>
      <c r="AF590" s="38"/>
      <c r="AG590" s="38"/>
    </row>
    <row r="591" spans="2:33" ht="15" customHeight="1" x14ac:dyDescent="0.25">
      <c r="B591" s="95"/>
      <c r="L591" s="495">
        <f>Samples!C574</f>
        <v>0</v>
      </c>
      <c r="M591" s="4" t="s">
        <v>5</v>
      </c>
      <c r="Q591" s="613"/>
      <c r="R591" s="40"/>
      <c r="S591" s="40"/>
      <c r="T591" s="40"/>
      <c r="U591" s="41"/>
      <c r="V591" s="41"/>
      <c r="W591" s="41"/>
      <c r="X591" s="41"/>
      <c r="Y591" s="41"/>
      <c r="Z591" s="38"/>
      <c r="AA591" s="38"/>
      <c r="AB591" s="38"/>
      <c r="AC591" s="38"/>
      <c r="AD591" s="38"/>
      <c r="AE591" s="38"/>
      <c r="AF591" s="38"/>
      <c r="AG591" s="38"/>
    </row>
    <row r="592" spans="2:33" ht="15" customHeight="1" x14ac:dyDescent="0.25">
      <c r="B592" s="95"/>
      <c r="L592" s="495">
        <f>Samples!C575</f>
        <v>0</v>
      </c>
      <c r="M592" s="4" t="s">
        <v>5</v>
      </c>
      <c r="Q592" s="613"/>
      <c r="R592" s="40"/>
      <c r="S592" s="40"/>
      <c r="T592" s="40"/>
      <c r="U592" s="41"/>
      <c r="V592" s="41"/>
      <c r="W592" s="41"/>
      <c r="X592" s="41"/>
      <c r="Y592" s="41"/>
      <c r="Z592" s="38"/>
      <c r="AA592" s="38"/>
      <c r="AB592" s="38"/>
      <c r="AC592" s="38"/>
      <c r="AD592" s="38"/>
      <c r="AE592" s="38"/>
      <c r="AF592" s="38"/>
      <c r="AG592" s="38"/>
    </row>
    <row r="593" spans="2:33" ht="15" customHeight="1" x14ac:dyDescent="0.25">
      <c r="B593" s="95"/>
      <c r="L593" s="495">
        <f>Samples!C576</f>
        <v>0</v>
      </c>
      <c r="M593" s="4" t="s">
        <v>5</v>
      </c>
      <c r="Q593" s="613"/>
      <c r="R593" s="40"/>
      <c r="S593" s="40"/>
      <c r="T593" s="40"/>
      <c r="U593" s="41"/>
      <c r="V593" s="41"/>
      <c r="W593" s="41"/>
      <c r="X593" s="41"/>
      <c r="Y593" s="41"/>
      <c r="Z593" s="38"/>
      <c r="AA593" s="38"/>
      <c r="AB593" s="38"/>
      <c r="AC593" s="38"/>
      <c r="AD593" s="38"/>
      <c r="AE593" s="38"/>
      <c r="AF593" s="38"/>
      <c r="AG593" s="38"/>
    </row>
    <row r="594" spans="2:33" ht="15" customHeight="1" x14ac:dyDescent="0.25">
      <c r="B594" s="95"/>
      <c r="L594" s="495">
        <f>Samples!C577</f>
        <v>0</v>
      </c>
      <c r="M594" s="4" t="s">
        <v>5</v>
      </c>
      <c r="Q594" s="613"/>
      <c r="R594" s="40"/>
      <c r="S594" s="40"/>
      <c r="T594" s="40"/>
      <c r="U594" s="41"/>
      <c r="V594" s="41"/>
      <c r="W594" s="41"/>
      <c r="X594" s="41"/>
      <c r="Y594" s="41"/>
      <c r="Z594" s="38"/>
      <c r="AA594" s="38"/>
      <c r="AB594" s="38"/>
      <c r="AC594" s="38"/>
      <c r="AD594" s="38"/>
      <c r="AE594" s="38"/>
      <c r="AF594" s="38"/>
      <c r="AG594" s="38"/>
    </row>
    <row r="595" spans="2:33" ht="15" customHeight="1" x14ac:dyDescent="0.25">
      <c r="B595" s="95"/>
      <c r="L595" s="495">
        <f>Samples!C578</f>
        <v>0</v>
      </c>
      <c r="M595" s="4" t="s">
        <v>5</v>
      </c>
      <c r="Q595" s="613"/>
      <c r="R595" s="40"/>
      <c r="S595" s="40"/>
      <c r="T595" s="40"/>
      <c r="U595" s="41"/>
      <c r="V595" s="41"/>
      <c r="W595" s="41"/>
      <c r="X595" s="41"/>
      <c r="Y595" s="41"/>
      <c r="Z595" s="38"/>
      <c r="AA595" s="38"/>
      <c r="AB595" s="38"/>
      <c r="AC595" s="38"/>
      <c r="AD595" s="38"/>
      <c r="AE595" s="38"/>
      <c r="AF595" s="38"/>
      <c r="AG595" s="38"/>
    </row>
    <row r="596" spans="2:33" ht="15" customHeight="1" x14ac:dyDescent="0.25">
      <c r="B596" s="95"/>
      <c r="L596" s="495">
        <f>Samples!C579</f>
        <v>0</v>
      </c>
      <c r="M596" s="4" t="s">
        <v>5</v>
      </c>
      <c r="Q596" s="613"/>
      <c r="R596" s="40"/>
      <c r="S596" s="40"/>
      <c r="T596" s="40"/>
      <c r="U596" s="41"/>
      <c r="V596" s="41"/>
      <c r="W596" s="41"/>
      <c r="X596" s="41"/>
      <c r="Y596" s="41"/>
      <c r="Z596" s="38"/>
      <c r="AA596" s="38"/>
      <c r="AB596" s="38"/>
      <c r="AC596" s="38"/>
      <c r="AD596" s="38"/>
      <c r="AE596" s="38"/>
      <c r="AF596" s="38"/>
      <c r="AG596" s="38"/>
    </row>
    <row r="597" spans="2:33" ht="15" customHeight="1" x14ac:dyDescent="0.25">
      <c r="B597" s="95"/>
      <c r="L597" s="495">
        <f>Samples!C580</f>
        <v>0</v>
      </c>
      <c r="M597" s="4" t="s">
        <v>5</v>
      </c>
      <c r="Q597" s="613"/>
      <c r="R597" s="40"/>
      <c r="S597" s="40"/>
      <c r="T597" s="40"/>
      <c r="U597" s="41"/>
      <c r="V597" s="41"/>
      <c r="W597" s="41"/>
      <c r="X597" s="41"/>
      <c r="Y597" s="41"/>
      <c r="Z597" s="38"/>
      <c r="AA597" s="38"/>
      <c r="AB597" s="38"/>
      <c r="AC597" s="38"/>
      <c r="AD597" s="38"/>
      <c r="AE597" s="38"/>
      <c r="AF597" s="38"/>
      <c r="AG597" s="38"/>
    </row>
    <row r="598" spans="2:33" ht="15" customHeight="1" x14ac:dyDescent="0.25">
      <c r="B598" s="95"/>
      <c r="L598" s="495">
        <f>Samples!C581</f>
        <v>0</v>
      </c>
      <c r="M598" s="4" t="s">
        <v>5</v>
      </c>
      <c r="Q598" s="613"/>
      <c r="R598" s="40"/>
      <c r="S598" s="40"/>
      <c r="T598" s="40"/>
      <c r="U598" s="41"/>
      <c r="V598" s="41"/>
      <c r="W598" s="41"/>
      <c r="X598" s="41"/>
      <c r="Y598" s="41"/>
      <c r="Z598" s="38"/>
      <c r="AA598" s="38"/>
      <c r="AB598" s="38"/>
      <c r="AC598" s="38"/>
      <c r="AD598" s="38"/>
      <c r="AE598" s="38"/>
      <c r="AF598" s="38"/>
      <c r="AG598" s="38"/>
    </row>
    <row r="599" spans="2:33" ht="15" customHeight="1" x14ac:dyDescent="0.25">
      <c r="B599" s="95"/>
      <c r="L599" s="495">
        <f>Samples!C582</f>
        <v>0</v>
      </c>
      <c r="M599" s="4" t="s">
        <v>5</v>
      </c>
      <c r="Q599" s="613"/>
      <c r="R599" s="40"/>
      <c r="S599" s="40"/>
      <c r="T599" s="40"/>
      <c r="U599" s="41"/>
      <c r="V599" s="41"/>
      <c r="W599" s="41"/>
      <c r="X599" s="41"/>
      <c r="Y599" s="41"/>
      <c r="Z599" s="38"/>
      <c r="AA599" s="38"/>
      <c r="AB599" s="38"/>
      <c r="AC599" s="38"/>
      <c r="AD599" s="38"/>
      <c r="AE599" s="38"/>
      <c r="AF599" s="38"/>
      <c r="AG599" s="38"/>
    </row>
    <row r="600" spans="2:33" ht="15" customHeight="1" x14ac:dyDescent="0.25">
      <c r="B600" s="95"/>
      <c r="L600" s="495">
        <f>Samples!C583</f>
        <v>0</v>
      </c>
      <c r="M600" s="4" t="s">
        <v>5</v>
      </c>
      <c r="Q600" s="613"/>
      <c r="R600" s="40"/>
      <c r="S600" s="40"/>
      <c r="T600" s="40"/>
      <c r="U600" s="41"/>
      <c r="V600" s="41"/>
      <c r="W600" s="41"/>
      <c r="X600" s="41"/>
      <c r="Y600" s="41"/>
      <c r="Z600" s="38"/>
      <c r="AA600" s="38"/>
      <c r="AB600" s="38"/>
      <c r="AC600" s="38"/>
      <c r="AD600" s="38"/>
      <c r="AE600" s="38"/>
      <c r="AF600" s="38"/>
      <c r="AG600" s="38"/>
    </row>
    <row r="601" spans="2:33" ht="15" customHeight="1" x14ac:dyDescent="0.25">
      <c r="B601" s="95"/>
      <c r="L601" s="495">
        <f>Samples!C584</f>
        <v>0</v>
      </c>
      <c r="M601" s="4" t="s">
        <v>5</v>
      </c>
      <c r="Q601" s="613"/>
      <c r="R601" s="40"/>
      <c r="S601" s="40"/>
      <c r="T601" s="40"/>
      <c r="U601" s="41"/>
      <c r="V601" s="41"/>
      <c r="W601" s="41"/>
      <c r="X601" s="41"/>
      <c r="Y601" s="41"/>
      <c r="Z601" s="38"/>
      <c r="AA601" s="38"/>
      <c r="AB601" s="38"/>
      <c r="AC601" s="38"/>
      <c r="AD601" s="38"/>
      <c r="AE601" s="38"/>
      <c r="AF601" s="38"/>
      <c r="AG601" s="38"/>
    </row>
    <row r="602" spans="2:33" ht="15" customHeight="1" x14ac:dyDescent="0.25">
      <c r="B602" s="95"/>
      <c r="L602" s="495">
        <f>Samples!C585</f>
        <v>0</v>
      </c>
      <c r="M602" s="4" t="s">
        <v>5</v>
      </c>
      <c r="Q602" s="613"/>
      <c r="R602" s="40"/>
      <c r="S602" s="40"/>
      <c r="T602" s="40"/>
      <c r="U602" s="41"/>
      <c r="V602" s="41"/>
      <c r="W602" s="41"/>
      <c r="X602" s="41"/>
      <c r="Y602" s="41"/>
      <c r="Z602" s="38"/>
      <c r="AA602" s="38"/>
      <c r="AB602" s="38"/>
      <c r="AC602" s="38"/>
      <c r="AD602" s="38"/>
      <c r="AE602" s="38"/>
      <c r="AF602" s="38"/>
      <c r="AG602" s="38"/>
    </row>
    <row r="603" spans="2:33" ht="15" customHeight="1" x14ac:dyDescent="0.25">
      <c r="B603" s="95"/>
      <c r="L603" s="495">
        <f>Samples!C586</f>
        <v>0</v>
      </c>
      <c r="M603" s="4" t="s">
        <v>5</v>
      </c>
      <c r="Q603" s="613"/>
      <c r="R603" s="40"/>
      <c r="S603" s="40"/>
      <c r="T603" s="40"/>
      <c r="U603" s="41"/>
      <c r="V603" s="41"/>
      <c r="W603" s="41"/>
      <c r="X603" s="41"/>
      <c r="Y603" s="41"/>
      <c r="Z603" s="38"/>
      <c r="AA603" s="38"/>
      <c r="AB603" s="38"/>
      <c r="AC603" s="38"/>
      <c r="AD603" s="38"/>
      <c r="AE603" s="38"/>
      <c r="AF603" s="38"/>
      <c r="AG603" s="38"/>
    </row>
    <row r="604" spans="2:33" ht="15" customHeight="1" x14ac:dyDescent="0.25">
      <c r="B604" s="95"/>
      <c r="L604" s="495">
        <f>Samples!C587</f>
        <v>0</v>
      </c>
      <c r="M604" s="4" t="s">
        <v>5</v>
      </c>
      <c r="Q604" s="613"/>
      <c r="R604" s="40"/>
      <c r="S604" s="40"/>
      <c r="T604" s="40"/>
      <c r="U604" s="41"/>
      <c r="V604" s="41"/>
      <c r="W604" s="41"/>
      <c r="X604" s="41"/>
      <c r="Y604" s="41"/>
      <c r="Z604" s="38"/>
      <c r="AA604" s="38"/>
      <c r="AB604" s="38"/>
      <c r="AC604" s="38"/>
      <c r="AD604" s="38"/>
      <c r="AE604" s="38"/>
      <c r="AF604" s="38"/>
      <c r="AG604" s="38"/>
    </row>
    <row r="605" spans="2:33" ht="15" customHeight="1" x14ac:dyDescent="0.25">
      <c r="B605" s="95"/>
      <c r="L605" s="495">
        <f>Samples!C588</f>
        <v>0</v>
      </c>
      <c r="M605" s="4" t="s">
        <v>5</v>
      </c>
      <c r="Q605" s="613"/>
      <c r="R605" s="40"/>
      <c r="S605" s="40"/>
      <c r="T605" s="40"/>
      <c r="U605" s="41"/>
      <c r="V605" s="41"/>
      <c r="W605" s="41"/>
      <c r="X605" s="41"/>
      <c r="Y605" s="41"/>
      <c r="Z605" s="38"/>
      <c r="AA605" s="38"/>
      <c r="AB605" s="38"/>
      <c r="AC605" s="38"/>
      <c r="AD605" s="38"/>
      <c r="AE605" s="38"/>
      <c r="AF605" s="38"/>
      <c r="AG605" s="38"/>
    </row>
    <row r="606" spans="2:33" ht="15" customHeight="1" x14ac:dyDescent="0.25">
      <c r="B606" s="95"/>
      <c r="L606" s="495">
        <f>Samples!C589</f>
        <v>0</v>
      </c>
      <c r="M606" s="4" t="s">
        <v>5</v>
      </c>
      <c r="Q606" s="613"/>
      <c r="R606" s="40"/>
      <c r="S606" s="40"/>
      <c r="T606" s="40"/>
      <c r="U606" s="41"/>
      <c r="V606" s="41"/>
      <c r="W606" s="41"/>
      <c r="X606" s="41"/>
      <c r="Y606" s="41"/>
      <c r="Z606" s="38"/>
      <c r="AA606" s="38"/>
      <c r="AB606" s="38"/>
      <c r="AC606" s="38"/>
      <c r="AD606" s="38"/>
      <c r="AE606" s="38"/>
      <c r="AF606" s="38"/>
      <c r="AG606" s="38"/>
    </row>
    <row r="607" spans="2:33" ht="15" customHeight="1" x14ac:dyDescent="0.25">
      <c r="B607" s="95"/>
      <c r="L607" s="495">
        <f>Samples!C590</f>
        <v>0</v>
      </c>
      <c r="M607" s="4" t="s">
        <v>5</v>
      </c>
      <c r="Q607" s="613"/>
      <c r="R607" s="40"/>
      <c r="S607" s="40"/>
      <c r="T607" s="40"/>
      <c r="U607" s="41"/>
      <c r="V607" s="41"/>
      <c r="W607" s="41"/>
      <c r="X607" s="41"/>
      <c r="Y607" s="41"/>
      <c r="Z607" s="38"/>
      <c r="AA607" s="38"/>
      <c r="AB607" s="38"/>
      <c r="AC607" s="38"/>
      <c r="AD607" s="38"/>
      <c r="AE607" s="38"/>
      <c r="AF607" s="38"/>
      <c r="AG607" s="38"/>
    </row>
    <row r="608" spans="2:33" ht="15" customHeight="1" x14ac:dyDescent="0.25">
      <c r="B608" s="95"/>
      <c r="L608" s="495">
        <f>Samples!C591</f>
        <v>0</v>
      </c>
      <c r="M608" s="4" t="s">
        <v>5</v>
      </c>
      <c r="Q608" s="613"/>
      <c r="R608" s="40"/>
      <c r="S608" s="40"/>
      <c r="T608" s="40"/>
      <c r="U608" s="41"/>
      <c r="V608" s="41"/>
      <c r="W608" s="41"/>
      <c r="X608" s="41"/>
      <c r="Y608" s="41"/>
      <c r="Z608" s="38"/>
      <c r="AA608" s="38"/>
      <c r="AB608" s="38"/>
      <c r="AC608" s="38"/>
      <c r="AD608" s="38"/>
      <c r="AE608" s="38"/>
      <c r="AF608" s="38"/>
      <c r="AG608" s="38"/>
    </row>
    <row r="609" spans="2:33" ht="15" customHeight="1" x14ac:dyDescent="0.25">
      <c r="B609" s="95"/>
      <c r="L609" s="495">
        <f>Samples!C592</f>
        <v>0</v>
      </c>
      <c r="M609" s="4" t="s">
        <v>5</v>
      </c>
      <c r="Q609" s="613"/>
      <c r="R609" s="40"/>
      <c r="S609" s="40"/>
      <c r="T609" s="40"/>
      <c r="U609" s="41"/>
      <c r="V609" s="41"/>
      <c r="W609" s="41"/>
      <c r="X609" s="41"/>
      <c r="Y609" s="41"/>
      <c r="Z609" s="38"/>
      <c r="AA609" s="38"/>
      <c r="AB609" s="38"/>
      <c r="AC609" s="38"/>
      <c r="AD609" s="38"/>
      <c r="AE609" s="38"/>
      <c r="AF609" s="38"/>
      <c r="AG609" s="38"/>
    </row>
    <row r="610" spans="2:33" ht="15" customHeight="1" x14ac:dyDescent="0.25">
      <c r="B610" s="95"/>
      <c r="L610" s="495">
        <f>Samples!C593</f>
        <v>0</v>
      </c>
      <c r="M610" s="4" t="s">
        <v>5</v>
      </c>
      <c r="Q610" s="613"/>
      <c r="R610" s="40"/>
      <c r="S610" s="40"/>
      <c r="T610" s="40"/>
      <c r="U610" s="41"/>
      <c r="V610" s="41"/>
      <c r="W610" s="41"/>
      <c r="X610" s="41"/>
      <c r="Y610" s="41"/>
      <c r="Z610" s="38"/>
      <c r="AA610" s="38"/>
      <c r="AB610" s="38"/>
      <c r="AC610" s="38"/>
      <c r="AD610" s="38"/>
      <c r="AE610" s="38"/>
      <c r="AF610" s="38"/>
      <c r="AG610" s="38"/>
    </row>
    <row r="611" spans="2:33" ht="15" customHeight="1" x14ac:dyDescent="0.25">
      <c r="B611" s="95"/>
      <c r="L611" s="495">
        <f>Samples!C594</f>
        <v>0</v>
      </c>
      <c r="M611" s="4" t="s">
        <v>5</v>
      </c>
      <c r="Q611" s="613"/>
      <c r="R611" s="40"/>
      <c r="S611" s="40"/>
      <c r="T611" s="40"/>
      <c r="U611" s="41"/>
      <c r="V611" s="41"/>
      <c r="W611" s="41"/>
      <c r="X611" s="41"/>
      <c r="Y611" s="41"/>
      <c r="Z611" s="38"/>
      <c r="AA611" s="38"/>
      <c r="AB611" s="38"/>
      <c r="AC611" s="38"/>
      <c r="AD611" s="38"/>
      <c r="AE611" s="38"/>
      <c r="AF611" s="38"/>
      <c r="AG611" s="38"/>
    </row>
    <row r="612" spans="2:33" ht="15" customHeight="1" x14ac:dyDescent="0.25">
      <c r="B612" s="95"/>
      <c r="L612" s="495">
        <f>Samples!C595</f>
        <v>0</v>
      </c>
      <c r="M612" s="4" t="s">
        <v>5</v>
      </c>
      <c r="Q612" s="613"/>
      <c r="R612" s="40"/>
      <c r="S612" s="40"/>
      <c r="T612" s="40"/>
      <c r="U612" s="41"/>
      <c r="V612" s="41"/>
      <c r="W612" s="41"/>
      <c r="X612" s="41"/>
      <c r="Y612" s="41"/>
      <c r="Z612" s="38"/>
      <c r="AA612" s="38"/>
      <c r="AB612" s="38"/>
      <c r="AC612" s="38"/>
      <c r="AD612" s="38"/>
      <c r="AE612" s="38"/>
      <c r="AF612" s="38"/>
      <c r="AG612" s="38"/>
    </row>
    <row r="613" spans="2:33" ht="15" customHeight="1" x14ac:dyDescent="0.25">
      <c r="B613" s="95"/>
      <c r="L613" s="495">
        <f>Samples!C596</f>
        <v>0</v>
      </c>
      <c r="M613" s="4" t="s">
        <v>5</v>
      </c>
      <c r="Q613" s="613"/>
      <c r="R613" s="40"/>
      <c r="S613" s="40"/>
      <c r="T613" s="40"/>
      <c r="U613" s="41"/>
      <c r="V613" s="41"/>
      <c r="W613" s="41"/>
      <c r="X613" s="41"/>
      <c r="Y613" s="41"/>
      <c r="Z613" s="38"/>
      <c r="AA613" s="38"/>
      <c r="AB613" s="38"/>
      <c r="AC613" s="38"/>
      <c r="AD613" s="38"/>
      <c r="AE613" s="38"/>
      <c r="AF613" s="38"/>
      <c r="AG613" s="38"/>
    </row>
    <row r="614" spans="2:33" ht="15" customHeight="1" x14ac:dyDescent="0.25">
      <c r="B614" s="95"/>
      <c r="L614" s="495">
        <f>Samples!C597</f>
        <v>0</v>
      </c>
      <c r="M614" s="4" t="s">
        <v>5</v>
      </c>
      <c r="Q614" s="613"/>
      <c r="R614" s="40"/>
      <c r="S614" s="40"/>
      <c r="T614" s="40"/>
      <c r="U614" s="41"/>
      <c r="V614" s="41"/>
      <c r="W614" s="41"/>
      <c r="X614" s="41"/>
      <c r="Y614" s="41"/>
      <c r="Z614" s="38"/>
      <c r="AA614" s="38"/>
      <c r="AB614" s="38"/>
      <c r="AC614" s="38"/>
      <c r="AD614" s="38"/>
      <c r="AE614" s="38"/>
      <c r="AF614" s="38"/>
      <c r="AG614" s="38"/>
    </row>
    <row r="615" spans="2:33" ht="15" customHeight="1" x14ac:dyDescent="0.25">
      <c r="B615" s="95"/>
      <c r="L615" s="495">
        <f>Samples!C598</f>
        <v>0</v>
      </c>
      <c r="M615" s="4" t="s">
        <v>5</v>
      </c>
      <c r="Q615" s="613"/>
      <c r="R615" s="40"/>
      <c r="S615" s="40"/>
      <c r="T615" s="40"/>
      <c r="U615" s="41"/>
      <c r="V615" s="41"/>
      <c r="W615" s="41"/>
      <c r="X615" s="41"/>
      <c r="Y615" s="41"/>
      <c r="Z615" s="38"/>
      <c r="AA615" s="38"/>
      <c r="AB615" s="38"/>
      <c r="AC615" s="38"/>
      <c r="AD615" s="38"/>
      <c r="AE615" s="38"/>
      <c r="AF615" s="38"/>
      <c r="AG615" s="38"/>
    </row>
    <row r="616" spans="2:33" ht="15" customHeight="1" x14ac:dyDescent="0.25">
      <c r="B616" s="95"/>
      <c r="L616" s="495">
        <f>Samples!C599</f>
        <v>0</v>
      </c>
      <c r="M616" s="4" t="s">
        <v>5</v>
      </c>
      <c r="Q616" s="613"/>
      <c r="R616" s="40"/>
      <c r="S616" s="40"/>
      <c r="T616" s="40"/>
      <c r="U616" s="41"/>
      <c r="V616" s="41"/>
      <c r="W616" s="41"/>
      <c r="X616" s="41"/>
      <c r="Y616" s="41"/>
      <c r="Z616" s="38"/>
      <c r="AA616" s="38"/>
      <c r="AB616" s="38"/>
      <c r="AC616" s="38"/>
      <c r="AD616" s="38"/>
      <c r="AE616" s="38"/>
      <c r="AF616" s="38"/>
      <c r="AG616" s="38"/>
    </row>
    <row r="617" spans="2:33" ht="15" customHeight="1" x14ac:dyDescent="0.25">
      <c r="B617" s="95"/>
      <c r="L617" s="495">
        <f>Samples!C600</f>
        <v>0</v>
      </c>
      <c r="M617" s="4" t="s">
        <v>5</v>
      </c>
      <c r="Q617" s="613"/>
      <c r="R617" s="40"/>
      <c r="S617" s="40"/>
      <c r="T617" s="40"/>
      <c r="U617" s="41"/>
      <c r="V617" s="41"/>
      <c r="W617" s="41"/>
      <c r="X617" s="41"/>
      <c r="Y617" s="41"/>
      <c r="Z617" s="38"/>
      <c r="AA617" s="38"/>
      <c r="AB617" s="38"/>
      <c r="AC617" s="38"/>
      <c r="AD617" s="38"/>
      <c r="AE617" s="38"/>
      <c r="AF617" s="38"/>
      <c r="AG617" s="38"/>
    </row>
    <row r="618" spans="2:33" ht="15" customHeight="1" x14ac:dyDescent="0.25">
      <c r="B618" s="95"/>
      <c r="L618" s="495">
        <f>Samples!C601</f>
        <v>0</v>
      </c>
      <c r="M618" s="4" t="s">
        <v>5</v>
      </c>
      <c r="Q618" s="613"/>
      <c r="R618" s="40"/>
      <c r="S618" s="40"/>
      <c r="T618" s="40"/>
      <c r="U618" s="41"/>
      <c r="V618" s="41"/>
      <c r="W618" s="41"/>
      <c r="X618" s="41"/>
      <c r="Y618" s="41"/>
      <c r="Z618" s="38"/>
      <c r="AA618" s="38"/>
      <c r="AB618" s="38"/>
      <c r="AC618" s="38"/>
      <c r="AD618" s="38"/>
      <c r="AE618" s="38"/>
      <c r="AF618" s="38"/>
      <c r="AG618" s="38"/>
    </row>
    <row r="619" spans="2:33" ht="15" customHeight="1" x14ac:dyDescent="0.25">
      <c r="B619" s="95"/>
      <c r="L619" s="495">
        <f>Samples!C602</f>
        <v>0</v>
      </c>
      <c r="M619" s="4" t="s">
        <v>5</v>
      </c>
      <c r="Q619" s="613"/>
      <c r="R619" s="40"/>
      <c r="S619" s="40"/>
      <c r="T619" s="40"/>
      <c r="U619" s="41"/>
      <c r="V619" s="41"/>
      <c r="W619" s="41"/>
      <c r="X619" s="41"/>
      <c r="Y619" s="41"/>
      <c r="Z619" s="38"/>
      <c r="AA619" s="38"/>
      <c r="AB619" s="38"/>
      <c r="AC619" s="38"/>
      <c r="AD619" s="38"/>
      <c r="AE619" s="38"/>
      <c r="AF619" s="38"/>
      <c r="AG619" s="38"/>
    </row>
    <row r="620" spans="2:33" ht="15" customHeight="1" x14ac:dyDescent="0.25">
      <c r="B620" s="95"/>
      <c r="L620" s="495">
        <f>Samples!C603</f>
        <v>0</v>
      </c>
      <c r="M620" s="4" t="s">
        <v>5</v>
      </c>
      <c r="Q620" s="613"/>
      <c r="R620" s="40"/>
      <c r="S620" s="40"/>
      <c r="T620" s="40"/>
      <c r="U620" s="41"/>
      <c r="V620" s="41"/>
      <c r="W620" s="41"/>
      <c r="X620" s="41"/>
      <c r="Y620" s="41"/>
      <c r="Z620" s="38"/>
      <c r="AA620" s="38"/>
      <c r="AB620" s="38"/>
      <c r="AC620" s="38"/>
      <c r="AD620" s="38"/>
      <c r="AE620" s="38"/>
      <c r="AF620" s="38"/>
      <c r="AG620" s="38"/>
    </row>
    <row r="621" spans="2:33" ht="15" customHeight="1" x14ac:dyDescent="0.25">
      <c r="B621" s="95"/>
      <c r="L621" s="495">
        <f>Samples!C604</f>
        <v>0</v>
      </c>
      <c r="M621" s="4" t="s">
        <v>5</v>
      </c>
      <c r="Q621" s="613"/>
      <c r="R621" s="40"/>
      <c r="S621" s="40"/>
      <c r="T621" s="40"/>
      <c r="U621" s="41"/>
      <c r="V621" s="41"/>
      <c r="W621" s="41"/>
      <c r="X621" s="41"/>
      <c r="Y621" s="41"/>
      <c r="Z621" s="38"/>
      <c r="AA621" s="38"/>
      <c r="AB621" s="38"/>
      <c r="AC621" s="38"/>
      <c r="AD621" s="38"/>
      <c r="AE621" s="38"/>
      <c r="AF621" s="38"/>
      <c r="AG621" s="38"/>
    </row>
    <row r="622" spans="2:33" ht="15" customHeight="1" x14ac:dyDescent="0.25">
      <c r="B622" s="95"/>
      <c r="L622" s="495">
        <f>Samples!C605</f>
        <v>0</v>
      </c>
      <c r="M622" s="4" t="s">
        <v>5</v>
      </c>
      <c r="Q622" s="613"/>
      <c r="R622" s="40"/>
      <c r="S622" s="40"/>
      <c r="T622" s="40"/>
      <c r="U622" s="41"/>
      <c r="V622" s="41"/>
      <c r="W622" s="41"/>
      <c r="X622" s="41"/>
      <c r="Y622" s="41"/>
      <c r="Z622" s="38"/>
      <c r="AA622" s="38"/>
      <c r="AB622" s="38"/>
      <c r="AC622" s="38"/>
      <c r="AD622" s="38"/>
      <c r="AE622" s="38"/>
      <c r="AF622" s="38"/>
      <c r="AG622" s="38"/>
    </row>
    <row r="623" spans="2:33" ht="15" customHeight="1" x14ac:dyDescent="0.25">
      <c r="B623" s="95"/>
      <c r="L623" s="495">
        <f>Samples!C606</f>
        <v>0</v>
      </c>
      <c r="M623" s="4" t="s">
        <v>5</v>
      </c>
      <c r="Q623" s="613"/>
      <c r="R623" s="40"/>
      <c r="S623" s="40"/>
      <c r="T623" s="40"/>
      <c r="U623" s="41"/>
      <c r="V623" s="41"/>
      <c r="W623" s="41"/>
      <c r="X623" s="41"/>
      <c r="Y623" s="41"/>
      <c r="Z623" s="38"/>
      <c r="AA623" s="38"/>
      <c r="AB623" s="38"/>
      <c r="AC623" s="38"/>
      <c r="AD623" s="38"/>
      <c r="AE623" s="38"/>
      <c r="AF623" s="38"/>
      <c r="AG623" s="38"/>
    </row>
    <row r="624" spans="2:33" ht="15" customHeight="1" x14ac:dyDescent="0.25">
      <c r="B624" s="95"/>
      <c r="L624" s="495">
        <f>Samples!C607</f>
        <v>0</v>
      </c>
      <c r="M624" s="4" t="s">
        <v>5</v>
      </c>
      <c r="Q624" s="613"/>
      <c r="R624" s="40"/>
      <c r="S624" s="40"/>
      <c r="T624" s="40"/>
      <c r="U624" s="41"/>
      <c r="V624" s="41"/>
      <c r="W624" s="41"/>
      <c r="X624" s="41"/>
      <c r="Y624" s="41"/>
      <c r="Z624" s="38"/>
      <c r="AA624" s="38"/>
      <c r="AB624" s="38"/>
      <c r="AC624" s="38"/>
      <c r="AD624" s="38"/>
      <c r="AE624" s="38"/>
      <c r="AF624" s="38"/>
      <c r="AG624" s="38"/>
    </row>
    <row r="625" spans="2:33" ht="15" customHeight="1" x14ac:dyDescent="0.25">
      <c r="B625" s="95"/>
      <c r="L625" s="495">
        <f>Samples!C608</f>
        <v>0</v>
      </c>
      <c r="M625" s="4" t="s">
        <v>5</v>
      </c>
      <c r="Q625" s="613"/>
      <c r="R625" s="40"/>
      <c r="S625" s="40"/>
      <c r="T625" s="40"/>
      <c r="U625" s="41"/>
      <c r="V625" s="41"/>
      <c r="W625" s="41"/>
      <c r="X625" s="41"/>
      <c r="Y625" s="41"/>
      <c r="Z625" s="38"/>
      <c r="AA625" s="38"/>
      <c r="AB625" s="38"/>
      <c r="AC625" s="38"/>
      <c r="AD625" s="38"/>
      <c r="AE625" s="38"/>
      <c r="AF625" s="38"/>
      <c r="AG625" s="38"/>
    </row>
    <row r="626" spans="2:33" ht="15" customHeight="1" x14ac:dyDescent="0.25">
      <c r="B626" s="95"/>
      <c r="L626" s="495">
        <f>Samples!C609</f>
        <v>0</v>
      </c>
      <c r="M626" s="4" t="s">
        <v>5</v>
      </c>
      <c r="Q626" s="613"/>
      <c r="R626" s="40"/>
      <c r="S626" s="40"/>
      <c r="T626" s="40"/>
      <c r="U626" s="41"/>
      <c r="V626" s="41"/>
      <c r="W626" s="41"/>
      <c r="X626" s="41"/>
      <c r="Y626" s="41"/>
      <c r="Z626" s="38"/>
      <c r="AA626" s="38"/>
      <c r="AB626" s="38"/>
      <c r="AC626" s="38"/>
      <c r="AD626" s="38"/>
      <c r="AE626" s="38"/>
      <c r="AF626" s="38"/>
      <c r="AG626" s="38"/>
    </row>
    <row r="627" spans="2:33" ht="15" customHeight="1" x14ac:dyDescent="0.25">
      <c r="B627" s="95"/>
      <c r="L627" s="495">
        <f>Samples!C610</f>
        <v>0</v>
      </c>
      <c r="M627" s="4" t="s">
        <v>5</v>
      </c>
      <c r="Q627" s="613"/>
      <c r="R627" s="40"/>
      <c r="S627" s="40"/>
      <c r="T627" s="40"/>
      <c r="U627" s="41"/>
      <c r="V627" s="41"/>
      <c r="W627" s="41"/>
      <c r="X627" s="41"/>
      <c r="Y627" s="41"/>
      <c r="Z627" s="38"/>
      <c r="AA627" s="38"/>
      <c r="AB627" s="38"/>
      <c r="AC627" s="38"/>
      <c r="AD627" s="38"/>
      <c r="AE627" s="38"/>
      <c r="AF627" s="38"/>
      <c r="AG627" s="38"/>
    </row>
    <row r="628" spans="2:33" ht="15" customHeight="1" x14ac:dyDescent="0.25">
      <c r="B628" s="95"/>
      <c r="L628" s="495">
        <f>Samples!C611</f>
        <v>0</v>
      </c>
      <c r="M628" s="4" t="s">
        <v>5</v>
      </c>
      <c r="Q628" s="613"/>
      <c r="R628" s="40"/>
      <c r="S628" s="40"/>
      <c r="T628" s="40"/>
      <c r="U628" s="41"/>
      <c r="V628" s="41"/>
      <c r="W628" s="41"/>
      <c r="X628" s="41"/>
      <c r="Y628" s="41"/>
      <c r="Z628" s="38"/>
      <c r="AA628" s="38"/>
      <c r="AB628" s="38"/>
      <c r="AC628" s="38"/>
      <c r="AD628" s="38"/>
      <c r="AE628" s="38"/>
      <c r="AF628" s="38"/>
      <c r="AG628" s="38"/>
    </row>
    <row r="629" spans="2:33" ht="15" customHeight="1" x14ac:dyDescent="0.25">
      <c r="B629" s="95"/>
      <c r="L629" s="495">
        <f>Samples!C612</f>
        <v>0</v>
      </c>
      <c r="M629" s="4" t="s">
        <v>5</v>
      </c>
      <c r="Q629" s="613"/>
      <c r="R629" s="40"/>
      <c r="S629" s="40"/>
      <c r="T629" s="40"/>
      <c r="U629" s="41"/>
      <c r="V629" s="41"/>
      <c r="W629" s="41"/>
      <c r="X629" s="41"/>
      <c r="Y629" s="41"/>
      <c r="Z629" s="38"/>
      <c r="AA629" s="38"/>
      <c r="AB629" s="38"/>
      <c r="AC629" s="38"/>
      <c r="AD629" s="38"/>
      <c r="AE629" s="38"/>
      <c r="AF629" s="38"/>
      <c r="AG629" s="38"/>
    </row>
    <row r="630" spans="2:33" ht="15" customHeight="1" x14ac:dyDescent="0.25">
      <c r="B630" s="95"/>
      <c r="L630" s="495">
        <f>Samples!C613</f>
        <v>0</v>
      </c>
      <c r="M630" s="4" t="s">
        <v>5</v>
      </c>
      <c r="Q630" s="613"/>
      <c r="R630" s="40"/>
      <c r="S630" s="40"/>
      <c r="T630" s="40"/>
      <c r="U630" s="41"/>
      <c r="V630" s="41"/>
      <c r="W630" s="41"/>
      <c r="X630" s="41"/>
      <c r="Y630" s="41"/>
      <c r="Z630" s="38"/>
      <c r="AA630" s="38"/>
      <c r="AB630" s="38"/>
      <c r="AC630" s="38"/>
      <c r="AD630" s="38"/>
      <c r="AE630" s="38"/>
      <c r="AF630" s="38"/>
      <c r="AG630" s="38"/>
    </row>
    <row r="631" spans="2:33" ht="15" customHeight="1" x14ac:dyDescent="0.25">
      <c r="B631" s="95"/>
      <c r="L631" s="495">
        <f>Samples!C614</f>
        <v>0</v>
      </c>
      <c r="M631" s="4" t="s">
        <v>5</v>
      </c>
      <c r="Q631" s="613"/>
      <c r="R631" s="40"/>
      <c r="S631" s="40"/>
      <c r="T631" s="40"/>
      <c r="U631" s="41"/>
      <c r="V631" s="41"/>
      <c r="W631" s="41"/>
      <c r="X631" s="41"/>
      <c r="Y631" s="41"/>
      <c r="Z631" s="38"/>
      <c r="AA631" s="38"/>
      <c r="AB631" s="38"/>
      <c r="AC631" s="38"/>
      <c r="AD631" s="38"/>
      <c r="AE631" s="38"/>
      <c r="AF631" s="38"/>
      <c r="AG631" s="38"/>
    </row>
    <row r="632" spans="2:33" ht="15" customHeight="1" x14ac:dyDescent="0.25">
      <c r="B632" s="95"/>
      <c r="L632" s="495">
        <f>Samples!C615</f>
        <v>0</v>
      </c>
      <c r="M632" s="4" t="s">
        <v>5</v>
      </c>
      <c r="Q632" s="613"/>
      <c r="R632" s="40"/>
      <c r="S632" s="40"/>
      <c r="T632" s="40"/>
      <c r="U632" s="41"/>
      <c r="V632" s="41"/>
      <c r="W632" s="41"/>
      <c r="X632" s="41"/>
      <c r="Y632" s="41"/>
      <c r="Z632" s="38"/>
      <c r="AA632" s="38"/>
      <c r="AB632" s="38"/>
      <c r="AC632" s="38"/>
      <c r="AD632" s="38"/>
      <c r="AE632" s="38"/>
      <c r="AF632" s="38"/>
      <c r="AG632" s="38"/>
    </row>
    <row r="633" spans="2:33" ht="15" customHeight="1" x14ac:dyDescent="0.25">
      <c r="B633" s="95"/>
      <c r="L633" s="495">
        <f>Samples!C616</f>
        <v>0</v>
      </c>
      <c r="M633" s="4" t="s">
        <v>5</v>
      </c>
      <c r="Q633" s="613"/>
      <c r="R633" s="40"/>
      <c r="S633" s="40"/>
      <c r="T633" s="40"/>
      <c r="U633" s="41"/>
      <c r="V633" s="41"/>
      <c r="W633" s="41"/>
      <c r="X633" s="41"/>
      <c r="Y633" s="41"/>
      <c r="Z633" s="38"/>
      <c r="AA633" s="38"/>
      <c r="AB633" s="38"/>
      <c r="AC633" s="38"/>
      <c r="AD633" s="38"/>
      <c r="AE633" s="38"/>
      <c r="AF633" s="38"/>
      <c r="AG633" s="38"/>
    </row>
    <row r="634" spans="2:33" ht="15" customHeight="1" x14ac:dyDescent="0.25">
      <c r="B634" s="95"/>
      <c r="L634" s="495">
        <f>Samples!C617</f>
        <v>0</v>
      </c>
      <c r="M634" s="4" t="s">
        <v>5</v>
      </c>
      <c r="Q634" s="613"/>
      <c r="R634" s="40"/>
      <c r="S634" s="40"/>
      <c r="T634" s="40"/>
      <c r="U634" s="41"/>
      <c r="V634" s="41"/>
      <c r="W634" s="41"/>
      <c r="X634" s="41"/>
      <c r="Y634" s="41"/>
      <c r="Z634" s="38"/>
      <c r="AA634" s="38"/>
      <c r="AB634" s="38"/>
      <c r="AC634" s="38"/>
      <c r="AD634" s="38"/>
      <c r="AE634" s="38"/>
      <c r="AF634" s="38"/>
      <c r="AG634" s="38"/>
    </row>
    <row r="635" spans="2:33" ht="15" customHeight="1" x14ac:dyDescent="0.25">
      <c r="B635" s="95"/>
      <c r="L635" s="495">
        <f>Samples!C618</f>
        <v>0</v>
      </c>
      <c r="M635" s="4" t="s">
        <v>5</v>
      </c>
      <c r="Q635" s="613"/>
      <c r="R635" s="40"/>
      <c r="S635" s="40"/>
      <c r="T635" s="40"/>
      <c r="U635" s="41"/>
      <c r="V635" s="41"/>
      <c r="W635" s="41"/>
      <c r="X635" s="41"/>
      <c r="Y635" s="41"/>
      <c r="Z635" s="38"/>
      <c r="AA635" s="38"/>
      <c r="AB635" s="38"/>
      <c r="AC635" s="38"/>
      <c r="AD635" s="38"/>
      <c r="AE635" s="38"/>
      <c r="AF635" s="38"/>
      <c r="AG635" s="38"/>
    </row>
    <row r="636" spans="2:33" ht="15" customHeight="1" x14ac:dyDescent="0.25">
      <c r="B636" s="95"/>
      <c r="L636" s="495">
        <f>Samples!C619</f>
        <v>0</v>
      </c>
      <c r="M636" s="4" t="s">
        <v>5</v>
      </c>
      <c r="Q636" s="613"/>
      <c r="R636" s="40"/>
      <c r="S636" s="40"/>
      <c r="T636" s="40"/>
      <c r="U636" s="41"/>
      <c r="V636" s="41"/>
      <c r="W636" s="41"/>
      <c r="X636" s="41"/>
      <c r="Y636" s="41"/>
      <c r="Z636" s="38"/>
      <c r="AA636" s="38"/>
      <c r="AB636" s="38"/>
      <c r="AC636" s="38"/>
      <c r="AD636" s="38"/>
      <c r="AE636" s="38"/>
      <c r="AF636" s="38"/>
      <c r="AG636" s="38"/>
    </row>
    <row r="637" spans="2:33" ht="15" customHeight="1" x14ac:dyDescent="0.25">
      <c r="B637" s="95"/>
      <c r="L637" s="495">
        <f>Samples!C620</f>
        <v>0</v>
      </c>
      <c r="M637" s="4" t="s">
        <v>5</v>
      </c>
      <c r="Q637" s="613"/>
      <c r="R637" s="40"/>
      <c r="S637" s="40"/>
      <c r="T637" s="40"/>
      <c r="U637" s="41"/>
      <c r="V637" s="41"/>
      <c r="W637" s="41"/>
      <c r="X637" s="41"/>
      <c r="Y637" s="41"/>
      <c r="Z637" s="38"/>
      <c r="AA637" s="38"/>
      <c r="AB637" s="38"/>
      <c r="AC637" s="38"/>
      <c r="AD637" s="38"/>
      <c r="AE637" s="38"/>
      <c r="AF637" s="38"/>
      <c r="AG637" s="38"/>
    </row>
    <row r="638" spans="2:33" ht="15" customHeight="1" x14ac:dyDescent="0.25">
      <c r="B638" s="95"/>
      <c r="L638" s="495">
        <f>Samples!C621</f>
        <v>0</v>
      </c>
      <c r="M638" s="4" t="s">
        <v>5</v>
      </c>
      <c r="Q638" s="613"/>
      <c r="R638" s="40"/>
      <c r="S638" s="40"/>
      <c r="T638" s="40"/>
      <c r="U638" s="41"/>
      <c r="V638" s="41"/>
      <c r="W638" s="41"/>
      <c r="X638" s="41"/>
      <c r="Y638" s="41"/>
      <c r="Z638" s="38"/>
      <c r="AA638" s="38"/>
      <c r="AB638" s="38"/>
      <c r="AC638" s="38"/>
      <c r="AD638" s="38"/>
      <c r="AE638" s="38"/>
      <c r="AF638" s="38"/>
      <c r="AG638" s="38"/>
    </row>
    <row r="639" spans="2:33" ht="15" customHeight="1" x14ac:dyDescent="0.25">
      <c r="B639" s="95"/>
      <c r="L639" s="495">
        <f>Samples!C622</f>
        <v>0</v>
      </c>
      <c r="M639" s="4" t="s">
        <v>5</v>
      </c>
      <c r="Q639" s="613"/>
      <c r="R639" s="40"/>
      <c r="S639" s="40"/>
      <c r="T639" s="40"/>
      <c r="U639" s="41"/>
      <c r="V639" s="41"/>
      <c r="W639" s="41"/>
      <c r="X639" s="41"/>
      <c r="Y639" s="41"/>
      <c r="Z639" s="38"/>
      <c r="AA639" s="38"/>
      <c r="AB639" s="38"/>
      <c r="AC639" s="38"/>
      <c r="AD639" s="38"/>
      <c r="AE639" s="38"/>
      <c r="AF639" s="38"/>
      <c r="AG639" s="38"/>
    </row>
    <row r="640" spans="2:33" ht="15" customHeight="1" x14ac:dyDescent="0.25">
      <c r="B640" s="95"/>
      <c r="L640" s="495">
        <f>Samples!C623</f>
        <v>0</v>
      </c>
      <c r="M640" s="4" t="s">
        <v>5</v>
      </c>
      <c r="Q640" s="613"/>
      <c r="R640" s="40"/>
      <c r="S640" s="40"/>
      <c r="T640" s="40"/>
      <c r="U640" s="41"/>
      <c r="V640" s="41"/>
      <c r="W640" s="41"/>
      <c r="X640" s="41"/>
      <c r="Y640" s="41"/>
      <c r="Z640" s="38"/>
      <c r="AA640" s="38"/>
      <c r="AB640" s="38"/>
      <c r="AC640" s="38"/>
      <c r="AD640" s="38"/>
      <c r="AE640" s="38"/>
      <c r="AF640" s="38"/>
      <c r="AG640" s="38"/>
    </row>
    <row r="641" spans="2:33" ht="15" customHeight="1" x14ac:dyDescent="0.25">
      <c r="B641" s="95"/>
      <c r="L641" s="495">
        <f>Samples!C624</f>
        <v>0</v>
      </c>
      <c r="M641" s="4" t="s">
        <v>5</v>
      </c>
      <c r="Q641" s="613"/>
      <c r="R641" s="40"/>
      <c r="S641" s="40"/>
      <c r="T641" s="40"/>
      <c r="U641" s="41"/>
      <c r="V641" s="41"/>
      <c r="W641" s="41"/>
      <c r="X641" s="41"/>
      <c r="Y641" s="41"/>
      <c r="Z641" s="38"/>
      <c r="AA641" s="38"/>
      <c r="AB641" s="38"/>
      <c r="AC641" s="38"/>
      <c r="AD641" s="38"/>
      <c r="AE641" s="38"/>
      <c r="AF641" s="38"/>
      <c r="AG641" s="38"/>
    </row>
    <row r="642" spans="2:33" ht="15" customHeight="1" x14ac:dyDescent="0.25">
      <c r="B642" s="95"/>
      <c r="L642" s="495">
        <f>Samples!C625</f>
        <v>0</v>
      </c>
      <c r="M642" s="4" t="s">
        <v>5</v>
      </c>
      <c r="Q642" s="613"/>
      <c r="R642" s="40"/>
      <c r="S642" s="40"/>
      <c r="T642" s="40"/>
      <c r="U642" s="41"/>
      <c r="V642" s="41"/>
      <c r="W642" s="41"/>
      <c r="X642" s="41"/>
      <c r="Y642" s="41"/>
      <c r="Z642" s="38"/>
      <c r="AA642" s="38"/>
      <c r="AB642" s="38"/>
      <c r="AC642" s="38"/>
      <c r="AD642" s="38"/>
      <c r="AE642" s="38"/>
      <c r="AF642" s="38"/>
      <c r="AG642" s="38"/>
    </row>
    <row r="643" spans="2:33" ht="15" customHeight="1" x14ac:dyDescent="0.25">
      <c r="B643" s="95"/>
      <c r="L643" s="495">
        <f>Samples!C626</f>
        <v>0</v>
      </c>
      <c r="M643" s="4" t="s">
        <v>5</v>
      </c>
      <c r="Q643" s="613"/>
      <c r="R643" s="40"/>
      <c r="S643" s="40"/>
      <c r="T643" s="40"/>
      <c r="U643" s="41"/>
      <c r="V643" s="41"/>
      <c r="W643" s="41"/>
      <c r="X643" s="41"/>
      <c r="Y643" s="41"/>
      <c r="Z643" s="38"/>
      <c r="AA643" s="38"/>
      <c r="AB643" s="38"/>
      <c r="AC643" s="38"/>
      <c r="AD643" s="38"/>
      <c r="AE643" s="38"/>
      <c r="AF643" s="38"/>
      <c r="AG643" s="38"/>
    </row>
    <row r="644" spans="2:33" ht="15" customHeight="1" x14ac:dyDescent="0.25">
      <c r="B644" s="95"/>
      <c r="L644" s="495">
        <f>Samples!C627</f>
        <v>0</v>
      </c>
      <c r="M644" s="4" t="s">
        <v>5</v>
      </c>
      <c r="Q644" s="613"/>
      <c r="R644" s="40"/>
      <c r="S644" s="40"/>
      <c r="T644" s="40"/>
      <c r="U644" s="41"/>
      <c r="V644" s="41"/>
      <c r="W644" s="41"/>
      <c r="X644" s="41"/>
      <c r="Y644" s="41"/>
      <c r="Z644" s="38"/>
      <c r="AA644" s="38"/>
      <c r="AB644" s="38"/>
      <c r="AC644" s="38"/>
      <c r="AD644" s="38"/>
      <c r="AE644" s="38"/>
      <c r="AF644" s="38"/>
      <c r="AG644" s="38"/>
    </row>
    <row r="645" spans="2:33" ht="15" customHeight="1" x14ac:dyDescent="0.25">
      <c r="B645" s="95"/>
      <c r="L645" s="495">
        <f>Samples!C628</f>
        <v>0</v>
      </c>
      <c r="M645" s="4" t="s">
        <v>5</v>
      </c>
      <c r="Q645" s="613"/>
      <c r="R645" s="40"/>
      <c r="S645" s="40"/>
      <c r="T645" s="40"/>
      <c r="U645" s="41"/>
      <c r="V645" s="41"/>
      <c r="W645" s="41"/>
      <c r="X645" s="41"/>
      <c r="Y645" s="41"/>
      <c r="Z645" s="38"/>
      <c r="AA645" s="38"/>
      <c r="AB645" s="38"/>
      <c r="AC645" s="38"/>
      <c r="AD645" s="38"/>
      <c r="AE645" s="38"/>
      <c r="AF645" s="38"/>
      <c r="AG645" s="38"/>
    </row>
    <row r="646" spans="2:33" ht="15" customHeight="1" x14ac:dyDescent="0.25">
      <c r="B646" s="95"/>
      <c r="L646" s="495">
        <f>Samples!C629</f>
        <v>0</v>
      </c>
      <c r="M646" s="4" t="s">
        <v>5</v>
      </c>
      <c r="Q646" s="613"/>
      <c r="R646" s="40"/>
      <c r="S646" s="40"/>
      <c r="T646" s="40"/>
      <c r="U646" s="41"/>
      <c r="V646" s="41"/>
      <c r="W646" s="41"/>
      <c r="X646" s="41"/>
      <c r="Y646" s="41"/>
      <c r="Z646" s="38"/>
      <c r="AA646" s="38"/>
      <c r="AB646" s="38"/>
      <c r="AC646" s="38"/>
      <c r="AD646" s="38"/>
      <c r="AE646" s="38"/>
      <c r="AF646" s="38"/>
      <c r="AG646" s="38"/>
    </row>
    <row r="647" spans="2:33" ht="15" customHeight="1" x14ac:dyDescent="0.25">
      <c r="B647" s="95"/>
      <c r="L647" s="495">
        <f>Samples!C630</f>
        <v>0</v>
      </c>
      <c r="M647" s="4" t="s">
        <v>5</v>
      </c>
      <c r="Q647" s="613"/>
      <c r="R647" s="40"/>
      <c r="S647" s="40"/>
      <c r="T647" s="40"/>
      <c r="U647" s="41"/>
      <c r="V647" s="41"/>
      <c r="W647" s="41"/>
      <c r="X647" s="41"/>
      <c r="Y647" s="41"/>
      <c r="Z647" s="38"/>
      <c r="AA647" s="38"/>
      <c r="AB647" s="38"/>
      <c r="AC647" s="38"/>
      <c r="AD647" s="38"/>
      <c r="AE647" s="38"/>
      <c r="AF647" s="38"/>
      <c r="AG647" s="38"/>
    </row>
    <row r="648" spans="2:33" ht="15" customHeight="1" x14ac:dyDescent="0.25">
      <c r="B648" s="95"/>
      <c r="L648" s="495">
        <f>Samples!C631</f>
        <v>0</v>
      </c>
      <c r="M648" s="4" t="s">
        <v>5</v>
      </c>
      <c r="Q648" s="613"/>
      <c r="R648" s="40"/>
      <c r="S648" s="40"/>
      <c r="T648" s="40"/>
      <c r="U648" s="41"/>
      <c r="V648" s="41"/>
      <c r="W648" s="41"/>
      <c r="X648" s="41"/>
      <c r="Y648" s="41"/>
      <c r="Z648" s="38"/>
      <c r="AA648" s="38"/>
      <c r="AB648" s="38"/>
      <c r="AC648" s="38"/>
      <c r="AD648" s="38"/>
      <c r="AE648" s="38"/>
      <c r="AF648" s="38"/>
      <c r="AG648" s="38"/>
    </row>
    <row r="649" spans="2:33" ht="15" customHeight="1" x14ac:dyDescent="0.25">
      <c r="B649" s="95"/>
      <c r="L649" s="495">
        <f>Samples!C632</f>
        <v>0</v>
      </c>
      <c r="M649" s="4" t="s">
        <v>5</v>
      </c>
      <c r="Q649" s="613"/>
      <c r="R649" s="40"/>
      <c r="S649" s="40"/>
      <c r="T649" s="40"/>
      <c r="U649" s="41"/>
      <c r="V649" s="41"/>
      <c r="W649" s="41"/>
      <c r="X649" s="41"/>
      <c r="Y649" s="41"/>
      <c r="Z649" s="38"/>
      <c r="AA649" s="38"/>
      <c r="AB649" s="38"/>
      <c r="AC649" s="38"/>
      <c r="AD649" s="38"/>
      <c r="AE649" s="38"/>
      <c r="AF649" s="38"/>
      <c r="AG649" s="38"/>
    </row>
    <row r="650" spans="2:33" ht="15" customHeight="1" x14ac:dyDescent="0.25">
      <c r="B650" s="95"/>
      <c r="L650" s="495">
        <f>Samples!C633</f>
        <v>0</v>
      </c>
      <c r="M650" s="4" t="s">
        <v>5</v>
      </c>
      <c r="Q650" s="613"/>
      <c r="R650" s="40"/>
      <c r="S650" s="40"/>
      <c r="T650" s="40"/>
      <c r="U650" s="41"/>
      <c r="V650" s="41"/>
      <c r="W650" s="41"/>
      <c r="X650" s="41"/>
      <c r="Y650" s="41"/>
      <c r="Z650" s="38"/>
      <c r="AA650" s="38"/>
      <c r="AB650" s="38"/>
      <c r="AC650" s="38"/>
      <c r="AD650" s="38"/>
      <c r="AE650" s="38"/>
      <c r="AF650" s="38"/>
      <c r="AG650" s="38"/>
    </row>
    <row r="651" spans="2:33" ht="15" customHeight="1" x14ac:dyDescent="0.25">
      <c r="B651" s="95"/>
      <c r="L651" s="495">
        <f>Samples!C634</f>
        <v>0</v>
      </c>
      <c r="M651" s="4" t="s">
        <v>5</v>
      </c>
      <c r="Q651" s="613"/>
      <c r="R651" s="40"/>
      <c r="S651" s="40"/>
      <c r="T651" s="40"/>
      <c r="U651" s="41"/>
      <c r="V651" s="41"/>
      <c r="W651" s="41"/>
      <c r="X651" s="41"/>
      <c r="Y651" s="41"/>
      <c r="Z651" s="38"/>
      <c r="AA651" s="38"/>
      <c r="AB651" s="38"/>
      <c r="AC651" s="38"/>
      <c r="AD651" s="38"/>
      <c r="AE651" s="38"/>
      <c r="AF651" s="38"/>
      <c r="AG651" s="38"/>
    </row>
    <row r="652" spans="2:33" ht="15" customHeight="1" x14ac:dyDescent="0.25">
      <c r="B652" s="95"/>
      <c r="L652" s="495">
        <f>Samples!C635</f>
        <v>0</v>
      </c>
      <c r="M652" s="4" t="s">
        <v>5</v>
      </c>
      <c r="Q652" s="613"/>
      <c r="R652" s="40"/>
      <c r="S652" s="40"/>
      <c r="T652" s="40"/>
      <c r="U652" s="41"/>
      <c r="V652" s="41"/>
      <c r="W652" s="41"/>
      <c r="X652" s="41"/>
      <c r="Y652" s="41"/>
      <c r="Z652" s="38"/>
      <c r="AA652" s="38"/>
      <c r="AB652" s="38"/>
      <c r="AC652" s="38"/>
      <c r="AD652" s="38"/>
      <c r="AE652" s="38"/>
      <c r="AF652" s="38"/>
      <c r="AG652" s="38"/>
    </row>
    <row r="653" spans="2:33" ht="15" customHeight="1" x14ac:dyDescent="0.25">
      <c r="B653" s="95"/>
      <c r="L653" s="495">
        <f>Samples!C636</f>
        <v>0</v>
      </c>
      <c r="M653" s="4" t="s">
        <v>5</v>
      </c>
      <c r="Q653" s="613"/>
      <c r="R653" s="40"/>
      <c r="S653" s="40"/>
      <c r="T653" s="40"/>
      <c r="U653" s="41"/>
      <c r="V653" s="41"/>
      <c r="W653" s="41"/>
      <c r="X653" s="41"/>
      <c r="Y653" s="41"/>
      <c r="Z653" s="38"/>
      <c r="AA653" s="38"/>
      <c r="AB653" s="38"/>
      <c r="AC653" s="38"/>
      <c r="AD653" s="38"/>
      <c r="AE653" s="38"/>
      <c r="AF653" s="38"/>
      <c r="AG653" s="38"/>
    </row>
    <row r="654" spans="2:33" ht="15" customHeight="1" x14ac:dyDescent="0.25">
      <c r="B654" s="95"/>
      <c r="L654" s="495">
        <f>Samples!C637</f>
        <v>0</v>
      </c>
      <c r="M654" s="4" t="s">
        <v>5</v>
      </c>
      <c r="Q654" s="613"/>
      <c r="R654" s="40"/>
      <c r="S654" s="40"/>
      <c r="T654" s="40"/>
      <c r="U654" s="41"/>
      <c r="V654" s="41"/>
      <c r="W654" s="41"/>
      <c r="X654" s="41"/>
      <c r="Y654" s="41"/>
      <c r="Z654" s="38"/>
      <c r="AA654" s="38"/>
      <c r="AB654" s="38"/>
      <c r="AC654" s="38"/>
      <c r="AD654" s="38"/>
      <c r="AE654" s="38"/>
      <c r="AF654" s="38"/>
      <c r="AG654" s="38"/>
    </row>
    <row r="655" spans="2:33" ht="15" customHeight="1" x14ac:dyDescent="0.25">
      <c r="B655" s="95"/>
      <c r="L655" s="495">
        <f>Samples!C638</f>
        <v>0</v>
      </c>
      <c r="M655" s="4" t="s">
        <v>5</v>
      </c>
      <c r="Q655" s="613"/>
      <c r="R655" s="40"/>
      <c r="S655" s="40"/>
      <c r="T655" s="40"/>
      <c r="U655" s="41"/>
      <c r="V655" s="41"/>
      <c r="W655" s="41"/>
      <c r="X655" s="41"/>
      <c r="Y655" s="41"/>
      <c r="Z655" s="38"/>
      <c r="AA655" s="38"/>
      <c r="AB655" s="38"/>
      <c r="AC655" s="38"/>
      <c r="AD655" s="38"/>
      <c r="AE655" s="38"/>
      <c r="AF655" s="38"/>
      <c r="AG655" s="38"/>
    </row>
    <row r="656" spans="2:33" ht="15" customHeight="1" x14ac:dyDescent="0.25">
      <c r="B656" s="95"/>
      <c r="L656" s="495">
        <f>Samples!C639</f>
        <v>0</v>
      </c>
      <c r="M656" s="4" t="s">
        <v>5</v>
      </c>
      <c r="Q656" s="613"/>
      <c r="R656" s="40"/>
      <c r="S656" s="40"/>
      <c r="T656" s="40"/>
      <c r="U656" s="41"/>
      <c r="V656" s="41"/>
      <c r="W656" s="41"/>
      <c r="X656" s="41"/>
      <c r="Y656" s="41"/>
      <c r="Z656" s="38"/>
      <c r="AA656" s="38"/>
      <c r="AB656" s="38"/>
      <c r="AC656" s="38"/>
      <c r="AD656" s="38"/>
      <c r="AE656" s="38"/>
      <c r="AF656" s="38"/>
      <c r="AG656" s="38"/>
    </row>
    <row r="657" spans="2:33" ht="15" customHeight="1" x14ac:dyDescent="0.25">
      <c r="B657" s="95"/>
      <c r="L657" s="495">
        <f>Samples!C640</f>
        <v>0</v>
      </c>
      <c r="M657" s="4" t="s">
        <v>5</v>
      </c>
      <c r="Q657" s="613"/>
      <c r="R657" s="40"/>
      <c r="S657" s="40"/>
      <c r="T657" s="40"/>
      <c r="U657" s="41"/>
      <c r="V657" s="41"/>
      <c r="W657" s="41"/>
      <c r="X657" s="41"/>
      <c r="Y657" s="41"/>
      <c r="Z657" s="38"/>
      <c r="AA657" s="38"/>
      <c r="AB657" s="38"/>
      <c r="AC657" s="38"/>
      <c r="AD657" s="38"/>
      <c r="AE657" s="38"/>
      <c r="AF657" s="38"/>
      <c r="AG657" s="38"/>
    </row>
    <row r="658" spans="2:33" ht="15" customHeight="1" x14ac:dyDescent="0.25">
      <c r="B658" s="95"/>
      <c r="L658" s="495">
        <f>Samples!C641</f>
        <v>0</v>
      </c>
      <c r="M658" s="4" t="s">
        <v>5</v>
      </c>
      <c r="Q658" s="613"/>
      <c r="R658" s="40"/>
      <c r="S658" s="40"/>
      <c r="T658" s="40"/>
      <c r="U658" s="41"/>
      <c r="V658" s="41"/>
      <c r="W658" s="41"/>
      <c r="X658" s="41"/>
      <c r="Y658" s="41"/>
      <c r="Z658" s="38"/>
      <c r="AA658" s="38"/>
      <c r="AB658" s="38"/>
      <c r="AC658" s="38"/>
      <c r="AD658" s="38"/>
      <c r="AE658" s="38"/>
      <c r="AF658" s="38"/>
      <c r="AG658" s="38"/>
    </row>
    <row r="659" spans="2:33" ht="15" customHeight="1" x14ac:dyDescent="0.25">
      <c r="B659" s="95"/>
      <c r="L659" s="495">
        <f>Samples!C642</f>
        <v>0</v>
      </c>
      <c r="M659" s="4" t="s">
        <v>5</v>
      </c>
      <c r="Q659" s="613"/>
      <c r="R659" s="40"/>
      <c r="S659" s="40"/>
      <c r="T659" s="40"/>
      <c r="U659" s="41"/>
      <c r="V659" s="41"/>
      <c r="W659" s="41"/>
      <c r="X659" s="41"/>
      <c r="Y659" s="41"/>
      <c r="Z659" s="38"/>
      <c r="AA659" s="38"/>
      <c r="AB659" s="38"/>
      <c r="AC659" s="38"/>
      <c r="AD659" s="38"/>
      <c r="AE659" s="38"/>
      <c r="AF659" s="38"/>
      <c r="AG659" s="38"/>
    </row>
    <row r="660" spans="2:33" ht="15" customHeight="1" x14ac:dyDescent="0.25">
      <c r="B660" s="95"/>
      <c r="L660" s="495">
        <f>Samples!C643</f>
        <v>0</v>
      </c>
      <c r="M660" s="4" t="s">
        <v>5</v>
      </c>
      <c r="Q660" s="613"/>
      <c r="R660" s="40"/>
      <c r="S660" s="40"/>
      <c r="T660" s="40"/>
      <c r="U660" s="41"/>
      <c r="V660" s="41"/>
      <c r="W660" s="41"/>
      <c r="X660" s="41"/>
      <c r="Y660" s="41"/>
      <c r="Z660" s="38"/>
      <c r="AA660" s="38"/>
      <c r="AB660" s="38"/>
      <c r="AC660" s="38"/>
      <c r="AD660" s="38"/>
      <c r="AE660" s="38"/>
      <c r="AF660" s="38"/>
      <c r="AG660" s="38"/>
    </row>
    <row r="661" spans="2:33" ht="15" customHeight="1" x14ac:dyDescent="0.25">
      <c r="B661" s="95"/>
      <c r="L661" s="495">
        <f>Samples!C644</f>
        <v>0</v>
      </c>
      <c r="M661" s="4" t="s">
        <v>5</v>
      </c>
      <c r="Q661" s="613"/>
      <c r="R661" s="40"/>
      <c r="S661" s="40"/>
      <c r="T661" s="40"/>
      <c r="U661" s="41"/>
      <c r="V661" s="41"/>
      <c r="W661" s="41"/>
      <c r="X661" s="41"/>
      <c r="Y661" s="41"/>
      <c r="Z661" s="38"/>
      <c r="AA661" s="38"/>
      <c r="AB661" s="38"/>
      <c r="AC661" s="38"/>
      <c r="AD661" s="38"/>
      <c r="AE661" s="38"/>
      <c r="AF661" s="38"/>
      <c r="AG661" s="38"/>
    </row>
    <row r="662" spans="2:33" ht="15" customHeight="1" x14ac:dyDescent="0.25">
      <c r="B662" s="95"/>
      <c r="L662" s="495">
        <f>Samples!C645</f>
        <v>0</v>
      </c>
      <c r="M662" s="4" t="s">
        <v>5</v>
      </c>
      <c r="Q662" s="613"/>
      <c r="R662" s="40"/>
      <c r="S662" s="40"/>
      <c r="T662" s="40"/>
      <c r="U662" s="41"/>
      <c r="V662" s="41"/>
      <c r="W662" s="41"/>
      <c r="X662" s="41"/>
      <c r="Y662" s="41"/>
      <c r="Z662" s="38"/>
      <c r="AA662" s="38"/>
      <c r="AB662" s="38"/>
      <c r="AC662" s="38"/>
      <c r="AD662" s="38"/>
      <c r="AE662" s="38"/>
      <c r="AF662" s="38"/>
      <c r="AG662" s="38"/>
    </row>
    <row r="663" spans="2:33" ht="15" customHeight="1" x14ac:dyDescent="0.25">
      <c r="B663" s="95"/>
      <c r="L663" s="495">
        <f>Samples!C646</f>
        <v>0</v>
      </c>
      <c r="M663" s="4" t="s">
        <v>5</v>
      </c>
      <c r="Q663" s="613"/>
      <c r="R663" s="40"/>
      <c r="S663" s="40"/>
      <c r="T663" s="40"/>
      <c r="U663" s="41"/>
      <c r="V663" s="41"/>
      <c r="W663" s="41"/>
      <c r="X663" s="41"/>
      <c r="Y663" s="41"/>
      <c r="Z663" s="38"/>
      <c r="AA663" s="38"/>
      <c r="AB663" s="38"/>
      <c r="AC663" s="38"/>
      <c r="AD663" s="38"/>
      <c r="AE663" s="38"/>
      <c r="AF663" s="38"/>
      <c r="AG663" s="38"/>
    </row>
    <row r="664" spans="2:33" ht="15" customHeight="1" x14ac:dyDescent="0.25">
      <c r="B664" s="95"/>
      <c r="L664" s="495">
        <f>Samples!C647</f>
        <v>0</v>
      </c>
      <c r="M664" s="4" t="s">
        <v>5</v>
      </c>
      <c r="Q664" s="613"/>
      <c r="R664" s="40"/>
      <c r="S664" s="40"/>
      <c r="T664" s="40"/>
      <c r="U664" s="41"/>
      <c r="V664" s="41"/>
      <c r="W664" s="41"/>
      <c r="X664" s="41"/>
      <c r="Y664" s="41"/>
      <c r="Z664" s="38"/>
      <c r="AA664" s="38"/>
      <c r="AB664" s="38"/>
      <c r="AC664" s="38"/>
      <c r="AD664" s="38"/>
      <c r="AE664" s="38"/>
      <c r="AF664" s="38"/>
      <c r="AG664" s="38"/>
    </row>
    <row r="665" spans="2:33" ht="15" customHeight="1" x14ac:dyDescent="0.25">
      <c r="B665" s="95"/>
      <c r="L665" s="495">
        <f>Samples!C648</f>
        <v>0</v>
      </c>
      <c r="M665" s="4" t="s">
        <v>5</v>
      </c>
      <c r="Q665" s="613"/>
      <c r="R665" s="40"/>
      <c r="S665" s="40"/>
      <c r="T665" s="40"/>
      <c r="U665" s="41"/>
      <c r="V665" s="41"/>
      <c r="W665" s="41"/>
      <c r="X665" s="41"/>
      <c r="Y665" s="41"/>
      <c r="Z665" s="38"/>
      <c r="AA665" s="38"/>
      <c r="AB665" s="38"/>
      <c r="AC665" s="38"/>
      <c r="AD665" s="38"/>
      <c r="AE665" s="38"/>
      <c r="AF665" s="38"/>
      <c r="AG665" s="38"/>
    </row>
    <row r="666" spans="2:33" ht="15" customHeight="1" x14ac:dyDescent="0.25">
      <c r="B666" s="95"/>
      <c r="L666" s="495">
        <f>Samples!C649</f>
        <v>0</v>
      </c>
      <c r="M666" s="4" t="s">
        <v>5</v>
      </c>
      <c r="Q666" s="613"/>
      <c r="R666" s="40"/>
      <c r="S666" s="40"/>
      <c r="T666" s="40"/>
      <c r="U666" s="41"/>
      <c r="V666" s="41"/>
      <c r="W666" s="41"/>
      <c r="X666" s="41"/>
      <c r="Y666" s="41"/>
      <c r="Z666" s="38"/>
      <c r="AA666" s="38"/>
      <c r="AB666" s="38"/>
      <c r="AC666" s="38"/>
      <c r="AD666" s="38"/>
      <c r="AE666" s="38"/>
      <c r="AF666" s="38"/>
      <c r="AG666" s="38"/>
    </row>
    <row r="667" spans="2:33" ht="15" customHeight="1" x14ac:dyDescent="0.25">
      <c r="B667" s="95"/>
      <c r="L667" s="495">
        <f>Samples!C650</f>
        <v>0</v>
      </c>
      <c r="M667" s="4" t="s">
        <v>5</v>
      </c>
      <c r="Q667" s="613"/>
      <c r="R667" s="40"/>
      <c r="S667" s="40"/>
      <c r="T667" s="40"/>
      <c r="U667" s="41"/>
      <c r="V667" s="41"/>
      <c r="W667" s="41"/>
      <c r="X667" s="41"/>
      <c r="Y667" s="41"/>
      <c r="Z667" s="38"/>
      <c r="AA667" s="38"/>
      <c r="AB667" s="38"/>
      <c r="AC667" s="38"/>
      <c r="AD667" s="38"/>
      <c r="AE667" s="38"/>
      <c r="AF667" s="38"/>
      <c r="AG667" s="38"/>
    </row>
    <row r="668" spans="2:33" ht="15" customHeight="1" x14ac:dyDescent="0.25">
      <c r="B668" s="95"/>
      <c r="L668" s="495">
        <f>Samples!C651</f>
        <v>0</v>
      </c>
      <c r="M668" s="4" t="s">
        <v>5</v>
      </c>
      <c r="Q668" s="613"/>
      <c r="R668" s="40"/>
      <c r="S668" s="40"/>
      <c r="T668" s="40"/>
      <c r="U668" s="41"/>
      <c r="V668" s="41"/>
      <c r="W668" s="41"/>
      <c r="X668" s="41"/>
      <c r="Y668" s="41"/>
      <c r="Z668" s="38"/>
      <c r="AA668" s="38"/>
      <c r="AB668" s="38"/>
      <c r="AC668" s="38"/>
      <c r="AD668" s="38"/>
      <c r="AE668" s="38"/>
      <c r="AF668" s="38"/>
      <c r="AG668" s="38"/>
    </row>
    <row r="669" spans="2:33" ht="15" customHeight="1" x14ac:dyDescent="0.25">
      <c r="B669" s="95"/>
      <c r="L669" s="495">
        <f>Samples!C652</f>
        <v>0</v>
      </c>
      <c r="M669" s="4" t="s">
        <v>5</v>
      </c>
      <c r="Q669" s="613"/>
      <c r="R669" s="40"/>
      <c r="S669" s="40"/>
      <c r="T669" s="40"/>
      <c r="U669" s="41"/>
      <c r="V669" s="41"/>
      <c r="W669" s="41"/>
      <c r="X669" s="41"/>
      <c r="Y669" s="41"/>
      <c r="Z669" s="38"/>
      <c r="AA669" s="38"/>
      <c r="AB669" s="38"/>
      <c r="AC669" s="38"/>
      <c r="AD669" s="38"/>
      <c r="AE669" s="38"/>
      <c r="AF669" s="38"/>
      <c r="AG669" s="38"/>
    </row>
    <row r="670" spans="2:33" ht="15" customHeight="1" x14ac:dyDescent="0.25">
      <c r="B670" s="95"/>
      <c r="L670" s="495">
        <f>Samples!C653</f>
        <v>0</v>
      </c>
      <c r="M670" s="4" t="s">
        <v>5</v>
      </c>
      <c r="Q670" s="613"/>
      <c r="R670" s="40"/>
      <c r="S670" s="40"/>
      <c r="T670" s="40"/>
      <c r="U670" s="41"/>
      <c r="V670" s="41"/>
      <c r="W670" s="41"/>
      <c r="X670" s="41"/>
      <c r="Y670" s="41"/>
      <c r="Z670" s="38"/>
      <c r="AA670" s="38"/>
      <c r="AB670" s="38"/>
      <c r="AC670" s="38"/>
      <c r="AD670" s="38"/>
      <c r="AE670" s="38"/>
      <c r="AF670" s="38"/>
      <c r="AG670" s="38"/>
    </row>
    <row r="671" spans="2:33" ht="15" customHeight="1" x14ac:dyDescent="0.25">
      <c r="B671" s="95"/>
      <c r="L671" s="495">
        <f>Samples!C654</f>
        <v>0</v>
      </c>
      <c r="M671" s="4" t="s">
        <v>5</v>
      </c>
      <c r="Q671" s="613"/>
      <c r="R671" s="40"/>
      <c r="S671" s="40"/>
      <c r="T671" s="40"/>
      <c r="U671" s="41"/>
      <c r="V671" s="41"/>
      <c r="W671" s="41"/>
      <c r="X671" s="41"/>
      <c r="Y671" s="41"/>
      <c r="Z671" s="38"/>
      <c r="AA671" s="38"/>
      <c r="AB671" s="38"/>
      <c r="AC671" s="38"/>
      <c r="AD671" s="38"/>
      <c r="AE671" s="38"/>
      <c r="AF671" s="38"/>
      <c r="AG671" s="38"/>
    </row>
    <row r="672" spans="2:33" ht="15" customHeight="1" x14ac:dyDescent="0.25">
      <c r="B672" s="95"/>
      <c r="L672" s="495">
        <f>Samples!C655</f>
        <v>0</v>
      </c>
      <c r="M672" s="4" t="s">
        <v>5</v>
      </c>
      <c r="Q672" s="613"/>
      <c r="R672" s="40"/>
      <c r="S672" s="40"/>
      <c r="T672" s="40"/>
      <c r="U672" s="41"/>
      <c r="V672" s="41"/>
      <c r="W672" s="41"/>
      <c r="X672" s="41"/>
      <c r="Y672" s="41"/>
      <c r="Z672" s="38"/>
      <c r="AA672" s="38"/>
      <c r="AB672" s="38"/>
      <c r="AC672" s="38"/>
      <c r="AD672" s="38"/>
      <c r="AE672" s="38"/>
      <c r="AF672" s="38"/>
      <c r="AG672" s="38"/>
    </row>
    <row r="673" spans="2:33" ht="15" customHeight="1" x14ac:dyDescent="0.25">
      <c r="B673" s="95"/>
      <c r="L673" s="495">
        <f>Samples!C656</f>
        <v>0</v>
      </c>
      <c r="M673" s="4" t="s">
        <v>5</v>
      </c>
      <c r="Q673" s="613"/>
      <c r="R673" s="40"/>
      <c r="S673" s="40"/>
      <c r="T673" s="40"/>
      <c r="U673" s="41"/>
      <c r="V673" s="41"/>
      <c r="W673" s="41"/>
      <c r="X673" s="41"/>
      <c r="Y673" s="41"/>
      <c r="Z673" s="38"/>
      <c r="AA673" s="38"/>
      <c r="AB673" s="38"/>
      <c r="AC673" s="38"/>
      <c r="AD673" s="38"/>
      <c r="AE673" s="38"/>
      <c r="AF673" s="38"/>
      <c r="AG673" s="38"/>
    </row>
    <row r="674" spans="2:33" ht="15" customHeight="1" x14ac:dyDescent="0.25">
      <c r="B674" s="95"/>
      <c r="L674" s="495">
        <f>Samples!C657</f>
        <v>0</v>
      </c>
      <c r="M674" s="4" t="s">
        <v>5</v>
      </c>
      <c r="Q674" s="613"/>
      <c r="R674" s="40"/>
      <c r="S674" s="40"/>
      <c r="T674" s="40"/>
      <c r="U674" s="41"/>
      <c r="V674" s="41"/>
      <c r="W674" s="41"/>
      <c r="X674" s="41"/>
      <c r="Y674" s="41"/>
      <c r="Z674" s="38"/>
      <c r="AA674" s="38"/>
      <c r="AB674" s="38"/>
      <c r="AC674" s="38"/>
      <c r="AD674" s="38"/>
      <c r="AE674" s="38"/>
      <c r="AF674" s="38"/>
      <c r="AG674" s="38"/>
    </row>
    <row r="675" spans="2:33" ht="15" customHeight="1" x14ac:dyDescent="0.25">
      <c r="B675" s="95"/>
      <c r="L675" s="495">
        <f>Samples!C658</f>
        <v>0</v>
      </c>
      <c r="M675" s="4" t="s">
        <v>5</v>
      </c>
      <c r="Q675" s="613"/>
      <c r="R675" s="40"/>
      <c r="S675" s="40"/>
      <c r="T675" s="40"/>
      <c r="U675" s="41"/>
      <c r="V675" s="41"/>
      <c r="W675" s="41"/>
      <c r="X675" s="41"/>
      <c r="Y675" s="41"/>
      <c r="Z675" s="38"/>
      <c r="AA675" s="38"/>
      <c r="AB675" s="38"/>
      <c r="AC675" s="38"/>
      <c r="AD675" s="38"/>
      <c r="AE675" s="38"/>
      <c r="AF675" s="38"/>
      <c r="AG675" s="38"/>
    </row>
    <row r="676" spans="2:33" ht="15" customHeight="1" x14ac:dyDescent="0.25">
      <c r="B676" s="95"/>
      <c r="L676" s="495">
        <f>Samples!C659</f>
        <v>0</v>
      </c>
      <c r="M676" s="4" t="s">
        <v>5</v>
      </c>
      <c r="Q676" s="613"/>
      <c r="R676" s="40"/>
      <c r="S676" s="40"/>
      <c r="T676" s="40"/>
      <c r="U676" s="41"/>
      <c r="V676" s="41"/>
      <c r="W676" s="41"/>
      <c r="X676" s="41"/>
      <c r="Y676" s="41"/>
      <c r="Z676" s="38"/>
      <c r="AA676" s="38"/>
      <c r="AB676" s="38"/>
      <c r="AC676" s="38"/>
      <c r="AD676" s="38"/>
      <c r="AE676" s="38"/>
      <c r="AF676" s="38"/>
      <c r="AG676" s="38"/>
    </row>
    <row r="677" spans="2:33" ht="15" customHeight="1" x14ac:dyDescent="0.25">
      <c r="B677" s="95"/>
      <c r="L677" s="495">
        <f>Samples!C660</f>
        <v>0</v>
      </c>
      <c r="M677" s="4" t="s">
        <v>5</v>
      </c>
      <c r="Q677" s="613"/>
      <c r="R677" s="40"/>
      <c r="S677" s="40"/>
      <c r="T677" s="40"/>
      <c r="U677" s="41"/>
      <c r="V677" s="41"/>
      <c r="W677" s="41"/>
      <c r="X677" s="41"/>
      <c r="Y677" s="41"/>
      <c r="Z677" s="38"/>
      <c r="AA677" s="38"/>
      <c r="AB677" s="38"/>
      <c r="AC677" s="38"/>
      <c r="AD677" s="38"/>
      <c r="AE677" s="38"/>
      <c r="AF677" s="38"/>
      <c r="AG677" s="38"/>
    </row>
    <row r="678" spans="2:33" ht="15" customHeight="1" x14ac:dyDescent="0.25">
      <c r="B678" s="95"/>
      <c r="L678" s="495">
        <f>Samples!C661</f>
        <v>0</v>
      </c>
      <c r="M678" s="4" t="s">
        <v>5</v>
      </c>
      <c r="Q678" s="613"/>
      <c r="R678" s="40"/>
      <c r="S678" s="40"/>
      <c r="T678" s="40"/>
      <c r="U678" s="41"/>
      <c r="V678" s="41"/>
      <c r="W678" s="41"/>
      <c r="X678" s="41"/>
      <c r="Y678" s="41"/>
      <c r="Z678" s="38"/>
      <c r="AA678" s="38"/>
      <c r="AB678" s="38"/>
      <c r="AC678" s="38"/>
      <c r="AD678" s="38"/>
      <c r="AE678" s="38"/>
      <c r="AF678" s="38"/>
      <c r="AG678" s="38"/>
    </row>
    <row r="679" spans="2:33" ht="15" customHeight="1" x14ac:dyDescent="0.25">
      <c r="B679" s="95"/>
      <c r="L679" s="495">
        <f>Samples!C662</f>
        <v>0</v>
      </c>
      <c r="M679" s="4" t="s">
        <v>5</v>
      </c>
      <c r="Q679" s="613"/>
      <c r="R679" s="40"/>
      <c r="S679" s="40"/>
      <c r="T679" s="40"/>
      <c r="U679" s="41"/>
      <c r="V679" s="41"/>
      <c r="W679" s="41"/>
      <c r="X679" s="41"/>
      <c r="Y679" s="41"/>
      <c r="Z679" s="38"/>
      <c r="AA679" s="38"/>
      <c r="AB679" s="38"/>
      <c r="AC679" s="38"/>
      <c r="AD679" s="38"/>
      <c r="AE679" s="38"/>
      <c r="AF679" s="38"/>
      <c r="AG679" s="38"/>
    </row>
    <row r="680" spans="2:33" ht="15" customHeight="1" x14ac:dyDescent="0.25">
      <c r="B680" s="95"/>
      <c r="L680" s="495">
        <f>Samples!C663</f>
        <v>0</v>
      </c>
      <c r="M680" s="4" t="s">
        <v>5</v>
      </c>
      <c r="Q680" s="613"/>
      <c r="R680" s="40"/>
      <c r="S680" s="40"/>
      <c r="T680" s="40"/>
      <c r="U680" s="41"/>
      <c r="V680" s="41"/>
      <c r="W680" s="41"/>
      <c r="X680" s="41"/>
      <c r="Y680" s="41"/>
      <c r="Z680" s="38"/>
      <c r="AA680" s="38"/>
      <c r="AB680" s="38"/>
      <c r="AC680" s="38"/>
      <c r="AD680" s="38"/>
      <c r="AE680" s="38"/>
      <c r="AF680" s="38"/>
      <c r="AG680" s="38"/>
    </row>
    <row r="681" spans="2:33" ht="15" customHeight="1" x14ac:dyDescent="0.25">
      <c r="B681" s="95"/>
      <c r="L681" s="495">
        <f>Samples!C664</f>
        <v>0</v>
      </c>
      <c r="M681" s="4" t="s">
        <v>5</v>
      </c>
      <c r="Q681" s="613"/>
      <c r="R681" s="40"/>
      <c r="S681" s="40"/>
      <c r="T681" s="40"/>
      <c r="U681" s="41"/>
      <c r="V681" s="41"/>
      <c r="W681" s="41"/>
      <c r="X681" s="41"/>
      <c r="Y681" s="41"/>
      <c r="Z681" s="38"/>
      <c r="AA681" s="38"/>
      <c r="AB681" s="38"/>
      <c r="AC681" s="38"/>
      <c r="AD681" s="38"/>
      <c r="AE681" s="38"/>
      <c r="AF681" s="38"/>
      <c r="AG681" s="38"/>
    </row>
    <row r="682" spans="2:33" ht="15" customHeight="1" x14ac:dyDescent="0.25">
      <c r="B682" s="95"/>
      <c r="L682" s="495">
        <f>Samples!C665</f>
        <v>0</v>
      </c>
      <c r="M682" s="4" t="s">
        <v>5</v>
      </c>
      <c r="Q682" s="613"/>
      <c r="R682" s="40"/>
      <c r="S682" s="40"/>
      <c r="T682" s="40"/>
      <c r="U682" s="41"/>
      <c r="V682" s="41"/>
      <c r="W682" s="41"/>
      <c r="X682" s="41"/>
      <c r="Y682" s="41"/>
      <c r="Z682" s="38"/>
      <c r="AA682" s="38"/>
      <c r="AB682" s="38"/>
      <c r="AC682" s="38"/>
      <c r="AD682" s="38"/>
      <c r="AE682" s="38"/>
      <c r="AF682" s="38"/>
      <c r="AG682" s="38"/>
    </row>
    <row r="683" spans="2:33" ht="15" customHeight="1" x14ac:dyDescent="0.25">
      <c r="B683" s="95"/>
      <c r="L683" s="495">
        <f>Samples!C666</f>
        <v>0</v>
      </c>
      <c r="M683" s="4" t="s">
        <v>5</v>
      </c>
      <c r="Q683" s="613"/>
      <c r="R683" s="40"/>
      <c r="S683" s="40"/>
      <c r="T683" s="40"/>
      <c r="U683" s="41"/>
      <c r="V683" s="41"/>
      <c r="W683" s="41"/>
      <c r="X683" s="41"/>
      <c r="Y683" s="41"/>
      <c r="Z683" s="38"/>
      <c r="AA683" s="38"/>
      <c r="AB683" s="38"/>
      <c r="AC683" s="38"/>
      <c r="AD683" s="38"/>
      <c r="AE683" s="38"/>
      <c r="AF683" s="38"/>
      <c r="AG683" s="38"/>
    </row>
    <row r="684" spans="2:33" ht="15" customHeight="1" x14ac:dyDescent="0.25">
      <c r="B684" s="95"/>
      <c r="L684" s="495">
        <f>Samples!C667</f>
        <v>0</v>
      </c>
      <c r="M684" s="4" t="s">
        <v>5</v>
      </c>
      <c r="Q684" s="613"/>
      <c r="R684" s="40"/>
      <c r="S684" s="40"/>
      <c r="T684" s="40"/>
      <c r="U684" s="41"/>
      <c r="V684" s="41"/>
      <c r="W684" s="41"/>
      <c r="X684" s="41"/>
      <c r="Y684" s="41"/>
      <c r="Z684" s="38"/>
      <c r="AA684" s="38"/>
      <c r="AB684" s="38"/>
      <c r="AC684" s="38"/>
      <c r="AD684" s="38"/>
      <c r="AE684" s="38"/>
      <c r="AF684" s="38"/>
      <c r="AG684" s="38"/>
    </row>
    <row r="685" spans="2:33" ht="15" customHeight="1" x14ac:dyDescent="0.25">
      <c r="B685" s="95"/>
      <c r="L685" s="495">
        <f>Samples!C668</f>
        <v>0</v>
      </c>
      <c r="M685" s="4" t="s">
        <v>5</v>
      </c>
      <c r="Q685" s="613"/>
      <c r="R685" s="40"/>
      <c r="S685" s="40"/>
      <c r="T685" s="40"/>
      <c r="U685" s="41"/>
      <c r="V685" s="41"/>
      <c r="W685" s="41"/>
      <c r="X685" s="41"/>
      <c r="Y685" s="41"/>
      <c r="Z685" s="38"/>
      <c r="AA685" s="38"/>
      <c r="AB685" s="38"/>
      <c r="AC685" s="38"/>
      <c r="AD685" s="38"/>
      <c r="AE685" s="38"/>
      <c r="AF685" s="38"/>
      <c r="AG685" s="38"/>
    </row>
    <row r="686" spans="2:33" ht="15" customHeight="1" x14ac:dyDescent="0.25">
      <c r="B686" s="95"/>
      <c r="L686" s="495">
        <f>Samples!C669</f>
        <v>0</v>
      </c>
      <c r="M686" s="4" t="s">
        <v>5</v>
      </c>
      <c r="Q686" s="613"/>
      <c r="R686" s="40"/>
      <c r="S686" s="40"/>
      <c r="T686" s="40"/>
      <c r="U686" s="41"/>
      <c r="V686" s="41"/>
      <c r="W686" s="41"/>
      <c r="X686" s="41"/>
      <c r="Y686" s="41"/>
      <c r="Z686" s="38"/>
      <c r="AA686" s="38"/>
      <c r="AB686" s="38"/>
      <c r="AC686" s="38"/>
      <c r="AD686" s="38"/>
      <c r="AE686" s="38"/>
      <c r="AF686" s="38"/>
      <c r="AG686" s="38"/>
    </row>
    <row r="687" spans="2:33" ht="15" customHeight="1" x14ac:dyDescent="0.25">
      <c r="B687" s="95"/>
      <c r="L687" s="495">
        <f>Samples!C670</f>
        <v>0</v>
      </c>
      <c r="M687" s="4" t="s">
        <v>5</v>
      </c>
      <c r="Q687" s="613"/>
      <c r="R687" s="40"/>
      <c r="S687" s="40"/>
      <c r="T687" s="40"/>
      <c r="U687" s="41"/>
      <c r="V687" s="41"/>
      <c r="W687" s="41"/>
      <c r="X687" s="41"/>
      <c r="Y687" s="41"/>
      <c r="Z687" s="38"/>
      <c r="AA687" s="38"/>
      <c r="AB687" s="38"/>
      <c r="AC687" s="38"/>
      <c r="AD687" s="38"/>
      <c r="AE687" s="38"/>
      <c r="AF687" s="38"/>
      <c r="AG687" s="38"/>
    </row>
    <row r="688" spans="2:33" ht="15" customHeight="1" x14ac:dyDescent="0.25">
      <c r="B688" s="95"/>
      <c r="L688" s="495">
        <f>Samples!C671</f>
        <v>0</v>
      </c>
      <c r="M688" s="4" t="s">
        <v>5</v>
      </c>
      <c r="Q688" s="613"/>
      <c r="R688" s="40"/>
      <c r="S688" s="40"/>
      <c r="T688" s="40"/>
      <c r="U688" s="41"/>
      <c r="V688" s="41"/>
      <c r="W688" s="41"/>
      <c r="X688" s="41"/>
      <c r="Y688" s="41"/>
      <c r="Z688" s="38"/>
      <c r="AA688" s="38"/>
      <c r="AB688" s="38"/>
      <c r="AC688" s="38"/>
      <c r="AD688" s="38"/>
      <c r="AE688" s="38"/>
      <c r="AF688" s="38"/>
      <c r="AG688" s="38"/>
    </row>
    <row r="689" spans="2:33" ht="15" customHeight="1" x14ac:dyDescent="0.25">
      <c r="B689" s="95"/>
      <c r="L689" s="495">
        <f>Samples!C672</f>
        <v>0</v>
      </c>
      <c r="M689" s="4" t="s">
        <v>5</v>
      </c>
      <c r="Q689" s="613"/>
      <c r="R689" s="40"/>
      <c r="S689" s="40"/>
      <c r="T689" s="40"/>
      <c r="U689" s="41"/>
      <c r="V689" s="41"/>
      <c r="W689" s="41"/>
      <c r="X689" s="41"/>
      <c r="Y689" s="41"/>
      <c r="Z689" s="38"/>
      <c r="AA689" s="38"/>
      <c r="AB689" s="38"/>
      <c r="AC689" s="38"/>
      <c r="AD689" s="38"/>
      <c r="AE689" s="38"/>
      <c r="AF689" s="38"/>
      <c r="AG689" s="38"/>
    </row>
    <row r="690" spans="2:33" ht="15" customHeight="1" x14ac:dyDescent="0.25">
      <c r="B690" s="95"/>
      <c r="L690" s="495">
        <f>Samples!C673</f>
        <v>0</v>
      </c>
      <c r="M690" s="4" t="s">
        <v>5</v>
      </c>
      <c r="Q690" s="613"/>
      <c r="R690" s="40"/>
      <c r="S690" s="40"/>
      <c r="T690" s="40"/>
      <c r="U690" s="41"/>
      <c r="V690" s="41"/>
      <c r="W690" s="41"/>
      <c r="X690" s="41"/>
      <c r="Y690" s="41"/>
      <c r="Z690" s="38"/>
      <c r="AA690" s="38"/>
      <c r="AB690" s="38"/>
      <c r="AC690" s="38"/>
      <c r="AD690" s="38"/>
      <c r="AE690" s="38"/>
      <c r="AF690" s="38"/>
      <c r="AG690" s="38"/>
    </row>
    <row r="691" spans="2:33" ht="15" customHeight="1" x14ac:dyDescent="0.25">
      <c r="B691" s="95"/>
      <c r="L691" s="495">
        <f>Samples!C674</f>
        <v>0</v>
      </c>
      <c r="M691" s="4" t="s">
        <v>5</v>
      </c>
      <c r="Q691" s="613"/>
      <c r="R691" s="40"/>
      <c r="S691" s="40"/>
      <c r="T691" s="40"/>
      <c r="U691" s="41"/>
      <c r="V691" s="41"/>
      <c r="W691" s="41"/>
      <c r="X691" s="41"/>
      <c r="Y691" s="41"/>
      <c r="Z691" s="38"/>
      <c r="AA691" s="38"/>
      <c r="AB691" s="38"/>
      <c r="AC691" s="38"/>
      <c r="AD691" s="38"/>
      <c r="AE691" s="38"/>
      <c r="AF691" s="38"/>
      <c r="AG691" s="38"/>
    </row>
    <row r="692" spans="2:33" ht="15" customHeight="1" x14ac:dyDescent="0.25">
      <c r="B692" s="95"/>
      <c r="L692" s="495">
        <f>Samples!C675</f>
        <v>0</v>
      </c>
      <c r="M692" s="4" t="s">
        <v>5</v>
      </c>
      <c r="Q692" s="613"/>
      <c r="R692" s="40"/>
      <c r="S692" s="40"/>
      <c r="T692" s="40"/>
      <c r="U692" s="41"/>
      <c r="V692" s="41"/>
      <c r="W692" s="41"/>
      <c r="X692" s="41"/>
      <c r="Y692" s="41"/>
      <c r="Z692" s="38"/>
      <c r="AA692" s="38"/>
      <c r="AB692" s="38"/>
      <c r="AC692" s="38"/>
      <c r="AD692" s="38"/>
      <c r="AE692" s="38"/>
      <c r="AF692" s="38"/>
      <c r="AG692" s="38"/>
    </row>
    <row r="693" spans="2:33" ht="15" customHeight="1" x14ac:dyDescent="0.25">
      <c r="B693" s="95"/>
      <c r="L693" s="495">
        <f>Samples!C676</f>
        <v>0</v>
      </c>
      <c r="M693" s="4" t="s">
        <v>5</v>
      </c>
      <c r="Q693" s="613"/>
      <c r="R693" s="40"/>
      <c r="S693" s="40"/>
      <c r="T693" s="40"/>
      <c r="U693" s="41"/>
      <c r="V693" s="41"/>
      <c r="W693" s="41"/>
      <c r="X693" s="41"/>
      <c r="Y693" s="41"/>
      <c r="Z693" s="38"/>
      <c r="AA693" s="38"/>
      <c r="AB693" s="38"/>
      <c r="AC693" s="38"/>
      <c r="AD693" s="38"/>
      <c r="AE693" s="38"/>
      <c r="AF693" s="38"/>
      <c r="AG693" s="38"/>
    </row>
    <row r="694" spans="2:33" ht="15" customHeight="1" x14ac:dyDescent="0.25">
      <c r="B694" s="95"/>
      <c r="L694" s="495">
        <f>Samples!C677</f>
        <v>0</v>
      </c>
      <c r="M694" s="4" t="s">
        <v>5</v>
      </c>
      <c r="Q694" s="613"/>
      <c r="R694" s="40"/>
      <c r="S694" s="40"/>
      <c r="T694" s="40"/>
      <c r="U694" s="41"/>
      <c r="V694" s="41"/>
      <c r="W694" s="41"/>
      <c r="X694" s="41"/>
      <c r="Y694" s="41"/>
      <c r="Z694" s="38"/>
      <c r="AA694" s="38"/>
      <c r="AB694" s="38"/>
      <c r="AC694" s="38"/>
      <c r="AD694" s="38"/>
      <c r="AE694" s="38"/>
      <c r="AF694" s="38"/>
      <c r="AG694" s="38"/>
    </row>
    <row r="695" spans="2:33" ht="15" customHeight="1" x14ac:dyDescent="0.25">
      <c r="B695" s="95"/>
      <c r="L695" s="495">
        <f>Samples!C678</f>
        <v>0</v>
      </c>
      <c r="M695" s="4" t="s">
        <v>5</v>
      </c>
      <c r="Q695" s="613"/>
      <c r="R695" s="40"/>
      <c r="S695" s="40"/>
      <c r="T695" s="40"/>
      <c r="U695" s="41"/>
      <c r="V695" s="41"/>
      <c r="W695" s="41"/>
      <c r="X695" s="41"/>
      <c r="Y695" s="41"/>
      <c r="Z695" s="38"/>
      <c r="AA695" s="38"/>
      <c r="AB695" s="38"/>
      <c r="AC695" s="38"/>
      <c r="AD695" s="38"/>
      <c r="AE695" s="38"/>
      <c r="AF695" s="38"/>
      <c r="AG695" s="38"/>
    </row>
    <row r="696" spans="2:33" ht="15" customHeight="1" x14ac:dyDescent="0.25">
      <c r="B696" s="95"/>
      <c r="L696" s="495">
        <f>Samples!C679</f>
        <v>0</v>
      </c>
      <c r="M696" s="4" t="s">
        <v>5</v>
      </c>
      <c r="Q696" s="613"/>
      <c r="R696" s="40"/>
      <c r="S696" s="40"/>
      <c r="T696" s="40"/>
      <c r="U696" s="41"/>
      <c r="V696" s="41"/>
      <c r="W696" s="41"/>
      <c r="X696" s="41"/>
      <c r="Y696" s="41"/>
      <c r="Z696" s="38"/>
      <c r="AA696" s="38"/>
      <c r="AB696" s="38"/>
      <c r="AC696" s="38"/>
      <c r="AD696" s="38"/>
      <c r="AE696" s="38"/>
      <c r="AF696" s="38"/>
      <c r="AG696" s="38"/>
    </row>
    <row r="697" spans="2:33" ht="15" customHeight="1" x14ac:dyDescent="0.25">
      <c r="B697" s="95"/>
      <c r="L697" s="495">
        <f>Samples!C680</f>
        <v>0</v>
      </c>
      <c r="M697" s="4" t="s">
        <v>5</v>
      </c>
      <c r="Q697" s="613"/>
      <c r="R697" s="40"/>
      <c r="S697" s="40"/>
      <c r="T697" s="40"/>
      <c r="U697" s="41"/>
      <c r="V697" s="41"/>
      <c r="W697" s="41"/>
      <c r="X697" s="41"/>
      <c r="Y697" s="41"/>
      <c r="Z697" s="38"/>
      <c r="AA697" s="38"/>
      <c r="AB697" s="38"/>
      <c r="AC697" s="38"/>
      <c r="AD697" s="38"/>
      <c r="AE697" s="38"/>
      <c r="AF697" s="38"/>
      <c r="AG697" s="38"/>
    </row>
    <row r="698" spans="2:33" ht="15" customHeight="1" x14ac:dyDescent="0.25">
      <c r="B698" s="95"/>
      <c r="L698" s="495">
        <f>Samples!C681</f>
        <v>0</v>
      </c>
      <c r="M698" s="4" t="s">
        <v>5</v>
      </c>
      <c r="Q698" s="613"/>
      <c r="R698" s="40"/>
      <c r="S698" s="40"/>
      <c r="T698" s="40"/>
      <c r="U698" s="41"/>
      <c r="V698" s="41"/>
      <c r="W698" s="41"/>
      <c r="X698" s="41"/>
      <c r="Y698" s="41"/>
      <c r="Z698" s="38"/>
      <c r="AA698" s="38"/>
      <c r="AB698" s="38"/>
      <c r="AC698" s="38"/>
      <c r="AD698" s="38"/>
      <c r="AE698" s="38"/>
      <c r="AF698" s="38"/>
      <c r="AG698" s="38"/>
    </row>
    <row r="699" spans="2:33" ht="15" customHeight="1" x14ac:dyDescent="0.25">
      <c r="B699" s="95"/>
      <c r="L699" s="495">
        <f>Samples!C682</f>
        <v>0</v>
      </c>
      <c r="M699" s="4" t="s">
        <v>5</v>
      </c>
      <c r="Q699" s="613"/>
      <c r="R699" s="40"/>
      <c r="S699" s="40"/>
      <c r="T699" s="40"/>
      <c r="U699" s="41"/>
      <c r="V699" s="41"/>
      <c r="W699" s="41"/>
      <c r="X699" s="41"/>
      <c r="Y699" s="41"/>
      <c r="Z699" s="38"/>
      <c r="AA699" s="38"/>
      <c r="AB699" s="38"/>
      <c r="AC699" s="38"/>
      <c r="AD699" s="38"/>
      <c r="AE699" s="38"/>
      <c r="AF699" s="38"/>
      <c r="AG699" s="38"/>
    </row>
    <row r="700" spans="2:33" ht="15" customHeight="1" x14ac:dyDescent="0.25">
      <c r="B700" s="95"/>
      <c r="L700" s="495">
        <f>Samples!C683</f>
        <v>0</v>
      </c>
      <c r="M700" s="4" t="s">
        <v>5</v>
      </c>
      <c r="Q700" s="613"/>
      <c r="R700" s="40"/>
      <c r="S700" s="40"/>
      <c r="T700" s="40"/>
      <c r="U700" s="41"/>
      <c r="V700" s="41"/>
      <c r="W700" s="41"/>
      <c r="X700" s="41"/>
      <c r="Y700" s="41"/>
      <c r="Z700" s="38"/>
      <c r="AA700" s="38"/>
      <c r="AB700" s="38"/>
      <c r="AC700" s="38"/>
      <c r="AD700" s="38"/>
      <c r="AE700" s="38"/>
      <c r="AF700" s="38"/>
      <c r="AG700" s="38"/>
    </row>
    <row r="701" spans="2:33" ht="15" customHeight="1" x14ac:dyDescent="0.25">
      <c r="B701" s="95"/>
      <c r="L701" s="495">
        <f>Samples!C684</f>
        <v>0</v>
      </c>
      <c r="M701" s="4" t="s">
        <v>5</v>
      </c>
      <c r="Q701" s="613"/>
      <c r="R701" s="40"/>
      <c r="S701" s="40"/>
      <c r="T701" s="40"/>
      <c r="U701" s="41"/>
      <c r="V701" s="41"/>
      <c r="W701" s="41"/>
      <c r="X701" s="41"/>
      <c r="Y701" s="41"/>
      <c r="Z701" s="38"/>
      <c r="AA701" s="38"/>
      <c r="AB701" s="38"/>
      <c r="AC701" s="38"/>
      <c r="AD701" s="38"/>
      <c r="AE701" s="38"/>
      <c r="AF701" s="38"/>
      <c r="AG701" s="38"/>
    </row>
    <row r="702" spans="2:33" ht="15" customHeight="1" x14ac:dyDescent="0.25">
      <c r="B702" s="95"/>
      <c r="L702" s="495">
        <f>Samples!C685</f>
        <v>0</v>
      </c>
      <c r="M702" s="4" t="s">
        <v>5</v>
      </c>
      <c r="Q702" s="613"/>
      <c r="R702" s="40"/>
      <c r="S702" s="40"/>
      <c r="T702" s="40"/>
      <c r="U702" s="41"/>
      <c r="V702" s="41"/>
      <c r="W702" s="41"/>
      <c r="X702" s="41"/>
      <c r="Y702" s="41"/>
      <c r="Z702" s="38"/>
      <c r="AA702" s="38"/>
      <c r="AB702" s="38"/>
      <c r="AC702" s="38"/>
      <c r="AD702" s="38"/>
      <c r="AE702" s="38"/>
      <c r="AF702" s="38"/>
      <c r="AG702" s="38"/>
    </row>
    <row r="703" spans="2:33" ht="15" customHeight="1" x14ac:dyDescent="0.25">
      <c r="B703" s="95"/>
      <c r="L703" s="495">
        <f>Samples!C686</f>
        <v>0</v>
      </c>
      <c r="M703" s="4" t="s">
        <v>5</v>
      </c>
      <c r="Q703" s="613"/>
      <c r="R703" s="40"/>
      <c r="S703" s="40"/>
      <c r="T703" s="40"/>
      <c r="U703" s="41"/>
      <c r="V703" s="41"/>
      <c r="W703" s="41"/>
      <c r="X703" s="41"/>
      <c r="Y703" s="41"/>
      <c r="Z703" s="38"/>
      <c r="AA703" s="38"/>
      <c r="AB703" s="38"/>
      <c r="AC703" s="38"/>
      <c r="AD703" s="38"/>
      <c r="AE703" s="38"/>
      <c r="AF703" s="38"/>
      <c r="AG703" s="38"/>
    </row>
    <row r="704" spans="2:33" ht="15" customHeight="1" x14ac:dyDescent="0.25">
      <c r="B704" s="95"/>
      <c r="L704" s="495">
        <f>Samples!C687</f>
        <v>0</v>
      </c>
      <c r="M704" s="4" t="s">
        <v>5</v>
      </c>
      <c r="Q704" s="613"/>
      <c r="R704" s="40"/>
      <c r="S704" s="40"/>
      <c r="T704" s="40"/>
      <c r="U704" s="41"/>
      <c r="V704" s="41"/>
      <c r="W704" s="41"/>
      <c r="X704" s="41"/>
      <c r="Y704" s="41"/>
      <c r="Z704" s="38"/>
      <c r="AA704" s="38"/>
      <c r="AB704" s="38"/>
      <c r="AC704" s="38"/>
      <c r="AD704" s="38"/>
      <c r="AE704" s="38"/>
      <c r="AF704" s="38"/>
      <c r="AG704" s="38"/>
    </row>
    <row r="705" spans="2:33" ht="15" customHeight="1" x14ac:dyDescent="0.25">
      <c r="B705" s="95"/>
      <c r="L705" s="495">
        <f>Samples!C688</f>
        <v>0</v>
      </c>
      <c r="M705" s="4" t="s">
        <v>5</v>
      </c>
      <c r="Q705" s="613"/>
      <c r="R705" s="40"/>
      <c r="S705" s="40"/>
      <c r="T705" s="40"/>
      <c r="U705" s="41"/>
      <c r="V705" s="41"/>
      <c r="W705" s="41"/>
      <c r="X705" s="41"/>
      <c r="Y705" s="41"/>
      <c r="Z705" s="38"/>
      <c r="AA705" s="38"/>
      <c r="AB705" s="38"/>
      <c r="AC705" s="38"/>
      <c r="AD705" s="38"/>
      <c r="AE705" s="38"/>
      <c r="AF705" s="38"/>
      <c r="AG705" s="38"/>
    </row>
    <row r="706" spans="2:33" ht="15" customHeight="1" x14ac:dyDescent="0.25">
      <c r="B706" s="95"/>
      <c r="L706" s="495">
        <f>Samples!C689</f>
        <v>0</v>
      </c>
      <c r="M706" s="4" t="s">
        <v>5</v>
      </c>
      <c r="Q706" s="613"/>
      <c r="R706" s="40"/>
      <c r="S706" s="40"/>
      <c r="T706" s="40"/>
      <c r="U706" s="41"/>
      <c r="V706" s="41"/>
      <c r="W706" s="41"/>
      <c r="X706" s="41"/>
      <c r="Y706" s="41"/>
      <c r="Z706" s="38"/>
      <c r="AA706" s="38"/>
      <c r="AB706" s="38"/>
      <c r="AC706" s="38"/>
      <c r="AD706" s="38"/>
      <c r="AE706" s="38"/>
      <c r="AF706" s="38"/>
      <c r="AG706" s="38"/>
    </row>
    <row r="707" spans="2:33" ht="15" customHeight="1" x14ac:dyDescent="0.25">
      <c r="B707" s="95"/>
      <c r="L707" s="495">
        <f>Samples!C690</f>
        <v>0</v>
      </c>
      <c r="M707" s="4" t="s">
        <v>5</v>
      </c>
      <c r="Q707" s="613"/>
      <c r="R707" s="40"/>
      <c r="S707" s="40"/>
      <c r="T707" s="40"/>
      <c r="U707" s="41"/>
      <c r="V707" s="41"/>
      <c r="W707" s="41"/>
      <c r="X707" s="41"/>
      <c r="Y707" s="41"/>
      <c r="Z707" s="38"/>
      <c r="AA707" s="38"/>
      <c r="AB707" s="38"/>
      <c r="AC707" s="38"/>
      <c r="AD707" s="38"/>
      <c r="AE707" s="38"/>
      <c r="AF707" s="38"/>
      <c r="AG707" s="38"/>
    </row>
    <row r="708" spans="2:33" ht="15" customHeight="1" x14ac:dyDescent="0.25">
      <c r="B708" s="95"/>
      <c r="L708" s="495">
        <f>Samples!C691</f>
        <v>0</v>
      </c>
      <c r="M708" s="4" t="s">
        <v>5</v>
      </c>
      <c r="Q708" s="613"/>
      <c r="R708" s="40"/>
      <c r="S708" s="40"/>
      <c r="T708" s="40"/>
      <c r="U708" s="41"/>
      <c r="V708" s="41"/>
      <c r="W708" s="41"/>
      <c r="X708" s="41"/>
      <c r="Y708" s="41"/>
      <c r="Z708" s="38"/>
      <c r="AA708" s="38"/>
      <c r="AB708" s="38"/>
      <c r="AC708" s="38"/>
      <c r="AD708" s="38"/>
      <c r="AE708" s="38"/>
      <c r="AF708" s="38"/>
      <c r="AG708" s="38"/>
    </row>
    <row r="709" spans="2:33" ht="15" customHeight="1" x14ac:dyDescent="0.25">
      <c r="B709" s="95"/>
      <c r="L709" s="495">
        <f>Samples!C692</f>
        <v>0</v>
      </c>
      <c r="M709" s="4" t="s">
        <v>5</v>
      </c>
      <c r="Q709" s="613"/>
      <c r="R709" s="40"/>
      <c r="S709" s="40"/>
      <c r="T709" s="40"/>
      <c r="U709" s="41"/>
      <c r="V709" s="41"/>
      <c r="W709" s="41"/>
      <c r="X709" s="41"/>
      <c r="Y709" s="41"/>
      <c r="Z709" s="38"/>
      <c r="AA709" s="38"/>
      <c r="AB709" s="38"/>
      <c r="AC709" s="38"/>
      <c r="AD709" s="38"/>
      <c r="AE709" s="38"/>
      <c r="AF709" s="38"/>
      <c r="AG709" s="38"/>
    </row>
    <row r="710" spans="2:33" ht="15" customHeight="1" x14ac:dyDescent="0.25">
      <c r="B710" s="95"/>
      <c r="L710" s="495">
        <f>Samples!C693</f>
        <v>0</v>
      </c>
      <c r="M710" s="4" t="s">
        <v>5</v>
      </c>
      <c r="Q710" s="613"/>
      <c r="R710" s="40"/>
      <c r="S710" s="40"/>
      <c r="T710" s="40"/>
      <c r="U710" s="41"/>
      <c r="V710" s="41"/>
      <c r="W710" s="41"/>
      <c r="X710" s="41"/>
      <c r="Y710" s="41"/>
      <c r="Z710" s="38"/>
      <c r="AA710" s="38"/>
      <c r="AB710" s="38"/>
      <c r="AC710" s="38"/>
      <c r="AD710" s="38"/>
      <c r="AE710" s="38"/>
      <c r="AF710" s="38"/>
      <c r="AG710" s="38"/>
    </row>
    <row r="711" spans="2:33" ht="15" customHeight="1" x14ac:dyDescent="0.25">
      <c r="B711" s="95"/>
      <c r="L711" s="495">
        <f>Samples!C694</f>
        <v>0</v>
      </c>
      <c r="M711" s="4" t="s">
        <v>5</v>
      </c>
      <c r="Q711" s="613"/>
      <c r="R711" s="40"/>
      <c r="S711" s="40"/>
      <c r="T711" s="40"/>
      <c r="U711" s="41"/>
      <c r="V711" s="41"/>
      <c r="W711" s="41"/>
      <c r="X711" s="41"/>
      <c r="Y711" s="41"/>
      <c r="Z711" s="38"/>
      <c r="AA711" s="38"/>
      <c r="AB711" s="38"/>
      <c r="AC711" s="38"/>
      <c r="AD711" s="38"/>
      <c r="AE711" s="38"/>
      <c r="AF711" s="38"/>
      <c r="AG711" s="38"/>
    </row>
    <row r="712" spans="2:33" ht="15" customHeight="1" x14ac:dyDescent="0.25">
      <c r="B712" s="95"/>
      <c r="L712" s="495">
        <f>Samples!C695</f>
        <v>0</v>
      </c>
      <c r="M712" s="4" t="s">
        <v>5</v>
      </c>
      <c r="Q712" s="613"/>
      <c r="R712" s="40"/>
      <c r="S712" s="40"/>
      <c r="T712" s="40"/>
      <c r="U712" s="41"/>
      <c r="V712" s="41"/>
      <c r="W712" s="41"/>
      <c r="X712" s="41"/>
      <c r="Y712" s="41"/>
      <c r="Z712" s="38"/>
      <c r="AA712" s="38"/>
      <c r="AB712" s="38"/>
      <c r="AC712" s="38"/>
      <c r="AD712" s="38"/>
      <c r="AE712" s="38"/>
      <c r="AF712" s="38"/>
      <c r="AG712" s="38"/>
    </row>
    <row r="713" spans="2:33" ht="15" customHeight="1" x14ac:dyDescent="0.25">
      <c r="B713" s="95"/>
      <c r="L713" s="495">
        <f>Samples!C696</f>
        <v>0</v>
      </c>
      <c r="M713" s="4" t="s">
        <v>5</v>
      </c>
      <c r="Q713" s="613"/>
      <c r="R713" s="40"/>
      <c r="S713" s="40"/>
      <c r="T713" s="40"/>
      <c r="U713" s="41"/>
      <c r="V713" s="41"/>
      <c r="W713" s="41"/>
      <c r="X713" s="41"/>
      <c r="Y713" s="41"/>
      <c r="Z713" s="38"/>
      <c r="AA713" s="38"/>
      <c r="AB713" s="38"/>
      <c r="AC713" s="38"/>
      <c r="AD713" s="38"/>
      <c r="AE713" s="38"/>
      <c r="AF713" s="38"/>
      <c r="AG713" s="38"/>
    </row>
    <row r="714" spans="2:33" ht="15" customHeight="1" x14ac:dyDescent="0.25">
      <c r="B714" s="95"/>
      <c r="L714" s="495">
        <f>Samples!C697</f>
        <v>0</v>
      </c>
      <c r="M714" s="4" t="s">
        <v>5</v>
      </c>
      <c r="Q714" s="613"/>
      <c r="R714" s="40"/>
      <c r="S714" s="40"/>
      <c r="T714" s="40"/>
      <c r="U714" s="41"/>
      <c r="V714" s="41"/>
      <c r="W714" s="41"/>
      <c r="X714" s="41"/>
      <c r="Y714" s="41"/>
      <c r="Z714" s="38"/>
      <c r="AA714" s="38"/>
      <c r="AB714" s="38"/>
      <c r="AC714" s="38"/>
      <c r="AD714" s="38"/>
      <c r="AE714" s="38"/>
      <c r="AF714" s="38"/>
      <c r="AG714" s="38"/>
    </row>
    <row r="715" spans="2:33" ht="15" customHeight="1" x14ac:dyDescent="0.25">
      <c r="B715" s="95"/>
      <c r="L715" s="495">
        <f>Samples!C698</f>
        <v>0</v>
      </c>
      <c r="M715" s="4" t="s">
        <v>5</v>
      </c>
      <c r="Q715" s="613"/>
      <c r="R715" s="40"/>
      <c r="S715" s="40"/>
      <c r="T715" s="40"/>
      <c r="U715" s="41"/>
      <c r="V715" s="41"/>
      <c r="W715" s="41"/>
      <c r="X715" s="41"/>
      <c r="Y715" s="41"/>
      <c r="Z715" s="38"/>
      <c r="AA715" s="38"/>
      <c r="AB715" s="38"/>
      <c r="AC715" s="38"/>
      <c r="AD715" s="38"/>
      <c r="AE715" s="38"/>
      <c r="AF715" s="38"/>
      <c r="AG715" s="38"/>
    </row>
    <row r="716" spans="2:33" ht="15" customHeight="1" x14ac:dyDescent="0.25">
      <c r="B716" s="95"/>
      <c r="L716" s="495">
        <f>Samples!C699</f>
        <v>0</v>
      </c>
      <c r="M716" s="4" t="s">
        <v>5</v>
      </c>
      <c r="Q716" s="613"/>
      <c r="R716" s="40"/>
      <c r="S716" s="40"/>
      <c r="T716" s="40"/>
      <c r="U716" s="41"/>
      <c r="V716" s="41"/>
      <c r="W716" s="41"/>
      <c r="X716" s="41"/>
      <c r="Y716" s="41"/>
      <c r="Z716" s="38"/>
      <c r="AA716" s="38"/>
      <c r="AB716" s="38"/>
      <c r="AC716" s="38"/>
      <c r="AD716" s="38"/>
      <c r="AE716" s="38"/>
      <c r="AF716" s="38"/>
      <c r="AG716" s="38"/>
    </row>
    <row r="717" spans="2:33" ht="15" customHeight="1" x14ac:dyDescent="0.25">
      <c r="B717" s="95"/>
      <c r="L717" s="495">
        <f>Samples!C700</f>
        <v>0</v>
      </c>
      <c r="M717" s="4" t="s">
        <v>5</v>
      </c>
      <c r="Q717" s="613"/>
      <c r="R717" s="40"/>
      <c r="S717" s="40"/>
      <c r="T717" s="40"/>
      <c r="U717" s="41"/>
      <c r="V717" s="41"/>
      <c r="W717" s="41"/>
      <c r="X717" s="41"/>
      <c r="Y717" s="41"/>
      <c r="Z717" s="38"/>
      <c r="AA717" s="38"/>
      <c r="AB717" s="38"/>
      <c r="AC717" s="38"/>
      <c r="AD717" s="38"/>
      <c r="AE717" s="38"/>
      <c r="AF717" s="38"/>
      <c r="AG717" s="38"/>
    </row>
    <row r="718" spans="2:33" ht="15" customHeight="1" x14ac:dyDescent="0.25">
      <c r="B718" s="95"/>
      <c r="L718" s="495">
        <f>Samples!C701</f>
        <v>0</v>
      </c>
      <c r="M718" s="4" t="s">
        <v>5</v>
      </c>
      <c r="Q718" s="613"/>
      <c r="R718" s="40"/>
      <c r="S718" s="40"/>
      <c r="T718" s="40"/>
      <c r="U718" s="41"/>
      <c r="V718" s="41"/>
      <c r="W718" s="41"/>
      <c r="X718" s="41"/>
      <c r="Y718" s="41"/>
      <c r="Z718" s="38"/>
      <c r="AA718" s="38"/>
      <c r="AB718" s="38"/>
      <c r="AC718" s="38"/>
      <c r="AD718" s="38"/>
      <c r="AE718" s="38"/>
      <c r="AF718" s="38"/>
      <c r="AG718" s="38"/>
    </row>
    <row r="719" spans="2:33" ht="15" customHeight="1" x14ac:dyDescent="0.25">
      <c r="B719" s="95"/>
      <c r="L719" s="495">
        <f>Samples!C702</f>
        <v>0</v>
      </c>
      <c r="M719" s="4" t="s">
        <v>5</v>
      </c>
      <c r="Q719" s="613"/>
      <c r="R719" s="40"/>
      <c r="S719" s="40"/>
      <c r="T719" s="40"/>
      <c r="U719" s="41"/>
      <c r="V719" s="41"/>
      <c r="W719" s="41"/>
      <c r="X719" s="41"/>
      <c r="Y719" s="41"/>
      <c r="Z719" s="38"/>
      <c r="AA719" s="38"/>
      <c r="AB719" s="38"/>
      <c r="AC719" s="38"/>
      <c r="AD719" s="38"/>
      <c r="AE719" s="38"/>
      <c r="AF719" s="38"/>
      <c r="AG719" s="38"/>
    </row>
    <row r="720" spans="2:33" ht="15" customHeight="1" x14ac:dyDescent="0.25">
      <c r="B720" s="95"/>
      <c r="L720" s="495">
        <f>Samples!C703</f>
        <v>0</v>
      </c>
      <c r="M720" s="4" t="s">
        <v>5</v>
      </c>
      <c r="Q720" s="613"/>
      <c r="R720" s="40"/>
      <c r="S720" s="40"/>
      <c r="T720" s="40"/>
      <c r="U720" s="41"/>
      <c r="V720" s="41"/>
      <c r="W720" s="41"/>
      <c r="X720" s="41"/>
      <c r="Y720" s="41"/>
      <c r="Z720" s="38"/>
      <c r="AA720" s="38"/>
      <c r="AB720" s="38"/>
      <c r="AC720" s="38"/>
      <c r="AD720" s="38"/>
      <c r="AE720" s="38"/>
      <c r="AF720" s="38"/>
      <c r="AG720" s="38"/>
    </row>
    <row r="721" spans="2:33" ht="15" customHeight="1" x14ac:dyDescent="0.25">
      <c r="B721" s="95"/>
      <c r="L721" s="495">
        <f>Samples!C704</f>
        <v>0</v>
      </c>
      <c r="M721" s="4" t="s">
        <v>5</v>
      </c>
      <c r="Q721" s="613"/>
      <c r="R721" s="40"/>
      <c r="S721" s="40"/>
      <c r="T721" s="40"/>
      <c r="U721" s="41"/>
      <c r="V721" s="41"/>
      <c r="W721" s="41"/>
      <c r="X721" s="41"/>
      <c r="Y721" s="41"/>
      <c r="Z721" s="38"/>
      <c r="AA721" s="38"/>
      <c r="AB721" s="38"/>
      <c r="AC721" s="38"/>
      <c r="AD721" s="38"/>
      <c r="AE721" s="38"/>
      <c r="AF721" s="38"/>
      <c r="AG721" s="38"/>
    </row>
    <row r="722" spans="2:33" ht="15" customHeight="1" x14ac:dyDescent="0.25">
      <c r="B722" s="95"/>
      <c r="L722" s="495">
        <f>Samples!C705</f>
        <v>0</v>
      </c>
      <c r="M722" s="4" t="s">
        <v>5</v>
      </c>
      <c r="Q722" s="613"/>
      <c r="R722" s="40"/>
      <c r="S722" s="40"/>
      <c r="T722" s="40"/>
      <c r="U722" s="41"/>
      <c r="V722" s="41"/>
      <c r="W722" s="41"/>
      <c r="X722" s="41"/>
      <c r="Y722" s="41"/>
      <c r="Z722" s="38"/>
      <c r="AA722" s="38"/>
      <c r="AB722" s="38"/>
      <c r="AC722" s="38"/>
      <c r="AD722" s="38"/>
      <c r="AE722" s="38"/>
      <c r="AF722" s="38"/>
      <c r="AG722" s="38"/>
    </row>
    <row r="723" spans="2:33" ht="15" customHeight="1" x14ac:dyDescent="0.25">
      <c r="B723" s="95"/>
      <c r="L723" s="495">
        <f>Samples!C706</f>
        <v>0</v>
      </c>
      <c r="M723" s="4" t="s">
        <v>5</v>
      </c>
      <c r="Q723" s="613"/>
      <c r="R723" s="40"/>
      <c r="S723" s="40"/>
      <c r="T723" s="40"/>
      <c r="U723" s="41"/>
      <c r="V723" s="41"/>
      <c r="W723" s="41"/>
      <c r="X723" s="41"/>
      <c r="Y723" s="41"/>
      <c r="Z723" s="38"/>
      <c r="AA723" s="38"/>
      <c r="AB723" s="38"/>
      <c r="AC723" s="38"/>
      <c r="AD723" s="38"/>
      <c r="AE723" s="38"/>
      <c r="AF723" s="38"/>
      <c r="AG723" s="38"/>
    </row>
    <row r="724" spans="2:33" ht="15" customHeight="1" x14ac:dyDescent="0.25">
      <c r="B724" s="95"/>
      <c r="L724" s="495">
        <f>Samples!C707</f>
        <v>0</v>
      </c>
      <c r="M724" s="4" t="s">
        <v>5</v>
      </c>
      <c r="Q724" s="613"/>
      <c r="R724" s="40"/>
      <c r="S724" s="40"/>
      <c r="T724" s="40"/>
      <c r="U724" s="41"/>
      <c r="V724" s="41"/>
      <c r="W724" s="41"/>
      <c r="X724" s="41"/>
      <c r="Y724" s="41"/>
      <c r="Z724" s="38"/>
      <c r="AA724" s="38"/>
      <c r="AB724" s="38"/>
      <c r="AC724" s="38"/>
      <c r="AD724" s="38"/>
      <c r="AE724" s="38"/>
      <c r="AF724" s="38"/>
      <c r="AG724" s="38"/>
    </row>
    <row r="725" spans="2:33" ht="15" customHeight="1" x14ac:dyDescent="0.25">
      <c r="B725" s="95"/>
      <c r="L725" s="495">
        <f>Samples!C708</f>
        <v>0</v>
      </c>
      <c r="M725" s="4" t="s">
        <v>5</v>
      </c>
      <c r="Q725" s="613"/>
      <c r="R725" s="40"/>
      <c r="S725" s="40"/>
      <c r="T725" s="40"/>
      <c r="U725" s="41"/>
      <c r="V725" s="41"/>
      <c r="W725" s="41"/>
      <c r="X725" s="41"/>
      <c r="Y725" s="41"/>
      <c r="Z725" s="38"/>
      <c r="AA725" s="38"/>
      <c r="AB725" s="38"/>
      <c r="AC725" s="38"/>
      <c r="AD725" s="38"/>
      <c r="AE725" s="38"/>
      <c r="AF725" s="38"/>
      <c r="AG725" s="38"/>
    </row>
    <row r="726" spans="2:33" ht="15" customHeight="1" x14ac:dyDescent="0.25">
      <c r="B726" s="95"/>
      <c r="L726" s="495">
        <f>Samples!C709</f>
        <v>0</v>
      </c>
      <c r="M726" s="4" t="s">
        <v>5</v>
      </c>
      <c r="Q726" s="613"/>
      <c r="R726" s="40"/>
      <c r="S726" s="40"/>
      <c r="T726" s="40"/>
      <c r="U726" s="41"/>
      <c r="V726" s="41"/>
      <c r="W726" s="41"/>
      <c r="X726" s="41"/>
      <c r="Y726" s="41"/>
      <c r="Z726" s="38"/>
      <c r="AA726" s="38"/>
      <c r="AB726" s="38"/>
      <c r="AC726" s="38"/>
      <c r="AD726" s="38"/>
      <c r="AE726" s="38"/>
      <c r="AF726" s="38"/>
      <c r="AG726" s="38"/>
    </row>
    <row r="727" spans="2:33" ht="15" customHeight="1" x14ac:dyDescent="0.25">
      <c r="B727" s="95"/>
      <c r="L727" s="495">
        <f>Samples!C710</f>
        <v>0</v>
      </c>
      <c r="M727" s="4" t="s">
        <v>5</v>
      </c>
      <c r="Q727" s="613"/>
      <c r="R727" s="40"/>
      <c r="S727" s="40"/>
      <c r="T727" s="40"/>
      <c r="U727" s="41"/>
      <c r="V727" s="41"/>
      <c r="W727" s="41"/>
      <c r="X727" s="41"/>
      <c r="Y727" s="41"/>
      <c r="Z727" s="38"/>
      <c r="AA727" s="38"/>
      <c r="AB727" s="38"/>
      <c r="AC727" s="38"/>
      <c r="AD727" s="38"/>
      <c r="AE727" s="38"/>
      <c r="AF727" s="38"/>
      <c r="AG727" s="38"/>
    </row>
    <row r="728" spans="2:33" ht="15" customHeight="1" x14ac:dyDescent="0.25">
      <c r="B728" s="95"/>
      <c r="L728" s="495">
        <f>Samples!C711</f>
        <v>0</v>
      </c>
      <c r="M728" s="4" t="s">
        <v>5</v>
      </c>
      <c r="Q728" s="613"/>
      <c r="R728" s="40"/>
      <c r="S728" s="40"/>
      <c r="T728" s="40"/>
      <c r="U728" s="41"/>
      <c r="V728" s="41"/>
      <c r="W728" s="41"/>
      <c r="X728" s="41"/>
      <c r="Y728" s="41"/>
      <c r="Z728" s="38"/>
      <c r="AA728" s="38"/>
      <c r="AB728" s="38"/>
      <c r="AC728" s="38"/>
      <c r="AD728" s="38"/>
      <c r="AE728" s="38"/>
      <c r="AF728" s="38"/>
      <c r="AG728" s="38"/>
    </row>
    <row r="729" spans="2:33" ht="15" customHeight="1" x14ac:dyDescent="0.25">
      <c r="B729" s="95"/>
      <c r="L729" s="495">
        <f>Samples!C712</f>
        <v>0</v>
      </c>
      <c r="M729" s="4" t="s">
        <v>5</v>
      </c>
      <c r="Q729" s="613"/>
      <c r="R729" s="40"/>
      <c r="S729" s="40"/>
      <c r="T729" s="40"/>
      <c r="U729" s="41"/>
      <c r="V729" s="41"/>
      <c r="W729" s="41"/>
      <c r="X729" s="41"/>
      <c r="Y729" s="41"/>
      <c r="Z729" s="38"/>
      <c r="AA729" s="38"/>
      <c r="AB729" s="38"/>
      <c r="AC729" s="38"/>
      <c r="AD729" s="38"/>
      <c r="AE729" s="38"/>
      <c r="AF729" s="38"/>
      <c r="AG729" s="38"/>
    </row>
    <row r="730" spans="2:33" ht="15" customHeight="1" x14ac:dyDescent="0.25">
      <c r="B730" s="95"/>
      <c r="L730" s="495">
        <f>Samples!C713</f>
        <v>0</v>
      </c>
      <c r="M730" s="4" t="s">
        <v>5</v>
      </c>
      <c r="Q730" s="613"/>
      <c r="R730" s="40"/>
      <c r="S730" s="40"/>
      <c r="T730" s="40"/>
      <c r="U730" s="41"/>
      <c r="V730" s="41"/>
      <c r="W730" s="41"/>
      <c r="X730" s="41"/>
      <c r="Y730" s="41"/>
      <c r="Z730" s="38"/>
      <c r="AA730" s="38"/>
      <c r="AB730" s="38"/>
      <c r="AC730" s="38"/>
      <c r="AD730" s="38"/>
      <c r="AE730" s="38"/>
      <c r="AF730" s="38"/>
      <c r="AG730" s="38"/>
    </row>
    <row r="731" spans="2:33" ht="15" customHeight="1" x14ac:dyDescent="0.25">
      <c r="B731" s="95"/>
      <c r="L731" s="495">
        <f>Samples!C714</f>
        <v>0</v>
      </c>
      <c r="M731" s="4" t="s">
        <v>5</v>
      </c>
      <c r="Q731" s="613"/>
      <c r="R731" s="40"/>
      <c r="S731" s="40"/>
      <c r="T731" s="40"/>
      <c r="U731" s="41"/>
      <c r="V731" s="41"/>
      <c r="W731" s="41"/>
      <c r="X731" s="41"/>
      <c r="Y731" s="41"/>
      <c r="Z731" s="38"/>
      <c r="AA731" s="38"/>
      <c r="AB731" s="38"/>
      <c r="AC731" s="38"/>
      <c r="AD731" s="38"/>
      <c r="AE731" s="38"/>
      <c r="AF731" s="38"/>
      <c r="AG731" s="38"/>
    </row>
    <row r="732" spans="2:33" ht="15" customHeight="1" x14ac:dyDescent="0.25">
      <c r="B732" s="95"/>
      <c r="L732" s="495">
        <f>Samples!C715</f>
        <v>0</v>
      </c>
      <c r="M732" s="4" t="s">
        <v>5</v>
      </c>
      <c r="Q732" s="613"/>
      <c r="R732" s="40"/>
      <c r="S732" s="40"/>
      <c r="T732" s="40"/>
      <c r="U732" s="41"/>
      <c r="V732" s="41"/>
      <c r="W732" s="41"/>
      <c r="X732" s="41"/>
      <c r="Y732" s="41"/>
      <c r="Z732" s="38"/>
      <c r="AA732" s="38"/>
      <c r="AB732" s="38"/>
      <c r="AC732" s="38"/>
      <c r="AD732" s="38"/>
      <c r="AE732" s="38"/>
      <c r="AF732" s="38"/>
      <c r="AG732" s="38"/>
    </row>
    <row r="733" spans="2:33" ht="15" customHeight="1" x14ac:dyDescent="0.25">
      <c r="B733" s="95"/>
      <c r="L733" s="495">
        <f>Samples!C716</f>
        <v>0</v>
      </c>
      <c r="M733" s="4" t="s">
        <v>5</v>
      </c>
      <c r="Q733" s="613"/>
      <c r="R733" s="40"/>
      <c r="S733" s="40"/>
      <c r="T733" s="40"/>
      <c r="U733" s="41"/>
      <c r="V733" s="41"/>
      <c r="W733" s="41"/>
      <c r="X733" s="41"/>
      <c r="Y733" s="41"/>
      <c r="Z733" s="38"/>
      <c r="AA733" s="38"/>
      <c r="AB733" s="38"/>
      <c r="AC733" s="38"/>
      <c r="AD733" s="38"/>
      <c r="AE733" s="38"/>
      <c r="AF733" s="38"/>
      <c r="AG733" s="38"/>
    </row>
    <row r="734" spans="2:33" ht="15" customHeight="1" x14ac:dyDescent="0.25">
      <c r="B734" s="95"/>
      <c r="L734" s="495">
        <f>Samples!C717</f>
        <v>0</v>
      </c>
      <c r="M734" s="4" t="s">
        <v>5</v>
      </c>
      <c r="Q734" s="613"/>
      <c r="R734" s="40"/>
      <c r="S734" s="40"/>
      <c r="T734" s="40"/>
      <c r="U734" s="41"/>
      <c r="V734" s="41"/>
      <c r="W734" s="41"/>
      <c r="X734" s="41"/>
      <c r="Y734" s="41"/>
      <c r="Z734" s="38"/>
      <c r="AA734" s="38"/>
      <c r="AB734" s="38"/>
      <c r="AC734" s="38"/>
      <c r="AD734" s="38"/>
      <c r="AE734" s="38"/>
      <c r="AF734" s="38"/>
      <c r="AG734" s="38"/>
    </row>
    <row r="735" spans="2:33" ht="15" customHeight="1" x14ac:dyDescent="0.25">
      <c r="B735" s="95"/>
      <c r="L735" s="495">
        <f>Samples!C718</f>
        <v>0</v>
      </c>
      <c r="M735" s="4" t="s">
        <v>5</v>
      </c>
      <c r="Q735" s="613"/>
      <c r="R735" s="40"/>
      <c r="S735" s="40"/>
      <c r="T735" s="40"/>
      <c r="U735" s="41"/>
      <c r="V735" s="41"/>
      <c r="W735" s="41"/>
      <c r="X735" s="41"/>
      <c r="Y735" s="41"/>
      <c r="Z735" s="38"/>
      <c r="AA735" s="38"/>
      <c r="AB735" s="38"/>
      <c r="AC735" s="38"/>
      <c r="AD735" s="38"/>
      <c r="AE735" s="38"/>
      <c r="AF735" s="38"/>
      <c r="AG735" s="38"/>
    </row>
    <row r="736" spans="2:33" ht="15" customHeight="1" x14ac:dyDescent="0.25">
      <c r="B736" s="95"/>
      <c r="L736" s="495">
        <f>Samples!C719</f>
        <v>0</v>
      </c>
      <c r="M736" s="4" t="s">
        <v>5</v>
      </c>
      <c r="Q736" s="613"/>
      <c r="R736" s="40"/>
      <c r="S736" s="40"/>
      <c r="T736" s="40"/>
      <c r="U736" s="41"/>
      <c r="V736" s="41"/>
      <c r="W736" s="41"/>
      <c r="X736" s="41"/>
      <c r="Y736" s="41"/>
      <c r="Z736" s="38"/>
      <c r="AA736" s="38"/>
      <c r="AB736" s="38"/>
      <c r="AC736" s="38"/>
      <c r="AD736" s="38"/>
      <c r="AE736" s="38"/>
      <c r="AF736" s="38"/>
      <c r="AG736" s="38"/>
    </row>
    <row r="737" spans="2:33" ht="15" customHeight="1" x14ac:dyDescent="0.25">
      <c r="B737" s="95"/>
      <c r="L737" s="495">
        <f>Samples!C720</f>
        <v>0</v>
      </c>
      <c r="M737" s="4" t="s">
        <v>5</v>
      </c>
      <c r="Q737" s="613"/>
      <c r="R737" s="40"/>
      <c r="S737" s="40"/>
      <c r="T737" s="40"/>
      <c r="U737" s="41"/>
      <c r="V737" s="41"/>
      <c r="W737" s="41"/>
      <c r="X737" s="41"/>
      <c r="Y737" s="41"/>
      <c r="Z737" s="38"/>
      <c r="AA737" s="38"/>
      <c r="AB737" s="38"/>
      <c r="AC737" s="38"/>
      <c r="AD737" s="38"/>
      <c r="AE737" s="38"/>
      <c r="AF737" s="38"/>
      <c r="AG737" s="38"/>
    </row>
    <row r="738" spans="2:33" ht="15" customHeight="1" x14ac:dyDescent="0.25">
      <c r="B738" s="95"/>
      <c r="L738" s="495">
        <f>Samples!C721</f>
        <v>0</v>
      </c>
      <c r="M738" s="4" t="s">
        <v>5</v>
      </c>
      <c r="Q738" s="613"/>
      <c r="R738" s="40"/>
      <c r="S738" s="40"/>
      <c r="T738" s="40"/>
      <c r="U738" s="41"/>
      <c r="V738" s="41"/>
      <c r="W738" s="41"/>
      <c r="X738" s="41"/>
      <c r="Y738" s="41"/>
      <c r="Z738" s="38"/>
      <c r="AA738" s="38"/>
      <c r="AB738" s="38"/>
      <c r="AC738" s="38"/>
      <c r="AD738" s="38"/>
      <c r="AE738" s="38"/>
      <c r="AF738" s="38"/>
      <c r="AG738" s="38"/>
    </row>
    <row r="739" spans="2:33" ht="15" customHeight="1" x14ac:dyDescent="0.25">
      <c r="B739" s="95"/>
      <c r="L739" s="495">
        <f>Samples!C722</f>
        <v>0</v>
      </c>
      <c r="M739" s="4" t="s">
        <v>5</v>
      </c>
      <c r="Q739" s="613"/>
      <c r="R739" s="40"/>
      <c r="S739" s="40"/>
      <c r="T739" s="40"/>
      <c r="U739" s="41"/>
      <c r="V739" s="41"/>
      <c r="W739" s="41"/>
      <c r="X739" s="41"/>
      <c r="Y739" s="41"/>
      <c r="Z739" s="38"/>
      <c r="AA739" s="38"/>
      <c r="AB739" s="38"/>
      <c r="AC739" s="38"/>
      <c r="AD739" s="38"/>
      <c r="AE739" s="38"/>
      <c r="AF739" s="38"/>
      <c r="AG739" s="38"/>
    </row>
    <row r="740" spans="2:33" ht="15" customHeight="1" x14ac:dyDescent="0.25">
      <c r="B740" s="95"/>
      <c r="L740" s="495">
        <f>Samples!C723</f>
        <v>0</v>
      </c>
      <c r="M740" s="4" t="s">
        <v>5</v>
      </c>
      <c r="Q740" s="613"/>
      <c r="R740" s="40"/>
      <c r="S740" s="40"/>
      <c r="T740" s="40"/>
      <c r="U740" s="41"/>
      <c r="V740" s="41"/>
      <c r="W740" s="41"/>
      <c r="X740" s="41"/>
      <c r="Y740" s="41"/>
      <c r="Z740" s="38"/>
      <c r="AA740" s="38"/>
      <c r="AB740" s="38"/>
      <c r="AC740" s="38"/>
      <c r="AD740" s="38"/>
      <c r="AE740" s="38"/>
      <c r="AF740" s="38"/>
      <c r="AG740" s="38"/>
    </row>
    <row r="741" spans="2:33" ht="15" customHeight="1" x14ac:dyDescent="0.25">
      <c r="B741" s="95"/>
      <c r="L741" s="495">
        <f>Samples!C724</f>
        <v>0</v>
      </c>
      <c r="M741" s="4" t="s">
        <v>5</v>
      </c>
      <c r="Q741" s="613"/>
      <c r="R741" s="40"/>
      <c r="S741" s="40"/>
      <c r="T741" s="40"/>
      <c r="U741" s="41"/>
      <c r="V741" s="41"/>
      <c r="W741" s="41"/>
      <c r="X741" s="41"/>
      <c r="Y741" s="41"/>
      <c r="Z741" s="38"/>
      <c r="AA741" s="38"/>
      <c r="AB741" s="38"/>
      <c r="AC741" s="38"/>
      <c r="AD741" s="38"/>
      <c r="AE741" s="38"/>
      <c r="AF741" s="38"/>
      <c r="AG741" s="38"/>
    </row>
    <row r="742" spans="2:33" ht="15" customHeight="1" x14ac:dyDescent="0.25">
      <c r="B742" s="95"/>
      <c r="L742" s="495">
        <f>Samples!C725</f>
        <v>0</v>
      </c>
      <c r="M742" s="4" t="s">
        <v>5</v>
      </c>
      <c r="Q742" s="613"/>
      <c r="R742" s="40"/>
      <c r="S742" s="40"/>
      <c r="T742" s="40"/>
      <c r="U742" s="41"/>
      <c r="V742" s="41"/>
      <c r="W742" s="41"/>
      <c r="X742" s="41"/>
      <c r="Y742" s="41"/>
      <c r="Z742" s="38"/>
      <c r="AA742" s="38"/>
      <c r="AB742" s="38"/>
      <c r="AC742" s="38"/>
      <c r="AD742" s="38"/>
      <c r="AE742" s="38"/>
      <c r="AF742" s="38"/>
      <c r="AG742" s="38"/>
    </row>
    <row r="743" spans="2:33" ht="15" customHeight="1" x14ac:dyDescent="0.25">
      <c r="B743" s="95"/>
      <c r="L743" s="495">
        <f>Samples!C726</f>
        <v>0</v>
      </c>
      <c r="M743" s="4" t="s">
        <v>5</v>
      </c>
      <c r="Q743" s="613"/>
      <c r="R743" s="40"/>
      <c r="S743" s="40"/>
      <c r="T743" s="40"/>
      <c r="U743" s="41"/>
      <c r="V743" s="41"/>
      <c r="W743" s="41"/>
      <c r="X743" s="41"/>
      <c r="Y743" s="41"/>
      <c r="Z743" s="38"/>
      <c r="AA743" s="38"/>
      <c r="AB743" s="38"/>
      <c r="AC743" s="38"/>
      <c r="AD743" s="38"/>
      <c r="AE743" s="38"/>
      <c r="AF743" s="38"/>
      <c r="AG743" s="38"/>
    </row>
    <row r="744" spans="2:33" ht="15" customHeight="1" x14ac:dyDescent="0.25">
      <c r="B744" s="95"/>
      <c r="L744" s="495">
        <f>Samples!C727</f>
        <v>0</v>
      </c>
      <c r="M744" s="4" t="s">
        <v>5</v>
      </c>
      <c r="Q744" s="613"/>
      <c r="R744" s="40"/>
      <c r="S744" s="40"/>
      <c r="T744" s="40"/>
      <c r="U744" s="41"/>
      <c r="V744" s="41"/>
      <c r="W744" s="41"/>
      <c r="X744" s="41"/>
      <c r="Y744" s="41"/>
      <c r="Z744" s="38"/>
      <c r="AA744" s="38"/>
      <c r="AB744" s="38"/>
      <c r="AC744" s="38"/>
      <c r="AD744" s="38"/>
      <c r="AE744" s="38"/>
      <c r="AF744" s="38"/>
      <c r="AG744" s="38"/>
    </row>
    <row r="745" spans="2:33" ht="15" customHeight="1" x14ac:dyDescent="0.25">
      <c r="B745" s="95"/>
      <c r="L745" s="495">
        <f>Samples!C728</f>
        <v>0</v>
      </c>
      <c r="M745" s="4" t="s">
        <v>5</v>
      </c>
      <c r="Q745" s="613"/>
      <c r="R745" s="40"/>
      <c r="S745" s="40"/>
      <c r="T745" s="40"/>
      <c r="U745" s="41"/>
      <c r="V745" s="41"/>
      <c r="W745" s="41"/>
      <c r="X745" s="41"/>
      <c r="Y745" s="41"/>
      <c r="Z745" s="38"/>
      <c r="AA745" s="38"/>
      <c r="AB745" s="38"/>
      <c r="AC745" s="38"/>
      <c r="AD745" s="38"/>
      <c r="AE745" s="38"/>
      <c r="AF745" s="38"/>
      <c r="AG745" s="38"/>
    </row>
    <row r="746" spans="2:33" ht="15" customHeight="1" x14ac:dyDescent="0.25">
      <c r="B746" s="95"/>
      <c r="L746" s="495">
        <f>Samples!C729</f>
        <v>0</v>
      </c>
      <c r="M746" s="4" t="s">
        <v>5</v>
      </c>
      <c r="Q746" s="613"/>
      <c r="R746" s="40"/>
      <c r="S746" s="40"/>
      <c r="T746" s="40"/>
      <c r="U746" s="41"/>
      <c r="V746" s="41"/>
      <c r="W746" s="41"/>
      <c r="X746" s="41"/>
      <c r="Y746" s="41"/>
      <c r="Z746" s="38"/>
      <c r="AA746" s="38"/>
      <c r="AB746" s="38"/>
      <c r="AC746" s="38"/>
      <c r="AD746" s="38"/>
      <c r="AE746" s="38"/>
      <c r="AF746" s="38"/>
      <c r="AG746" s="38"/>
    </row>
    <row r="747" spans="2:33" ht="15" customHeight="1" x14ac:dyDescent="0.25">
      <c r="B747" s="95"/>
      <c r="L747" s="495">
        <f>Samples!C730</f>
        <v>0</v>
      </c>
      <c r="M747" s="4" t="s">
        <v>5</v>
      </c>
      <c r="Q747" s="613"/>
      <c r="R747" s="40"/>
      <c r="S747" s="40"/>
      <c r="T747" s="40"/>
      <c r="U747" s="41"/>
      <c r="V747" s="41"/>
      <c r="W747" s="41"/>
      <c r="X747" s="41"/>
      <c r="Y747" s="41"/>
      <c r="Z747" s="38"/>
      <c r="AA747" s="38"/>
      <c r="AB747" s="38"/>
      <c r="AC747" s="38"/>
      <c r="AD747" s="38"/>
      <c r="AE747" s="38"/>
      <c r="AF747" s="38"/>
      <c r="AG747" s="38"/>
    </row>
    <row r="748" spans="2:33" ht="15" customHeight="1" x14ac:dyDescent="0.25">
      <c r="B748" s="95"/>
      <c r="L748" s="495">
        <f>Samples!C731</f>
        <v>0</v>
      </c>
      <c r="M748" s="4" t="s">
        <v>5</v>
      </c>
      <c r="Q748" s="613"/>
      <c r="R748" s="40"/>
      <c r="S748" s="40"/>
      <c r="T748" s="40"/>
      <c r="U748" s="41"/>
      <c r="V748" s="41"/>
      <c r="W748" s="41"/>
      <c r="X748" s="41"/>
      <c r="Y748" s="41"/>
      <c r="Z748" s="38"/>
      <c r="AA748" s="38"/>
      <c r="AB748" s="38"/>
      <c r="AC748" s="38"/>
      <c r="AD748" s="38"/>
      <c r="AE748" s="38"/>
      <c r="AF748" s="38"/>
      <c r="AG748" s="38"/>
    </row>
    <row r="749" spans="2:33" ht="15" customHeight="1" x14ac:dyDescent="0.25">
      <c r="B749" s="95"/>
      <c r="L749" s="495">
        <f>Samples!C732</f>
        <v>0</v>
      </c>
      <c r="M749" s="4" t="s">
        <v>5</v>
      </c>
      <c r="Q749" s="613"/>
      <c r="R749" s="40"/>
      <c r="S749" s="40"/>
      <c r="T749" s="40"/>
      <c r="U749" s="41"/>
      <c r="V749" s="41"/>
      <c r="W749" s="41"/>
      <c r="X749" s="41"/>
      <c r="Y749" s="41"/>
      <c r="Z749" s="38"/>
      <c r="AA749" s="38"/>
      <c r="AB749" s="38"/>
      <c r="AC749" s="38"/>
      <c r="AD749" s="38"/>
      <c r="AE749" s="38"/>
      <c r="AF749" s="38"/>
      <c r="AG749" s="38"/>
    </row>
    <row r="750" spans="2:33" ht="15" customHeight="1" x14ac:dyDescent="0.25">
      <c r="B750" s="95"/>
      <c r="L750" s="495">
        <f>Samples!C733</f>
        <v>0</v>
      </c>
      <c r="M750" s="4" t="s">
        <v>5</v>
      </c>
      <c r="Q750" s="613"/>
      <c r="R750" s="40"/>
      <c r="S750" s="40"/>
      <c r="T750" s="40"/>
      <c r="U750" s="41"/>
      <c r="V750" s="41"/>
      <c r="W750" s="41"/>
      <c r="X750" s="41"/>
      <c r="Y750" s="41"/>
      <c r="Z750" s="38"/>
      <c r="AA750" s="38"/>
      <c r="AB750" s="38"/>
      <c r="AC750" s="38"/>
      <c r="AD750" s="38"/>
      <c r="AE750" s="38"/>
      <c r="AF750" s="38"/>
      <c r="AG750" s="38"/>
    </row>
    <row r="751" spans="2:33" ht="15" customHeight="1" x14ac:dyDescent="0.25">
      <c r="B751" s="95"/>
      <c r="L751" s="495">
        <f>Samples!C734</f>
        <v>0</v>
      </c>
      <c r="M751" s="4" t="s">
        <v>5</v>
      </c>
      <c r="Q751" s="613"/>
      <c r="R751" s="40"/>
      <c r="S751" s="40"/>
      <c r="T751" s="40"/>
      <c r="U751" s="41"/>
      <c r="V751" s="41"/>
      <c r="W751" s="41"/>
      <c r="X751" s="41"/>
      <c r="Y751" s="41"/>
      <c r="Z751" s="38"/>
      <c r="AA751" s="38"/>
      <c r="AB751" s="38"/>
      <c r="AC751" s="38"/>
      <c r="AD751" s="38"/>
      <c r="AE751" s="38"/>
      <c r="AF751" s="38"/>
      <c r="AG751" s="38"/>
    </row>
    <row r="752" spans="2:33" ht="15" customHeight="1" x14ac:dyDescent="0.25">
      <c r="B752" s="95"/>
      <c r="L752" s="495">
        <f>Samples!C735</f>
        <v>0</v>
      </c>
      <c r="M752" s="4" t="s">
        <v>5</v>
      </c>
      <c r="Q752" s="613"/>
      <c r="R752" s="40"/>
      <c r="S752" s="40"/>
      <c r="T752" s="40"/>
      <c r="U752" s="41"/>
      <c r="V752" s="41"/>
      <c r="W752" s="41"/>
      <c r="X752" s="41"/>
      <c r="Y752" s="41"/>
      <c r="Z752" s="38"/>
      <c r="AA752" s="38"/>
      <c r="AB752" s="38"/>
      <c r="AC752" s="38"/>
      <c r="AD752" s="38"/>
      <c r="AE752" s="38"/>
      <c r="AF752" s="38"/>
      <c r="AG752" s="38"/>
    </row>
    <row r="753" spans="2:33" ht="15" customHeight="1" x14ac:dyDescent="0.25">
      <c r="B753" s="95"/>
      <c r="L753" s="495">
        <f>Samples!C736</f>
        <v>0</v>
      </c>
      <c r="M753" s="4" t="s">
        <v>5</v>
      </c>
      <c r="Q753" s="613"/>
      <c r="R753" s="40"/>
      <c r="S753" s="40"/>
      <c r="T753" s="40"/>
      <c r="U753" s="41"/>
      <c r="V753" s="41"/>
      <c r="W753" s="41"/>
      <c r="X753" s="41"/>
      <c r="Y753" s="41"/>
      <c r="Z753" s="38"/>
      <c r="AA753" s="38"/>
      <c r="AB753" s="38"/>
      <c r="AC753" s="38"/>
      <c r="AD753" s="38"/>
      <c r="AE753" s="38"/>
      <c r="AF753" s="38"/>
      <c r="AG753" s="38"/>
    </row>
    <row r="754" spans="2:33" ht="15" customHeight="1" x14ac:dyDescent="0.25">
      <c r="B754" s="95"/>
      <c r="L754" s="495">
        <f>Samples!C737</f>
        <v>0</v>
      </c>
      <c r="M754" s="4" t="s">
        <v>5</v>
      </c>
      <c r="Q754" s="613"/>
      <c r="R754" s="40"/>
      <c r="S754" s="40"/>
      <c r="T754" s="40"/>
      <c r="U754" s="41"/>
      <c r="V754" s="41"/>
      <c r="W754" s="41"/>
      <c r="X754" s="41"/>
      <c r="Y754" s="41"/>
      <c r="Z754" s="38"/>
      <c r="AA754" s="38"/>
      <c r="AB754" s="38"/>
      <c r="AC754" s="38"/>
      <c r="AD754" s="38"/>
      <c r="AE754" s="38"/>
      <c r="AF754" s="38"/>
      <c r="AG754" s="38"/>
    </row>
    <row r="755" spans="2:33" ht="15" customHeight="1" x14ac:dyDescent="0.25">
      <c r="B755" s="95"/>
      <c r="L755" s="495">
        <f>Samples!C738</f>
        <v>0</v>
      </c>
      <c r="M755" s="4" t="s">
        <v>5</v>
      </c>
      <c r="Q755" s="613"/>
      <c r="R755" s="40"/>
      <c r="S755" s="40"/>
      <c r="T755" s="40"/>
      <c r="U755" s="41"/>
      <c r="V755" s="41"/>
      <c r="W755" s="41"/>
      <c r="X755" s="41"/>
      <c r="Y755" s="41"/>
      <c r="Z755" s="38"/>
      <c r="AA755" s="38"/>
      <c r="AB755" s="38"/>
      <c r="AC755" s="38"/>
      <c r="AD755" s="38"/>
      <c r="AE755" s="38"/>
      <c r="AF755" s="38"/>
      <c r="AG755" s="38"/>
    </row>
    <row r="756" spans="2:33" ht="15" customHeight="1" x14ac:dyDescent="0.25">
      <c r="B756" s="95"/>
      <c r="L756" s="495">
        <f>Samples!C739</f>
        <v>0</v>
      </c>
      <c r="M756" s="4" t="s">
        <v>5</v>
      </c>
      <c r="Q756" s="613"/>
      <c r="R756" s="40"/>
      <c r="S756" s="40"/>
      <c r="T756" s="40"/>
      <c r="U756" s="41"/>
      <c r="V756" s="41"/>
      <c r="W756" s="41"/>
      <c r="X756" s="41"/>
      <c r="Y756" s="41"/>
      <c r="Z756" s="38"/>
      <c r="AA756" s="38"/>
      <c r="AB756" s="38"/>
      <c r="AC756" s="38"/>
      <c r="AD756" s="38"/>
      <c r="AE756" s="38"/>
      <c r="AF756" s="38"/>
      <c r="AG756" s="38"/>
    </row>
    <row r="757" spans="2:33" ht="15" customHeight="1" x14ac:dyDescent="0.25">
      <c r="B757" s="95"/>
      <c r="L757" s="495">
        <f>Samples!C740</f>
        <v>0</v>
      </c>
      <c r="M757" s="4" t="s">
        <v>5</v>
      </c>
      <c r="Q757" s="613"/>
      <c r="R757" s="40"/>
      <c r="S757" s="40"/>
      <c r="T757" s="40"/>
      <c r="U757" s="41"/>
      <c r="V757" s="41"/>
      <c r="W757" s="41"/>
      <c r="X757" s="41"/>
      <c r="Y757" s="41"/>
      <c r="Z757" s="38"/>
      <c r="AA757" s="38"/>
      <c r="AB757" s="38"/>
      <c r="AC757" s="38"/>
      <c r="AD757" s="38"/>
      <c r="AE757" s="38"/>
      <c r="AF757" s="38"/>
      <c r="AG757" s="38"/>
    </row>
    <row r="758" spans="2:33" ht="15" customHeight="1" x14ac:dyDescent="0.25">
      <c r="B758" s="95"/>
      <c r="L758" s="495">
        <f>Samples!C741</f>
        <v>0</v>
      </c>
      <c r="M758" s="4" t="s">
        <v>5</v>
      </c>
      <c r="Q758" s="613"/>
      <c r="R758" s="40"/>
      <c r="S758" s="40"/>
      <c r="T758" s="40"/>
      <c r="U758" s="41"/>
      <c r="V758" s="41"/>
      <c r="W758" s="41"/>
      <c r="X758" s="41"/>
      <c r="Y758" s="41"/>
      <c r="Z758" s="38"/>
      <c r="AA758" s="38"/>
      <c r="AB758" s="38"/>
      <c r="AC758" s="38"/>
      <c r="AD758" s="38"/>
      <c r="AE758" s="38"/>
      <c r="AF758" s="38"/>
      <c r="AG758" s="38"/>
    </row>
    <row r="759" spans="2:33" ht="15" customHeight="1" x14ac:dyDescent="0.25">
      <c r="B759" s="95"/>
      <c r="L759" s="495">
        <f>Samples!C742</f>
        <v>0</v>
      </c>
      <c r="M759" s="4" t="s">
        <v>5</v>
      </c>
      <c r="Q759" s="613"/>
      <c r="R759" s="40"/>
      <c r="S759" s="40"/>
      <c r="T759" s="40"/>
      <c r="U759" s="41"/>
      <c r="V759" s="41"/>
      <c r="W759" s="41"/>
      <c r="X759" s="41"/>
      <c r="Y759" s="41"/>
      <c r="Z759" s="38"/>
      <c r="AA759" s="38"/>
      <c r="AB759" s="38"/>
      <c r="AC759" s="38"/>
      <c r="AD759" s="38"/>
      <c r="AE759" s="38"/>
      <c r="AF759" s="38"/>
      <c r="AG759" s="38"/>
    </row>
    <row r="760" spans="2:33" ht="15" customHeight="1" x14ac:dyDescent="0.25">
      <c r="B760" s="95"/>
      <c r="L760" s="495">
        <f>Samples!C743</f>
        <v>0</v>
      </c>
      <c r="M760" s="4" t="s">
        <v>5</v>
      </c>
      <c r="Q760" s="613"/>
      <c r="R760" s="40"/>
      <c r="S760" s="40"/>
      <c r="T760" s="40"/>
      <c r="U760" s="41"/>
      <c r="V760" s="41"/>
      <c r="W760" s="41"/>
      <c r="X760" s="41"/>
      <c r="Y760" s="41"/>
      <c r="Z760" s="38"/>
      <c r="AA760" s="38"/>
      <c r="AB760" s="38"/>
      <c r="AC760" s="38"/>
      <c r="AD760" s="38"/>
      <c r="AE760" s="38"/>
      <c r="AF760" s="38"/>
      <c r="AG760" s="38"/>
    </row>
    <row r="761" spans="2:33" ht="15" customHeight="1" x14ac:dyDescent="0.25">
      <c r="B761" s="95"/>
      <c r="L761" s="495">
        <f>Samples!C744</f>
        <v>0</v>
      </c>
      <c r="M761" s="4" t="s">
        <v>5</v>
      </c>
      <c r="Q761" s="613"/>
      <c r="R761" s="40"/>
      <c r="S761" s="40"/>
      <c r="T761" s="40"/>
      <c r="U761" s="41"/>
      <c r="V761" s="41"/>
      <c r="W761" s="41"/>
      <c r="X761" s="41"/>
      <c r="Y761" s="41"/>
      <c r="Z761" s="38"/>
      <c r="AA761" s="38"/>
      <c r="AB761" s="38"/>
      <c r="AC761" s="38"/>
      <c r="AD761" s="38"/>
      <c r="AE761" s="38"/>
      <c r="AF761" s="38"/>
      <c r="AG761" s="38"/>
    </row>
    <row r="762" spans="2:33" ht="15" customHeight="1" x14ac:dyDescent="0.25">
      <c r="B762" s="95"/>
      <c r="L762" s="495">
        <f>Samples!C745</f>
        <v>0</v>
      </c>
      <c r="M762" s="4" t="s">
        <v>5</v>
      </c>
      <c r="Q762" s="613"/>
      <c r="R762" s="40"/>
      <c r="S762" s="40"/>
      <c r="T762" s="40"/>
      <c r="U762" s="41"/>
      <c r="V762" s="41"/>
      <c r="W762" s="41"/>
      <c r="X762" s="41"/>
      <c r="Y762" s="41"/>
      <c r="Z762" s="38"/>
      <c r="AA762" s="38"/>
      <c r="AB762" s="38"/>
      <c r="AC762" s="38"/>
      <c r="AD762" s="38"/>
      <c r="AE762" s="38"/>
      <c r="AF762" s="38"/>
      <c r="AG762" s="38"/>
    </row>
    <row r="763" spans="2:33" ht="15" customHeight="1" x14ac:dyDescent="0.25">
      <c r="B763" s="95"/>
      <c r="L763" s="495">
        <f>Samples!C746</f>
        <v>0</v>
      </c>
      <c r="M763" s="4" t="s">
        <v>5</v>
      </c>
      <c r="Q763" s="613"/>
      <c r="R763" s="40"/>
      <c r="S763" s="40"/>
      <c r="T763" s="40"/>
      <c r="U763" s="41"/>
      <c r="V763" s="41"/>
      <c r="W763" s="41"/>
      <c r="X763" s="41"/>
      <c r="Y763" s="41"/>
      <c r="Z763" s="38"/>
      <c r="AA763" s="38"/>
      <c r="AB763" s="38"/>
      <c r="AC763" s="38"/>
      <c r="AD763" s="38"/>
      <c r="AE763" s="38"/>
      <c r="AF763" s="38"/>
      <c r="AG763" s="38"/>
    </row>
    <row r="764" spans="2:33" ht="15" customHeight="1" x14ac:dyDescent="0.25">
      <c r="B764" s="95"/>
      <c r="L764" s="495">
        <f>Samples!C747</f>
        <v>0</v>
      </c>
      <c r="M764" s="4" t="s">
        <v>5</v>
      </c>
      <c r="Q764" s="613"/>
      <c r="R764" s="40"/>
      <c r="S764" s="40"/>
      <c r="T764" s="40"/>
      <c r="U764" s="41"/>
      <c r="V764" s="41"/>
      <c r="W764" s="41"/>
      <c r="X764" s="41"/>
      <c r="Y764" s="41"/>
      <c r="Z764" s="38"/>
      <c r="AA764" s="38"/>
      <c r="AB764" s="38"/>
      <c r="AC764" s="38"/>
      <c r="AD764" s="38"/>
      <c r="AE764" s="38"/>
      <c r="AF764" s="38"/>
      <c r="AG764" s="38"/>
    </row>
    <row r="765" spans="2:33" ht="15" customHeight="1" x14ac:dyDescent="0.25">
      <c r="B765" s="95"/>
      <c r="L765" s="495">
        <f>Samples!C748</f>
        <v>0</v>
      </c>
      <c r="M765" s="4" t="s">
        <v>5</v>
      </c>
      <c r="Q765" s="613"/>
      <c r="R765" s="40"/>
      <c r="S765" s="40"/>
      <c r="T765" s="40"/>
      <c r="U765" s="41"/>
      <c r="V765" s="41"/>
      <c r="W765" s="41"/>
      <c r="X765" s="41"/>
      <c r="Y765" s="41"/>
      <c r="Z765" s="38"/>
      <c r="AA765" s="38"/>
      <c r="AB765" s="38"/>
      <c r="AC765" s="38"/>
      <c r="AD765" s="38"/>
      <c r="AE765" s="38"/>
      <c r="AF765" s="38"/>
      <c r="AG765" s="38"/>
    </row>
    <row r="766" spans="2:33" ht="15" customHeight="1" x14ac:dyDescent="0.25">
      <c r="B766" s="95"/>
      <c r="L766" s="495">
        <f>Samples!C749</f>
        <v>0</v>
      </c>
      <c r="M766" s="4" t="s">
        <v>5</v>
      </c>
      <c r="Q766" s="613"/>
      <c r="R766" s="40"/>
      <c r="S766" s="40"/>
      <c r="T766" s="40"/>
      <c r="U766" s="41"/>
      <c r="V766" s="41"/>
      <c r="W766" s="41"/>
      <c r="X766" s="41"/>
      <c r="Y766" s="41"/>
      <c r="Z766" s="38"/>
      <c r="AA766" s="38"/>
      <c r="AB766" s="38"/>
      <c r="AC766" s="38"/>
      <c r="AD766" s="38"/>
      <c r="AE766" s="38"/>
      <c r="AF766" s="38"/>
      <c r="AG766" s="38"/>
    </row>
    <row r="767" spans="2:33" ht="15" customHeight="1" x14ac:dyDescent="0.25">
      <c r="B767" s="95"/>
      <c r="L767" s="495">
        <f>Samples!C750</f>
        <v>0</v>
      </c>
      <c r="M767" s="4" t="s">
        <v>5</v>
      </c>
      <c r="Q767" s="613"/>
      <c r="R767" s="40"/>
      <c r="S767" s="40"/>
      <c r="T767" s="40"/>
      <c r="U767" s="41"/>
      <c r="V767" s="41"/>
      <c r="W767" s="41"/>
      <c r="X767" s="41"/>
      <c r="Y767" s="41"/>
      <c r="Z767" s="38"/>
      <c r="AA767" s="38"/>
      <c r="AB767" s="38"/>
      <c r="AC767" s="38"/>
      <c r="AD767" s="38"/>
      <c r="AE767" s="38"/>
      <c r="AF767" s="38"/>
      <c r="AG767" s="38"/>
    </row>
    <row r="768" spans="2:33" ht="15" customHeight="1" x14ac:dyDescent="0.25">
      <c r="B768" s="95"/>
      <c r="L768" s="495">
        <f>Samples!C751</f>
        <v>0</v>
      </c>
      <c r="M768" s="4" t="s">
        <v>5</v>
      </c>
      <c r="Q768" s="613"/>
      <c r="R768" s="40"/>
      <c r="S768" s="40"/>
      <c r="T768" s="40"/>
      <c r="U768" s="41"/>
      <c r="V768" s="41"/>
      <c r="W768" s="41"/>
      <c r="X768" s="41"/>
      <c r="Y768" s="41"/>
      <c r="Z768" s="38"/>
      <c r="AA768" s="38"/>
      <c r="AB768" s="38"/>
      <c r="AC768" s="38"/>
      <c r="AD768" s="38"/>
      <c r="AE768" s="38"/>
      <c r="AF768" s="38"/>
      <c r="AG768" s="38"/>
    </row>
    <row r="769" spans="2:33" ht="15" customHeight="1" x14ac:dyDescent="0.25">
      <c r="B769" s="95"/>
      <c r="L769" s="495">
        <f>Samples!C752</f>
        <v>0</v>
      </c>
      <c r="M769" s="4" t="s">
        <v>5</v>
      </c>
      <c r="Q769" s="613"/>
      <c r="R769" s="40"/>
      <c r="S769" s="40"/>
      <c r="T769" s="40"/>
      <c r="U769" s="41"/>
      <c r="V769" s="41"/>
      <c r="W769" s="41"/>
      <c r="X769" s="41"/>
      <c r="Y769" s="41"/>
      <c r="Z769" s="38"/>
      <c r="AA769" s="38"/>
      <c r="AB769" s="38"/>
      <c r="AC769" s="38"/>
      <c r="AD769" s="38"/>
      <c r="AE769" s="38"/>
      <c r="AF769" s="38"/>
      <c r="AG769" s="38"/>
    </row>
    <row r="770" spans="2:33" ht="15" customHeight="1" x14ac:dyDescent="0.25">
      <c r="B770" s="95"/>
      <c r="L770" s="495">
        <f>Samples!C753</f>
        <v>0</v>
      </c>
      <c r="M770" s="4" t="s">
        <v>5</v>
      </c>
      <c r="Q770" s="613"/>
      <c r="R770" s="40"/>
      <c r="S770" s="40"/>
      <c r="T770" s="40"/>
      <c r="U770" s="41"/>
      <c r="V770" s="41"/>
      <c r="W770" s="41"/>
      <c r="X770" s="41"/>
      <c r="Y770" s="41"/>
      <c r="Z770" s="38"/>
      <c r="AA770" s="38"/>
      <c r="AB770" s="38"/>
      <c r="AC770" s="38"/>
      <c r="AD770" s="38"/>
      <c r="AE770" s="38"/>
      <c r="AF770" s="38"/>
      <c r="AG770" s="38"/>
    </row>
    <row r="771" spans="2:33" ht="15" customHeight="1" x14ac:dyDescent="0.25">
      <c r="B771" s="95"/>
      <c r="L771" s="495">
        <f>Samples!C754</f>
        <v>0</v>
      </c>
      <c r="M771" s="4" t="s">
        <v>5</v>
      </c>
      <c r="Q771" s="613"/>
      <c r="R771" s="40"/>
      <c r="S771" s="40"/>
      <c r="T771" s="40"/>
      <c r="U771" s="41"/>
      <c r="V771" s="41"/>
      <c r="W771" s="41"/>
      <c r="X771" s="41"/>
      <c r="Y771" s="41"/>
      <c r="Z771" s="38"/>
      <c r="AA771" s="38"/>
      <c r="AB771" s="38"/>
      <c r="AC771" s="38"/>
      <c r="AD771" s="38"/>
      <c r="AE771" s="38"/>
      <c r="AF771" s="38"/>
      <c r="AG771" s="38"/>
    </row>
    <row r="772" spans="2:33" ht="15" customHeight="1" x14ac:dyDescent="0.25">
      <c r="B772" s="95"/>
      <c r="L772" s="495">
        <f>Samples!C755</f>
        <v>0</v>
      </c>
      <c r="M772" s="4" t="s">
        <v>5</v>
      </c>
      <c r="Q772" s="613"/>
      <c r="R772" s="40"/>
      <c r="S772" s="40"/>
      <c r="T772" s="40"/>
      <c r="U772" s="41"/>
      <c r="V772" s="41"/>
      <c r="W772" s="41"/>
      <c r="X772" s="41"/>
      <c r="Y772" s="41"/>
      <c r="Z772" s="38"/>
      <c r="AA772" s="38"/>
      <c r="AB772" s="38"/>
      <c r="AC772" s="38"/>
      <c r="AD772" s="38"/>
      <c r="AE772" s="38"/>
      <c r="AF772" s="38"/>
      <c r="AG772" s="38"/>
    </row>
    <row r="773" spans="2:33" ht="15" customHeight="1" x14ac:dyDescent="0.25">
      <c r="B773" s="95"/>
      <c r="L773" s="495">
        <f>Samples!C756</f>
        <v>0</v>
      </c>
      <c r="M773" s="4" t="s">
        <v>5</v>
      </c>
      <c r="Q773" s="613"/>
      <c r="R773" s="40"/>
      <c r="S773" s="40"/>
      <c r="T773" s="40"/>
      <c r="U773" s="41"/>
      <c r="V773" s="41"/>
      <c r="W773" s="41"/>
      <c r="X773" s="41"/>
      <c r="Y773" s="41"/>
      <c r="Z773" s="38"/>
      <c r="AA773" s="38"/>
      <c r="AB773" s="38"/>
      <c r="AC773" s="38"/>
      <c r="AD773" s="38"/>
      <c r="AE773" s="38"/>
      <c r="AF773" s="38"/>
      <c r="AG773" s="38"/>
    </row>
    <row r="774" spans="2:33" ht="15" customHeight="1" x14ac:dyDescent="0.25">
      <c r="B774" s="95"/>
      <c r="L774" s="495">
        <f>Samples!C757</f>
        <v>0</v>
      </c>
      <c r="M774" s="4" t="s">
        <v>5</v>
      </c>
      <c r="Q774" s="613"/>
      <c r="R774" s="40"/>
      <c r="S774" s="40"/>
      <c r="T774" s="40"/>
      <c r="U774" s="41"/>
      <c r="V774" s="41"/>
      <c r="W774" s="41"/>
      <c r="X774" s="41"/>
      <c r="Y774" s="41"/>
      <c r="Z774" s="38"/>
      <c r="AA774" s="38"/>
      <c r="AB774" s="38"/>
      <c r="AC774" s="38"/>
      <c r="AD774" s="38"/>
      <c r="AE774" s="38"/>
      <c r="AF774" s="38"/>
      <c r="AG774" s="38"/>
    </row>
    <row r="775" spans="2:33" ht="15" customHeight="1" x14ac:dyDescent="0.25">
      <c r="B775" s="95"/>
      <c r="L775" s="495">
        <f>Samples!C758</f>
        <v>0</v>
      </c>
      <c r="M775" s="4" t="s">
        <v>5</v>
      </c>
      <c r="Q775" s="613"/>
      <c r="R775" s="40"/>
      <c r="S775" s="40"/>
      <c r="T775" s="40"/>
      <c r="U775" s="41"/>
      <c r="V775" s="41"/>
      <c r="W775" s="41"/>
      <c r="X775" s="41"/>
      <c r="Y775" s="41"/>
      <c r="Z775" s="38"/>
      <c r="AA775" s="38"/>
      <c r="AB775" s="38"/>
      <c r="AC775" s="38"/>
      <c r="AD775" s="38"/>
      <c r="AE775" s="38"/>
      <c r="AF775" s="38"/>
      <c r="AG775" s="38"/>
    </row>
    <row r="776" spans="2:33" ht="15" customHeight="1" x14ac:dyDescent="0.25">
      <c r="B776" s="95"/>
      <c r="L776" s="495">
        <f>Samples!C759</f>
        <v>0</v>
      </c>
      <c r="M776" s="4" t="s">
        <v>5</v>
      </c>
      <c r="Q776" s="613"/>
      <c r="R776" s="40"/>
      <c r="S776" s="40"/>
      <c r="T776" s="40"/>
      <c r="U776" s="41"/>
      <c r="V776" s="41"/>
      <c r="W776" s="41"/>
      <c r="X776" s="41"/>
      <c r="Y776" s="41"/>
      <c r="Z776" s="38"/>
      <c r="AA776" s="38"/>
      <c r="AB776" s="38"/>
      <c r="AC776" s="38"/>
      <c r="AD776" s="38"/>
      <c r="AE776" s="38"/>
      <c r="AF776" s="38"/>
      <c r="AG776" s="38"/>
    </row>
    <row r="777" spans="2:33" ht="15" customHeight="1" x14ac:dyDescent="0.25">
      <c r="B777" s="95"/>
      <c r="L777" s="495">
        <f>Samples!C760</f>
        <v>0</v>
      </c>
      <c r="M777" s="4" t="s">
        <v>5</v>
      </c>
      <c r="Q777" s="613"/>
      <c r="R777" s="40"/>
      <c r="S777" s="40"/>
      <c r="T777" s="40"/>
      <c r="U777" s="41"/>
      <c r="V777" s="41"/>
      <c r="W777" s="41"/>
      <c r="X777" s="41"/>
      <c r="Y777" s="41"/>
      <c r="Z777" s="38"/>
      <c r="AA777" s="38"/>
      <c r="AB777" s="38"/>
      <c r="AC777" s="38"/>
      <c r="AD777" s="38"/>
      <c r="AE777" s="38"/>
      <c r="AF777" s="38"/>
      <c r="AG777" s="38"/>
    </row>
    <row r="778" spans="2:33" ht="15" customHeight="1" x14ac:dyDescent="0.25">
      <c r="B778" s="95"/>
      <c r="L778" s="495">
        <f>Samples!C761</f>
        <v>0</v>
      </c>
      <c r="M778" s="4" t="s">
        <v>5</v>
      </c>
      <c r="Q778" s="613"/>
      <c r="R778" s="40"/>
      <c r="S778" s="40"/>
      <c r="T778" s="40"/>
      <c r="U778" s="41"/>
      <c r="V778" s="41"/>
      <c r="W778" s="41"/>
      <c r="X778" s="41"/>
      <c r="Y778" s="41"/>
      <c r="Z778" s="38"/>
      <c r="AA778" s="38"/>
      <c r="AB778" s="38"/>
      <c r="AC778" s="38"/>
      <c r="AD778" s="38"/>
      <c r="AE778" s="38"/>
      <c r="AF778" s="38"/>
      <c r="AG778" s="38"/>
    </row>
    <row r="779" spans="2:33" ht="15" customHeight="1" x14ac:dyDescent="0.25">
      <c r="B779" s="95"/>
      <c r="L779" s="495">
        <f>Samples!C762</f>
        <v>0</v>
      </c>
      <c r="M779" s="4" t="s">
        <v>5</v>
      </c>
      <c r="Q779" s="613"/>
      <c r="R779" s="40"/>
      <c r="S779" s="40"/>
      <c r="T779" s="40"/>
      <c r="U779" s="41"/>
      <c r="V779" s="41"/>
      <c r="W779" s="41"/>
      <c r="X779" s="41"/>
      <c r="Y779" s="41"/>
      <c r="Z779" s="38"/>
      <c r="AA779" s="38"/>
      <c r="AB779" s="38"/>
      <c r="AC779" s="38"/>
      <c r="AD779" s="38"/>
      <c r="AE779" s="38"/>
      <c r="AF779" s="38"/>
      <c r="AG779" s="38"/>
    </row>
    <row r="780" spans="2:33" ht="15" customHeight="1" x14ac:dyDescent="0.25">
      <c r="B780" s="95"/>
      <c r="L780" s="495">
        <f>Samples!C763</f>
        <v>0</v>
      </c>
      <c r="M780" s="4" t="s">
        <v>5</v>
      </c>
      <c r="Q780" s="613"/>
      <c r="R780" s="40"/>
      <c r="S780" s="40"/>
      <c r="T780" s="40"/>
      <c r="U780" s="41"/>
      <c r="V780" s="41"/>
      <c r="W780" s="41"/>
      <c r="X780" s="41"/>
      <c r="Y780" s="41"/>
      <c r="Z780" s="38"/>
      <c r="AA780" s="38"/>
      <c r="AB780" s="38"/>
      <c r="AC780" s="38"/>
      <c r="AD780" s="38"/>
      <c r="AE780" s="38"/>
      <c r="AF780" s="38"/>
      <c r="AG780" s="38"/>
    </row>
    <row r="781" spans="2:33" ht="15" customHeight="1" x14ac:dyDescent="0.25">
      <c r="B781" s="95"/>
      <c r="L781" s="495">
        <f>Samples!C764</f>
        <v>0</v>
      </c>
      <c r="M781" s="4" t="s">
        <v>5</v>
      </c>
      <c r="Q781" s="613"/>
      <c r="R781" s="40"/>
      <c r="S781" s="40"/>
      <c r="T781" s="40"/>
      <c r="U781" s="41"/>
      <c r="V781" s="41"/>
      <c r="W781" s="41"/>
      <c r="X781" s="41"/>
      <c r="Y781" s="41"/>
      <c r="Z781" s="38"/>
      <c r="AA781" s="38"/>
      <c r="AB781" s="38"/>
      <c r="AC781" s="38"/>
      <c r="AD781" s="38"/>
      <c r="AE781" s="38"/>
      <c r="AF781" s="38"/>
      <c r="AG781" s="38"/>
    </row>
    <row r="782" spans="2:33" ht="15" customHeight="1" x14ac:dyDescent="0.25">
      <c r="B782" s="95"/>
      <c r="L782" s="495">
        <f>Samples!C765</f>
        <v>0</v>
      </c>
      <c r="M782" s="4" t="s">
        <v>5</v>
      </c>
      <c r="Q782" s="613"/>
      <c r="R782" s="40"/>
      <c r="S782" s="40"/>
      <c r="T782" s="40"/>
      <c r="U782" s="41"/>
      <c r="V782" s="41"/>
      <c r="W782" s="41"/>
      <c r="X782" s="41"/>
      <c r="Y782" s="41"/>
      <c r="Z782" s="38"/>
      <c r="AA782" s="38"/>
      <c r="AB782" s="38"/>
      <c r="AC782" s="38"/>
      <c r="AD782" s="38"/>
      <c r="AE782" s="38"/>
      <c r="AF782" s="38"/>
      <c r="AG782" s="38"/>
    </row>
    <row r="783" spans="2:33" ht="15" customHeight="1" x14ac:dyDescent="0.25">
      <c r="B783" s="95"/>
      <c r="L783" s="495">
        <f>Samples!C766</f>
        <v>0</v>
      </c>
      <c r="M783" s="4" t="s">
        <v>5</v>
      </c>
      <c r="Q783" s="613"/>
      <c r="R783" s="40"/>
      <c r="S783" s="40"/>
      <c r="T783" s="40"/>
      <c r="U783" s="41"/>
      <c r="V783" s="41"/>
      <c r="W783" s="41"/>
      <c r="X783" s="41"/>
      <c r="Y783" s="41"/>
      <c r="Z783" s="38"/>
      <c r="AA783" s="38"/>
      <c r="AB783" s="38"/>
      <c r="AC783" s="38"/>
      <c r="AD783" s="38"/>
      <c r="AE783" s="38"/>
      <c r="AF783" s="38"/>
      <c r="AG783" s="38"/>
    </row>
    <row r="784" spans="2:33" ht="15" customHeight="1" x14ac:dyDescent="0.25">
      <c r="B784" s="95"/>
      <c r="L784" s="495">
        <f>Samples!C767</f>
        <v>0</v>
      </c>
      <c r="M784" s="4" t="s">
        <v>5</v>
      </c>
      <c r="Q784" s="613"/>
      <c r="R784" s="40"/>
      <c r="S784" s="40"/>
      <c r="T784" s="40"/>
      <c r="U784" s="41"/>
      <c r="V784" s="41"/>
      <c r="W784" s="41"/>
      <c r="X784" s="41"/>
      <c r="Y784" s="41"/>
      <c r="Z784" s="38"/>
      <c r="AA784" s="38"/>
      <c r="AB784" s="38"/>
      <c r="AC784" s="38"/>
      <c r="AD784" s="38"/>
      <c r="AE784" s="38"/>
      <c r="AF784" s="38"/>
      <c r="AG784" s="38"/>
    </row>
    <row r="785" spans="2:33" ht="15" customHeight="1" x14ac:dyDescent="0.25">
      <c r="B785" s="95"/>
      <c r="L785" s="495">
        <f>Samples!C768</f>
        <v>0</v>
      </c>
      <c r="M785" s="4" t="s">
        <v>5</v>
      </c>
      <c r="Q785" s="613"/>
      <c r="R785" s="40"/>
      <c r="S785" s="40"/>
      <c r="T785" s="40"/>
      <c r="U785" s="41"/>
      <c r="V785" s="41"/>
      <c r="W785" s="41"/>
      <c r="X785" s="41"/>
      <c r="Y785" s="41"/>
      <c r="Z785" s="38"/>
      <c r="AA785" s="38"/>
      <c r="AB785" s="38"/>
      <c r="AC785" s="38"/>
      <c r="AD785" s="38"/>
      <c r="AE785" s="38"/>
      <c r="AF785" s="38"/>
      <c r="AG785" s="38"/>
    </row>
    <row r="786" spans="2:33" ht="15" customHeight="1" x14ac:dyDescent="0.25">
      <c r="B786" s="95"/>
      <c r="L786" s="495">
        <f>Samples!C769</f>
        <v>0</v>
      </c>
      <c r="M786" s="4" t="s">
        <v>5</v>
      </c>
      <c r="Q786" s="613"/>
      <c r="R786" s="40"/>
      <c r="S786" s="40"/>
      <c r="T786" s="40"/>
      <c r="U786" s="41"/>
      <c r="V786" s="41"/>
      <c r="W786" s="41"/>
      <c r="X786" s="41"/>
      <c r="Y786" s="41"/>
      <c r="Z786" s="38"/>
      <c r="AA786" s="38"/>
      <c r="AB786" s="38"/>
      <c r="AC786" s="38"/>
      <c r="AD786" s="38"/>
      <c r="AE786" s="38"/>
      <c r="AF786" s="38"/>
      <c r="AG786" s="38"/>
    </row>
    <row r="787" spans="2:33" ht="15" customHeight="1" x14ac:dyDescent="0.25">
      <c r="B787" s="95"/>
      <c r="L787" s="495">
        <f>Samples!C770</f>
        <v>0</v>
      </c>
      <c r="M787" s="4" t="s">
        <v>5</v>
      </c>
      <c r="Q787" s="613"/>
      <c r="R787" s="40"/>
      <c r="S787" s="40"/>
      <c r="T787" s="40"/>
      <c r="U787" s="41"/>
      <c r="V787" s="41"/>
      <c r="W787" s="41"/>
      <c r="X787" s="41"/>
      <c r="Y787" s="41"/>
      <c r="Z787" s="38"/>
      <c r="AA787" s="38"/>
      <c r="AB787" s="38"/>
      <c r="AC787" s="38"/>
      <c r="AD787" s="38"/>
      <c r="AE787" s="38"/>
      <c r="AF787" s="38"/>
      <c r="AG787" s="38"/>
    </row>
    <row r="788" spans="2:33" ht="15" customHeight="1" x14ac:dyDescent="0.25">
      <c r="B788" s="95"/>
      <c r="L788" s="495">
        <f>Samples!C771</f>
        <v>0</v>
      </c>
      <c r="M788" s="4" t="s">
        <v>5</v>
      </c>
      <c r="Q788" s="613"/>
      <c r="R788" s="40"/>
      <c r="S788" s="40"/>
      <c r="T788" s="40"/>
      <c r="U788" s="41"/>
      <c r="V788" s="41"/>
      <c r="W788" s="41"/>
      <c r="X788" s="41"/>
      <c r="Y788" s="41"/>
      <c r="Z788" s="38"/>
      <c r="AA788" s="38"/>
      <c r="AB788" s="38"/>
      <c r="AC788" s="38"/>
      <c r="AD788" s="38"/>
      <c r="AE788" s="38"/>
      <c r="AF788" s="38"/>
      <c r="AG788" s="38"/>
    </row>
    <row r="789" spans="2:33" ht="15" customHeight="1" x14ac:dyDescent="0.25">
      <c r="B789" s="95"/>
      <c r="L789" s="495">
        <f>Samples!C772</f>
        <v>0</v>
      </c>
      <c r="M789" s="4" t="s">
        <v>5</v>
      </c>
      <c r="Q789" s="613"/>
      <c r="R789" s="40"/>
      <c r="S789" s="40"/>
      <c r="T789" s="40"/>
      <c r="U789" s="41"/>
      <c r="V789" s="41"/>
      <c r="W789" s="41"/>
      <c r="X789" s="41"/>
      <c r="Y789" s="41"/>
      <c r="Z789" s="38"/>
      <c r="AA789" s="38"/>
      <c r="AB789" s="38"/>
      <c r="AC789" s="38"/>
      <c r="AD789" s="38"/>
      <c r="AE789" s="38"/>
      <c r="AF789" s="38"/>
      <c r="AG789" s="38"/>
    </row>
    <row r="790" spans="2:33" ht="15" customHeight="1" x14ac:dyDescent="0.25">
      <c r="B790" s="95"/>
      <c r="L790" s="495">
        <f>Samples!C773</f>
        <v>0</v>
      </c>
      <c r="M790" s="4" t="s">
        <v>5</v>
      </c>
      <c r="Q790" s="613"/>
      <c r="R790" s="40"/>
      <c r="S790" s="40"/>
      <c r="T790" s="40"/>
      <c r="U790" s="41"/>
      <c r="V790" s="41"/>
      <c r="W790" s="41"/>
      <c r="X790" s="41"/>
      <c r="Y790" s="41"/>
      <c r="Z790" s="38"/>
      <c r="AA790" s="38"/>
      <c r="AB790" s="38"/>
      <c r="AC790" s="38"/>
      <c r="AD790" s="38"/>
      <c r="AE790" s="38"/>
      <c r="AF790" s="38"/>
      <c r="AG790" s="38"/>
    </row>
    <row r="791" spans="2:33" ht="15" customHeight="1" x14ac:dyDescent="0.25">
      <c r="B791" s="95"/>
      <c r="L791" s="495">
        <f>Samples!C774</f>
        <v>0</v>
      </c>
      <c r="M791" s="4" t="s">
        <v>5</v>
      </c>
      <c r="Q791" s="613"/>
      <c r="R791" s="40"/>
      <c r="S791" s="40"/>
      <c r="T791" s="40"/>
      <c r="U791" s="41"/>
      <c r="V791" s="41"/>
      <c r="W791" s="41"/>
      <c r="X791" s="41"/>
      <c r="Y791" s="41"/>
      <c r="Z791" s="38"/>
      <c r="AA791" s="38"/>
      <c r="AB791" s="38"/>
      <c r="AC791" s="38"/>
      <c r="AD791" s="38"/>
      <c r="AE791" s="38"/>
      <c r="AF791" s="38"/>
      <c r="AG791" s="38"/>
    </row>
    <row r="792" spans="2:33" ht="15" customHeight="1" x14ac:dyDescent="0.25">
      <c r="B792" s="95"/>
      <c r="L792" s="495">
        <f>Samples!C775</f>
        <v>0</v>
      </c>
      <c r="M792" s="4" t="s">
        <v>5</v>
      </c>
      <c r="Q792" s="613"/>
      <c r="R792" s="40"/>
      <c r="S792" s="40"/>
      <c r="T792" s="40"/>
      <c r="U792" s="41"/>
      <c r="V792" s="41"/>
      <c r="W792" s="41"/>
      <c r="X792" s="41"/>
      <c r="Y792" s="41"/>
      <c r="Z792" s="38"/>
      <c r="AA792" s="38"/>
      <c r="AB792" s="38"/>
      <c r="AC792" s="38"/>
      <c r="AD792" s="38"/>
      <c r="AE792" s="38"/>
      <c r="AF792" s="38"/>
      <c r="AG792" s="38"/>
    </row>
    <row r="793" spans="2:33" ht="15" customHeight="1" x14ac:dyDescent="0.25">
      <c r="B793" s="95"/>
      <c r="L793" s="495">
        <f>Samples!C776</f>
        <v>0</v>
      </c>
      <c r="M793" s="4" t="s">
        <v>5</v>
      </c>
      <c r="Q793" s="613"/>
      <c r="R793" s="40"/>
      <c r="S793" s="40"/>
      <c r="T793" s="40"/>
      <c r="U793" s="41"/>
      <c r="V793" s="41"/>
      <c r="W793" s="41"/>
      <c r="X793" s="41"/>
      <c r="Y793" s="41"/>
      <c r="Z793" s="38"/>
      <c r="AA793" s="38"/>
      <c r="AB793" s="38"/>
      <c r="AC793" s="38"/>
      <c r="AD793" s="38"/>
      <c r="AE793" s="38"/>
      <c r="AF793" s="38"/>
      <c r="AG793" s="38"/>
    </row>
    <row r="794" spans="2:33" ht="15" customHeight="1" x14ac:dyDescent="0.25">
      <c r="B794" s="95"/>
      <c r="L794" s="495">
        <f>Samples!C777</f>
        <v>0</v>
      </c>
      <c r="M794" s="4" t="s">
        <v>5</v>
      </c>
      <c r="Q794" s="613"/>
      <c r="R794" s="40"/>
      <c r="S794" s="40"/>
      <c r="T794" s="40"/>
      <c r="U794" s="41"/>
      <c r="V794" s="41"/>
      <c r="W794" s="41"/>
      <c r="X794" s="41"/>
      <c r="Y794" s="41"/>
      <c r="Z794" s="38"/>
      <c r="AA794" s="38"/>
      <c r="AB794" s="38"/>
      <c r="AC794" s="38"/>
      <c r="AD794" s="38"/>
      <c r="AE794" s="38"/>
      <c r="AF794" s="38"/>
      <c r="AG794" s="38"/>
    </row>
    <row r="795" spans="2:33" ht="15" customHeight="1" x14ac:dyDescent="0.25">
      <c r="B795" s="95"/>
      <c r="L795" s="495">
        <f>Samples!C778</f>
        <v>0</v>
      </c>
      <c r="M795" s="4" t="s">
        <v>5</v>
      </c>
      <c r="Q795" s="613"/>
      <c r="R795" s="40"/>
      <c r="S795" s="40"/>
      <c r="T795" s="40"/>
      <c r="U795" s="41"/>
      <c r="V795" s="41"/>
      <c r="W795" s="41"/>
      <c r="X795" s="41"/>
      <c r="Y795" s="41"/>
      <c r="Z795" s="38"/>
      <c r="AA795" s="38"/>
      <c r="AB795" s="38"/>
      <c r="AC795" s="38"/>
      <c r="AD795" s="38"/>
      <c r="AE795" s="38"/>
      <c r="AF795" s="38"/>
      <c r="AG795" s="38"/>
    </row>
    <row r="796" spans="2:33" ht="15" customHeight="1" x14ac:dyDescent="0.25">
      <c r="B796" s="95"/>
      <c r="L796" s="495">
        <f>Samples!C779</f>
        <v>0</v>
      </c>
      <c r="M796" s="4" t="s">
        <v>5</v>
      </c>
      <c r="Q796" s="613"/>
      <c r="R796" s="40"/>
      <c r="S796" s="40"/>
      <c r="T796" s="40"/>
      <c r="U796" s="41"/>
      <c r="V796" s="41"/>
      <c r="W796" s="41"/>
      <c r="X796" s="41"/>
      <c r="Y796" s="41"/>
      <c r="Z796" s="38"/>
      <c r="AA796" s="38"/>
      <c r="AB796" s="38"/>
      <c r="AC796" s="38"/>
      <c r="AD796" s="38"/>
      <c r="AE796" s="38"/>
      <c r="AF796" s="38"/>
      <c r="AG796" s="38"/>
    </row>
    <row r="797" spans="2:33" ht="15" customHeight="1" x14ac:dyDescent="0.25">
      <c r="B797" s="95"/>
      <c r="L797" s="495">
        <f>Samples!C780</f>
        <v>0</v>
      </c>
      <c r="M797" s="4" t="s">
        <v>5</v>
      </c>
      <c r="Q797" s="613"/>
      <c r="R797" s="40"/>
      <c r="S797" s="40"/>
      <c r="T797" s="40"/>
      <c r="U797" s="41"/>
      <c r="V797" s="41"/>
      <c r="W797" s="41"/>
      <c r="X797" s="41"/>
      <c r="Y797" s="41"/>
      <c r="Z797" s="38"/>
      <c r="AA797" s="38"/>
      <c r="AB797" s="38"/>
      <c r="AC797" s="38"/>
      <c r="AD797" s="38"/>
      <c r="AE797" s="38"/>
      <c r="AF797" s="38"/>
      <c r="AG797" s="38"/>
    </row>
    <row r="798" spans="2:33" ht="15" customHeight="1" x14ac:dyDescent="0.25">
      <c r="B798" s="95"/>
      <c r="L798" s="495">
        <f>Samples!C781</f>
        <v>0</v>
      </c>
      <c r="M798" s="4" t="s">
        <v>5</v>
      </c>
      <c r="Q798" s="613"/>
      <c r="R798" s="40"/>
      <c r="S798" s="40"/>
      <c r="T798" s="40"/>
      <c r="U798" s="41"/>
      <c r="V798" s="41"/>
      <c r="W798" s="41"/>
      <c r="X798" s="41"/>
      <c r="Y798" s="41"/>
      <c r="Z798" s="38"/>
      <c r="AA798" s="38"/>
      <c r="AB798" s="38"/>
      <c r="AC798" s="38"/>
      <c r="AD798" s="38"/>
      <c r="AE798" s="38"/>
      <c r="AF798" s="38"/>
      <c r="AG798" s="38"/>
    </row>
    <row r="799" spans="2:33" ht="15" customHeight="1" x14ac:dyDescent="0.25">
      <c r="B799" s="95"/>
      <c r="L799" s="495">
        <f>Samples!C782</f>
        <v>0</v>
      </c>
      <c r="M799" s="4" t="s">
        <v>5</v>
      </c>
      <c r="Q799" s="613"/>
      <c r="R799" s="40"/>
      <c r="S799" s="40"/>
      <c r="T799" s="40"/>
      <c r="U799" s="41"/>
      <c r="V799" s="41"/>
      <c r="W799" s="41"/>
      <c r="X799" s="41"/>
      <c r="Y799" s="41"/>
      <c r="Z799" s="38"/>
      <c r="AA799" s="38"/>
      <c r="AB799" s="38"/>
      <c r="AC799" s="38"/>
      <c r="AD799" s="38"/>
      <c r="AE799" s="38"/>
      <c r="AF799" s="38"/>
      <c r="AG799" s="38"/>
    </row>
    <row r="800" spans="2:33" ht="15" customHeight="1" x14ac:dyDescent="0.25">
      <c r="B800" s="95"/>
      <c r="L800" s="495">
        <f>Samples!C783</f>
        <v>0</v>
      </c>
      <c r="M800" s="4" t="s">
        <v>5</v>
      </c>
      <c r="Q800" s="613"/>
      <c r="R800" s="40"/>
      <c r="S800" s="40"/>
      <c r="T800" s="40"/>
      <c r="U800" s="41"/>
      <c r="V800" s="41"/>
      <c r="W800" s="41"/>
      <c r="X800" s="41"/>
      <c r="Y800" s="41"/>
      <c r="Z800" s="38"/>
      <c r="AA800" s="38"/>
      <c r="AB800" s="38"/>
      <c r="AC800" s="38"/>
      <c r="AD800" s="38"/>
      <c r="AE800" s="38"/>
      <c r="AF800" s="38"/>
      <c r="AG800" s="38"/>
    </row>
    <row r="801" spans="2:33" ht="15" customHeight="1" x14ac:dyDescent="0.25">
      <c r="B801" s="95"/>
      <c r="L801" s="495">
        <f>Samples!C784</f>
        <v>0</v>
      </c>
      <c r="M801" s="4" t="s">
        <v>5</v>
      </c>
      <c r="Q801" s="613"/>
      <c r="R801" s="40"/>
      <c r="S801" s="40"/>
      <c r="T801" s="40"/>
      <c r="U801" s="41"/>
      <c r="V801" s="41"/>
      <c r="W801" s="41"/>
      <c r="X801" s="41"/>
      <c r="Y801" s="41"/>
      <c r="Z801" s="38"/>
      <c r="AA801" s="38"/>
      <c r="AB801" s="38"/>
      <c r="AC801" s="38"/>
      <c r="AD801" s="38"/>
      <c r="AE801" s="38"/>
      <c r="AF801" s="38"/>
      <c r="AG801" s="38"/>
    </row>
    <row r="802" spans="2:33" ht="15" customHeight="1" x14ac:dyDescent="0.25">
      <c r="B802" s="95"/>
      <c r="L802" s="495">
        <f>Samples!C785</f>
        <v>0</v>
      </c>
      <c r="M802" s="4" t="s">
        <v>5</v>
      </c>
      <c r="Q802" s="613"/>
      <c r="R802" s="40"/>
      <c r="S802" s="40"/>
      <c r="T802" s="40"/>
      <c r="U802" s="41"/>
      <c r="V802" s="41"/>
      <c r="W802" s="41"/>
      <c r="X802" s="41"/>
      <c r="Y802" s="41"/>
      <c r="Z802" s="38"/>
      <c r="AA802" s="38"/>
      <c r="AB802" s="38"/>
      <c r="AC802" s="38"/>
      <c r="AD802" s="38"/>
      <c r="AE802" s="38"/>
      <c r="AF802" s="38"/>
      <c r="AG802" s="38"/>
    </row>
    <row r="803" spans="2:33" ht="15" customHeight="1" x14ac:dyDescent="0.25">
      <c r="B803" s="95"/>
      <c r="L803" s="495">
        <f>Samples!C786</f>
        <v>0</v>
      </c>
      <c r="M803" s="4" t="s">
        <v>5</v>
      </c>
      <c r="Q803" s="613"/>
      <c r="R803" s="40"/>
      <c r="S803" s="40"/>
      <c r="T803" s="40"/>
      <c r="U803" s="41"/>
      <c r="V803" s="41"/>
      <c r="W803" s="41"/>
      <c r="X803" s="41"/>
      <c r="Y803" s="41"/>
      <c r="Z803" s="38"/>
      <c r="AA803" s="38"/>
      <c r="AB803" s="38"/>
      <c r="AC803" s="38"/>
      <c r="AD803" s="38"/>
      <c r="AE803" s="38"/>
      <c r="AF803" s="38"/>
      <c r="AG803" s="38"/>
    </row>
    <row r="804" spans="2:33" ht="15" customHeight="1" x14ac:dyDescent="0.25">
      <c r="B804" s="95"/>
      <c r="L804" s="495">
        <f>Samples!C787</f>
        <v>0</v>
      </c>
      <c r="M804" s="4" t="s">
        <v>5</v>
      </c>
      <c r="Q804" s="613"/>
      <c r="R804" s="40"/>
      <c r="S804" s="40"/>
      <c r="T804" s="40"/>
      <c r="U804" s="41"/>
      <c r="V804" s="41"/>
      <c r="W804" s="41"/>
      <c r="X804" s="41"/>
      <c r="Y804" s="41"/>
      <c r="Z804" s="38"/>
      <c r="AA804" s="38"/>
      <c r="AB804" s="38"/>
      <c r="AC804" s="38"/>
      <c r="AD804" s="38"/>
      <c r="AE804" s="38"/>
      <c r="AF804" s="38"/>
      <c r="AG804" s="38"/>
    </row>
    <row r="805" spans="2:33" ht="15" customHeight="1" x14ac:dyDescent="0.25">
      <c r="B805" s="95"/>
      <c r="L805" s="495">
        <f>Samples!C788</f>
        <v>0</v>
      </c>
      <c r="M805" s="4" t="s">
        <v>5</v>
      </c>
      <c r="Q805" s="613"/>
      <c r="R805" s="40"/>
      <c r="S805" s="40"/>
      <c r="T805" s="40"/>
      <c r="U805" s="41"/>
      <c r="V805" s="41"/>
      <c r="W805" s="41"/>
      <c r="X805" s="41"/>
      <c r="Y805" s="41"/>
      <c r="Z805" s="38"/>
      <c r="AA805" s="38"/>
      <c r="AB805" s="38"/>
      <c r="AC805" s="38"/>
      <c r="AD805" s="38"/>
      <c r="AE805" s="38"/>
      <c r="AF805" s="38"/>
      <c r="AG805" s="38"/>
    </row>
    <row r="806" spans="2:33" ht="15" customHeight="1" x14ac:dyDescent="0.25">
      <c r="B806" s="95"/>
      <c r="L806" s="495">
        <f>Samples!C789</f>
        <v>0</v>
      </c>
      <c r="M806" s="4" t="s">
        <v>5</v>
      </c>
      <c r="Q806" s="613"/>
      <c r="R806" s="40"/>
      <c r="S806" s="40"/>
      <c r="T806" s="40"/>
      <c r="U806" s="41"/>
      <c r="V806" s="41"/>
      <c r="W806" s="41"/>
      <c r="X806" s="41"/>
      <c r="Y806" s="41"/>
      <c r="Z806" s="38"/>
      <c r="AA806" s="38"/>
      <c r="AB806" s="38"/>
      <c r="AC806" s="38"/>
      <c r="AD806" s="38"/>
      <c r="AE806" s="38"/>
      <c r="AF806" s="38"/>
      <c r="AG806" s="38"/>
    </row>
    <row r="807" spans="2:33" ht="15" customHeight="1" x14ac:dyDescent="0.25">
      <c r="B807" s="95"/>
      <c r="L807" s="495">
        <f>Samples!C790</f>
        <v>0</v>
      </c>
      <c r="M807" s="4" t="s">
        <v>5</v>
      </c>
      <c r="Q807" s="613"/>
      <c r="R807" s="40"/>
      <c r="S807" s="40"/>
      <c r="T807" s="40"/>
      <c r="U807" s="41"/>
      <c r="V807" s="41"/>
      <c r="W807" s="41"/>
      <c r="X807" s="41"/>
      <c r="Y807" s="41"/>
      <c r="Z807" s="38"/>
      <c r="AA807" s="38"/>
      <c r="AB807" s="38"/>
      <c r="AC807" s="38"/>
      <c r="AD807" s="38"/>
      <c r="AE807" s="38"/>
      <c r="AF807" s="38"/>
      <c r="AG807" s="38"/>
    </row>
    <row r="808" spans="2:33" ht="15" customHeight="1" x14ac:dyDescent="0.25">
      <c r="B808" s="95"/>
      <c r="L808" s="495">
        <f>Samples!C791</f>
        <v>0</v>
      </c>
      <c r="M808" s="4" t="s">
        <v>5</v>
      </c>
      <c r="Q808" s="613"/>
      <c r="R808" s="40"/>
      <c r="S808" s="40"/>
      <c r="T808" s="40"/>
      <c r="U808" s="41"/>
      <c r="V808" s="41"/>
      <c r="W808" s="41"/>
      <c r="X808" s="41"/>
      <c r="Y808" s="41"/>
      <c r="Z808" s="38"/>
      <c r="AA808" s="38"/>
      <c r="AB808" s="38"/>
      <c r="AC808" s="38"/>
      <c r="AD808" s="38"/>
      <c r="AE808" s="38"/>
      <c r="AF808" s="38"/>
      <c r="AG808" s="38"/>
    </row>
    <row r="809" spans="2:33" ht="15" customHeight="1" x14ac:dyDescent="0.25">
      <c r="B809" s="95"/>
      <c r="L809" s="495">
        <f>Samples!C792</f>
        <v>0</v>
      </c>
      <c r="M809" s="4" t="s">
        <v>5</v>
      </c>
      <c r="Q809" s="613"/>
      <c r="R809" s="40"/>
      <c r="S809" s="40"/>
      <c r="T809" s="40"/>
      <c r="U809" s="41"/>
      <c r="V809" s="41"/>
      <c r="W809" s="41"/>
      <c r="X809" s="41"/>
      <c r="Y809" s="41"/>
      <c r="Z809" s="38"/>
      <c r="AA809" s="38"/>
      <c r="AB809" s="38"/>
      <c r="AC809" s="38"/>
      <c r="AD809" s="38"/>
      <c r="AE809" s="38"/>
      <c r="AF809" s="38"/>
      <c r="AG809" s="38"/>
    </row>
    <row r="810" spans="2:33" ht="15" customHeight="1" x14ac:dyDescent="0.25">
      <c r="B810" s="95"/>
      <c r="L810" s="495">
        <f>Samples!C793</f>
        <v>0</v>
      </c>
      <c r="M810" s="4" t="s">
        <v>5</v>
      </c>
      <c r="Q810" s="613"/>
      <c r="R810" s="40"/>
      <c r="S810" s="40"/>
      <c r="T810" s="40"/>
      <c r="U810" s="41"/>
      <c r="V810" s="41"/>
      <c r="W810" s="41"/>
      <c r="X810" s="41"/>
      <c r="Y810" s="41"/>
      <c r="Z810" s="38"/>
      <c r="AA810" s="38"/>
      <c r="AB810" s="38"/>
      <c r="AC810" s="38"/>
      <c r="AD810" s="38"/>
      <c r="AE810" s="38"/>
      <c r="AF810" s="38"/>
      <c r="AG810" s="38"/>
    </row>
    <row r="811" spans="2:33" ht="15" customHeight="1" x14ac:dyDescent="0.25">
      <c r="B811" s="95"/>
      <c r="L811" s="495">
        <f>Samples!C794</f>
        <v>0</v>
      </c>
      <c r="M811" s="4" t="s">
        <v>5</v>
      </c>
      <c r="Q811" s="613"/>
      <c r="R811" s="40"/>
      <c r="S811" s="40"/>
      <c r="T811" s="40"/>
      <c r="U811" s="41"/>
      <c r="V811" s="41"/>
      <c r="W811" s="41"/>
      <c r="X811" s="41"/>
      <c r="Y811" s="41"/>
      <c r="Z811" s="38"/>
      <c r="AA811" s="38"/>
      <c r="AB811" s="38"/>
      <c r="AC811" s="38"/>
      <c r="AD811" s="38"/>
      <c r="AE811" s="38"/>
      <c r="AF811" s="38"/>
      <c r="AG811" s="38"/>
    </row>
    <row r="812" spans="2:33" ht="15" customHeight="1" x14ac:dyDescent="0.25">
      <c r="B812" s="95"/>
      <c r="L812" s="495">
        <f>Samples!C795</f>
        <v>0</v>
      </c>
      <c r="M812" s="4" t="s">
        <v>5</v>
      </c>
      <c r="Q812" s="613"/>
      <c r="R812" s="40"/>
      <c r="S812" s="40"/>
      <c r="T812" s="40"/>
      <c r="U812" s="41"/>
      <c r="V812" s="41"/>
      <c r="W812" s="41"/>
      <c r="X812" s="41"/>
      <c r="Y812" s="41"/>
      <c r="Z812" s="38"/>
      <c r="AA812" s="38"/>
      <c r="AB812" s="38"/>
      <c r="AC812" s="38"/>
      <c r="AD812" s="38"/>
      <c r="AE812" s="38"/>
      <c r="AF812" s="38"/>
      <c r="AG812" s="38"/>
    </row>
    <row r="813" spans="2:33" ht="15" customHeight="1" x14ac:dyDescent="0.25">
      <c r="B813" s="95"/>
      <c r="L813" s="495">
        <f>Samples!C796</f>
        <v>0</v>
      </c>
      <c r="M813" s="4" t="s">
        <v>5</v>
      </c>
      <c r="Q813" s="613"/>
      <c r="R813" s="40"/>
      <c r="S813" s="40"/>
      <c r="T813" s="40"/>
      <c r="U813" s="41"/>
      <c r="V813" s="41"/>
      <c r="W813" s="41"/>
      <c r="X813" s="41"/>
      <c r="Y813" s="41"/>
      <c r="Z813" s="38"/>
      <c r="AA813" s="38"/>
      <c r="AB813" s="38"/>
      <c r="AC813" s="38"/>
      <c r="AD813" s="38"/>
      <c r="AE813" s="38"/>
      <c r="AF813" s="38"/>
      <c r="AG813" s="38"/>
    </row>
    <row r="814" spans="2:33" ht="15" customHeight="1" x14ac:dyDescent="0.25">
      <c r="B814" s="95"/>
      <c r="L814" s="495">
        <f>Samples!C797</f>
        <v>0</v>
      </c>
      <c r="M814" s="4" t="s">
        <v>5</v>
      </c>
      <c r="Q814" s="613"/>
      <c r="R814" s="40"/>
      <c r="S814" s="40"/>
      <c r="T814" s="40"/>
      <c r="U814" s="41"/>
      <c r="V814" s="41"/>
      <c r="W814" s="41"/>
      <c r="X814" s="41"/>
      <c r="Y814" s="41"/>
      <c r="Z814" s="38"/>
      <c r="AA814" s="38"/>
      <c r="AB814" s="38"/>
      <c r="AC814" s="38"/>
      <c r="AD814" s="38"/>
      <c r="AE814" s="38"/>
      <c r="AF814" s="38"/>
      <c r="AG814" s="38"/>
    </row>
    <row r="815" spans="2:33" ht="15" customHeight="1" x14ac:dyDescent="0.25">
      <c r="B815" s="95"/>
      <c r="L815" s="495">
        <f>Samples!C798</f>
        <v>0</v>
      </c>
      <c r="M815" s="4" t="s">
        <v>5</v>
      </c>
      <c r="Q815" s="613"/>
      <c r="R815" s="40"/>
      <c r="S815" s="40"/>
      <c r="T815" s="40"/>
      <c r="U815" s="41"/>
      <c r="V815" s="41"/>
      <c r="W815" s="41"/>
      <c r="X815" s="41"/>
      <c r="Y815" s="41"/>
      <c r="Z815" s="38"/>
      <c r="AA815" s="38"/>
      <c r="AB815" s="38"/>
      <c r="AC815" s="38"/>
      <c r="AD815" s="38"/>
      <c r="AE815" s="38"/>
      <c r="AF815" s="38"/>
      <c r="AG815" s="38"/>
    </row>
    <row r="816" spans="2:33" ht="15" customHeight="1" x14ac:dyDescent="0.25">
      <c r="B816" s="95"/>
      <c r="L816" s="495">
        <f>Samples!C799</f>
        <v>0</v>
      </c>
      <c r="M816" s="4" t="s">
        <v>5</v>
      </c>
      <c r="Q816" s="613"/>
      <c r="R816" s="40"/>
      <c r="S816" s="40"/>
      <c r="T816" s="40"/>
      <c r="U816" s="41"/>
      <c r="V816" s="41"/>
      <c r="W816" s="41"/>
      <c r="X816" s="41"/>
      <c r="Y816" s="41"/>
      <c r="Z816" s="38"/>
      <c r="AA816" s="38"/>
      <c r="AB816" s="38"/>
      <c r="AC816" s="38"/>
      <c r="AD816" s="38"/>
      <c r="AE816" s="38"/>
      <c r="AF816" s="38"/>
      <c r="AG816" s="38"/>
    </row>
    <row r="817" spans="2:33" ht="15" customHeight="1" x14ac:dyDescent="0.25">
      <c r="B817" s="95"/>
      <c r="L817" s="495">
        <f>Samples!C800</f>
        <v>0</v>
      </c>
      <c r="M817" s="4" t="s">
        <v>5</v>
      </c>
      <c r="Q817" s="613"/>
      <c r="R817" s="40"/>
      <c r="S817" s="40"/>
      <c r="T817" s="40"/>
      <c r="U817" s="41"/>
      <c r="V817" s="41"/>
      <c r="W817" s="41"/>
      <c r="X817" s="41"/>
      <c r="Y817" s="41"/>
      <c r="Z817" s="38"/>
      <c r="AA817" s="38"/>
      <c r="AB817" s="38"/>
      <c r="AC817" s="38"/>
      <c r="AD817" s="38"/>
      <c r="AE817" s="38"/>
      <c r="AF817" s="38"/>
      <c r="AG817" s="38"/>
    </row>
    <row r="818" spans="2:33" ht="15" customHeight="1" x14ac:dyDescent="0.25">
      <c r="B818" s="95"/>
      <c r="L818" s="495">
        <f>Samples!C801</f>
        <v>0</v>
      </c>
      <c r="M818" s="4" t="s">
        <v>5</v>
      </c>
      <c r="Q818" s="613"/>
      <c r="R818" s="40"/>
      <c r="S818" s="40"/>
      <c r="T818" s="40"/>
      <c r="U818" s="41"/>
      <c r="V818" s="41"/>
      <c r="W818" s="41"/>
      <c r="X818" s="41"/>
      <c r="Y818" s="41"/>
      <c r="Z818" s="38"/>
      <c r="AA818" s="38"/>
      <c r="AB818" s="38"/>
      <c r="AC818" s="38"/>
      <c r="AD818" s="38"/>
      <c r="AE818" s="38"/>
      <c r="AF818" s="38"/>
      <c r="AG818" s="38"/>
    </row>
    <row r="819" spans="2:33" ht="15" customHeight="1" x14ac:dyDescent="0.25">
      <c r="B819" s="95"/>
      <c r="L819" s="495">
        <f>Samples!C802</f>
        <v>0</v>
      </c>
      <c r="M819" s="4" t="s">
        <v>5</v>
      </c>
      <c r="Q819" s="613"/>
      <c r="R819" s="40"/>
      <c r="S819" s="40"/>
      <c r="T819" s="40"/>
      <c r="U819" s="41"/>
      <c r="V819" s="41"/>
      <c r="W819" s="41"/>
      <c r="X819" s="41"/>
      <c r="Y819" s="41"/>
      <c r="Z819" s="38"/>
      <c r="AA819" s="38"/>
      <c r="AB819" s="38"/>
      <c r="AC819" s="38"/>
      <c r="AD819" s="38"/>
      <c r="AE819" s="38"/>
      <c r="AF819" s="38"/>
      <c r="AG819" s="38"/>
    </row>
    <row r="820" spans="2:33" ht="15" customHeight="1" x14ac:dyDescent="0.25">
      <c r="B820" s="95"/>
      <c r="L820" s="495">
        <f>Samples!C803</f>
        <v>0</v>
      </c>
      <c r="M820" s="4" t="s">
        <v>5</v>
      </c>
      <c r="Q820" s="613"/>
      <c r="R820" s="40"/>
      <c r="S820" s="40"/>
      <c r="T820" s="40"/>
      <c r="U820" s="41"/>
      <c r="V820" s="41"/>
      <c r="W820" s="41"/>
      <c r="X820" s="41"/>
      <c r="Y820" s="41"/>
      <c r="Z820" s="38"/>
      <c r="AA820" s="38"/>
      <c r="AB820" s="38"/>
      <c r="AC820" s="38"/>
      <c r="AD820" s="38"/>
      <c r="AE820" s="38"/>
      <c r="AF820" s="38"/>
      <c r="AG820" s="38"/>
    </row>
    <row r="821" spans="2:33" ht="15" customHeight="1" x14ac:dyDescent="0.25">
      <c r="B821" s="95"/>
      <c r="L821" s="495">
        <f>Samples!C804</f>
        <v>0</v>
      </c>
      <c r="M821" s="4" t="s">
        <v>5</v>
      </c>
      <c r="Q821" s="613"/>
      <c r="R821" s="40"/>
      <c r="S821" s="40"/>
      <c r="T821" s="40"/>
      <c r="U821" s="41"/>
      <c r="V821" s="41"/>
      <c r="W821" s="41"/>
      <c r="X821" s="41"/>
      <c r="Y821" s="41"/>
      <c r="Z821" s="38"/>
      <c r="AA821" s="38"/>
      <c r="AB821" s="38"/>
      <c r="AC821" s="38"/>
      <c r="AD821" s="38"/>
      <c r="AE821" s="38"/>
      <c r="AF821" s="38"/>
      <c r="AG821" s="38"/>
    </row>
    <row r="822" spans="2:33" ht="15" customHeight="1" x14ac:dyDescent="0.25">
      <c r="B822" s="95"/>
      <c r="L822" s="495">
        <f>Samples!C805</f>
        <v>0</v>
      </c>
      <c r="M822" s="4" t="s">
        <v>5</v>
      </c>
      <c r="Q822" s="613"/>
      <c r="R822" s="40"/>
      <c r="S822" s="40"/>
      <c r="T822" s="40"/>
      <c r="U822" s="41"/>
      <c r="V822" s="41"/>
      <c r="W822" s="41"/>
      <c r="X822" s="41"/>
      <c r="Y822" s="41"/>
      <c r="Z822" s="38"/>
      <c r="AA822" s="38"/>
      <c r="AB822" s="38"/>
      <c r="AC822" s="38"/>
      <c r="AD822" s="38"/>
      <c r="AE822" s="38"/>
      <c r="AF822" s="38"/>
      <c r="AG822" s="38"/>
    </row>
    <row r="823" spans="2:33" ht="15" customHeight="1" x14ac:dyDescent="0.25">
      <c r="B823" s="95"/>
      <c r="L823" s="495">
        <f>Samples!C806</f>
        <v>0</v>
      </c>
      <c r="M823" s="4" t="s">
        <v>5</v>
      </c>
      <c r="Q823" s="613"/>
      <c r="R823" s="40"/>
      <c r="S823" s="40"/>
      <c r="T823" s="40"/>
      <c r="U823" s="41"/>
      <c r="V823" s="41"/>
      <c r="W823" s="41"/>
      <c r="X823" s="41"/>
      <c r="Y823" s="41"/>
      <c r="Z823" s="38"/>
      <c r="AA823" s="38"/>
      <c r="AB823" s="38"/>
      <c r="AC823" s="38"/>
      <c r="AD823" s="38"/>
      <c r="AE823" s="38"/>
      <c r="AF823" s="38"/>
      <c r="AG823" s="38"/>
    </row>
    <row r="824" spans="2:33" ht="15" customHeight="1" x14ac:dyDescent="0.25">
      <c r="B824" s="95"/>
      <c r="L824" s="495">
        <f>Samples!C807</f>
        <v>0</v>
      </c>
      <c r="M824" s="4" t="s">
        <v>5</v>
      </c>
      <c r="Q824" s="613"/>
      <c r="R824" s="40"/>
      <c r="S824" s="40"/>
      <c r="T824" s="40"/>
      <c r="U824" s="41"/>
      <c r="V824" s="41"/>
      <c r="W824" s="41"/>
      <c r="X824" s="41"/>
      <c r="Y824" s="41"/>
      <c r="Z824" s="38"/>
      <c r="AA824" s="38"/>
      <c r="AB824" s="38"/>
      <c r="AC824" s="38"/>
      <c r="AD824" s="38"/>
      <c r="AE824" s="38"/>
      <c r="AF824" s="38"/>
      <c r="AG824" s="38"/>
    </row>
    <row r="825" spans="2:33" ht="15" customHeight="1" x14ac:dyDescent="0.25">
      <c r="B825" s="95"/>
      <c r="L825" s="495">
        <f>Samples!C808</f>
        <v>0</v>
      </c>
      <c r="M825" s="4" t="s">
        <v>5</v>
      </c>
      <c r="Q825" s="613"/>
      <c r="R825" s="40"/>
      <c r="S825" s="40"/>
      <c r="T825" s="40"/>
      <c r="U825" s="41"/>
      <c r="V825" s="41"/>
      <c r="W825" s="41"/>
      <c r="X825" s="41"/>
      <c r="Y825" s="41"/>
      <c r="Z825" s="38"/>
      <c r="AA825" s="38"/>
      <c r="AB825" s="38"/>
      <c r="AC825" s="38"/>
      <c r="AD825" s="38"/>
      <c r="AE825" s="38"/>
      <c r="AF825" s="38"/>
      <c r="AG825" s="38"/>
    </row>
    <row r="826" spans="2:33" ht="15" customHeight="1" x14ac:dyDescent="0.25">
      <c r="B826" s="95"/>
      <c r="L826" s="495">
        <f>Samples!C809</f>
        <v>0</v>
      </c>
      <c r="M826" s="4" t="s">
        <v>5</v>
      </c>
      <c r="Q826" s="613"/>
      <c r="R826" s="40"/>
      <c r="S826" s="40"/>
      <c r="T826" s="40"/>
      <c r="U826" s="41"/>
      <c r="V826" s="41"/>
      <c r="W826" s="41"/>
      <c r="X826" s="41"/>
      <c r="Y826" s="41"/>
      <c r="Z826" s="38"/>
      <c r="AA826" s="38"/>
      <c r="AB826" s="38"/>
      <c r="AC826" s="38"/>
      <c r="AD826" s="38"/>
      <c r="AE826" s="38"/>
      <c r="AF826" s="38"/>
      <c r="AG826" s="38"/>
    </row>
    <row r="827" spans="2:33" ht="15" customHeight="1" x14ac:dyDescent="0.25">
      <c r="B827" s="95"/>
      <c r="L827" s="495">
        <f>Samples!C810</f>
        <v>0</v>
      </c>
      <c r="M827" s="4" t="s">
        <v>5</v>
      </c>
      <c r="Q827" s="613"/>
      <c r="R827" s="40"/>
      <c r="S827" s="40"/>
      <c r="T827" s="40"/>
      <c r="U827" s="41"/>
      <c r="V827" s="41"/>
      <c r="W827" s="41"/>
      <c r="X827" s="41"/>
      <c r="Y827" s="41"/>
      <c r="Z827" s="38"/>
      <c r="AA827" s="38"/>
      <c r="AB827" s="38"/>
      <c r="AC827" s="38"/>
      <c r="AD827" s="38"/>
      <c r="AE827" s="38"/>
      <c r="AF827" s="38"/>
      <c r="AG827" s="38"/>
    </row>
    <row r="828" spans="2:33" ht="15" customHeight="1" x14ac:dyDescent="0.25">
      <c r="B828" s="95"/>
      <c r="L828" s="495">
        <f>Samples!C811</f>
        <v>0</v>
      </c>
      <c r="M828" s="4" t="s">
        <v>5</v>
      </c>
      <c r="Q828" s="613"/>
      <c r="R828" s="40"/>
      <c r="S828" s="40"/>
      <c r="T828" s="40"/>
      <c r="U828" s="41"/>
      <c r="V828" s="41"/>
      <c r="W828" s="41"/>
      <c r="X828" s="41"/>
      <c r="Y828" s="41"/>
      <c r="Z828" s="38"/>
      <c r="AA828" s="38"/>
      <c r="AB828" s="38"/>
      <c r="AC828" s="38"/>
      <c r="AD828" s="38"/>
      <c r="AE828" s="38"/>
      <c r="AF828" s="38"/>
      <c r="AG828" s="38"/>
    </row>
    <row r="829" spans="2:33" ht="15" customHeight="1" x14ac:dyDescent="0.25">
      <c r="B829" s="95"/>
      <c r="L829" s="495">
        <f>Samples!C812</f>
        <v>0</v>
      </c>
      <c r="M829" s="4" t="s">
        <v>5</v>
      </c>
      <c r="Q829" s="613"/>
      <c r="R829" s="40"/>
      <c r="S829" s="40"/>
      <c r="T829" s="40"/>
      <c r="U829" s="41"/>
      <c r="V829" s="41"/>
      <c r="W829" s="41"/>
      <c r="X829" s="41"/>
      <c r="Y829" s="41"/>
      <c r="Z829" s="38"/>
      <c r="AA829" s="38"/>
      <c r="AB829" s="38"/>
      <c r="AC829" s="38"/>
      <c r="AD829" s="38"/>
      <c r="AE829" s="38"/>
      <c r="AF829" s="38"/>
      <c r="AG829" s="38"/>
    </row>
    <row r="830" spans="2:33" ht="15" customHeight="1" x14ac:dyDescent="0.25">
      <c r="B830" s="95"/>
      <c r="L830" s="495">
        <f>Samples!C813</f>
        <v>0</v>
      </c>
      <c r="M830" s="4" t="s">
        <v>5</v>
      </c>
      <c r="Q830" s="613"/>
      <c r="R830" s="40"/>
      <c r="S830" s="40"/>
      <c r="T830" s="40"/>
      <c r="U830" s="41"/>
      <c r="V830" s="41"/>
      <c r="W830" s="41"/>
      <c r="X830" s="41"/>
      <c r="Y830" s="41"/>
      <c r="Z830" s="38"/>
      <c r="AA830" s="38"/>
      <c r="AB830" s="38"/>
      <c r="AC830" s="38"/>
      <c r="AD830" s="38"/>
      <c r="AE830" s="38"/>
      <c r="AF830" s="38"/>
      <c r="AG830" s="38"/>
    </row>
    <row r="831" spans="2:33" ht="15" customHeight="1" x14ac:dyDescent="0.25">
      <c r="B831" s="95"/>
      <c r="L831" s="495">
        <f>Samples!C814</f>
        <v>0</v>
      </c>
      <c r="M831" s="4" t="s">
        <v>5</v>
      </c>
      <c r="Q831" s="613"/>
      <c r="R831" s="40"/>
      <c r="S831" s="40"/>
      <c r="T831" s="40"/>
      <c r="U831" s="41"/>
      <c r="V831" s="41"/>
      <c r="W831" s="41"/>
      <c r="X831" s="41"/>
      <c r="Y831" s="41"/>
      <c r="Z831" s="38"/>
      <c r="AA831" s="38"/>
      <c r="AB831" s="38"/>
      <c r="AC831" s="38"/>
      <c r="AD831" s="38"/>
      <c r="AE831" s="38"/>
      <c r="AF831" s="38"/>
      <c r="AG831" s="38"/>
    </row>
    <row r="832" spans="2:33" ht="15" customHeight="1" x14ac:dyDescent="0.25">
      <c r="B832" s="95"/>
      <c r="L832" s="495">
        <f>Samples!C815</f>
        <v>0</v>
      </c>
      <c r="M832" s="4" t="s">
        <v>5</v>
      </c>
      <c r="Q832" s="613"/>
      <c r="R832" s="40"/>
      <c r="S832" s="40"/>
      <c r="T832" s="40"/>
      <c r="U832" s="41"/>
      <c r="V832" s="41"/>
      <c r="W832" s="41"/>
      <c r="X832" s="41"/>
      <c r="Y832" s="41"/>
      <c r="Z832" s="38"/>
      <c r="AA832" s="38"/>
      <c r="AB832" s="38"/>
      <c r="AC832" s="38"/>
      <c r="AD832" s="38"/>
      <c r="AE832" s="38"/>
      <c r="AF832" s="38"/>
      <c r="AG832" s="38"/>
    </row>
    <row r="833" spans="2:33" ht="15" customHeight="1" x14ac:dyDescent="0.25">
      <c r="B833" s="95"/>
      <c r="L833" s="495">
        <f>Samples!C816</f>
        <v>0</v>
      </c>
      <c r="M833" s="4" t="s">
        <v>5</v>
      </c>
      <c r="Q833" s="613"/>
      <c r="R833" s="40"/>
      <c r="S833" s="40"/>
      <c r="T833" s="40"/>
      <c r="U833" s="41"/>
      <c r="V833" s="41"/>
      <c r="W833" s="41"/>
      <c r="X833" s="41"/>
      <c r="Y833" s="41"/>
      <c r="Z833" s="38"/>
      <c r="AA833" s="38"/>
      <c r="AB833" s="38"/>
      <c r="AC833" s="38"/>
      <c r="AD833" s="38"/>
      <c r="AE833" s="38"/>
      <c r="AF833" s="38"/>
      <c r="AG833" s="38"/>
    </row>
    <row r="834" spans="2:33" ht="15" customHeight="1" x14ac:dyDescent="0.25">
      <c r="B834" s="95"/>
      <c r="L834" s="495">
        <f>Samples!C817</f>
        <v>0</v>
      </c>
      <c r="M834" s="4" t="s">
        <v>5</v>
      </c>
      <c r="Q834" s="613"/>
      <c r="R834" s="40"/>
      <c r="S834" s="40"/>
      <c r="T834" s="40"/>
      <c r="U834" s="41"/>
      <c r="V834" s="41"/>
      <c r="W834" s="41"/>
      <c r="X834" s="41"/>
      <c r="Y834" s="41"/>
      <c r="Z834" s="38"/>
      <c r="AA834" s="38"/>
      <c r="AB834" s="38"/>
      <c r="AC834" s="38"/>
      <c r="AD834" s="38"/>
      <c r="AE834" s="38"/>
      <c r="AF834" s="38"/>
      <c r="AG834" s="38"/>
    </row>
    <row r="835" spans="2:33" ht="15" customHeight="1" x14ac:dyDescent="0.25">
      <c r="B835" s="95"/>
      <c r="L835" s="495">
        <f>Samples!C818</f>
        <v>0</v>
      </c>
      <c r="M835" s="4" t="s">
        <v>5</v>
      </c>
      <c r="Q835" s="613"/>
      <c r="R835" s="40"/>
      <c r="S835" s="40"/>
      <c r="T835" s="40"/>
      <c r="U835" s="41"/>
      <c r="V835" s="41"/>
      <c r="W835" s="41"/>
      <c r="X835" s="41"/>
      <c r="Y835" s="41"/>
      <c r="Z835" s="38"/>
      <c r="AA835" s="38"/>
      <c r="AB835" s="38"/>
      <c r="AC835" s="38"/>
      <c r="AD835" s="38"/>
      <c r="AE835" s="38"/>
      <c r="AF835" s="38"/>
      <c r="AG835" s="38"/>
    </row>
    <row r="836" spans="2:33" ht="15" customHeight="1" x14ac:dyDescent="0.25">
      <c r="B836" s="95"/>
      <c r="L836" s="495">
        <f>Samples!C819</f>
        <v>0</v>
      </c>
      <c r="M836" s="4" t="s">
        <v>5</v>
      </c>
      <c r="Q836" s="613"/>
      <c r="R836" s="40"/>
      <c r="S836" s="40"/>
      <c r="T836" s="40"/>
      <c r="U836" s="41"/>
      <c r="V836" s="41"/>
      <c r="W836" s="41"/>
      <c r="X836" s="41"/>
      <c r="Y836" s="41"/>
      <c r="Z836" s="38"/>
      <c r="AA836" s="38"/>
      <c r="AB836" s="38"/>
      <c r="AC836" s="38"/>
      <c r="AD836" s="38"/>
      <c r="AE836" s="38"/>
      <c r="AF836" s="38"/>
      <c r="AG836" s="38"/>
    </row>
    <row r="837" spans="2:33" ht="15" customHeight="1" x14ac:dyDescent="0.25">
      <c r="B837" s="95"/>
      <c r="L837" s="495">
        <f>Samples!C820</f>
        <v>0</v>
      </c>
      <c r="M837" s="4" t="s">
        <v>5</v>
      </c>
      <c r="Q837" s="613"/>
      <c r="R837" s="40"/>
      <c r="S837" s="40"/>
      <c r="T837" s="40"/>
      <c r="U837" s="41"/>
      <c r="V837" s="41"/>
      <c r="W837" s="41"/>
      <c r="X837" s="41"/>
      <c r="Y837" s="41"/>
      <c r="Z837" s="38"/>
      <c r="AA837" s="38"/>
      <c r="AB837" s="38"/>
      <c r="AC837" s="38"/>
      <c r="AD837" s="38"/>
      <c r="AE837" s="38"/>
      <c r="AF837" s="38"/>
      <c r="AG837" s="38"/>
    </row>
    <row r="838" spans="2:33" ht="15" customHeight="1" x14ac:dyDescent="0.25">
      <c r="B838" s="95"/>
      <c r="L838" s="495">
        <f>Samples!C821</f>
        <v>0</v>
      </c>
      <c r="M838" s="4" t="s">
        <v>5</v>
      </c>
      <c r="Q838" s="613"/>
      <c r="R838" s="40"/>
      <c r="S838" s="40"/>
      <c r="T838" s="40"/>
      <c r="U838" s="41"/>
      <c r="V838" s="41"/>
      <c r="W838" s="41"/>
      <c r="X838" s="41"/>
      <c r="Y838" s="41"/>
      <c r="Z838" s="38"/>
      <c r="AA838" s="38"/>
      <c r="AB838" s="38"/>
      <c r="AC838" s="38"/>
      <c r="AD838" s="38"/>
      <c r="AE838" s="38"/>
      <c r="AF838" s="38"/>
      <c r="AG838" s="38"/>
    </row>
    <row r="839" spans="2:33" ht="15" customHeight="1" x14ac:dyDescent="0.25">
      <c r="B839" s="95"/>
      <c r="L839" s="495">
        <f>Samples!C822</f>
        <v>0</v>
      </c>
      <c r="M839" s="4" t="s">
        <v>5</v>
      </c>
      <c r="Q839" s="613"/>
      <c r="R839" s="40"/>
      <c r="S839" s="40"/>
      <c r="T839" s="40"/>
      <c r="U839" s="41"/>
      <c r="V839" s="41"/>
      <c r="W839" s="41"/>
      <c r="X839" s="41"/>
      <c r="Y839" s="41"/>
      <c r="Z839" s="38"/>
      <c r="AA839" s="38"/>
      <c r="AB839" s="38"/>
      <c r="AC839" s="38"/>
      <c r="AD839" s="38"/>
      <c r="AE839" s="38"/>
      <c r="AF839" s="38"/>
      <c r="AG839" s="38"/>
    </row>
    <row r="840" spans="2:33" ht="15" customHeight="1" x14ac:dyDescent="0.25">
      <c r="B840" s="95"/>
      <c r="L840" s="495">
        <f>Samples!C823</f>
        <v>0</v>
      </c>
      <c r="M840" s="4" t="s">
        <v>5</v>
      </c>
      <c r="Q840" s="613"/>
      <c r="R840" s="40"/>
      <c r="S840" s="40"/>
      <c r="T840" s="40"/>
      <c r="U840" s="41"/>
      <c r="V840" s="41"/>
      <c r="W840" s="41"/>
      <c r="X840" s="41"/>
      <c r="Y840" s="41"/>
      <c r="Z840" s="38"/>
      <c r="AA840" s="38"/>
      <c r="AB840" s="38"/>
      <c r="AC840" s="38"/>
      <c r="AD840" s="38"/>
      <c r="AE840" s="38"/>
      <c r="AF840" s="38"/>
      <c r="AG840" s="38"/>
    </row>
    <row r="841" spans="2:33" ht="15" customHeight="1" x14ac:dyDescent="0.25">
      <c r="B841" s="95"/>
      <c r="L841" s="495">
        <f>Samples!C824</f>
        <v>0</v>
      </c>
      <c r="M841" s="4" t="s">
        <v>5</v>
      </c>
      <c r="Q841" s="613"/>
      <c r="R841" s="40"/>
      <c r="S841" s="40"/>
      <c r="T841" s="40"/>
      <c r="U841" s="41"/>
      <c r="V841" s="41"/>
      <c r="W841" s="41"/>
      <c r="X841" s="41"/>
      <c r="Y841" s="41"/>
      <c r="Z841" s="38"/>
      <c r="AA841" s="38"/>
      <c r="AB841" s="38"/>
      <c r="AC841" s="38"/>
      <c r="AD841" s="38"/>
      <c r="AE841" s="38"/>
      <c r="AF841" s="38"/>
      <c r="AG841" s="38"/>
    </row>
    <row r="842" spans="2:33" ht="15" customHeight="1" x14ac:dyDescent="0.25">
      <c r="B842" s="95"/>
      <c r="L842" s="495">
        <f>Samples!C825</f>
        <v>0</v>
      </c>
      <c r="M842" s="4" t="s">
        <v>5</v>
      </c>
      <c r="Q842" s="613"/>
      <c r="R842" s="40"/>
      <c r="S842" s="40"/>
      <c r="T842" s="40"/>
      <c r="U842" s="41"/>
      <c r="V842" s="41"/>
      <c r="W842" s="41"/>
      <c r="X842" s="41"/>
      <c r="Y842" s="41"/>
      <c r="Z842" s="38"/>
      <c r="AA842" s="38"/>
      <c r="AB842" s="38"/>
      <c r="AC842" s="38"/>
      <c r="AD842" s="38"/>
      <c r="AE842" s="38"/>
      <c r="AF842" s="38"/>
      <c r="AG842" s="38"/>
    </row>
    <row r="843" spans="2:33" ht="15" customHeight="1" x14ac:dyDescent="0.25">
      <c r="B843" s="95"/>
      <c r="L843" s="495">
        <f>Samples!C826</f>
        <v>0</v>
      </c>
      <c r="M843" s="4" t="s">
        <v>5</v>
      </c>
      <c r="Q843" s="613"/>
      <c r="R843" s="40"/>
      <c r="S843" s="40"/>
      <c r="T843" s="40"/>
      <c r="U843" s="41"/>
      <c r="V843" s="41"/>
      <c r="W843" s="41"/>
      <c r="X843" s="41"/>
      <c r="Y843" s="41"/>
      <c r="Z843" s="38"/>
      <c r="AA843" s="38"/>
      <c r="AB843" s="38"/>
      <c r="AC843" s="38"/>
      <c r="AD843" s="38"/>
      <c r="AE843" s="38"/>
      <c r="AF843" s="38"/>
      <c r="AG843" s="38"/>
    </row>
    <row r="844" spans="2:33" ht="15" customHeight="1" x14ac:dyDescent="0.25">
      <c r="B844" s="95"/>
      <c r="L844" s="495">
        <f>Samples!C827</f>
        <v>0</v>
      </c>
      <c r="M844" s="4" t="s">
        <v>5</v>
      </c>
      <c r="Q844" s="613"/>
      <c r="R844" s="40"/>
      <c r="S844" s="40"/>
      <c r="T844" s="40"/>
      <c r="U844" s="41"/>
      <c r="V844" s="41"/>
      <c r="W844" s="41"/>
      <c r="X844" s="41"/>
      <c r="Y844" s="41"/>
      <c r="Z844" s="38"/>
      <c r="AA844" s="38"/>
      <c r="AB844" s="38"/>
      <c r="AC844" s="38"/>
      <c r="AD844" s="38"/>
      <c r="AE844" s="38"/>
      <c r="AF844" s="38"/>
      <c r="AG844" s="38"/>
    </row>
    <row r="845" spans="2:33" ht="15" customHeight="1" x14ac:dyDescent="0.25">
      <c r="B845" s="95"/>
      <c r="L845" s="495">
        <f>Samples!C828</f>
        <v>0</v>
      </c>
      <c r="M845" s="4" t="s">
        <v>5</v>
      </c>
      <c r="Q845" s="613"/>
      <c r="R845" s="40"/>
      <c r="S845" s="40"/>
      <c r="T845" s="40"/>
      <c r="U845" s="41"/>
      <c r="V845" s="41"/>
      <c r="W845" s="41"/>
      <c r="X845" s="41"/>
      <c r="Y845" s="41"/>
      <c r="Z845" s="38"/>
      <c r="AA845" s="38"/>
      <c r="AB845" s="38"/>
      <c r="AC845" s="38"/>
      <c r="AD845" s="38"/>
      <c r="AE845" s="38"/>
      <c r="AF845" s="38"/>
      <c r="AG845" s="38"/>
    </row>
    <row r="846" spans="2:33" ht="15" customHeight="1" x14ac:dyDescent="0.25">
      <c r="B846" s="95"/>
      <c r="L846" s="495">
        <f>Samples!C829</f>
        <v>0</v>
      </c>
      <c r="M846" s="4" t="s">
        <v>5</v>
      </c>
      <c r="Q846" s="613"/>
      <c r="R846" s="40"/>
      <c r="S846" s="40"/>
      <c r="T846" s="40"/>
      <c r="U846" s="41"/>
      <c r="V846" s="41"/>
      <c r="W846" s="41"/>
      <c r="X846" s="41"/>
      <c r="Y846" s="41"/>
      <c r="Z846" s="38"/>
      <c r="AA846" s="38"/>
      <c r="AB846" s="38"/>
      <c r="AC846" s="38"/>
      <c r="AD846" s="38"/>
      <c r="AE846" s="38"/>
      <c r="AF846" s="38"/>
      <c r="AG846" s="38"/>
    </row>
    <row r="847" spans="2:33" ht="15" customHeight="1" x14ac:dyDescent="0.25">
      <c r="B847" s="95"/>
      <c r="L847" s="495">
        <f>Samples!C830</f>
        <v>0</v>
      </c>
      <c r="M847" s="4" t="s">
        <v>5</v>
      </c>
      <c r="Q847" s="613"/>
      <c r="R847" s="40"/>
      <c r="S847" s="40"/>
      <c r="T847" s="40"/>
      <c r="U847" s="41"/>
      <c r="V847" s="41"/>
      <c r="W847" s="41"/>
      <c r="X847" s="41"/>
      <c r="Y847" s="41"/>
      <c r="Z847" s="38"/>
      <c r="AA847" s="38"/>
      <c r="AB847" s="38"/>
      <c r="AC847" s="38"/>
      <c r="AD847" s="38"/>
      <c r="AE847" s="38"/>
      <c r="AF847" s="38"/>
      <c r="AG847" s="38"/>
    </row>
    <row r="848" spans="2:33" ht="15" customHeight="1" x14ac:dyDescent="0.25">
      <c r="B848" s="95"/>
      <c r="L848" s="495">
        <f>Samples!C831</f>
        <v>0</v>
      </c>
      <c r="M848" s="4" t="s">
        <v>5</v>
      </c>
      <c r="Q848" s="613"/>
      <c r="R848" s="40"/>
      <c r="S848" s="40"/>
      <c r="T848" s="40"/>
      <c r="U848" s="41"/>
      <c r="V848" s="41"/>
      <c r="W848" s="41"/>
      <c r="X848" s="41"/>
      <c r="Y848" s="41"/>
      <c r="Z848" s="38"/>
      <c r="AA848" s="38"/>
      <c r="AB848" s="38"/>
      <c r="AC848" s="38"/>
      <c r="AD848" s="38"/>
      <c r="AE848" s="38"/>
      <c r="AF848" s="38"/>
      <c r="AG848" s="38"/>
    </row>
    <row r="849" spans="2:33" ht="15" customHeight="1" x14ac:dyDescent="0.25">
      <c r="B849" s="95"/>
      <c r="L849" s="495">
        <f>Samples!C832</f>
        <v>0</v>
      </c>
      <c r="M849" s="4" t="s">
        <v>5</v>
      </c>
      <c r="Q849" s="613"/>
      <c r="R849" s="40"/>
      <c r="S849" s="40"/>
      <c r="T849" s="40"/>
      <c r="U849" s="41"/>
      <c r="V849" s="41"/>
      <c r="W849" s="41"/>
      <c r="X849" s="41"/>
      <c r="Y849" s="41"/>
      <c r="Z849" s="38"/>
      <c r="AA849" s="38"/>
      <c r="AB849" s="38"/>
      <c r="AC849" s="38"/>
      <c r="AD849" s="38"/>
      <c r="AE849" s="38"/>
      <c r="AF849" s="38"/>
      <c r="AG849" s="38"/>
    </row>
    <row r="850" spans="2:33" ht="15" customHeight="1" x14ac:dyDescent="0.25">
      <c r="B850" s="95"/>
      <c r="L850" s="495">
        <f>Samples!C833</f>
        <v>0</v>
      </c>
      <c r="M850" s="4" t="s">
        <v>5</v>
      </c>
      <c r="Q850" s="613"/>
      <c r="R850" s="40"/>
      <c r="S850" s="40"/>
      <c r="T850" s="40"/>
      <c r="U850" s="41"/>
      <c r="V850" s="41"/>
      <c r="W850" s="41"/>
      <c r="X850" s="41"/>
      <c r="Y850" s="41"/>
      <c r="Z850" s="38"/>
      <c r="AA850" s="38"/>
      <c r="AB850" s="38"/>
      <c r="AC850" s="38"/>
      <c r="AD850" s="38"/>
      <c r="AE850" s="38"/>
      <c r="AF850" s="38"/>
      <c r="AG850" s="38"/>
    </row>
    <row r="851" spans="2:33" ht="15" customHeight="1" x14ac:dyDescent="0.25">
      <c r="B851" s="95"/>
      <c r="L851" s="495">
        <f>Samples!C834</f>
        <v>0</v>
      </c>
      <c r="M851" s="4" t="s">
        <v>5</v>
      </c>
      <c r="Q851" s="613"/>
      <c r="R851" s="40"/>
      <c r="S851" s="40"/>
      <c r="T851" s="40"/>
      <c r="U851" s="41"/>
      <c r="V851" s="41"/>
      <c r="W851" s="41"/>
      <c r="X851" s="41"/>
      <c r="Y851" s="41"/>
      <c r="Z851" s="38"/>
      <c r="AA851" s="38"/>
      <c r="AB851" s="38"/>
      <c r="AC851" s="38"/>
      <c r="AD851" s="38"/>
      <c r="AE851" s="38"/>
      <c r="AF851" s="38"/>
      <c r="AG851" s="38"/>
    </row>
    <row r="852" spans="2:33" ht="15" customHeight="1" x14ac:dyDescent="0.25">
      <c r="B852" s="95"/>
      <c r="L852" s="495">
        <f>Samples!C835</f>
        <v>0</v>
      </c>
      <c r="M852" s="4" t="s">
        <v>5</v>
      </c>
      <c r="Q852" s="613"/>
      <c r="R852" s="40"/>
      <c r="S852" s="40"/>
      <c r="T852" s="40"/>
      <c r="U852" s="41"/>
      <c r="V852" s="41"/>
      <c r="W852" s="41"/>
      <c r="X852" s="41"/>
      <c r="Y852" s="41"/>
      <c r="Z852" s="38"/>
      <c r="AA852" s="38"/>
      <c r="AB852" s="38"/>
      <c r="AC852" s="38"/>
      <c r="AD852" s="38"/>
      <c r="AE852" s="38"/>
      <c r="AF852" s="38"/>
      <c r="AG852" s="38"/>
    </row>
    <row r="853" spans="2:33" ht="15" customHeight="1" x14ac:dyDescent="0.25">
      <c r="B853" s="95"/>
      <c r="L853" s="495">
        <f>Samples!C836</f>
        <v>0</v>
      </c>
      <c r="M853" s="4" t="s">
        <v>5</v>
      </c>
      <c r="Q853" s="613"/>
      <c r="R853" s="40"/>
      <c r="S853" s="40"/>
      <c r="T853" s="40"/>
      <c r="U853" s="41"/>
      <c r="V853" s="41"/>
      <c r="W853" s="41"/>
      <c r="X853" s="41"/>
      <c r="Y853" s="41"/>
      <c r="Z853" s="38"/>
      <c r="AA853" s="38"/>
      <c r="AB853" s="38"/>
      <c r="AC853" s="38"/>
      <c r="AD853" s="38"/>
      <c r="AE853" s="38"/>
      <c r="AF853" s="38"/>
      <c r="AG853" s="38"/>
    </row>
    <row r="854" spans="2:33" ht="15" customHeight="1" x14ac:dyDescent="0.25">
      <c r="B854" s="95"/>
      <c r="L854" s="495">
        <f>Samples!C837</f>
        <v>0</v>
      </c>
      <c r="M854" s="4" t="s">
        <v>5</v>
      </c>
      <c r="Q854" s="613"/>
      <c r="R854" s="40"/>
      <c r="S854" s="40"/>
      <c r="T854" s="40"/>
      <c r="U854" s="41"/>
      <c r="V854" s="41"/>
      <c r="W854" s="41"/>
      <c r="X854" s="41"/>
      <c r="Y854" s="41"/>
      <c r="Z854" s="38"/>
      <c r="AA854" s="38"/>
      <c r="AB854" s="38"/>
      <c r="AC854" s="38"/>
      <c r="AD854" s="38"/>
      <c r="AE854" s="38"/>
      <c r="AF854" s="38"/>
      <c r="AG854" s="38"/>
    </row>
    <row r="855" spans="2:33" ht="15" customHeight="1" x14ac:dyDescent="0.25">
      <c r="B855" s="95"/>
      <c r="L855" s="495">
        <f>Samples!C838</f>
        <v>0</v>
      </c>
      <c r="M855" s="4" t="s">
        <v>5</v>
      </c>
      <c r="Q855" s="613"/>
      <c r="R855" s="40"/>
      <c r="S855" s="40"/>
      <c r="T855" s="40"/>
      <c r="U855" s="41"/>
      <c r="V855" s="41"/>
      <c r="W855" s="41"/>
      <c r="X855" s="41"/>
      <c r="Y855" s="41"/>
      <c r="Z855" s="38"/>
      <c r="AA855" s="38"/>
      <c r="AB855" s="38"/>
      <c r="AC855" s="38"/>
      <c r="AD855" s="38"/>
      <c r="AE855" s="38"/>
      <c r="AF855" s="38"/>
      <c r="AG855" s="38"/>
    </row>
    <row r="856" spans="2:33" ht="15" customHeight="1" x14ac:dyDescent="0.25">
      <c r="B856" s="95"/>
      <c r="L856" s="495">
        <f>Samples!C839</f>
        <v>0</v>
      </c>
      <c r="M856" s="4" t="s">
        <v>5</v>
      </c>
      <c r="Q856" s="613"/>
      <c r="R856" s="40"/>
      <c r="S856" s="40"/>
      <c r="T856" s="40"/>
      <c r="U856" s="41"/>
      <c r="V856" s="41"/>
      <c r="W856" s="41"/>
      <c r="X856" s="41"/>
      <c r="Y856" s="41"/>
      <c r="Z856" s="38"/>
      <c r="AA856" s="38"/>
      <c r="AB856" s="38"/>
      <c r="AC856" s="38"/>
      <c r="AD856" s="38"/>
      <c r="AE856" s="38"/>
      <c r="AF856" s="38"/>
      <c r="AG856" s="38"/>
    </row>
    <row r="857" spans="2:33" ht="15" customHeight="1" x14ac:dyDescent="0.25">
      <c r="B857" s="95"/>
      <c r="L857" s="495">
        <f>Samples!C840</f>
        <v>0</v>
      </c>
      <c r="M857" s="4" t="s">
        <v>5</v>
      </c>
      <c r="Q857" s="613"/>
      <c r="R857" s="40"/>
      <c r="S857" s="40"/>
      <c r="T857" s="40"/>
      <c r="U857" s="41"/>
      <c r="V857" s="41"/>
      <c r="W857" s="41"/>
      <c r="X857" s="41"/>
      <c r="Y857" s="41"/>
      <c r="Z857" s="38"/>
      <c r="AA857" s="38"/>
      <c r="AB857" s="38"/>
      <c r="AC857" s="38"/>
      <c r="AD857" s="38"/>
      <c r="AE857" s="38"/>
      <c r="AF857" s="38"/>
      <c r="AG857" s="38"/>
    </row>
    <row r="858" spans="2:33" ht="15" customHeight="1" x14ac:dyDescent="0.25">
      <c r="B858" s="95"/>
      <c r="L858" s="495">
        <f>Samples!C841</f>
        <v>0</v>
      </c>
      <c r="M858" s="4" t="s">
        <v>5</v>
      </c>
      <c r="Q858" s="613"/>
      <c r="R858" s="40"/>
      <c r="S858" s="40"/>
      <c r="T858" s="40"/>
      <c r="U858" s="41"/>
      <c r="V858" s="41"/>
      <c r="W858" s="41"/>
      <c r="X858" s="41"/>
      <c r="Y858" s="41"/>
      <c r="Z858" s="38"/>
      <c r="AA858" s="38"/>
      <c r="AB858" s="38"/>
      <c r="AC858" s="38"/>
      <c r="AD858" s="38"/>
      <c r="AE858" s="38"/>
      <c r="AF858" s="38"/>
      <c r="AG858" s="38"/>
    </row>
    <row r="859" spans="2:33" ht="15" customHeight="1" x14ac:dyDescent="0.25">
      <c r="B859" s="95"/>
      <c r="L859" s="495">
        <f>Samples!C842</f>
        <v>0</v>
      </c>
      <c r="M859" s="4" t="s">
        <v>5</v>
      </c>
      <c r="Q859" s="613"/>
      <c r="R859" s="40"/>
      <c r="S859" s="40"/>
      <c r="T859" s="40"/>
      <c r="U859" s="41"/>
      <c r="V859" s="41"/>
      <c r="W859" s="41"/>
      <c r="X859" s="41"/>
      <c r="Y859" s="41"/>
      <c r="Z859" s="38"/>
      <c r="AA859" s="38"/>
      <c r="AB859" s="38"/>
      <c r="AC859" s="38"/>
      <c r="AD859" s="38"/>
      <c r="AE859" s="38"/>
      <c r="AF859" s="38"/>
      <c r="AG859" s="38"/>
    </row>
    <row r="860" spans="2:33" ht="15" customHeight="1" x14ac:dyDescent="0.25">
      <c r="B860" s="95"/>
      <c r="L860" s="495">
        <f>Samples!C843</f>
        <v>0</v>
      </c>
      <c r="M860" s="4" t="s">
        <v>5</v>
      </c>
      <c r="Q860" s="613"/>
      <c r="R860" s="40"/>
      <c r="S860" s="40"/>
      <c r="T860" s="40"/>
      <c r="U860" s="41"/>
      <c r="V860" s="41"/>
      <c r="W860" s="41"/>
      <c r="X860" s="41"/>
      <c r="Y860" s="41"/>
      <c r="Z860" s="38"/>
      <c r="AA860" s="38"/>
      <c r="AB860" s="38"/>
      <c r="AC860" s="38"/>
      <c r="AD860" s="38"/>
      <c r="AE860" s="38"/>
      <c r="AF860" s="38"/>
      <c r="AG860" s="38"/>
    </row>
    <row r="861" spans="2:33" ht="15" customHeight="1" x14ac:dyDescent="0.25">
      <c r="B861" s="95"/>
      <c r="L861" s="495">
        <f>Samples!C844</f>
        <v>0</v>
      </c>
      <c r="M861" s="4" t="s">
        <v>5</v>
      </c>
      <c r="Q861" s="613"/>
      <c r="R861" s="40"/>
      <c r="S861" s="40"/>
      <c r="T861" s="40"/>
      <c r="U861" s="41"/>
      <c r="V861" s="41"/>
      <c r="W861" s="41"/>
      <c r="X861" s="41"/>
      <c r="Y861" s="41"/>
      <c r="Z861" s="38"/>
      <c r="AA861" s="38"/>
      <c r="AB861" s="38"/>
      <c r="AC861" s="38"/>
      <c r="AD861" s="38"/>
      <c r="AE861" s="38"/>
      <c r="AF861" s="38"/>
      <c r="AG861" s="38"/>
    </row>
    <row r="862" spans="2:33" ht="15" customHeight="1" x14ac:dyDescent="0.25">
      <c r="B862" s="95"/>
      <c r="L862" s="495">
        <f>Samples!C845</f>
        <v>0</v>
      </c>
      <c r="M862" s="4" t="s">
        <v>5</v>
      </c>
      <c r="Q862" s="613"/>
      <c r="R862" s="40"/>
      <c r="S862" s="40"/>
      <c r="T862" s="40"/>
      <c r="U862" s="41"/>
      <c r="V862" s="41"/>
      <c r="W862" s="41"/>
      <c r="X862" s="41"/>
      <c r="Y862" s="41"/>
      <c r="Z862" s="38"/>
      <c r="AA862" s="38"/>
      <c r="AB862" s="38"/>
      <c r="AC862" s="38"/>
      <c r="AD862" s="38"/>
      <c r="AE862" s="38"/>
      <c r="AF862" s="38"/>
      <c r="AG862" s="38"/>
    </row>
    <row r="863" spans="2:33" ht="15" customHeight="1" x14ac:dyDescent="0.25">
      <c r="B863" s="95"/>
      <c r="L863" s="495">
        <f>Samples!C846</f>
        <v>0</v>
      </c>
      <c r="M863" s="4" t="s">
        <v>5</v>
      </c>
      <c r="Q863" s="613"/>
      <c r="R863" s="40"/>
      <c r="S863" s="40"/>
      <c r="T863" s="40"/>
      <c r="U863" s="41"/>
      <c r="V863" s="41"/>
      <c r="W863" s="41"/>
      <c r="X863" s="41"/>
      <c r="Y863" s="41"/>
      <c r="Z863" s="38"/>
      <c r="AA863" s="38"/>
      <c r="AB863" s="38"/>
      <c r="AC863" s="38"/>
      <c r="AD863" s="38"/>
      <c r="AE863" s="38"/>
      <c r="AF863" s="38"/>
      <c r="AG863" s="38"/>
    </row>
    <row r="864" spans="2:33" ht="15" customHeight="1" x14ac:dyDescent="0.25">
      <c r="B864" s="95"/>
      <c r="L864" s="495">
        <f>Samples!C847</f>
        <v>0</v>
      </c>
      <c r="M864" s="4" t="s">
        <v>5</v>
      </c>
      <c r="Q864" s="613"/>
      <c r="R864" s="40"/>
      <c r="S864" s="40"/>
      <c r="T864" s="40"/>
      <c r="U864" s="41"/>
      <c r="V864" s="41"/>
      <c r="W864" s="41"/>
      <c r="X864" s="41"/>
      <c r="Y864" s="41"/>
      <c r="Z864" s="38"/>
      <c r="AA864" s="38"/>
      <c r="AB864" s="38"/>
      <c r="AC864" s="38"/>
      <c r="AD864" s="38"/>
      <c r="AE864" s="38"/>
      <c r="AF864" s="38"/>
      <c r="AG864" s="38"/>
    </row>
    <row r="865" spans="2:33" ht="15" customHeight="1" x14ac:dyDescent="0.25">
      <c r="B865" s="95"/>
      <c r="L865" s="495">
        <f>Samples!C848</f>
        <v>0</v>
      </c>
      <c r="M865" s="4" t="s">
        <v>5</v>
      </c>
      <c r="Q865" s="613"/>
      <c r="R865" s="40"/>
      <c r="S865" s="40"/>
      <c r="T865" s="40"/>
      <c r="U865" s="41"/>
      <c r="V865" s="41"/>
      <c r="W865" s="41"/>
      <c r="X865" s="41"/>
      <c r="Y865" s="41"/>
      <c r="Z865" s="38"/>
      <c r="AA865" s="38"/>
      <c r="AB865" s="38"/>
      <c r="AC865" s="38"/>
      <c r="AD865" s="38"/>
      <c r="AE865" s="38"/>
      <c r="AF865" s="38"/>
      <c r="AG865" s="38"/>
    </row>
    <row r="866" spans="2:33" ht="15" customHeight="1" x14ac:dyDescent="0.25">
      <c r="B866" s="95"/>
      <c r="L866" s="495">
        <f>Samples!C849</f>
        <v>0</v>
      </c>
      <c r="M866" s="4" t="s">
        <v>5</v>
      </c>
      <c r="Q866" s="613"/>
      <c r="R866" s="40"/>
      <c r="S866" s="40"/>
      <c r="T866" s="40"/>
      <c r="U866" s="41"/>
      <c r="V866" s="41"/>
      <c r="W866" s="41"/>
      <c r="X866" s="41"/>
      <c r="Y866" s="41"/>
      <c r="Z866" s="38"/>
      <c r="AA866" s="38"/>
      <c r="AB866" s="38"/>
      <c r="AC866" s="38"/>
      <c r="AD866" s="38"/>
      <c r="AE866" s="38"/>
      <c r="AF866" s="38"/>
      <c r="AG866" s="38"/>
    </row>
    <row r="867" spans="2:33" ht="15" customHeight="1" x14ac:dyDescent="0.25">
      <c r="B867" s="95"/>
      <c r="L867" s="495">
        <f>Samples!C850</f>
        <v>0</v>
      </c>
      <c r="M867" s="4" t="s">
        <v>5</v>
      </c>
      <c r="Q867" s="613"/>
      <c r="R867" s="40"/>
      <c r="S867" s="40"/>
      <c r="T867" s="40"/>
      <c r="U867" s="41"/>
      <c r="V867" s="41"/>
      <c r="W867" s="41"/>
      <c r="X867" s="41"/>
      <c r="Y867" s="41"/>
      <c r="Z867" s="38"/>
      <c r="AA867" s="38"/>
      <c r="AB867" s="38"/>
      <c r="AC867" s="38"/>
      <c r="AD867" s="38"/>
      <c r="AE867" s="38"/>
      <c r="AF867" s="38"/>
      <c r="AG867" s="38"/>
    </row>
    <row r="868" spans="2:33" ht="15" customHeight="1" x14ac:dyDescent="0.25">
      <c r="B868" s="95"/>
      <c r="L868" s="495">
        <f>Samples!C851</f>
        <v>0</v>
      </c>
      <c r="M868" s="4" t="s">
        <v>5</v>
      </c>
      <c r="Q868" s="613"/>
      <c r="R868" s="40"/>
      <c r="S868" s="40"/>
      <c r="T868" s="4"/>
      <c r="U868" s="38"/>
      <c r="V868" s="38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  <c r="AG868" s="38"/>
    </row>
    <row r="869" spans="2:33" ht="15" customHeight="1" x14ac:dyDescent="0.25">
      <c r="B869" s="95"/>
      <c r="L869" s="495">
        <f>Samples!C852</f>
        <v>0</v>
      </c>
      <c r="M869" s="4" t="s">
        <v>5</v>
      </c>
      <c r="Q869" s="613"/>
      <c r="R869" s="40"/>
      <c r="S869" s="40"/>
      <c r="T869" s="4"/>
      <c r="U869" s="38"/>
      <c r="V869" s="38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  <c r="AG869" s="38"/>
    </row>
    <row r="870" spans="2:33" ht="15" customHeight="1" x14ac:dyDescent="0.25">
      <c r="B870" s="95"/>
      <c r="L870" s="495">
        <f>Samples!C853</f>
        <v>0</v>
      </c>
      <c r="M870" s="4" t="s">
        <v>5</v>
      </c>
      <c r="Q870" s="613"/>
      <c r="R870" s="40"/>
      <c r="S870" s="40"/>
      <c r="T870" s="4"/>
      <c r="U870" s="38"/>
      <c r="V870" s="38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  <c r="AG870" s="38"/>
    </row>
    <row r="871" spans="2:33" ht="15" customHeight="1" x14ac:dyDescent="0.25">
      <c r="B871" s="95"/>
      <c r="L871" s="495">
        <f>Samples!C854</f>
        <v>0</v>
      </c>
      <c r="M871" s="4" t="s">
        <v>5</v>
      </c>
      <c r="Q871" s="613"/>
      <c r="R871" s="40"/>
      <c r="S871" s="40"/>
      <c r="T871" s="4"/>
      <c r="U871" s="38"/>
      <c r="V871" s="38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  <c r="AG871" s="38"/>
    </row>
    <row r="872" spans="2:33" ht="15" customHeight="1" x14ac:dyDescent="0.25">
      <c r="B872" s="95"/>
      <c r="L872" s="495">
        <f>Samples!C855</f>
        <v>0</v>
      </c>
      <c r="M872" s="4" t="s">
        <v>5</v>
      </c>
      <c r="Q872" s="613"/>
      <c r="R872" s="40"/>
      <c r="S872" s="40"/>
      <c r="T872" s="4"/>
      <c r="U872" s="38"/>
      <c r="V872" s="38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  <c r="AG872" s="38"/>
    </row>
    <row r="873" spans="2:33" ht="15" customHeight="1" x14ac:dyDescent="0.25">
      <c r="B873" s="95"/>
      <c r="L873" s="495">
        <f>Samples!C856</f>
        <v>0</v>
      </c>
      <c r="M873" s="4" t="s">
        <v>5</v>
      </c>
      <c r="Q873" s="613"/>
      <c r="R873" s="40"/>
      <c r="S873" s="40"/>
      <c r="T873" s="4"/>
      <c r="U873" s="38"/>
      <c r="V873" s="38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  <c r="AG873" s="38"/>
    </row>
    <row r="874" spans="2:33" ht="15" customHeight="1" x14ac:dyDescent="0.25">
      <c r="B874" s="95"/>
      <c r="L874" s="495">
        <f>Samples!C857</f>
        <v>0</v>
      </c>
      <c r="M874" s="4" t="s">
        <v>5</v>
      </c>
      <c r="Q874" s="613"/>
      <c r="R874" s="40"/>
      <c r="S874" s="40"/>
      <c r="T874" s="4"/>
      <c r="U874" s="38"/>
      <c r="V874" s="38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  <c r="AG874" s="38"/>
    </row>
    <row r="875" spans="2:33" ht="15" customHeight="1" x14ac:dyDescent="0.25">
      <c r="B875" s="95"/>
      <c r="L875" s="495">
        <f>Samples!C858</f>
        <v>0</v>
      </c>
      <c r="M875" s="4" t="s">
        <v>5</v>
      </c>
      <c r="Q875" s="613"/>
      <c r="R875" s="40"/>
      <c r="S875" s="40"/>
      <c r="T875" s="4"/>
      <c r="U875" s="38"/>
      <c r="V875" s="38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  <c r="AG875" s="38"/>
    </row>
    <row r="876" spans="2:33" ht="15" customHeight="1" x14ac:dyDescent="0.25">
      <c r="B876" s="95"/>
      <c r="L876" s="495">
        <f>Samples!C859</f>
        <v>0</v>
      </c>
      <c r="M876" s="4" t="s">
        <v>5</v>
      </c>
      <c r="Q876" s="613"/>
      <c r="R876" s="40"/>
      <c r="S876" s="40"/>
      <c r="T876" s="4"/>
      <c r="U876" s="38"/>
      <c r="V876" s="38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  <c r="AG876" s="38"/>
    </row>
    <row r="877" spans="2:33" ht="15" customHeight="1" x14ac:dyDescent="0.25">
      <c r="B877" s="95"/>
      <c r="L877" s="495">
        <f>Samples!C860</f>
        <v>0</v>
      </c>
      <c r="M877" s="4" t="s">
        <v>5</v>
      </c>
      <c r="Q877" s="613"/>
      <c r="R877" s="40"/>
      <c r="S877" s="40"/>
      <c r="T877" s="4"/>
      <c r="U877" s="38"/>
      <c r="V877" s="38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  <c r="AG877" s="38"/>
    </row>
    <row r="878" spans="2:33" ht="15" customHeight="1" x14ac:dyDescent="0.25">
      <c r="B878" s="95"/>
      <c r="L878" s="495">
        <f>Samples!C861</f>
        <v>0</v>
      </c>
      <c r="M878" s="4" t="s">
        <v>5</v>
      </c>
      <c r="Q878" s="613"/>
      <c r="R878" s="40"/>
      <c r="S878" s="40"/>
      <c r="T878" s="4"/>
      <c r="U878" s="38"/>
      <c r="V878" s="38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  <c r="AG878" s="38"/>
    </row>
    <row r="879" spans="2:33" ht="15" customHeight="1" x14ac:dyDescent="0.25">
      <c r="B879" s="95"/>
      <c r="L879" s="495">
        <f>Samples!C862</f>
        <v>0</v>
      </c>
      <c r="M879" s="4" t="s">
        <v>5</v>
      </c>
      <c r="Q879" s="613"/>
      <c r="R879" s="40"/>
      <c r="S879" s="40"/>
      <c r="T879" s="4"/>
      <c r="U879" s="38"/>
      <c r="V879" s="38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  <c r="AG879" s="38"/>
    </row>
    <row r="880" spans="2:33" ht="15" customHeight="1" x14ac:dyDescent="0.25">
      <c r="B880" s="95"/>
      <c r="L880" s="495">
        <f>Samples!C863</f>
        <v>0</v>
      </c>
      <c r="M880" s="4" t="s">
        <v>5</v>
      </c>
      <c r="Q880" s="613"/>
      <c r="R880" s="40"/>
      <c r="S880" s="40"/>
      <c r="T880" s="4"/>
      <c r="U880" s="38"/>
      <c r="V880" s="38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  <c r="AG880" s="38"/>
    </row>
    <row r="881" spans="2:33" ht="15" customHeight="1" x14ac:dyDescent="0.25">
      <c r="B881" s="95"/>
      <c r="L881" s="495">
        <f>Samples!C864</f>
        <v>0</v>
      </c>
      <c r="M881" s="4" t="s">
        <v>5</v>
      </c>
      <c r="Q881" s="613"/>
      <c r="R881" s="40"/>
      <c r="S881" s="40"/>
      <c r="T881" s="4"/>
      <c r="U881" s="38"/>
      <c r="V881" s="38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  <c r="AG881" s="38"/>
    </row>
    <row r="882" spans="2:33" ht="15" customHeight="1" x14ac:dyDescent="0.25">
      <c r="B882" s="95"/>
      <c r="L882" s="495">
        <f>Samples!C865</f>
        <v>0</v>
      </c>
      <c r="M882" s="4" t="s">
        <v>5</v>
      </c>
      <c r="Q882" s="613"/>
      <c r="R882" s="40"/>
      <c r="S882" s="40"/>
      <c r="T882" s="4"/>
      <c r="U882" s="38"/>
      <c r="V882" s="38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  <c r="AG882" s="38"/>
    </row>
    <row r="883" spans="2:33" ht="15" customHeight="1" x14ac:dyDescent="0.25">
      <c r="B883" s="95"/>
      <c r="L883" s="495">
        <f>Samples!C866</f>
        <v>0</v>
      </c>
      <c r="M883" s="4" t="s">
        <v>5</v>
      </c>
      <c r="Q883" s="613"/>
      <c r="R883" s="40"/>
      <c r="S883" s="40"/>
      <c r="T883" s="4"/>
      <c r="U883" s="38"/>
      <c r="V883" s="38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  <c r="AG883" s="38"/>
    </row>
    <row r="884" spans="2:33" ht="15" customHeight="1" x14ac:dyDescent="0.25">
      <c r="B884" s="95"/>
      <c r="L884" s="495">
        <f>Samples!C867</f>
        <v>0</v>
      </c>
      <c r="M884" s="4" t="s">
        <v>5</v>
      </c>
      <c r="Q884" s="613"/>
      <c r="R884" s="40"/>
      <c r="S884" s="40"/>
      <c r="T884" s="4"/>
      <c r="U884" s="38"/>
      <c r="V884" s="38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  <c r="AG884" s="38"/>
    </row>
    <row r="885" spans="2:33" ht="15" customHeight="1" x14ac:dyDescent="0.25">
      <c r="B885" s="95"/>
      <c r="L885" s="495">
        <f>Samples!C868</f>
        <v>0</v>
      </c>
      <c r="M885" s="4" t="s">
        <v>5</v>
      </c>
      <c r="Q885" s="613"/>
      <c r="R885" s="40"/>
      <c r="S885" s="40"/>
      <c r="T885" s="4"/>
      <c r="U885" s="38"/>
      <c r="V885" s="38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  <c r="AG885" s="38"/>
    </row>
    <row r="886" spans="2:33" ht="15" customHeight="1" x14ac:dyDescent="0.25">
      <c r="B886" s="95"/>
      <c r="L886" s="495">
        <f>Samples!C869</f>
        <v>0</v>
      </c>
      <c r="M886" s="4" t="s">
        <v>5</v>
      </c>
      <c r="Q886" s="613"/>
      <c r="R886" s="40"/>
      <c r="S886" s="40"/>
      <c r="T886" s="4"/>
      <c r="U886" s="38"/>
      <c r="V886" s="38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  <c r="AG886" s="38"/>
    </row>
    <row r="887" spans="2:33" ht="15" customHeight="1" x14ac:dyDescent="0.25">
      <c r="B887" s="95"/>
      <c r="L887" s="495">
        <f>Samples!C870</f>
        <v>0</v>
      </c>
      <c r="M887" s="4" t="s">
        <v>5</v>
      </c>
      <c r="Q887" s="613"/>
      <c r="R887" s="40"/>
      <c r="S887" s="40"/>
      <c r="T887" s="4"/>
      <c r="U887" s="38"/>
      <c r="V887" s="38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  <c r="AG887" s="38"/>
    </row>
    <row r="888" spans="2:33" ht="15" customHeight="1" x14ac:dyDescent="0.25">
      <c r="B888" s="95"/>
      <c r="L888" s="495">
        <f>Samples!C871</f>
        <v>0</v>
      </c>
      <c r="M888" s="4" t="s">
        <v>5</v>
      </c>
      <c r="Q888" s="613"/>
      <c r="R888" s="40"/>
      <c r="S888" s="40"/>
      <c r="T888" s="4"/>
      <c r="U888" s="38"/>
      <c r="V888" s="38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  <c r="AG888" s="38"/>
    </row>
    <row r="889" spans="2:33" ht="15" customHeight="1" x14ac:dyDescent="0.25">
      <c r="B889" s="95"/>
      <c r="L889" s="495">
        <f>Samples!C872</f>
        <v>0</v>
      </c>
      <c r="M889" s="4" t="s">
        <v>5</v>
      </c>
      <c r="Q889" s="613"/>
      <c r="R889" s="40"/>
      <c r="S889" s="40"/>
      <c r="T889" s="4"/>
      <c r="U889" s="38"/>
      <c r="V889" s="38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  <c r="AG889" s="38"/>
    </row>
    <row r="890" spans="2:33" ht="15" customHeight="1" x14ac:dyDescent="0.25">
      <c r="B890" s="95"/>
      <c r="L890" s="495">
        <f>Samples!C873</f>
        <v>0</v>
      </c>
      <c r="M890" s="4" t="s">
        <v>5</v>
      </c>
      <c r="Q890" s="613"/>
      <c r="R890" s="40"/>
      <c r="S890" s="40"/>
      <c r="T890" s="4"/>
      <c r="U890" s="38"/>
      <c r="V890" s="38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  <c r="AG890" s="38"/>
    </row>
    <row r="891" spans="2:33" ht="15" customHeight="1" x14ac:dyDescent="0.25">
      <c r="B891" s="95"/>
      <c r="L891" s="495">
        <f>Samples!C874</f>
        <v>0</v>
      </c>
      <c r="M891" s="4" t="s">
        <v>5</v>
      </c>
      <c r="Q891" s="613"/>
      <c r="R891" s="40"/>
      <c r="S891" s="40"/>
      <c r="T891" s="4"/>
      <c r="U891" s="38"/>
      <c r="V891" s="38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  <c r="AG891" s="38"/>
    </row>
    <row r="892" spans="2:33" ht="15" customHeight="1" x14ac:dyDescent="0.25">
      <c r="B892" s="95"/>
      <c r="L892" s="495">
        <f>Samples!C875</f>
        <v>0</v>
      </c>
      <c r="M892" s="4" t="s">
        <v>5</v>
      </c>
      <c r="Q892" s="613"/>
      <c r="R892" s="40"/>
      <c r="S892" s="40"/>
      <c r="T892" s="4"/>
      <c r="U892" s="38"/>
      <c r="V892" s="38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  <c r="AG892" s="38"/>
    </row>
    <row r="893" spans="2:33" ht="15" customHeight="1" x14ac:dyDescent="0.25">
      <c r="B893" s="95"/>
      <c r="L893" s="495">
        <f>Samples!C876</f>
        <v>0</v>
      </c>
      <c r="M893" s="4" t="s">
        <v>5</v>
      </c>
      <c r="Q893" s="613"/>
      <c r="R893" s="40"/>
      <c r="S893" s="40"/>
      <c r="T893" s="4"/>
      <c r="U893" s="38"/>
      <c r="V893" s="38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  <c r="AG893" s="38"/>
    </row>
    <row r="894" spans="2:33" ht="15" customHeight="1" x14ac:dyDescent="0.25">
      <c r="B894" s="95"/>
      <c r="L894" s="495">
        <f>Samples!C877</f>
        <v>0</v>
      </c>
      <c r="M894" s="4" t="s">
        <v>5</v>
      </c>
      <c r="Q894" s="613"/>
      <c r="R894" s="40"/>
      <c r="S894" s="40"/>
      <c r="T894" s="4"/>
      <c r="U894" s="38"/>
      <c r="V894" s="38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  <c r="AG894" s="38"/>
    </row>
    <row r="895" spans="2:33" ht="15" customHeight="1" x14ac:dyDescent="0.25">
      <c r="B895" s="95"/>
      <c r="L895" s="495">
        <f>Samples!C878</f>
        <v>0</v>
      </c>
      <c r="M895" s="4" t="s">
        <v>5</v>
      </c>
      <c r="Q895" s="613"/>
      <c r="R895" s="40"/>
      <c r="S895" s="40"/>
      <c r="T895" s="4"/>
      <c r="U895" s="38"/>
      <c r="V895" s="38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  <c r="AG895" s="38"/>
    </row>
    <row r="896" spans="2:33" ht="15" customHeight="1" x14ac:dyDescent="0.25">
      <c r="B896" s="95"/>
      <c r="L896" s="495">
        <f>Samples!C879</f>
        <v>0</v>
      </c>
      <c r="M896" s="4" t="s">
        <v>5</v>
      </c>
      <c r="Q896" s="613"/>
      <c r="R896" s="40"/>
      <c r="S896" s="40"/>
      <c r="T896" s="4"/>
      <c r="U896" s="38"/>
      <c r="V896" s="38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  <c r="AG896" s="38"/>
    </row>
    <row r="897" spans="2:33" ht="15" customHeight="1" x14ac:dyDescent="0.25">
      <c r="B897" s="95"/>
      <c r="L897" s="495">
        <f>Samples!C880</f>
        <v>0</v>
      </c>
      <c r="M897" s="4" t="s">
        <v>5</v>
      </c>
      <c r="Q897" s="613"/>
      <c r="R897" s="40"/>
      <c r="S897" s="40"/>
      <c r="T897" s="4"/>
      <c r="U897" s="38"/>
      <c r="V897" s="38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  <c r="AG897" s="38"/>
    </row>
    <row r="898" spans="2:33" ht="15" customHeight="1" x14ac:dyDescent="0.25">
      <c r="B898" s="95"/>
      <c r="L898" s="495">
        <f>Samples!C881</f>
        <v>0</v>
      </c>
      <c r="M898" s="4" t="s">
        <v>5</v>
      </c>
      <c r="Q898" s="613"/>
      <c r="R898" s="40"/>
      <c r="S898" s="40"/>
      <c r="T898" s="4"/>
      <c r="U898" s="38"/>
      <c r="V898" s="38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  <c r="AG898" s="38"/>
    </row>
    <row r="899" spans="2:33" ht="15" customHeight="1" x14ac:dyDescent="0.25">
      <c r="B899" s="95"/>
      <c r="L899" s="495">
        <f>Samples!C882</f>
        <v>0</v>
      </c>
      <c r="M899" s="4" t="s">
        <v>5</v>
      </c>
      <c r="Q899" s="613"/>
      <c r="R899" s="40"/>
      <c r="S899" s="40"/>
      <c r="T899" s="4"/>
      <c r="U899" s="38"/>
      <c r="V899" s="38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  <c r="AG899" s="38"/>
    </row>
    <row r="900" spans="2:33" ht="15" customHeight="1" x14ac:dyDescent="0.25">
      <c r="B900" s="95"/>
      <c r="L900" s="495">
        <f>Samples!C883</f>
        <v>0</v>
      </c>
      <c r="M900" s="4" t="s">
        <v>5</v>
      </c>
      <c r="Q900" s="613"/>
      <c r="R900" s="40"/>
      <c r="S900" s="40"/>
      <c r="T900" s="4"/>
      <c r="U900" s="38"/>
      <c r="V900" s="38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  <c r="AG900" s="38"/>
    </row>
    <row r="901" spans="2:33" ht="15" customHeight="1" x14ac:dyDescent="0.25">
      <c r="B901" s="95"/>
      <c r="L901" s="495">
        <f>Samples!C884</f>
        <v>0</v>
      </c>
      <c r="M901" s="4" t="s">
        <v>5</v>
      </c>
      <c r="Q901" s="613"/>
      <c r="R901" s="40"/>
      <c r="S901" s="40"/>
      <c r="T901" s="4"/>
      <c r="U901" s="38"/>
      <c r="V901" s="38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  <c r="AG901" s="38"/>
    </row>
    <row r="902" spans="2:33" ht="15" customHeight="1" x14ac:dyDescent="0.25">
      <c r="B902" s="95"/>
      <c r="L902" s="495">
        <f>Samples!C885</f>
        <v>0</v>
      </c>
      <c r="M902" s="4" t="s">
        <v>5</v>
      </c>
      <c r="Q902" s="613"/>
      <c r="R902" s="40"/>
      <c r="S902" s="40"/>
      <c r="T902" s="4"/>
      <c r="U902" s="38"/>
      <c r="V902" s="38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  <c r="AG902" s="38"/>
    </row>
    <row r="903" spans="2:33" ht="15" customHeight="1" x14ac:dyDescent="0.25">
      <c r="B903" s="95"/>
      <c r="L903" s="495">
        <f>Samples!C886</f>
        <v>0</v>
      </c>
      <c r="M903" s="4" t="s">
        <v>5</v>
      </c>
      <c r="Q903" s="613"/>
      <c r="R903" s="40"/>
      <c r="S903" s="40"/>
      <c r="T903" s="4"/>
      <c r="U903" s="38"/>
      <c r="V903" s="38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  <c r="AG903" s="38"/>
    </row>
    <row r="904" spans="2:33" ht="15" customHeight="1" x14ac:dyDescent="0.25">
      <c r="B904" s="95"/>
      <c r="L904" s="495">
        <f>Samples!C887</f>
        <v>0</v>
      </c>
      <c r="M904" s="4" t="s">
        <v>5</v>
      </c>
      <c r="Q904" s="613"/>
      <c r="R904" s="40"/>
      <c r="S904" s="40"/>
      <c r="T904" s="4"/>
      <c r="U904" s="38"/>
      <c r="V904" s="38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  <c r="AG904" s="38"/>
    </row>
    <row r="905" spans="2:33" ht="15" customHeight="1" x14ac:dyDescent="0.25">
      <c r="B905" s="95"/>
      <c r="L905" s="495">
        <f>Samples!C888</f>
        <v>0</v>
      </c>
      <c r="M905" s="4" t="s">
        <v>5</v>
      </c>
      <c r="Q905" s="613"/>
      <c r="R905" s="40"/>
      <c r="S905" s="40"/>
      <c r="T905" s="4"/>
      <c r="U905" s="38"/>
      <c r="V905" s="38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  <c r="AG905" s="38"/>
    </row>
    <row r="906" spans="2:33" ht="15" customHeight="1" x14ac:dyDescent="0.25">
      <c r="B906" s="95"/>
      <c r="L906" s="495">
        <f>Samples!C889</f>
        <v>0</v>
      </c>
      <c r="M906" s="4" t="s">
        <v>5</v>
      </c>
      <c r="Q906" s="613"/>
      <c r="R906" s="40"/>
      <c r="S906" s="40"/>
      <c r="T906" s="4"/>
      <c r="U906" s="38"/>
      <c r="V906" s="38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  <c r="AG906" s="38"/>
    </row>
    <row r="907" spans="2:33" ht="15" customHeight="1" x14ac:dyDescent="0.25">
      <c r="B907" s="95"/>
      <c r="L907" s="495">
        <f>Samples!C890</f>
        <v>0</v>
      </c>
      <c r="M907" s="4" t="s">
        <v>5</v>
      </c>
      <c r="Q907" s="613"/>
      <c r="R907" s="40"/>
      <c r="S907" s="40"/>
      <c r="T907" s="4"/>
      <c r="U907" s="38"/>
      <c r="V907" s="38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  <c r="AG907" s="38"/>
    </row>
    <row r="908" spans="2:33" ht="15" customHeight="1" x14ac:dyDescent="0.25">
      <c r="B908" s="95"/>
      <c r="L908" s="495">
        <f>Samples!C891</f>
        <v>0</v>
      </c>
      <c r="M908" s="4" t="s">
        <v>5</v>
      </c>
      <c r="Q908" s="613"/>
      <c r="R908" s="40"/>
      <c r="S908" s="40"/>
      <c r="T908" s="4"/>
      <c r="U908" s="38"/>
      <c r="V908" s="38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  <c r="AG908" s="38"/>
    </row>
    <row r="909" spans="2:33" ht="15" customHeight="1" x14ac:dyDescent="0.25">
      <c r="B909" s="95"/>
      <c r="L909" s="495">
        <f>Samples!C892</f>
        <v>0</v>
      </c>
      <c r="M909" s="4" t="s">
        <v>5</v>
      </c>
      <c r="Q909" s="613"/>
      <c r="R909" s="40"/>
      <c r="S909" s="40"/>
      <c r="T909" s="4"/>
      <c r="U909" s="38"/>
      <c r="V909" s="38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  <c r="AG909" s="38"/>
    </row>
    <row r="910" spans="2:33" ht="15" customHeight="1" x14ac:dyDescent="0.25">
      <c r="B910" s="95"/>
      <c r="L910" s="495">
        <f>Samples!C893</f>
        <v>0</v>
      </c>
      <c r="M910" s="4" t="s">
        <v>5</v>
      </c>
      <c r="Q910" s="613"/>
      <c r="R910" s="40"/>
      <c r="S910" s="40"/>
      <c r="T910" s="4"/>
      <c r="U910" s="38"/>
      <c r="V910" s="38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  <c r="AG910" s="38"/>
    </row>
    <row r="911" spans="2:33" ht="15" customHeight="1" x14ac:dyDescent="0.25">
      <c r="B911" s="95"/>
      <c r="L911" s="495">
        <f>Samples!C894</f>
        <v>0</v>
      </c>
      <c r="M911" s="4" t="s">
        <v>5</v>
      </c>
      <c r="Q911" s="613"/>
      <c r="R911" s="40"/>
      <c r="S911" s="40"/>
      <c r="T911" s="4"/>
      <c r="U911" s="38"/>
      <c r="V911" s="38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  <c r="AG911" s="38"/>
    </row>
    <row r="912" spans="2:33" ht="15" customHeight="1" x14ac:dyDescent="0.25">
      <c r="B912" s="95"/>
      <c r="L912" s="495">
        <f>Samples!C895</f>
        <v>0</v>
      </c>
      <c r="M912" s="4" t="s">
        <v>5</v>
      </c>
      <c r="Q912" s="613"/>
      <c r="R912" s="40"/>
      <c r="S912" s="40"/>
      <c r="T912" s="4"/>
      <c r="U912" s="38"/>
      <c r="V912" s="38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  <c r="AG912" s="38"/>
    </row>
    <row r="913" spans="2:33" ht="15" customHeight="1" x14ac:dyDescent="0.25">
      <c r="B913" s="95"/>
      <c r="L913" s="495">
        <f>Samples!C896</f>
        <v>0</v>
      </c>
      <c r="M913" s="4" t="s">
        <v>5</v>
      </c>
      <c r="Q913" s="613"/>
      <c r="R913" s="40"/>
      <c r="S913" s="40"/>
      <c r="T913" s="4"/>
      <c r="U913" s="38"/>
      <c r="V913" s="38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  <c r="AG913" s="38"/>
    </row>
    <row r="914" spans="2:33" ht="15" customHeight="1" x14ac:dyDescent="0.25">
      <c r="B914" s="95"/>
      <c r="L914" s="495">
        <f>Samples!C897</f>
        <v>0</v>
      </c>
      <c r="M914" s="4" t="s">
        <v>5</v>
      </c>
      <c r="Q914" s="613"/>
      <c r="R914" s="40"/>
      <c r="S914" s="40"/>
      <c r="T914" s="4"/>
      <c r="U914" s="38"/>
      <c r="V914" s="38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  <c r="AG914" s="38"/>
    </row>
    <row r="915" spans="2:33" ht="15" customHeight="1" x14ac:dyDescent="0.25">
      <c r="B915" s="95"/>
      <c r="L915" s="495">
        <f>Samples!C898</f>
        <v>0</v>
      </c>
      <c r="M915" s="4" t="s">
        <v>5</v>
      </c>
      <c r="Q915" s="613"/>
      <c r="R915" s="40"/>
      <c r="S915" s="40"/>
      <c r="T915" s="4"/>
      <c r="U915" s="38"/>
      <c r="V915" s="38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  <c r="AG915" s="38"/>
    </row>
    <row r="916" spans="2:33" ht="15" customHeight="1" x14ac:dyDescent="0.25">
      <c r="B916" s="95"/>
      <c r="L916" s="495">
        <f>Samples!C899</f>
        <v>0</v>
      </c>
      <c r="M916" s="4" t="s">
        <v>5</v>
      </c>
      <c r="Q916" s="613"/>
      <c r="R916" s="40"/>
      <c r="S916" s="40"/>
      <c r="T916" s="4"/>
      <c r="U916" s="38"/>
      <c r="V916" s="38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  <c r="AG916" s="38"/>
    </row>
    <row r="917" spans="2:33" ht="15" customHeight="1" x14ac:dyDescent="0.25">
      <c r="B917" s="95"/>
      <c r="L917" s="495">
        <f>Samples!C900</f>
        <v>0</v>
      </c>
      <c r="M917" s="4" t="s">
        <v>5</v>
      </c>
      <c r="Q917" s="613"/>
      <c r="R917" s="40"/>
      <c r="S917" s="40"/>
      <c r="T917" s="4"/>
      <c r="U917" s="38"/>
      <c r="V917" s="38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  <c r="AG917" s="38"/>
    </row>
    <row r="918" spans="2:33" ht="15" customHeight="1" x14ac:dyDescent="0.25">
      <c r="B918" s="95"/>
      <c r="L918" s="495">
        <f>Samples!C901</f>
        <v>0</v>
      </c>
      <c r="M918" s="4" t="s">
        <v>5</v>
      </c>
      <c r="Q918" s="613"/>
      <c r="R918" s="40"/>
      <c r="S918" s="40"/>
      <c r="T918" s="4"/>
      <c r="U918" s="38"/>
      <c r="V918" s="38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  <c r="AG918" s="38"/>
    </row>
    <row r="919" spans="2:33" ht="15" customHeight="1" x14ac:dyDescent="0.25">
      <c r="B919" s="95"/>
      <c r="L919" s="495">
        <f>Samples!C902</f>
        <v>0</v>
      </c>
      <c r="M919" s="4" t="s">
        <v>5</v>
      </c>
      <c r="Q919" s="613"/>
      <c r="R919" s="40"/>
      <c r="S919" s="40"/>
      <c r="T919" s="4"/>
      <c r="U919" s="38"/>
      <c r="V919" s="38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  <c r="AG919" s="38"/>
    </row>
    <row r="920" spans="2:33" ht="15" customHeight="1" x14ac:dyDescent="0.25">
      <c r="B920" s="95"/>
      <c r="L920" s="495">
        <f>Samples!C903</f>
        <v>0</v>
      </c>
      <c r="M920" s="4" t="s">
        <v>5</v>
      </c>
      <c r="Q920" s="613"/>
      <c r="R920" s="40"/>
      <c r="S920" s="40"/>
      <c r="T920" s="4"/>
      <c r="U920" s="38"/>
      <c r="V920" s="38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  <c r="AG920" s="38"/>
    </row>
    <row r="921" spans="2:33" ht="15" customHeight="1" x14ac:dyDescent="0.25">
      <c r="B921" s="95"/>
      <c r="L921" s="495">
        <f>Samples!C904</f>
        <v>0</v>
      </c>
      <c r="M921" s="4" t="s">
        <v>5</v>
      </c>
      <c r="Q921" s="613"/>
      <c r="R921" s="40"/>
      <c r="S921" s="40"/>
      <c r="T921" s="4"/>
      <c r="U921" s="38"/>
      <c r="V921" s="38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  <c r="AG921" s="38"/>
    </row>
    <row r="922" spans="2:33" ht="15" customHeight="1" x14ac:dyDescent="0.25">
      <c r="B922" s="95"/>
      <c r="L922" s="495">
        <f>Samples!C905</f>
        <v>0</v>
      </c>
      <c r="M922" s="4" t="s">
        <v>5</v>
      </c>
      <c r="Q922" s="613"/>
      <c r="R922" s="40"/>
      <c r="S922" s="40"/>
      <c r="T922" s="4"/>
      <c r="U922" s="38"/>
      <c r="V922" s="38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  <c r="AG922" s="38"/>
    </row>
    <row r="923" spans="2:33" ht="15" customHeight="1" x14ac:dyDescent="0.25">
      <c r="B923" s="95"/>
      <c r="L923" s="495">
        <f>Samples!C906</f>
        <v>0</v>
      </c>
      <c r="M923" s="4" t="s">
        <v>5</v>
      </c>
      <c r="Q923" s="613"/>
      <c r="R923" s="40"/>
      <c r="S923" s="40"/>
      <c r="T923" s="4"/>
      <c r="U923" s="38"/>
      <c r="V923" s="38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  <c r="AG923" s="38"/>
    </row>
    <row r="924" spans="2:33" ht="15" customHeight="1" x14ac:dyDescent="0.25">
      <c r="B924" s="95"/>
      <c r="L924" s="495">
        <f>Samples!C907</f>
        <v>0</v>
      </c>
      <c r="M924" s="4" t="s">
        <v>5</v>
      </c>
      <c r="Q924" s="613"/>
      <c r="R924" s="40"/>
      <c r="S924" s="40"/>
      <c r="T924" s="4"/>
      <c r="U924" s="38"/>
      <c r="V924" s="38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  <c r="AG924" s="38"/>
    </row>
    <row r="925" spans="2:33" ht="15" customHeight="1" x14ac:dyDescent="0.25">
      <c r="B925" s="95"/>
      <c r="L925" s="495">
        <f>Samples!C908</f>
        <v>0</v>
      </c>
      <c r="M925" s="4" t="s">
        <v>5</v>
      </c>
      <c r="Q925" s="613"/>
      <c r="R925" s="40"/>
      <c r="S925" s="40"/>
      <c r="T925" s="4"/>
      <c r="U925" s="38"/>
      <c r="V925" s="38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  <c r="AG925" s="38"/>
    </row>
    <row r="926" spans="2:33" ht="15" customHeight="1" x14ac:dyDescent="0.25">
      <c r="B926" s="95"/>
      <c r="L926" s="495">
        <f>Samples!C909</f>
        <v>0</v>
      </c>
      <c r="M926" s="4" t="s">
        <v>5</v>
      </c>
      <c r="Q926" s="613"/>
      <c r="R926" s="40"/>
      <c r="S926" s="40"/>
      <c r="T926" s="4"/>
      <c r="U926" s="38"/>
      <c r="V926" s="38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  <c r="AG926" s="38"/>
    </row>
    <row r="927" spans="2:33" ht="15" customHeight="1" x14ac:dyDescent="0.25">
      <c r="B927" s="95"/>
      <c r="L927" s="495">
        <f>Samples!C910</f>
        <v>0</v>
      </c>
      <c r="M927" s="4" t="s">
        <v>5</v>
      </c>
      <c r="Q927" s="613"/>
      <c r="R927" s="40"/>
      <c r="S927" s="40"/>
      <c r="T927" s="4"/>
      <c r="U927" s="38"/>
      <c r="V927" s="38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  <c r="AG927" s="38"/>
    </row>
    <row r="928" spans="2:33" ht="15" customHeight="1" x14ac:dyDescent="0.25">
      <c r="B928" s="95"/>
      <c r="L928" s="495">
        <f>Samples!C911</f>
        <v>0</v>
      </c>
      <c r="M928" s="4" t="s">
        <v>5</v>
      </c>
      <c r="Q928" s="613"/>
      <c r="R928" s="40"/>
      <c r="S928" s="40"/>
      <c r="T928" s="4"/>
      <c r="U928" s="38"/>
      <c r="V928" s="38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  <c r="AG928" s="38"/>
    </row>
    <row r="929" spans="2:33" ht="15" customHeight="1" x14ac:dyDescent="0.25">
      <c r="B929" s="95"/>
      <c r="L929" s="495">
        <f>Samples!C912</f>
        <v>0</v>
      </c>
      <c r="M929" s="4" t="s">
        <v>5</v>
      </c>
      <c r="Q929" s="613"/>
      <c r="R929" s="40"/>
      <c r="S929" s="40"/>
      <c r="T929" s="4"/>
      <c r="U929" s="38"/>
      <c r="V929" s="38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  <c r="AG929" s="38"/>
    </row>
    <row r="930" spans="2:33" ht="15" customHeight="1" x14ac:dyDescent="0.25">
      <c r="B930" s="95"/>
      <c r="L930" s="495">
        <f>Samples!C913</f>
        <v>0</v>
      </c>
      <c r="M930" s="4" t="s">
        <v>5</v>
      </c>
      <c r="Q930" s="613"/>
      <c r="R930" s="40"/>
      <c r="S930" s="40"/>
      <c r="T930" s="4"/>
      <c r="U930" s="38"/>
      <c r="V930" s="38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  <c r="AG930" s="38"/>
    </row>
    <row r="931" spans="2:33" ht="15" customHeight="1" x14ac:dyDescent="0.25">
      <c r="B931" s="95"/>
      <c r="L931" s="495">
        <f>Samples!C914</f>
        <v>0</v>
      </c>
      <c r="M931" s="4" t="s">
        <v>5</v>
      </c>
      <c r="Q931" s="613"/>
      <c r="R931" s="40"/>
      <c r="S931" s="40"/>
      <c r="T931" s="4"/>
      <c r="U931" s="38"/>
      <c r="V931" s="38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  <c r="AG931" s="38"/>
    </row>
    <row r="932" spans="2:33" ht="15" customHeight="1" x14ac:dyDescent="0.25">
      <c r="B932" s="95"/>
      <c r="L932" s="495">
        <f>Samples!C915</f>
        <v>0</v>
      </c>
      <c r="M932" s="4" t="s">
        <v>5</v>
      </c>
      <c r="Q932" s="613"/>
      <c r="R932" s="40"/>
      <c r="S932" s="40"/>
      <c r="T932" s="4"/>
      <c r="U932" s="38"/>
      <c r="V932" s="38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  <c r="AG932" s="38"/>
    </row>
    <row r="933" spans="2:33" ht="15" customHeight="1" x14ac:dyDescent="0.25">
      <c r="B933" s="95"/>
      <c r="L933" s="495">
        <f>Samples!C916</f>
        <v>0</v>
      </c>
      <c r="M933" s="4" t="s">
        <v>5</v>
      </c>
      <c r="Q933" s="613"/>
      <c r="R933" s="40"/>
      <c r="S933" s="40"/>
      <c r="T933" s="4"/>
      <c r="U933" s="38"/>
      <c r="V933" s="38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  <c r="AG933" s="38"/>
    </row>
    <row r="934" spans="2:33" ht="15" customHeight="1" x14ac:dyDescent="0.25">
      <c r="B934" s="95"/>
      <c r="L934" s="495">
        <f>Samples!C917</f>
        <v>0</v>
      </c>
      <c r="M934" s="4" t="s">
        <v>5</v>
      </c>
      <c r="Q934" s="613"/>
      <c r="R934" s="40"/>
      <c r="S934" s="40"/>
      <c r="T934" s="4"/>
      <c r="U934" s="38"/>
      <c r="V934" s="38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  <c r="AG934" s="38"/>
    </row>
    <row r="935" spans="2:33" ht="15" customHeight="1" x14ac:dyDescent="0.25">
      <c r="B935" s="95"/>
      <c r="L935" s="495">
        <f>Samples!C918</f>
        <v>0</v>
      </c>
      <c r="M935" s="4" t="s">
        <v>5</v>
      </c>
      <c r="Q935" s="613"/>
      <c r="R935" s="40"/>
      <c r="S935" s="40"/>
      <c r="T935" s="4"/>
      <c r="U935" s="38"/>
      <c r="V935" s="38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  <c r="AG935" s="38"/>
    </row>
    <row r="936" spans="2:33" ht="15" customHeight="1" x14ac:dyDescent="0.25">
      <c r="B936" s="95"/>
      <c r="L936" s="495">
        <f>Samples!C919</f>
        <v>0</v>
      </c>
      <c r="M936" s="4" t="s">
        <v>5</v>
      </c>
      <c r="Q936" s="613"/>
      <c r="R936" s="40"/>
      <c r="S936" s="40"/>
      <c r="T936" s="4"/>
      <c r="U936" s="38"/>
      <c r="V936" s="38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  <c r="AG936" s="38"/>
    </row>
    <row r="937" spans="2:33" ht="15" customHeight="1" x14ac:dyDescent="0.25">
      <c r="B937" s="95"/>
      <c r="L937" s="495">
        <f>Samples!C920</f>
        <v>0</v>
      </c>
      <c r="M937" s="4" t="s">
        <v>5</v>
      </c>
      <c r="Q937" s="613"/>
      <c r="R937" s="40"/>
      <c r="S937" s="40"/>
      <c r="T937" s="4"/>
      <c r="U937" s="38"/>
      <c r="V937" s="38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  <c r="AG937" s="38"/>
    </row>
    <row r="938" spans="2:33" ht="15" customHeight="1" x14ac:dyDescent="0.25">
      <c r="B938" s="95"/>
      <c r="L938" s="495">
        <f>Samples!C921</f>
        <v>0</v>
      </c>
      <c r="M938" s="4" t="s">
        <v>5</v>
      </c>
      <c r="Q938" s="613"/>
      <c r="R938" s="40"/>
      <c r="S938" s="40"/>
      <c r="T938" s="4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</row>
    <row r="939" spans="2:33" ht="15" customHeight="1" x14ac:dyDescent="0.25">
      <c r="B939" s="95"/>
      <c r="L939" s="495">
        <f>Samples!C922</f>
        <v>0</v>
      </c>
      <c r="M939" s="4" t="s">
        <v>5</v>
      </c>
      <c r="Q939" s="613"/>
      <c r="R939" s="40"/>
      <c r="S939" s="40"/>
      <c r="T939" s="4"/>
      <c r="U939" s="38"/>
      <c r="V939" s="38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  <c r="AG939" s="38"/>
    </row>
    <row r="940" spans="2:33" ht="15" customHeight="1" x14ac:dyDescent="0.25">
      <c r="B940" s="95"/>
      <c r="L940" s="495">
        <f>Samples!C923</f>
        <v>0</v>
      </c>
      <c r="M940" s="4" t="s">
        <v>5</v>
      </c>
      <c r="Q940" s="613"/>
      <c r="R940" s="40"/>
      <c r="S940" s="40"/>
      <c r="T940" s="4"/>
      <c r="U940" s="38"/>
      <c r="V940" s="38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  <c r="AG940" s="38"/>
    </row>
    <row r="941" spans="2:33" ht="15" customHeight="1" x14ac:dyDescent="0.25">
      <c r="B941" s="95"/>
      <c r="L941" s="495">
        <f>Samples!C924</f>
        <v>0</v>
      </c>
      <c r="M941" s="4" t="s">
        <v>5</v>
      </c>
      <c r="Q941" s="613"/>
      <c r="R941" s="40"/>
      <c r="S941" s="40"/>
      <c r="T941" s="4"/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  <c r="AG941" s="38"/>
    </row>
    <row r="942" spans="2:33" ht="15" customHeight="1" x14ac:dyDescent="0.25">
      <c r="B942" s="95"/>
      <c r="L942" s="495">
        <f>Samples!C925</f>
        <v>0</v>
      </c>
      <c r="M942" s="4" t="s">
        <v>5</v>
      </c>
      <c r="Q942" s="613"/>
      <c r="R942" s="40"/>
      <c r="S942" s="40"/>
      <c r="T942" s="4"/>
      <c r="U942" s="38"/>
      <c r="V942" s="38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  <c r="AG942" s="38"/>
    </row>
    <row r="943" spans="2:33" ht="15" customHeight="1" x14ac:dyDescent="0.25">
      <c r="B943" s="95"/>
      <c r="L943" s="495">
        <f>Samples!C926</f>
        <v>0</v>
      </c>
      <c r="M943" s="4" t="s">
        <v>5</v>
      </c>
      <c r="Q943" s="613"/>
      <c r="R943" s="40"/>
      <c r="S943" s="40"/>
      <c r="T943" s="4"/>
      <c r="U943" s="38"/>
      <c r="V943" s="38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  <c r="AG943" s="38"/>
    </row>
    <row r="944" spans="2:33" ht="15" customHeight="1" x14ac:dyDescent="0.25">
      <c r="B944" s="95"/>
      <c r="L944" s="495">
        <f>Samples!C927</f>
        <v>0</v>
      </c>
      <c r="M944" s="4" t="s">
        <v>5</v>
      </c>
      <c r="Q944" s="613"/>
      <c r="R944" s="40"/>
      <c r="S944" s="40"/>
      <c r="T944" s="4"/>
      <c r="U944" s="38"/>
      <c r="V944" s="38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  <c r="AG944" s="38"/>
    </row>
    <row r="945" spans="2:33" ht="15" customHeight="1" x14ac:dyDescent="0.25">
      <c r="B945" s="95"/>
      <c r="L945" s="495">
        <f>Samples!C928</f>
        <v>0</v>
      </c>
      <c r="M945" s="4" t="s">
        <v>5</v>
      </c>
      <c r="Q945" s="613"/>
      <c r="R945" s="40"/>
      <c r="S945" s="40"/>
      <c r="T945" s="4"/>
      <c r="U945" s="38"/>
      <c r="V945" s="38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  <c r="AG945" s="38"/>
    </row>
    <row r="946" spans="2:33" ht="15" customHeight="1" x14ac:dyDescent="0.25">
      <c r="B946" s="95"/>
      <c r="L946" s="495">
        <f>Samples!C929</f>
        <v>0</v>
      </c>
      <c r="M946" s="4" t="s">
        <v>5</v>
      </c>
      <c r="Q946" s="613"/>
      <c r="R946" s="40"/>
      <c r="S946" s="40"/>
      <c r="T946" s="4"/>
      <c r="U946" s="38"/>
      <c r="V946" s="38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  <c r="AG946" s="38"/>
    </row>
    <row r="947" spans="2:33" ht="15" customHeight="1" x14ac:dyDescent="0.25">
      <c r="B947" s="95"/>
      <c r="L947" s="495">
        <f>Samples!C930</f>
        <v>0</v>
      </c>
      <c r="M947" s="4" t="s">
        <v>5</v>
      </c>
      <c r="Q947" s="613"/>
      <c r="R947" s="40"/>
      <c r="S947" s="40"/>
      <c r="T947" s="4"/>
      <c r="U947" s="38"/>
      <c r="V947" s="38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  <c r="AG947" s="38"/>
    </row>
    <row r="948" spans="2:33" ht="15" customHeight="1" x14ac:dyDescent="0.25">
      <c r="B948" s="95"/>
      <c r="L948" s="495">
        <f>Samples!C931</f>
        <v>0</v>
      </c>
      <c r="M948" s="4" t="s">
        <v>5</v>
      </c>
      <c r="Q948" s="613"/>
      <c r="R948" s="40"/>
      <c r="S948" s="40"/>
      <c r="T948" s="4"/>
      <c r="U948" s="38"/>
      <c r="V948" s="38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  <c r="AG948" s="38"/>
    </row>
    <row r="949" spans="2:33" ht="15" customHeight="1" x14ac:dyDescent="0.25">
      <c r="B949" s="95"/>
      <c r="L949" s="495">
        <f>Samples!C932</f>
        <v>0</v>
      </c>
      <c r="M949" s="4" t="s">
        <v>5</v>
      </c>
      <c r="Q949" s="613"/>
      <c r="R949" s="40"/>
      <c r="S949" s="40"/>
      <c r="T949" s="4"/>
      <c r="U949" s="38"/>
      <c r="V949" s="38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  <c r="AG949" s="38"/>
    </row>
    <row r="950" spans="2:33" ht="15" customHeight="1" x14ac:dyDescent="0.25">
      <c r="B950" s="95"/>
      <c r="L950" s="495">
        <f>Samples!C933</f>
        <v>0</v>
      </c>
      <c r="M950" s="4" t="s">
        <v>5</v>
      </c>
      <c r="Q950" s="613"/>
      <c r="R950" s="40"/>
      <c r="S950" s="40"/>
      <c r="T950" s="4"/>
      <c r="U950" s="38"/>
      <c r="V950" s="38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  <c r="AG950" s="38"/>
    </row>
    <row r="951" spans="2:33" ht="15" customHeight="1" x14ac:dyDescent="0.25">
      <c r="B951" s="95"/>
      <c r="L951" s="495">
        <f>Samples!C934</f>
        <v>0</v>
      </c>
      <c r="M951" s="4" t="s">
        <v>5</v>
      </c>
      <c r="Q951" s="613"/>
      <c r="R951" s="40"/>
      <c r="S951" s="40"/>
      <c r="T951" s="4"/>
      <c r="U951" s="38"/>
      <c r="V951" s="38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  <c r="AG951" s="38"/>
    </row>
    <row r="952" spans="2:33" ht="15" customHeight="1" x14ac:dyDescent="0.25">
      <c r="B952" s="95"/>
      <c r="L952" s="495">
        <f>Samples!C935</f>
        <v>0</v>
      </c>
      <c r="M952" s="4" t="s">
        <v>5</v>
      </c>
      <c r="Q952" s="613"/>
      <c r="R952" s="40"/>
      <c r="S952" s="40"/>
      <c r="T952" s="4"/>
      <c r="U952" s="38"/>
      <c r="V952" s="38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  <c r="AG952" s="38"/>
    </row>
    <row r="953" spans="2:33" ht="15" customHeight="1" x14ac:dyDescent="0.25">
      <c r="B953" s="95"/>
      <c r="L953" s="495">
        <f>Samples!C936</f>
        <v>0</v>
      </c>
      <c r="M953" s="4" t="s">
        <v>5</v>
      </c>
      <c r="Q953" s="613"/>
      <c r="R953" s="40"/>
      <c r="S953" s="40"/>
      <c r="T953" s="4"/>
      <c r="U953" s="38"/>
      <c r="V953" s="38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  <c r="AG953" s="38"/>
    </row>
    <row r="954" spans="2:33" ht="15" customHeight="1" x14ac:dyDescent="0.25">
      <c r="B954" s="95"/>
      <c r="L954" s="495">
        <f>Samples!C937</f>
        <v>0</v>
      </c>
      <c r="M954" s="4" t="s">
        <v>5</v>
      </c>
      <c r="Q954" s="613"/>
      <c r="R954" s="40"/>
      <c r="S954" s="40"/>
      <c r="T954" s="4"/>
      <c r="U954" s="38"/>
      <c r="V954" s="38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  <c r="AG954" s="38"/>
    </row>
    <row r="955" spans="2:33" ht="15" customHeight="1" x14ac:dyDescent="0.25">
      <c r="B955" s="95"/>
      <c r="L955" s="495">
        <f>Samples!C938</f>
        <v>0</v>
      </c>
      <c r="M955" s="4" t="s">
        <v>5</v>
      </c>
      <c r="Q955" s="613"/>
      <c r="R955" s="40"/>
      <c r="S955" s="40"/>
      <c r="T955" s="4"/>
      <c r="U955" s="38"/>
      <c r="V955" s="38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  <c r="AG955" s="38"/>
    </row>
    <row r="956" spans="2:33" ht="15" customHeight="1" x14ac:dyDescent="0.25">
      <c r="B956" s="95"/>
      <c r="L956" s="495">
        <f>Samples!C939</f>
        <v>0</v>
      </c>
      <c r="M956" s="4" t="s">
        <v>5</v>
      </c>
      <c r="Q956" s="613"/>
      <c r="R956" s="40"/>
      <c r="S956" s="40"/>
      <c r="T956" s="4"/>
      <c r="U956" s="38"/>
      <c r="V956" s="38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  <c r="AG956" s="38"/>
    </row>
    <row r="957" spans="2:33" ht="15" customHeight="1" x14ac:dyDescent="0.25">
      <c r="B957" s="95"/>
      <c r="L957" s="495">
        <f>Samples!C940</f>
        <v>0</v>
      </c>
      <c r="M957" s="4" t="s">
        <v>5</v>
      </c>
      <c r="Q957" s="613"/>
      <c r="R957" s="40"/>
      <c r="S957" s="40"/>
      <c r="T957" s="4"/>
      <c r="U957" s="38"/>
      <c r="V957" s="38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  <c r="AG957" s="38"/>
    </row>
    <row r="958" spans="2:33" ht="15" customHeight="1" x14ac:dyDescent="0.25">
      <c r="B958" s="95"/>
      <c r="L958" s="495">
        <f>Samples!C941</f>
        <v>0</v>
      </c>
      <c r="M958" s="4" t="s">
        <v>5</v>
      </c>
      <c r="Q958" s="613"/>
      <c r="R958" s="40"/>
      <c r="S958" s="40"/>
      <c r="T958" s="4"/>
      <c r="U958" s="38"/>
      <c r="V958" s="38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  <c r="AG958" s="38"/>
    </row>
    <row r="959" spans="2:33" ht="15" customHeight="1" x14ac:dyDescent="0.25">
      <c r="B959" s="95"/>
      <c r="L959" s="495">
        <f>Samples!C942</f>
        <v>0</v>
      </c>
      <c r="M959" s="4" t="s">
        <v>5</v>
      </c>
      <c r="Q959" s="613"/>
      <c r="R959" s="40"/>
      <c r="S959" s="40"/>
      <c r="T959" s="4"/>
      <c r="U959" s="38"/>
      <c r="V959" s="38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  <c r="AG959" s="38"/>
    </row>
    <row r="960" spans="2:33" ht="15" customHeight="1" x14ac:dyDescent="0.25">
      <c r="B960" s="95"/>
      <c r="L960" s="495">
        <f>Samples!C943</f>
        <v>0</v>
      </c>
      <c r="M960" s="4" t="s">
        <v>5</v>
      </c>
      <c r="Q960" s="613"/>
      <c r="R960" s="40"/>
      <c r="S960" s="40"/>
      <c r="T960" s="4"/>
      <c r="U960" s="38"/>
      <c r="V960" s="38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  <c r="AG960" s="38"/>
    </row>
    <row r="961" spans="2:33" ht="15" customHeight="1" x14ac:dyDescent="0.25">
      <c r="B961" s="95"/>
      <c r="L961" s="495">
        <f>Samples!C944</f>
        <v>0</v>
      </c>
      <c r="M961" s="4" t="s">
        <v>5</v>
      </c>
      <c r="Q961" s="613"/>
      <c r="R961" s="40"/>
      <c r="S961" s="40"/>
      <c r="T961" s="4"/>
      <c r="U961" s="38"/>
      <c r="V961" s="38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  <c r="AG961" s="38"/>
    </row>
    <row r="962" spans="2:33" ht="15" customHeight="1" x14ac:dyDescent="0.25">
      <c r="B962" s="95"/>
      <c r="L962" s="495">
        <f>Samples!C945</f>
        <v>0</v>
      </c>
      <c r="M962" s="4" t="s">
        <v>5</v>
      </c>
      <c r="Q962" s="613"/>
      <c r="R962" s="40"/>
      <c r="S962" s="40"/>
      <c r="T962" s="4"/>
      <c r="U962" s="38"/>
      <c r="V962" s="38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  <c r="AG962" s="38"/>
    </row>
    <row r="963" spans="2:33" ht="15" customHeight="1" x14ac:dyDescent="0.25">
      <c r="B963" s="95"/>
      <c r="L963" s="495">
        <f>Samples!C946</f>
        <v>0</v>
      </c>
      <c r="M963" s="4" t="s">
        <v>5</v>
      </c>
      <c r="Q963" s="613"/>
      <c r="R963" s="40"/>
      <c r="S963" s="40"/>
      <c r="T963" s="4"/>
      <c r="U963" s="38"/>
      <c r="V963" s="38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  <c r="AG963" s="38"/>
    </row>
    <row r="964" spans="2:33" ht="15" customHeight="1" x14ac:dyDescent="0.25">
      <c r="B964" s="95"/>
      <c r="L964" s="495">
        <f>Samples!C947</f>
        <v>0</v>
      </c>
      <c r="M964" s="4" t="s">
        <v>5</v>
      </c>
      <c r="Q964" s="613"/>
      <c r="R964" s="40"/>
      <c r="S964" s="40"/>
      <c r="T964" s="4"/>
      <c r="U964" s="38"/>
      <c r="V964" s="38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  <c r="AG964" s="38"/>
    </row>
    <row r="965" spans="2:33" ht="15" customHeight="1" x14ac:dyDescent="0.25">
      <c r="B965" s="95"/>
      <c r="L965" s="495">
        <f>Samples!C948</f>
        <v>0</v>
      </c>
      <c r="M965" s="4" t="s">
        <v>5</v>
      </c>
      <c r="Q965" s="613"/>
      <c r="R965" s="40"/>
      <c r="S965" s="40"/>
      <c r="T965" s="4"/>
      <c r="U965" s="38"/>
      <c r="V965" s="38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  <c r="AG965" s="38"/>
    </row>
    <row r="966" spans="2:33" ht="15" customHeight="1" x14ac:dyDescent="0.25">
      <c r="B966" s="95"/>
      <c r="L966" s="495">
        <f>Samples!C949</f>
        <v>0</v>
      </c>
      <c r="M966" s="4" t="s">
        <v>5</v>
      </c>
      <c r="Q966" s="613"/>
      <c r="R966" s="40"/>
      <c r="S966" s="40"/>
      <c r="T966" s="4"/>
      <c r="U966" s="38"/>
      <c r="V966" s="38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  <c r="AG966" s="38"/>
    </row>
    <row r="967" spans="2:33" ht="15" customHeight="1" x14ac:dyDescent="0.25">
      <c r="B967" s="95"/>
      <c r="L967" s="495">
        <f>Samples!C950</f>
        <v>0</v>
      </c>
      <c r="M967" s="4" t="s">
        <v>5</v>
      </c>
      <c r="Q967" s="613"/>
      <c r="R967" s="40"/>
      <c r="S967" s="40"/>
      <c r="T967" s="4"/>
      <c r="U967" s="38"/>
      <c r="V967" s="38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  <c r="AG967" s="38"/>
    </row>
    <row r="968" spans="2:33" ht="15" customHeight="1" x14ac:dyDescent="0.25">
      <c r="B968" s="95"/>
      <c r="L968" s="495">
        <f>Samples!C951</f>
        <v>0</v>
      </c>
      <c r="M968" s="4" t="s">
        <v>5</v>
      </c>
      <c r="Q968" s="613"/>
      <c r="R968" s="40"/>
      <c r="S968" s="40"/>
      <c r="T968" s="4"/>
      <c r="U968" s="38"/>
      <c r="V968" s="38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  <c r="AG968" s="38"/>
    </row>
    <row r="969" spans="2:33" ht="15" customHeight="1" x14ac:dyDescent="0.25">
      <c r="B969" s="95"/>
      <c r="L969" s="495">
        <f>Samples!C952</f>
        <v>0</v>
      </c>
      <c r="M969" s="4" t="s">
        <v>5</v>
      </c>
      <c r="Q969" s="613"/>
      <c r="R969" s="40"/>
      <c r="S969" s="40"/>
      <c r="T969" s="4"/>
      <c r="U969" s="38"/>
      <c r="V969" s="38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  <c r="AG969" s="38"/>
    </row>
    <row r="970" spans="2:33" ht="15" customHeight="1" x14ac:dyDescent="0.25">
      <c r="B970" s="95"/>
      <c r="L970" s="495">
        <f>Samples!C953</f>
        <v>0</v>
      </c>
      <c r="M970" s="4" t="s">
        <v>5</v>
      </c>
      <c r="Q970" s="613"/>
      <c r="R970" s="40"/>
      <c r="S970" s="40"/>
      <c r="T970" s="4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  <c r="AG970" s="38"/>
    </row>
    <row r="971" spans="2:33" ht="15" customHeight="1" x14ac:dyDescent="0.25">
      <c r="B971" s="95"/>
      <c r="L971" s="495">
        <f>Samples!C954</f>
        <v>0</v>
      </c>
      <c r="M971" s="4" t="s">
        <v>5</v>
      </c>
      <c r="Q971" s="613"/>
      <c r="R971" s="40"/>
      <c r="S971" s="40"/>
      <c r="T971" s="4"/>
      <c r="U971" s="38"/>
      <c r="V971" s="38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  <c r="AG971" s="38"/>
    </row>
    <row r="972" spans="2:33" ht="15" customHeight="1" x14ac:dyDescent="0.25">
      <c r="B972" s="95"/>
      <c r="L972" s="495">
        <f>Samples!C955</f>
        <v>0</v>
      </c>
      <c r="M972" s="4" t="s">
        <v>5</v>
      </c>
      <c r="Q972" s="613"/>
      <c r="R972" s="40"/>
      <c r="S972" s="40"/>
      <c r="T972" s="4"/>
      <c r="U972" s="38"/>
      <c r="V972" s="38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  <c r="AG972" s="38"/>
    </row>
    <row r="973" spans="2:33" ht="15" customHeight="1" x14ac:dyDescent="0.25">
      <c r="B973" s="95"/>
      <c r="L973" s="495">
        <f>Samples!C956</f>
        <v>0</v>
      </c>
      <c r="M973" s="4" t="s">
        <v>5</v>
      </c>
      <c r="Q973" s="613"/>
      <c r="R973" s="40"/>
      <c r="S973" s="40"/>
      <c r="T973" s="4"/>
      <c r="U973" s="38"/>
      <c r="V973" s="38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  <c r="AG973" s="38"/>
    </row>
    <row r="974" spans="2:33" ht="15" customHeight="1" x14ac:dyDescent="0.25">
      <c r="B974" s="95"/>
      <c r="L974" s="495">
        <f>Samples!C957</f>
        <v>0</v>
      </c>
      <c r="M974" s="4" t="s">
        <v>5</v>
      </c>
      <c r="Q974" s="613"/>
      <c r="R974" s="40"/>
      <c r="S974" s="40"/>
      <c r="T974" s="4"/>
      <c r="U974" s="38"/>
      <c r="V974" s="38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  <c r="AG974" s="38"/>
    </row>
    <row r="975" spans="2:33" ht="15" customHeight="1" x14ac:dyDescent="0.25">
      <c r="B975" s="95"/>
      <c r="L975" s="495">
        <f>Samples!C958</f>
        <v>0</v>
      </c>
      <c r="M975" s="4" t="s">
        <v>5</v>
      </c>
      <c r="Q975" s="613"/>
      <c r="R975" s="40"/>
      <c r="S975" s="40"/>
      <c r="T975" s="4"/>
      <c r="U975" s="38"/>
      <c r="V975" s="38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  <c r="AG975" s="38"/>
    </row>
    <row r="976" spans="2:33" ht="15" customHeight="1" x14ac:dyDescent="0.25">
      <c r="B976" s="95"/>
      <c r="L976" s="495">
        <f>Samples!C959</f>
        <v>0</v>
      </c>
      <c r="M976" s="4" t="s">
        <v>5</v>
      </c>
      <c r="Q976" s="613"/>
      <c r="R976" s="40"/>
      <c r="S976" s="40"/>
      <c r="T976" s="4"/>
      <c r="U976" s="38"/>
      <c r="V976" s="38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  <c r="AG976" s="38"/>
    </row>
    <row r="977" spans="2:33" ht="15" customHeight="1" x14ac:dyDescent="0.25">
      <c r="B977" s="95"/>
      <c r="L977" s="495">
        <f>Samples!C960</f>
        <v>0</v>
      </c>
      <c r="M977" s="4" t="s">
        <v>5</v>
      </c>
      <c r="Q977" s="613"/>
      <c r="R977" s="40"/>
      <c r="S977" s="40"/>
      <c r="T977" s="4"/>
      <c r="U977" s="38"/>
      <c r="V977" s="38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  <c r="AG977" s="38"/>
    </row>
    <row r="978" spans="2:33" ht="15" customHeight="1" x14ac:dyDescent="0.25">
      <c r="B978" s="95"/>
      <c r="L978" s="495">
        <f>Samples!C961</f>
        <v>0</v>
      </c>
      <c r="M978" s="4" t="s">
        <v>5</v>
      </c>
      <c r="Q978" s="613"/>
      <c r="R978" s="40"/>
      <c r="S978" s="40"/>
      <c r="T978" s="4"/>
      <c r="U978" s="38"/>
      <c r="V978" s="38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  <c r="AG978" s="38"/>
    </row>
    <row r="979" spans="2:33" ht="15" customHeight="1" x14ac:dyDescent="0.25">
      <c r="B979" s="95"/>
      <c r="L979" s="495">
        <f>Samples!C962</f>
        <v>0</v>
      </c>
      <c r="M979" s="4" t="s">
        <v>5</v>
      </c>
      <c r="Q979" s="613"/>
      <c r="R979" s="40"/>
      <c r="S979" s="40"/>
      <c r="T979" s="4"/>
      <c r="U979" s="38"/>
      <c r="V979" s="38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  <c r="AG979" s="38"/>
    </row>
    <row r="980" spans="2:33" ht="15" customHeight="1" x14ac:dyDescent="0.25">
      <c r="B980" s="95"/>
      <c r="L980" s="495">
        <f>Samples!C963</f>
        <v>0</v>
      </c>
      <c r="M980" s="4" t="s">
        <v>5</v>
      </c>
      <c r="Q980" s="613"/>
      <c r="R980" s="40"/>
      <c r="S980" s="40"/>
      <c r="T980" s="4"/>
      <c r="U980" s="38"/>
      <c r="V980" s="38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  <c r="AG980" s="38"/>
    </row>
    <row r="981" spans="2:33" ht="15" customHeight="1" x14ac:dyDescent="0.25">
      <c r="B981" s="95"/>
      <c r="L981" s="495">
        <f>Samples!C964</f>
        <v>0</v>
      </c>
      <c r="M981" s="4" t="s">
        <v>5</v>
      </c>
      <c r="Q981" s="613"/>
      <c r="R981" s="40"/>
      <c r="S981" s="40"/>
      <c r="T981" s="4"/>
      <c r="U981" s="38"/>
      <c r="V981" s="38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  <c r="AG981" s="38"/>
    </row>
    <row r="982" spans="2:33" ht="15" customHeight="1" x14ac:dyDescent="0.25">
      <c r="B982" s="95"/>
      <c r="L982" s="495">
        <f>Samples!C965</f>
        <v>0</v>
      </c>
      <c r="M982" s="4" t="s">
        <v>5</v>
      </c>
      <c r="Q982" s="613"/>
      <c r="R982" s="40"/>
      <c r="S982" s="40"/>
      <c r="T982" s="4"/>
      <c r="U982" s="38"/>
      <c r="V982" s="38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  <c r="AG982" s="38"/>
    </row>
    <row r="983" spans="2:33" ht="15" customHeight="1" x14ac:dyDescent="0.25">
      <c r="B983" s="95"/>
      <c r="L983" s="495">
        <f>Samples!C966</f>
        <v>0</v>
      </c>
      <c r="M983" s="4" t="s">
        <v>5</v>
      </c>
      <c r="Q983" s="613"/>
      <c r="R983" s="40"/>
      <c r="S983" s="40"/>
      <c r="T983" s="4"/>
      <c r="U983" s="38"/>
      <c r="V983" s="38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  <c r="AG983" s="38"/>
    </row>
    <row r="984" spans="2:33" ht="15" customHeight="1" x14ac:dyDescent="0.25">
      <c r="B984" s="95"/>
      <c r="L984" s="495">
        <f>Samples!C967</f>
        <v>0</v>
      </c>
      <c r="M984" s="4" t="s">
        <v>5</v>
      </c>
      <c r="Q984" s="613"/>
      <c r="R984" s="40"/>
      <c r="S984" s="40"/>
      <c r="T984" s="4"/>
      <c r="U984" s="38"/>
      <c r="V984" s="38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  <c r="AG984" s="38"/>
    </row>
    <row r="985" spans="2:33" ht="15" customHeight="1" x14ac:dyDescent="0.25">
      <c r="B985" s="95"/>
      <c r="L985" s="495">
        <f>Samples!C968</f>
        <v>0</v>
      </c>
      <c r="M985" s="4" t="s">
        <v>5</v>
      </c>
      <c r="Q985" s="613"/>
      <c r="R985" s="40"/>
      <c r="S985" s="40"/>
      <c r="T985" s="4"/>
      <c r="U985" s="38"/>
      <c r="V985" s="38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  <c r="AG985" s="38"/>
    </row>
    <row r="986" spans="2:33" ht="15" customHeight="1" x14ac:dyDescent="0.25">
      <c r="B986" s="95"/>
      <c r="L986" s="495">
        <f>Samples!C969</f>
        <v>0</v>
      </c>
      <c r="M986" s="4" t="s">
        <v>5</v>
      </c>
      <c r="Q986" s="613"/>
      <c r="R986" s="40"/>
      <c r="S986" s="40"/>
      <c r="T986" s="4"/>
      <c r="U986" s="38"/>
      <c r="V986" s="38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  <c r="AG986" s="38"/>
    </row>
    <row r="987" spans="2:33" ht="15" customHeight="1" x14ac:dyDescent="0.25">
      <c r="B987" s="95"/>
      <c r="L987" s="495">
        <f>Samples!C970</f>
        <v>0</v>
      </c>
      <c r="M987" s="4" t="s">
        <v>5</v>
      </c>
      <c r="Q987" s="613"/>
      <c r="R987" s="40"/>
      <c r="S987" s="40"/>
      <c r="T987" s="4"/>
      <c r="U987" s="38"/>
      <c r="V987" s="38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  <c r="AG987" s="38"/>
    </row>
    <row r="988" spans="2:33" ht="15" customHeight="1" x14ac:dyDescent="0.25">
      <c r="B988" s="95"/>
      <c r="L988" s="495">
        <f>Samples!C971</f>
        <v>0</v>
      </c>
      <c r="M988" s="4" t="s">
        <v>5</v>
      </c>
      <c r="Q988" s="613"/>
      <c r="R988" s="40"/>
      <c r="S988" s="40"/>
      <c r="T988" s="4"/>
      <c r="U988" s="38"/>
      <c r="V988" s="38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  <c r="AG988" s="38"/>
    </row>
    <row r="989" spans="2:33" ht="15" customHeight="1" x14ac:dyDescent="0.25">
      <c r="B989" s="95"/>
      <c r="L989" s="495">
        <f>Samples!C972</f>
        <v>0</v>
      </c>
      <c r="M989" s="4" t="s">
        <v>5</v>
      </c>
      <c r="Q989" s="613"/>
      <c r="R989" s="40"/>
      <c r="S989" s="40"/>
      <c r="T989" s="4"/>
      <c r="U989" s="38"/>
      <c r="V989" s="38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  <c r="AG989" s="38"/>
    </row>
    <row r="990" spans="2:33" ht="15" customHeight="1" x14ac:dyDescent="0.25">
      <c r="B990" s="95"/>
      <c r="L990" s="495">
        <f>Samples!C973</f>
        <v>0</v>
      </c>
      <c r="M990" s="4" t="s">
        <v>5</v>
      </c>
      <c r="Q990" s="613"/>
      <c r="R990" s="40"/>
      <c r="S990" s="40"/>
      <c r="T990" s="4"/>
      <c r="U990" s="38"/>
      <c r="V990" s="38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  <c r="AG990" s="38"/>
    </row>
    <row r="991" spans="2:33" ht="15" customHeight="1" x14ac:dyDescent="0.25">
      <c r="B991" s="95"/>
      <c r="L991" s="495">
        <f>Samples!C974</f>
        <v>0</v>
      </c>
      <c r="M991" s="4" t="s">
        <v>5</v>
      </c>
      <c r="Q991" s="613"/>
      <c r="R991" s="40"/>
      <c r="S991" s="40"/>
      <c r="T991" s="4"/>
      <c r="U991" s="38"/>
      <c r="V991" s="38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  <c r="AG991" s="38"/>
    </row>
    <row r="992" spans="2:33" ht="15" customHeight="1" x14ac:dyDescent="0.25">
      <c r="B992" s="95"/>
      <c r="L992" s="495">
        <f>Samples!C975</f>
        <v>0</v>
      </c>
      <c r="M992" s="4" t="s">
        <v>5</v>
      </c>
      <c r="Q992" s="613"/>
      <c r="R992" s="40"/>
      <c r="S992" s="40"/>
      <c r="T992" s="4"/>
      <c r="U992" s="38"/>
      <c r="V992" s="38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  <c r="AG992" s="38"/>
    </row>
    <row r="993" spans="2:33" ht="15" customHeight="1" x14ac:dyDescent="0.25">
      <c r="B993" s="95"/>
      <c r="L993" s="495">
        <f>Samples!C976</f>
        <v>0</v>
      </c>
      <c r="M993" s="4" t="s">
        <v>5</v>
      </c>
      <c r="Q993" s="613"/>
      <c r="R993" s="40"/>
      <c r="S993" s="40"/>
      <c r="T993" s="4"/>
      <c r="U993" s="38"/>
      <c r="V993" s="38"/>
      <c r="W993" s="38"/>
      <c r="X993" s="38"/>
      <c r="Y993" s="38"/>
      <c r="Z993" s="38"/>
      <c r="AA993" s="38"/>
      <c r="AB993" s="38"/>
      <c r="AC993" s="38"/>
      <c r="AD993" s="38"/>
      <c r="AE993" s="38"/>
      <c r="AF993" s="38"/>
      <c r="AG993" s="38"/>
    </row>
    <row r="994" spans="2:33" ht="15" customHeight="1" x14ac:dyDescent="0.25">
      <c r="B994" s="95"/>
      <c r="L994" s="495">
        <f>Samples!C977</f>
        <v>0</v>
      </c>
      <c r="M994" s="4" t="s">
        <v>5</v>
      </c>
      <c r="Q994" s="613"/>
      <c r="R994" s="40"/>
      <c r="S994" s="40"/>
      <c r="T994" s="4"/>
      <c r="U994" s="38"/>
      <c r="V994" s="38"/>
      <c r="W994" s="38"/>
      <c r="X994" s="38"/>
      <c r="Y994" s="38"/>
      <c r="Z994" s="38"/>
      <c r="AA994" s="38"/>
      <c r="AB994" s="38"/>
      <c r="AC994" s="38"/>
      <c r="AD994" s="38"/>
      <c r="AE994" s="38"/>
      <c r="AF994" s="38"/>
      <c r="AG994" s="38"/>
    </row>
    <row r="995" spans="2:33" ht="15" customHeight="1" x14ac:dyDescent="0.25">
      <c r="B995" s="95"/>
      <c r="L995" s="495">
        <f>Samples!C978</f>
        <v>0</v>
      </c>
      <c r="M995" s="4" t="s">
        <v>5</v>
      </c>
      <c r="Q995" s="613"/>
      <c r="R995" s="40"/>
      <c r="S995" s="40"/>
      <c r="T995" s="4"/>
      <c r="U995" s="38"/>
      <c r="V995" s="38"/>
      <c r="W995" s="38"/>
      <c r="X995" s="38"/>
      <c r="Y995" s="38"/>
      <c r="Z995" s="38"/>
      <c r="AA995" s="38"/>
      <c r="AB995" s="38"/>
      <c r="AC995" s="38"/>
      <c r="AD995" s="38"/>
      <c r="AE995" s="38"/>
      <c r="AF995" s="38"/>
      <c r="AG995" s="38"/>
    </row>
    <row r="996" spans="2:33" ht="15" customHeight="1" x14ac:dyDescent="0.25">
      <c r="B996" s="95"/>
      <c r="L996" s="495">
        <f>Samples!C979</f>
        <v>0</v>
      </c>
      <c r="M996" s="4" t="s">
        <v>5</v>
      </c>
      <c r="Q996" s="613"/>
      <c r="R996" s="40"/>
      <c r="S996" s="40"/>
      <c r="T996" s="4"/>
      <c r="U996" s="38"/>
      <c r="V996" s="38"/>
      <c r="W996" s="38"/>
      <c r="X996" s="38"/>
      <c r="Y996" s="38"/>
      <c r="Z996" s="38"/>
      <c r="AA996" s="38"/>
      <c r="AB996" s="38"/>
      <c r="AC996" s="38"/>
      <c r="AD996" s="38"/>
      <c r="AE996" s="38"/>
      <c r="AF996" s="38"/>
      <c r="AG996" s="38"/>
    </row>
    <row r="997" spans="2:33" ht="15" customHeight="1" x14ac:dyDescent="0.25">
      <c r="B997" s="95"/>
      <c r="L997" s="495">
        <f>Samples!C980</f>
        <v>0</v>
      </c>
      <c r="M997" s="4" t="s">
        <v>5</v>
      </c>
      <c r="Q997" s="613"/>
      <c r="R997" s="40"/>
      <c r="S997" s="40"/>
      <c r="T997" s="4"/>
      <c r="U997" s="38"/>
      <c r="V997" s="38"/>
      <c r="W997" s="38"/>
      <c r="X997" s="38"/>
      <c r="Y997" s="38"/>
      <c r="Z997" s="38"/>
      <c r="AA997" s="38"/>
      <c r="AB997" s="38"/>
      <c r="AC997" s="38"/>
      <c r="AD997" s="38"/>
      <c r="AE997" s="38"/>
      <c r="AF997" s="38"/>
      <c r="AG997" s="38"/>
    </row>
    <row r="998" spans="2:33" ht="15" customHeight="1" x14ac:dyDescent="0.25">
      <c r="B998" s="95"/>
      <c r="L998" s="495">
        <f>Samples!C981</f>
        <v>0</v>
      </c>
      <c r="M998" s="4" t="s">
        <v>5</v>
      </c>
      <c r="Q998" s="613"/>
      <c r="R998" s="40"/>
      <c r="S998" s="40"/>
      <c r="T998" s="4"/>
      <c r="U998" s="38"/>
      <c r="V998" s="38"/>
      <c r="W998" s="38"/>
      <c r="X998" s="38"/>
      <c r="Y998" s="38"/>
      <c r="Z998" s="38"/>
      <c r="AA998" s="38"/>
      <c r="AB998" s="38"/>
      <c r="AC998" s="38"/>
      <c r="AD998" s="38"/>
      <c r="AE998" s="38"/>
      <c r="AF998" s="38"/>
      <c r="AG998" s="38"/>
    </row>
    <row r="999" spans="2:33" ht="15" customHeight="1" x14ac:dyDescent="0.25">
      <c r="B999" s="95"/>
      <c r="L999" s="495">
        <f>Samples!C982</f>
        <v>0</v>
      </c>
      <c r="M999" s="4" t="s">
        <v>5</v>
      </c>
      <c r="Q999" s="613"/>
      <c r="R999" s="40"/>
      <c r="S999" s="40"/>
      <c r="T999" s="4"/>
      <c r="U999" s="38"/>
      <c r="V999" s="38"/>
      <c r="W999" s="38"/>
      <c r="X999" s="38"/>
      <c r="Y999" s="38"/>
      <c r="Z999" s="38"/>
      <c r="AA999" s="38"/>
      <c r="AB999" s="38"/>
      <c r="AC999" s="38"/>
      <c r="AD999" s="38"/>
      <c r="AE999" s="38"/>
      <c r="AF999" s="38"/>
      <c r="AG999" s="38"/>
    </row>
    <row r="1000" spans="2:33" ht="15" customHeight="1" x14ac:dyDescent="0.25">
      <c r="B1000" s="95"/>
      <c r="L1000" s="495">
        <f>Samples!C983</f>
        <v>0</v>
      </c>
      <c r="M1000" s="4" t="s">
        <v>5</v>
      </c>
      <c r="Q1000" s="613"/>
      <c r="R1000" s="40"/>
      <c r="S1000" s="40"/>
      <c r="T1000" s="4"/>
      <c r="U1000" s="38"/>
      <c r="V1000" s="38"/>
      <c r="W1000" s="38"/>
      <c r="X1000" s="38"/>
      <c r="Y1000" s="38"/>
      <c r="Z1000" s="38"/>
      <c r="AA1000" s="38"/>
      <c r="AB1000" s="38"/>
      <c r="AC1000" s="38"/>
      <c r="AD1000" s="38"/>
      <c r="AE1000" s="38"/>
      <c r="AF1000" s="38"/>
      <c r="AG1000" s="38"/>
    </row>
    <row r="1001" spans="2:33" ht="15" customHeight="1" x14ac:dyDescent="0.25">
      <c r="B1001" s="95"/>
      <c r="L1001" s="495">
        <f>Samples!C984</f>
        <v>0</v>
      </c>
      <c r="M1001" s="4" t="s">
        <v>5</v>
      </c>
      <c r="Q1001" s="613"/>
      <c r="R1001" s="40"/>
      <c r="S1001" s="40"/>
      <c r="T1001" s="4"/>
      <c r="U1001" s="38"/>
      <c r="V1001" s="38"/>
      <c r="W1001" s="38"/>
      <c r="X1001" s="38"/>
      <c r="Y1001" s="38"/>
      <c r="Z1001" s="38"/>
      <c r="AA1001" s="38"/>
      <c r="AB1001" s="38"/>
      <c r="AC1001" s="38"/>
      <c r="AD1001" s="38"/>
      <c r="AE1001" s="38"/>
      <c r="AF1001" s="38"/>
      <c r="AG1001" s="38"/>
    </row>
    <row r="1002" spans="2:33" ht="15" customHeight="1" x14ac:dyDescent="0.25">
      <c r="B1002" s="95"/>
      <c r="L1002" s="495">
        <f>Samples!C985</f>
        <v>0</v>
      </c>
      <c r="M1002" s="4" t="s">
        <v>5</v>
      </c>
      <c r="Q1002" s="613"/>
      <c r="R1002" s="40"/>
      <c r="S1002" s="40"/>
      <c r="T1002" s="4"/>
      <c r="U1002" s="38"/>
      <c r="V1002" s="38"/>
      <c r="W1002" s="38"/>
      <c r="X1002" s="38"/>
      <c r="Y1002" s="38"/>
      <c r="Z1002" s="38"/>
      <c r="AA1002" s="38"/>
      <c r="AB1002" s="38"/>
      <c r="AC1002" s="38"/>
      <c r="AD1002" s="38"/>
      <c r="AE1002" s="38"/>
      <c r="AF1002" s="38"/>
      <c r="AG1002" s="38"/>
    </row>
    <row r="1003" spans="2:33" ht="15" customHeight="1" x14ac:dyDescent="0.25">
      <c r="B1003" s="95"/>
      <c r="L1003" s="495">
        <f>Samples!C986</f>
        <v>0</v>
      </c>
      <c r="M1003" s="4" t="s">
        <v>5</v>
      </c>
      <c r="Q1003" s="613"/>
      <c r="R1003" s="40"/>
      <c r="S1003" s="40"/>
      <c r="T1003" s="4"/>
      <c r="U1003" s="38"/>
      <c r="V1003" s="38"/>
      <c r="W1003" s="38"/>
      <c r="X1003" s="38"/>
      <c r="Y1003" s="38"/>
      <c r="Z1003" s="38"/>
      <c r="AA1003" s="38"/>
      <c r="AB1003" s="38"/>
      <c r="AC1003" s="38"/>
      <c r="AD1003" s="38"/>
      <c r="AE1003" s="38"/>
      <c r="AF1003" s="38"/>
      <c r="AG1003" s="38"/>
    </row>
    <row r="1004" spans="2:33" ht="15" customHeight="1" x14ac:dyDescent="0.25">
      <c r="B1004" s="95"/>
      <c r="L1004" s="495">
        <f>Samples!C987</f>
        <v>0</v>
      </c>
      <c r="M1004" s="4" t="s">
        <v>5</v>
      </c>
      <c r="Q1004" s="40"/>
      <c r="R1004" s="40"/>
      <c r="S1004" s="40"/>
      <c r="T1004" s="4"/>
      <c r="U1004" s="38"/>
      <c r="V1004" s="38"/>
      <c r="W1004" s="38"/>
      <c r="X1004" s="38"/>
      <c r="Y1004" s="38"/>
      <c r="Z1004" s="38"/>
      <c r="AA1004" s="38"/>
      <c r="AB1004" s="38"/>
      <c r="AC1004" s="38"/>
      <c r="AD1004" s="38"/>
      <c r="AE1004" s="38"/>
      <c r="AF1004" s="38"/>
      <c r="AG1004" s="38"/>
    </row>
    <row r="1005" spans="2:33" ht="15" customHeight="1" x14ac:dyDescent="0.25">
      <c r="B1005" s="95"/>
      <c r="L1005" s="495">
        <f>Samples!C988</f>
        <v>0</v>
      </c>
      <c r="M1005" s="4" t="s">
        <v>5</v>
      </c>
      <c r="Q1005" s="40"/>
      <c r="R1005" s="40"/>
      <c r="S1005" s="40"/>
      <c r="T1005" s="4"/>
      <c r="U1005" s="38"/>
      <c r="V1005" s="38"/>
      <c r="W1005" s="38"/>
      <c r="X1005" s="38"/>
      <c r="Y1005" s="38"/>
      <c r="Z1005" s="38"/>
      <c r="AA1005" s="38"/>
      <c r="AB1005" s="38"/>
      <c r="AC1005" s="38"/>
      <c r="AD1005" s="38"/>
      <c r="AE1005" s="38"/>
      <c r="AF1005" s="38"/>
      <c r="AG1005" s="38"/>
    </row>
    <row r="1006" spans="2:33" ht="15" customHeight="1" x14ac:dyDescent="0.25">
      <c r="B1006" s="95"/>
      <c r="L1006" s="495">
        <f>Samples!C989</f>
        <v>0</v>
      </c>
      <c r="M1006" s="4" t="s">
        <v>5</v>
      </c>
      <c r="Q1006" s="40"/>
      <c r="R1006" s="40"/>
      <c r="S1006" s="40"/>
      <c r="T1006" s="4"/>
      <c r="U1006" s="38"/>
      <c r="V1006" s="38"/>
      <c r="W1006" s="38"/>
      <c r="X1006" s="38"/>
      <c r="Y1006" s="38"/>
      <c r="Z1006" s="38"/>
      <c r="AA1006" s="38"/>
      <c r="AB1006" s="38"/>
      <c r="AC1006" s="38"/>
      <c r="AD1006" s="38"/>
      <c r="AE1006" s="38"/>
      <c r="AF1006" s="38"/>
      <c r="AG1006" s="38"/>
    </row>
    <row r="1007" spans="2:33" ht="15" customHeight="1" x14ac:dyDescent="0.25">
      <c r="B1007" s="95"/>
      <c r="L1007" s="495">
        <f>Samples!C990</f>
        <v>0</v>
      </c>
      <c r="M1007" s="4" t="s">
        <v>5</v>
      </c>
      <c r="Q1007" s="40"/>
      <c r="R1007" s="40"/>
      <c r="S1007" s="40"/>
      <c r="T1007" s="4"/>
      <c r="U1007" s="38"/>
      <c r="V1007" s="38"/>
      <c r="W1007" s="38"/>
      <c r="X1007" s="38"/>
      <c r="Y1007" s="38"/>
      <c r="Z1007" s="38"/>
      <c r="AA1007" s="38"/>
      <c r="AB1007" s="38"/>
      <c r="AC1007" s="38"/>
      <c r="AD1007" s="38"/>
      <c r="AE1007" s="38"/>
      <c r="AF1007" s="38"/>
      <c r="AG1007" s="38"/>
    </row>
    <row r="1008" spans="2:33" ht="15" customHeight="1" x14ac:dyDescent="0.25">
      <c r="B1008" s="95"/>
      <c r="L1008" s="495">
        <f>Samples!C991</f>
        <v>0</v>
      </c>
      <c r="M1008" s="4" t="s">
        <v>5</v>
      </c>
      <c r="Q1008" s="40"/>
      <c r="R1008" s="40"/>
      <c r="S1008" s="40"/>
      <c r="T1008" s="4"/>
      <c r="U1008" s="38"/>
      <c r="V1008" s="38"/>
      <c r="W1008" s="38"/>
      <c r="X1008" s="38"/>
      <c r="Y1008" s="38"/>
      <c r="Z1008" s="38"/>
      <c r="AA1008" s="38"/>
      <c r="AB1008" s="38"/>
      <c r="AC1008" s="38"/>
      <c r="AD1008" s="38"/>
      <c r="AE1008" s="38"/>
      <c r="AF1008" s="38"/>
      <c r="AG1008" s="38"/>
    </row>
    <row r="1009" spans="2:33" ht="15" customHeight="1" x14ac:dyDescent="0.25">
      <c r="B1009" s="95"/>
      <c r="L1009" s="495">
        <f>Samples!C992</f>
        <v>0</v>
      </c>
      <c r="M1009" s="4" t="s">
        <v>5</v>
      </c>
      <c r="Q1009" s="40"/>
      <c r="R1009" s="40"/>
      <c r="S1009" s="40"/>
      <c r="T1009" s="4"/>
      <c r="U1009" s="38"/>
      <c r="V1009" s="38"/>
      <c r="W1009" s="38"/>
      <c r="X1009" s="38"/>
      <c r="Y1009" s="38"/>
      <c r="Z1009" s="38"/>
      <c r="AA1009" s="38"/>
      <c r="AB1009" s="38"/>
      <c r="AC1009" s="38"/>
      <c r="AD1009" s="38"/>
      <c r="AE1009" s="38"/>
      <c r="AF1009" s="38"/>
      <c r="AG1009" s="38"/>
    </row>
    <row r="1010" spans="2:33" ht="15" customHeight="1" x14ac:dyDescent="0.25">
      <c r="B1010" s="95"/>
      <c r="L1010" s="495">
        <f>Samples!C993</f>
        <v>0</v>
      </c>
      <c r="M1010" s="4" t="s">
        <v>5</v>
      </c>
      <c r="Q1010" s="40"/>
      <c r="R1010" s="40"/>
      <c r="S1010" s="40"/>
      <c r="T1010" s="4"/>
      <c r="U1010" s="38"/>
      <c r="V1010" s="38"/>
      <c r="W1010" s="38"/>
      <c r="X1010" s="38"/>
      <c r="Y1010" s="38"/>
      <c r="Z1010" s="38"/>
      <c r="AA1010" s="38"/>
      <c r="AB1010" s="38"/>
      <c r="AC1010" s="38"/>
      <c r="AD1010" s="38"/>
      <c r="AE1010" s="38"/>
      <c r="AF1010" s="38"/>
      <c r="AG1010" s="38"/>
    </row>
    <row r="1011" spans="2:33" ht="15" customHeight="1" x14ac:dyDescent="0.25">
      <c r="B1011" s="95"/>
      <c r="L1011" s="495">
        <f>Samples!C994</f>
        <v>0</v>
      </c>
      <c r="M1011" s="4" t="s">
        <v>5</v>
      </c>
      <c r="Q1011" s="40"/>
      <c r="R1011" s="40"/>
      <c r="S1011" s="40"/>
      <c r="T1011" s="4"/>
      <c r="U1011" s="38"/>
      <c r="V1011" s="38"/>
      <c r="W1011" s="38"/>
      <c r="X1011" s="38"/>
      <c r="Y1011" s="38"/>
      <c r="Z1011" s="38"/>
      <c r="AA1011" s="38"/>
      <c r="AB1011" s="38"/>
      <c r="AC1011" s="38"/>
      <c r="AD1011" s="38"/>
      <c r="AE1011" s="38"/>
      <c r="AF1011" s="38"/>
      <c r="AG1011" s="38"/>
    </row>
    <row r="1012" spans="2:33" ht="15" customHeight="1" x14ac:dyDescent="0.25">
      <c r="B1012" s="95"/>
      <c r="L1012" s="495">
        <f>Samples!C995</f>
        <v>0</v>
      </c>
      <c r="M1012" s="4" t="s">
        <v>5</v>
      </c>
      <c r="Q1012" s="40"/>
      <c r="R1012" s="40"/>
      <c r="S1012" s="40"/>
      <c r="T1012" s="4"/>
      <c r="U1012" s="38"/>
      <c r="V1012" s="38"/>
      <c r="W1012" s="38"/>
      <c r="X1012" s="38"/>
      <c r="Y1012" s="38"/>
      <c r="Z1012" s="38"/>
      <c r="AA1012" s="38"/>
      <c r="AB1012" s="38"/>
      <c r="AC1012" s="38"/>
      <c r="AD1012" s="38"/>
      <c r="AE1012" s="38"/>
      <c r="AF1012" s="38"/>
      <c r="AG1012" s="38"/>
    </row>
    <row r="1013" spans="2:33" ht="15" customHeight="1" x14ac:dyDescent="0.25">
      <c r="B1013" s="95"/>
      <c r="L1013" s="495">
        <f>Samples!C996</f>
        <v>0</v>
      </c>
      <c r="M1013" s="4" t="s">
        <v>5</v>
      </c>
      <c r="Q1013" s="40"/>
      <c r="R1013" s="40"/>
      <c r="S1013" s="40"/>
      <c r="T1013" s="4"/>
      <c r="U1013" s="38"/>
      <c r="V1013" s="38"/>
      <c r="W1013" s="38"/>
      <c r="X1013" s="38"/>
      <c r="Y1013" s="38"/>
      <c r="Z1013" s="38"/>
      <c r="AA1013" s="38"/>
      <c r="AB1013" s="38"/>
      <c r="AC1013" s="38"/>
      <c r="AD1013" s="38"/>
      <c r="AE1013" s="38"/>
      <c r="AF1013" s="38"/>
      <c r="AG1013" s="38"/>
    </row>
    <row r="1014" spans="2:33" ht="15" customHeight="1" x14ac:dyDescent="0.25">
      <c r="B1014" s="95"/>
      <c r="L1014" s="495">
        <f>Samples!C997</f>
        <v>0</v>
      </c>
      <c r="M1014" s="4" t="s">
        <v>5</v>
      </c>
      <c r="Q1014" s="40"/>
      <c r="R1014" s="40"/>
      <c r="S1014" s="40"/>
      <c r="T1014" s="4"/>
      <c r="U1014" s="38"/>
      <c r="V1014" s="38"/>
      <c r="W1014" s="38"/>
      <c r="X1014" s="38"/>
      <c r="Y1014" s="38"/>
      <c r="Z1014" s="38"/>
      <c r="AA1014" s="38"/>
      <c r="AB1014" s="38"/>
      <c r="AC1014" s="38"/>
      <c r="AD1014" s="38"/>
      <c r="AE1014" s="38"/>
      <c r="AF1014" s="38"/>
      <c r="AG1014" s="38"/>
    </row>
    <row r="1015" spans="2:33" ht="15" customHeight="1" x14ac:dyDescent="0.25">
      <c r="B1015" s="95"/>
      <c r="L1015" s="495">
        <f>Samples!C998</f>
        <v>0</v>
      </c>
      <c r="M1015" s="4" t="s">
        <v>5</v>
      </c>
      <c r="Q1015" s="40"/>
      <c r="R1015" s="40"/>
      <c r="S1015" s="40"/>
      <c r="T1015" s="4"/>
      <c r="U1015" s="38"/>
      <c r="V1015" s="38"/>
      <c r="W1015" s="38"/>
      <c r="X1015" s="38"/>
      <c r="Y1015" s="38"/>
      <c r="Z1015" s="38"/>
      <c r="AA1015" s="38"/>
      <c r="AB1015" s="38"/>
      <c r="AC1015" s="38"/>
      <c r="AD1015" s="38"/>
      <c r="AE1015" s="38"/>
      <c r="AF1015" s="38"/>
      <c r="AG1015" s="38"/>
    </row>
    <row r="1016" spans="2:33" ht="15" customHeight="1" x14ac:dyDescent="0.25">
      <c r="B1016" s="95"/>
      <c r="L1016" s="495">
        <f>Samples!C999</f>
        <v>0</v>
      </c>
      <c r="M1016" s="4" t="s">
        <v>5</v>
      </c>
      <c r="Q1016" s="40"/>
      <c r="R1016" s="40"/>
      <c r="S1016" s="40"/>
      <c r="T1016" s="4"/>
      <c r="U1016" s="38"/>
      <c r="V1016" s="38"/>
      <c r="W1016" s="38"/>
      <c r="X1016" s="38"/>
      <c r="Y1016" s="38"/>
      <c r="Z1016" s="38"/>
      <c r="AA1016" s="38"/>
      <c r="AB1016" s="38"/>
      <c r="AC1016" s="38"/>
      <c r="AD1016" s="38"/>
      <c r="AE1016" s="38"/>
      <c r="AF1016" s="38"/>
      <c r="AG1016" s="38"/>
    </row>
    <row r="1017" spans="2:33" ht="15" customHeight="1" x14ac:dyDescent="0.25">
      <c r="B1017" s="95"/>
      <c r="L1017" s="495">
        <f>Samples!C1000</f>
        <v>0</v>
      </c>
      <c r="M1017" s="4" t="s">
        <v>5</v>
      </c>
      <c r="Q1017" s="40"/>
      <c r="R1017" s="40"/>
      <c r="S1017" s="40"/>
      <c r="T1017" s="4"/>
      <c r="U1017" s="38"/>
      <c r="V1017" s="38"/>
      <c r="W1017" s="38"/>
      <c r="X1017" s="38"/>
      <c r="Y1017" s="38"/>
      <c r="Z1017" s="38"/>
      <c r="AA1017" s="38"/>
      <c r="AB1017" s="38"/>
      <c r="AC1017" s="38"/>
      <c r="AD1017" s="38"/>
      <c r="AE1017" s="38"/>
      <c r="AF1017" s="38"/>
      <c r="AG1017" s="38"/>
    </row>
    <row r="1018" spans="2:33" ht="15" customHeight="1" x14ac:dyDescent="0.25">
      <c r="B1018" s="95"/>
      <c r="L1018" s="495">
        <f>Samples!C1001</f>
        <v>0</v>
      </c>
      <c r="M1018" s="4" t="s">
        <v>5</v>
      </c>
      <c r="Q1018" s="40"/>
      <c r="R1018" s="40"/>
      <c r="S1018" s="40"/>
      <c r="T1018" s="4"/>
      <c r="U1018" s="38"/>
      <c r="V1018" s="38"/>
      <c r="W1018" s="38"/>
      <c r="X1018" s="38"/>
      <c r="Y1018" s="38"/>
      <c r="Z1018" s="38"/>
      <c r="AA1018" s="38"/>
      <c r="AB1018" s="38"/>
      <c r="AC1018" s="38"/>
      <c r="AD1018" s="38"/>
      <c r="AE1018" s="38"/>
      <c r="AF1018" s="38"/>
      <c r="AG1018" s="38"/>
    </row>
    <row r="1019" spans="2:33" ht="15" customHeight="1" x14ac:dyDescent="0.25">
      <c r="B1019" s="95"/>
      <c r="L1019" s="495">
        <f>Samples!C1002</f>
        <v>0</v>
      </c>
      <c r="M1019" s="4" t="s">
        <v>5</v>
      </c>
      <c r="Q1019" s="40"/>
      <c r="R1019" s="40"/>
      <c r="S1019" s="40"/>
      <c r="T1019" s="4"/>
      <c r="U1019" s="38"/>
      <c r="V1019" s="38"/>
      <c r="W1019" s="38"/>
      <c r="X1019" s="38"/>
      <c r="Y1019" s="38"/>
      <c r="Z1019" s="38"/>
      <c r="AA1019" s="38"/>
      <c r="AB1019" s="38"/>
      <c r="AC1019" s="38"/>
      <c r="AD1019" s="38"/>
      <c r="AE1019" s="38"/>
      <c r="AF1019" s="38"/>
      <c r="AG1019" s="38"/>
    </row>
    <row r="1020" spans="2:33" ht="15" customHeight="1" x14ac:dyDescent="0.25">
      <c r="B1020" s="95"/>
      <c r="L1020" s="495">
        <f>Samples!C1003</f>
        <v>0</v>
      </c>
      <c r="M1020" s="4" t="s">
        <v>5</v>
      </c>
      <c r="Q1020" s="40"/>
      <c r="R1020" s="40"/>
      <c r="S1020" s="40"/>
      <c r="T1020" s="4"/>
      <c r="U1020" s="38"/>
      <c r="V1020" s="38"/>
      <c r="W1020" s="38"/>
      <c r="X1020" s="38"/>
      <c r="Y1020" s="38"/>
      <c r="Z1020" s="38"/>
      <c r="AA1020" s="38"/>
      <c r="AB1020" s="38"/>
      <c r="AC1020" s="38"/>
      <c r="AD1020" s="38"/>
      <c r="AE1020" s="38"/>
      <c r="AF1020" s="38"/>
      <c r="AG1020" s="38"/>
    </row>
    <row r="1021" spans="2:33" ht="15" customHeight="1" x14ac:dyDescent="0.25">
      <c r="B1021" s="95"/>
      <c r="L1021" s="495">
        <f>Samples!C1004</f>
        <v>0</v>
      </c>
      <c r="M1021" s="4" t="s">
        <v>5</v>
      </c>
      <c r="Q1021" s="40"/>
      <c r="R1021" s="40"/>
      <c r="S1021" s="40"/>
      <c r="T1021" s="4"/>
      <c r="U1021" s="38"/>
      <c r="V1021" s="38"/>
      <c r="W1021" s="38"/>
      <c r="X1021" s="38"/>
      <c r="Y1021" s="38"/>
      <c r="Z1021" s="38"/>
      <c r="AA1021" s="38"/>
      <c r="AB1021" s="38"/>
      <c r="AC1021" s="38"/>
      <c r="AD1021" s="38"/>
      <c r="AE1021" s="38"/>
      <c r="AF1021" s="38"/>
      <c r="AG1021" s="38"/>
    </row>
    <row r="1022" spans="2:33" ht="15" customHeight="1" x14ac:dyDescent="0.25">
      <c r="B1022" s="95"/>
      <c r="L1022" s="495">
        <f>Samples!C1005</f>
        <v>0</v>
      </c>
      <c r="M1022" s="4" t="s">
        <v>5</v>
      </c>
      <c r="Q1022" s="40"/>
      <c r="R1022" s="40"/>
      <c r="S1022" s="40"/>
      <c r="T1022" s="4"/>
      <c r="U1022" s="38"/>
      <c r="V1022" s="38"/>
      <c r="W1022" s="38"/>
      <c r="X1022" s="38"/>
      <c r="Y1022" s="38"/>
      <c r="Z1022" s="38"/>
      <c r="AA1022" s="38"/>
      <c r="AB1022" s="38"/>
      <c r="AC1022" s="38"/>
      <c r="AD1022" s="38"/>
      <c r="AE1022" s="38"/>
      <c r="AF1022" s="38"/>
      <c r="AG1022" s="38"/>
    </row>
    <row r="1023" spans="2:33" ht="15" customHeight="1" x14ac:dyDescent="0.25">
      <c r="B1023" s="95"/>
      <c r="L1023" s="495">
        <f>Samples!C1006</f>
        <v>0</v>
      </c>
      <c r="M1023" s="4" t="s">
        <v>5</v>
      </c>
      <c r="Q1023" s="40"/>
      <c r="R1023" s="40"/>
      <c r="S1023" s="40"/>
      <c r="T1023" s="4"/>
      <c r="U1023" s="38"/>
      <c r="V1023" s="38"/>
      <c r="W1023" s="38"/>
      <c r="X1023" s="38"/>
      <c r="Y1023" s="38"/>
      <c r="Z1023" s="38"/>
      <c r="AA1023" s="38"/>
      <c r="AB1023" s="38"/>
      <c r="AC1023" s="38"/>
      <c r="AD1023" s="38"/>
      <c r="AE1023" s="38"/>
      <c r="AF1023" s="38"/>
      <c r="AG1023" s="38"/>
    </row>
    <row r="1024" spans="2:33" ht="15" customHeight="1" x14ac:dyDescent="0.25">
      <c r="B1024" s="95"/>
      <c r="L1024" s="495">
        <f>Samples!C1007</f>
        <v>0</v>
      </c>
      <c r="M1024" s="4" t="s">
        <v>5</v>
      </c>
      <c r="Q1024" s="40"/>
      <c r="R1024" s="40"/>
      <c r="S1024" s="40"/>
      <c r="T1024" s="4"/>
      <c r="U1024" s="38"/>
      <c r="V1024" s="38"/>
      <c r="W1024" s="38"/>
      <c r="X1024" s="38"/>
      <c r="Y1024" s="38"/>
      <c r="Z1024" s="38"/>
      <c r="AA1024" s="38"/>
      <c r="AB1024" s="38"/>
      <c r="AC1024" s="38"/>
      <c r="AD1024" s="38"/>
      <c r="AE1024" s="38"/>
      <c r="AF1024" s="38"/>
      <c r="AG1024" s="38"/>
    </row>
    <row r="1025" spans="2:33" ht="15" customHeight="1" x14ac:dyDescent="0.25">
      <c r="B1025" s="95"/>
      <c r="L1025" s="495">
        <f>Samples!C1008</f>
        <v>0</v>
      </c>
      <c r="M1025" s="4" t="s">
        <v>5</v>
      </c>
      <c r="Q1025" s="40"/>
      <c r="R1025" s="40"/>
      <c r="S1025" s="40"/>
      <c r="T1025" s="4"/>
      <c r="U1025" s="38"/>
      <c r="V1025" s="38"/>
      <c r="W1025" s="38"/>
      <c r="X1025" s="38"/>
      <c r="Y1025" s="38"/>
      <c r="Z1025" s="38"/>
      <c r="AA1025" s="38"/>
      <c r="AB1025" s="38"/>
      <c r="AC1025" s="38"/>
      <c r="AD1025" s="38"/>
      <c r="AE1025" s="38"/>
      <c r="AF1025" s="38"/>
      <c r="AG1025" s="38"/>
    </row>
    <row r="1026" spans="2:33" ht="15" customHeight="1" x14ac:dyDescent="0.25">
      <c r="B1026" s="95"/>
      <c r="L1026" s="495">
        <f>Samples!C1009</f>
        <v>0</v>
      </c>
      <c r="M1026" s="4" t="s">
        <v>5</v>
      </c>
      <c r="Q1026" s="40"/>
      <c r="R1026" s="40"/>
      <c r="S1026" s="40"/>
      <c r="T1026" s="4"/>
      <c r="U1026" s="38"/>
      <c r="V1026" s="38"/>
      <c r="W1026" s="38"/>
      <c r="X1026" s="38"/>
      <c r="Y1026" s="38"/>
      <c r="Z1026" s="38"/>
      <c r="AA1026" s="38"/>
      <c r="AB1026" s="38"/>
      <c r="AC1026" s="38"/>
      <c r="AD1026" s="38"/>
      <c r="AE1026" s="38"/>
      <c r="AF1026" s="38"/>
      <c r="AG1026" s="38"/>
    </row>
    <row r="1027" spans="2:33" ht="15" customHeight="1" x14ac:dyDescent="0.25">
      <c r="B1027" s="95"/>
      <c r="L1027" s="495">
        <f>Samples!C1010</f>
        <v>0</v>
      </c>
      <c r="M1027" s="4" t="s">
        <v>5</v>
      </c>
      <c r="Q1027" s="40"/>
      <c r="R1027" s="40"/>
      <c r="S1027" s="40"/>
      <c r="T1027" s="4"/>
      <c r="U1027" s="38"/>
      <c r="V1027" s="38"/>
      <c r="W1027" s="38"/>
      <c r="X1027" s="38"/>
      <c r="Y1027" s="38"/>
      <c r="Z1027" s="38"/>
      <c r="AA1027" s="38"/>
      <c r="AB1027" s="38"/>
      <c r="AC1027" s="38"/>
      <c r="AD1027" s="38"/>
      <c r="AE1027" s="38"/>
      <c r="AF1027" s="38"/>
      <c r="AG1027" s="38"/>
    </row>
    <row r="1028" spans="2:33" ht="15" customHeight="1" x14ac:dyDescent="0.25">
      <c r="B1028" s="95"/>
      <c r="L1028" s="495">
        <f>Samples!C1011</f>
        <v>0</v>
      </c>
      <c r="M1028" s="4" t="s">
        <v>5</v>
      </c>
      <c r="Q1028" s="40"/>
      <c r="R1028" s="40"/>
      <c r="S1028" s="40"/>
      <c r="T1028" s="4"/>
      <c r="U1028" s="38"/>
      <c r="V1028" s="38"/>
      <c r="W1028" s="38"/>
      <c r="X1028" s="38"/>
      <c r="Y1028" s="38"/>
      <c r="Z1028" s="38"/>
      <c r="AA1028" s="38"/>
      <c r="AB1028" s="38"/>
      <c r="AC1028" s="38"/>
      <c r="AD1028" s="38"/>
      <c r="AE1028" s="38"/>
      <c r="AF1028" s="38"/>
      <c r="AG1028" s="38"/>
    </row>
    <row r="1029" spans="2:33" ht="15" customHeight="1" x14ac:dyDescent="0.25">
      <c r="B1029" s="95"/>
      <c r="L1029" s="495">
        <f>Samples!C1012</f>
        <v>0</v>
      </c>
      <c r="M1029" s="4" t="s">
        <v>5</v>
      </c>
      <c r="Q1029" s="40"/>
      <c r="R1029" s="40"/>
      <c r="S1029" s="40"/>
      <c r="T1029" s="4"/>
      <c r="U1029" s="38"/>
      <c r="V1029" s="38"/>
      <c r="W1029" s="38"/>
      <c r="X1029" s="38"/>
      <c r="Y1029" s="38"/>
      <c r="Z1029" s="38"/>
      <c r="AA1029" s="38"/>
      <c r="AB1029" s="38"/>
      <c r="AC1029" s="38"/>
      <c r="AD1029" s="38"/>
      <c r="AE1029" s="38"/>
      <c r="AF1029" s="38"/>
      <c r="AG1029" s="38"/>
    </row>
    <row r="1030" spans="2:33" ht="15" customHeight="1" x14ac:dyDescent="0.25">
      <c r="B1030" s="95"/>
      <c r="L1030" s="495">
        <f>Samples!C1013</f>
        <v>0</v>
      </c>
      <c r="M1030" s="4" t="s">
        <v>5</v>
      </c>
      <c r="Q1030" s="40"/>
      <c r="R1030" s="40"/>
      <c r="S1030" s="40"/>
      <c r="T1030" s="4"/>
      <c r="U1030" s="38"/>
      <c r="V1030" s="38"/>
      <c r="W1030" s="38"/>
      <c r="X1030" s="38"/>
      <c r="Y1030" s="38"/>
      <c r="Z1030" s="38"/>
      <c r="AA1030" s="38"/>
      <c r="AB1030" s="38"/>
      <c r="AC1030" s="38"/>
      <c r="AD1030" s="38"/>
      <c r="AE1030" s="38"/>
      <c r="AF1030" s="38"/>
      <c r="AG1030" s="38"/>
    </row>
    <row r="1031" spans="2:33" ht="15" customHeight="1" x14ac:dyDescent="0.25">
      <c r="B1031" s="95"/>
      <c r="L1031" s="495">
        <f>Samples!C1014</f>
        <v>0</v>
      </c>
      <c r="M1031" s="4" t="s">
        <v>5</v>
      </c>
      <c r="Q1031" s="40"/>
      <c r="R1031" s="40"/>
      <c r="S1031" s="40"/>
      <c r="T1031" s="4"/>
      <c r="U1031" s="38"/>
      <c r="V1031" s="38"/>
      <c r="W1031" s="38"/>
      <c r="X1031" s="38"/>
      <c r="Y1031" s="38"/>
      <c r="Z1031" s="38"/>
      <c r="AA1031" s="38"/>
      <c r="AB1031" s="38"/>
      <c r="AC1031" s="38"/>
      <c r="AD1031" s="38"/>
      <c r="AE1031" s="38"/>
      <c r="AF1031" s="38"/>
      <c r="AG1031" s="38"/>
    </row>
    <row r="1032" spans="2:33" ht="15" customHeight="1" x14ac:dyDescent="0.25">
      <c r="B1032" s="95"/>
      <c r="L1032" s="495">
        <f>Samples!C1015</f>
        <v>0</v>
      </c>
      <c r="M1032" s="4" t="s">
        <v>5</v>
      </c>
      <c r="Q1032" s="40"/>
      <c r="R1032" s="40"/>
      <c r="S1032" s="40"/>
      <c r="T1032" s="4"/>
      <c r="U1032" s="38"/>
      <c r="V1032" s="38"/>
      <c r="W1032" s="38"/>
      <c r="X1032" s="38"/>
      <c r="Y1032" s="38"/>
      <c r="Z1032" s="38"/>
      <c r="AA1032" s="38"/>
      <c r="AB1032" s="38"/>
      <c r="AC1032" s="38"/>
      <c r="AD1032" s="38"/>
      <c r="AE1032" s="38"/>
      <c r="AF1032" s="38"/>
      <c r="AG1032" s="38"/>
    </row>
    <row r="1033" spans="2:33" ht="15" customHeight="1" x14ac:dyDescent="0.25">
      <c r="B1033" s="95"/>
      <c r="L1033" s="495">
        <f>Samples!C1016</f>
        <v>0</v>
      </c>
      <c r="M1033" s="4" t="s">
        <v>5</v>
      </c>
      <c r="Q1033" s="40"/>
      <c r="R1033" s="40"/>
      <c r="S1033" s="40"/>
      <c r="T1033" s="4"/>
      <c r="U1033" s="38"/>
      <c r="V1033" s="38"/>
      <c r="W1033" s="38"/>
      <c r="X1033" s="38"/>
      <c r="Y1033" s="38"/>
      <c r="Z1033" s="38"/>
      <c r="AA1033" s="38"/>
      <c r="AB1033" s="38"/>
      <c r="AC1033" s="38"/>
      <c r="AD1033" s="38"/>
      <c r="AE1033" s="38"/>
      <c r="AF1033" s="38"/>
      <c r="AG1033" s="38"/>
    </row>
    <row r="1034" spans="2:33" ht="15" customHeight="1" x14ac:dyDescent="0.25">
      <c r="B1034" s="95"/>
      <c r="L1034" s="495">
        <f>Samples!C1017</f>
        <v>0</v>
      </c>
      <c r="M1034" s="4" t="s">
        <v>5</v>
      </c>
      <c r="Q1034" s="40"/>
      <c r="R1034" s="40"/>
      <c r="S1034" s="40"/>
      <c r="T1034" s="4"/>
      <c r="U1034" s="38"/>
      <c r="V1034" s="38"/>
      <c r="W1034" s="38"/>
      <c r="X1034" s="38"/>
      <c r="Y1034" s="38"/>
      <c r="Z1034" s="38"/>
      <c r="AA1034" s="38"/>
      <c r="AB1034" s="38"/>
      <c r="AC1034" s="38"/>
      <c r="AD1034" s="38"/>
      <c r="AE1034" s="38"/>
      <c r="AF1034" s="38"/>
      <c r="AG1034" s="38"/>
    </row>
    <row r="1035" spans="2:33" ht="15" customHeight="1" x14ac:dyDescent="0.25">
      <c r="B1035" s="95"/>
      <c r="L1035" s="495">
        <f>Samples!C1018</f>
        <v>0</v>
      </c>
      <c r="M1035" s="4" t="s">
        <v>5</v>
      </c>
      <c r="Q1035" s="40"/>
      <c r="R1035" s="40"/>
      <c r="S1035" s="40"/>
      <c r="T1035" s="4"/>
      <c r="U1035" s="38"/>
      <c r="V1035" s="38"/>
      <c r="W1035" s="38"/>
      <c r="X1035" s="38"/>
      <c r="Y1035" s="38"/>
      <c r="Z1035" s="38"/>
      <c r="AA1035" s="38"/>
      <c r="AB1035" s="38"/>
      <c r="AC1035" s="38"/>
      <c r="AD1035" s="38"/>
      <c r="AE1035" s="38"/>
      <c r="AF1035" s="38"/>
      <c r="AG1035" s="38"/>
    </row>
    <row r="1036" spans="2:33" ht="15" customHeight="1" x14ac:dyDescent="0.25">
      <c r="B1036" s="95"/>
      <c r="L1036" s="495">
        <f>Samples!C1019</f>
        <v>0</v>
      </c>
      <c r="M1036" s="4" t="s">
        <v>5</v>
      </c>
      <c r="Q1036" s="40"/>
      <c r="R1036" s="40"/>
      <c r="S1036" s="40"/>
      <c r="T1036" s="4"/>
      <c r="U1036" s="38"/>
      <c r="V1036" s="38"/>
      <c r="W1036" s="38"/>
      <c r="X1036" s="38"/>
      <c r="Y1036" s="38"/>
      <c r="Z1036" s="38"/>
      <c r="AA1036" s="38"/>
      <c r="AB1036" s="38"/>
      <c r="AC1036" s="38"/>
      <c r="AD1036" s="38"/>
      <c r="AE1036" s="38"/>
      <c r="AF1036" s="38"/>
      <c r="AG1036" s="38"/>
    </row>
    <row r="1037" spans="2:33" ht="15" customHeight="1" x14ac:dyDescent="0.25">
      <c r="B1037" s="95"/>
      <c r="L1037" s="495">
        <f>Samples!C1020</f>
        <v>0</v>
      </c>
      <c r="M1037" s="4" t="s">
        <v>5</v>
      </c>
      <c r="Q1037" s="40"/>
      <c r="R1037" s="40"/>
      <c r="S1037" s="40"/>
      <c r="T1037" s="4"/>
      <c r="U1037" s="38"/>
      <c r="V1037" s="38"/>
      <c r="W1037" s="38"/>
      <c r="X1037" s="38"/>
      <c r="Y1037" s="38"/>
      <c r="Z1037" s="38"/>
      <c r="AA1037" s="38"/>
      <c r="AB1037" s="38"/>
      <c r="AC1037" s="38"/>
      <c r="AD1037" s="38"/>
      <c r="AE1037" s="38"/>
      <c r="AF1037" s="38"/>
      <c r="AG1037" s="38"/>
    </row>
    <row r="1038" spans="2:33" ht="15" customHeight="1" x14ac:dyDescent="0.25">
      <c r="B1038" s="95"/>
      <c r="L1038" s="495">
        <f>Samples!C1021</f>
        <v>0</v>
      </c>
      <c r="M1038" s="4" t="s">
        <v>5</v>
      </c>
      <c r="Q1038" s="40"/>
      <c r="R1038" s="40"/>
      <c r="S1038" s="40"/>
      <c r="T1038" s="4"/>
      <c r="U1038" s="38"/>
      <c r="V1038" s="38"/>
      <c r="W1038" s="38"/>
      <c r="X1038" s="38"/>
      <c r="Y1038" s="38"/>
      <c r="Z1038" s="38"/>
      <c r="AA1038" s="38"/>
      <c r="AB1038" s="38"/>
      <c r="AC1038" s="38"/>
      <c r="AD1038" s="38"/>
      <c r="AE1038" s="38"/>
      <c r="AF1038" s="38"/>
      <c r="AG1038" s="38"/>
    </row>
    <row r="1039" spans="2:33" ht="15" customHeight="1" x14ac:dyDescent="0.25">
      <c r="B1039" s="95"/>
      <c r="L1039" s="495">
        <f>Samples!C1022</f>
        <v>0</v>
      </c>
      <c r="M1039" s="4" t="s">
        <v>5</v>
      </c>
      <c r="Q1039" s="40"/>
      <c r="R1039" s="40"/>
      <c r="S1039" s="40"/>
      <c r="T1039" s="4"/>
      <c r="U1039" s="38"/>
      <c r="V1039" s="38"/>
      <c r="W1039" s="38"/>
      <c r="X1039" s="38"/>
      <c r="Y1039" s="38"/>
      <c r="Z1039" s="38"/>
      <c r="AA1039" s="38"/>
      <c r="AB1039" s="38"/>
      <c r="AC1039" s="38"/>
      <c r="AD1039" s="38"/>
      <c r="AE1039" s="38"/>
      <c r="AF1039" s="38"/>
      <c r="AG1039" s="38"/>
    </row>
    <row r="1040" spans="2:33" ht="15" customHeight="1" x14ac:dyDescent="0.25">
      <c r="B1040" s="95"/>
      <c r="L1040" s="495">
        <f>Samples!C1023</f>
        <v>0</v>
      </c>
      <c r="M1040" s="4" t="s">
        <v>5</v>
      </c>
      <c r="Q1040" s="40"/>
      <c r="R1040" s="40"/>
      <c r="S1040" s="40"/>
      <c r="T1040" s="4"/>
      <c r="U1040" s="38"/>
      <c r="V1040" s="38"/>
      <c r="W1040" s="38"/>
      <c r="X1040" s="38"/>
      <c r="Y1040" s="38"/>
      <c r="Z1040" s="38"/>
      <c r="AA1040" s="38"/>
      <c r="AB1040" s="38"/>
      <c r="AC1040" s="38"/>
      <c r="AD1040" s="38"/>
      <c r="AE1040" s="38"/>
      <c r="AF1040" s="38"/>
      <c r="AG1040" s="38"/>
    </row>
    <row r="1041" spans="2:33" ht="15" customHeight="1" x14ac:dyDescent="0.25">
      <c r="B1041" s="95"/>
      <c r="L1041" s="495">
        <f>Samples!C1024</f>
        <v>0</v>
      </c>
      <c r="M1041" s="4" t="s">
        <v>5</v>
      </c>
      <c r="Q1041" s="40"/>
      <c r="R1041" s="40"/>
      <c r="S1041" s="40"/>
      <c r="T1041" s="4"/>
      <c r="U1041" s="38"/>
      <c r="V1041" s="38"/>
      <c r="W1041" s="38"/>
      <c r="X1041" s="38"/>
      <c r="Y1041" s="38"/>
      <c r="Z1041" s="38"/>
      <c r="AA1041" s="38"/>
      <c r="AB1041" s="38"/>
      <c r="AC1041" s="38"/>
      <c r="AD1041" s="38"/>
      <c r="AE1041" s="38"/>
      <c r="AF1041" s="38"/>
      <c r="AG1041" s="38"/>
    </row>
    <row r="1042" spans="2:33" ht="15" customHeight="1" x14ac:dyDescent="0.25">
      <c r="B1042" s="95"/>
      <c r="L1042" s="495">
        <f>Samples!C1025</f>
        <v>0</v>
      </c>
      <c r="M1042" s="4" t="s">
        <v>5</v>
      </c>
      <c r="Q1042" s="40"/>
      <c r="R1042" s="40"/>
      <c r="S1042" s="40"/>
      <c r="T1042" s="4"/>
      <c r="U1042" s="38"/>
      <c r="V1042" s="38"/>
      <c r="W1042" s="38"/>
      <c r="X1042" s="38"/>
      <c r="Y1042" s="38"/>
      <c r="Z1042" s="38"/>
      <c r="AA1042" s="38"/>
      <c r="AB1042" s="38"/>
      <c r="AC1042" s="38"/>
      <c r="AD1042" s="38"/>
      <c r="AE1042" s="38"/>
      <c r="AF1042" s="38"/>
      <c r="AG1042" s="38"/>
    </row>
    <row r="1043" spans="2:33" ht="15" customHeight="1" x14ac:dyDescent="0.25">
      <c r="B1043" s="95"/>
      <c r="L1043" s="495">
        <f>Samples!C1026</f>
        <v>0</v>
      </c>
      <c r="M1043" s="4" t="s">
        <v>5</v>
      </c>
      <c r="Q1043" s="40"/>
      <c r="R1043" s="40"/>
      <c r="S1043" s="40"/>
      <c r="T1043" s="4"/>
      <c r="U1043" s="38"/>
      <c r="V1043" s="38"/>
      <c r="W1043" s="38"/>
      <c r="X1043" s="38"/>
      <c r="Y1043" s="38"/>
      <c r="Z1043" s="38"/>
      <c r="AA1043" s="38"/>
      <c r="AB1043" s="38"/>
      <c r="AC1043" s="38"/>
      <c r="AD1043" s="38"/>
      <c r="AE1043" s="38"/>
      <c r="AF1043" s="38"/>
      <c r="AG1043" s="38"/>
    </row>
    <row r="1044" spans="2:33" ht="15" customHeight="1" x14ac:dyDescent="0.25">
      <c r="B1044" s="95"/>
      <c r="L1044" s="495">
        <f>Samples!C1027</f>
        <v>0</v>
      </c>
      <c r="M1044" s="4" t="s">
        <v>5</v>
      </c>
      <c r="Q1044" s="40"/>
      <c r="R1044" s="40"/>
      <c r="S1044" s="40"/>
      <c r="T1044" s="4"/>
      <c r="U1044" s="38"/>
      <c r="V1044" s="38"/>
      <c r="W1044" s="38"/>
      <c r="X1044" s="38"/>
      <c r="Y1044" s="38"/>
      <c r="Z1044" s="38"/>
      <c r="AA1044" s="38"/>
      <c r="AB1044" s="38"/>
      <c r="AC1044" s="38"/>
      <c r="AD1044" s="38"/>
      <c r="AE1044" s="38"/>
      <c r="AF1044" s="38"/>
      <c r="AG1044" s="38"/>
    </row>
    <row r="1045" spans="2:33" ht="15" customHeight="1" x14ac:dyDescent="0.25">
      <c r="B1045" s="95"/>
      <c r="L1045" s="495">
        <f>Samples!C1028</f>
        <v>0</v>
      </c>
      <c r="M1045" s="4" t="s">
        <v>5</v>
      </c>
      <c r="Q1045" s="40"/>
      <c r="R1045" s="40"/>
      <c r="S1045" s="40"/>
      <c r="T1045" s="4"/>
      <c r="U1045" s="38"/>
      <c r="V1045" s="38"/>
      <c r="W1045" s="38"/>
      <c r="X1045" s="38"/>
      <c r="Y1045" s="38"/>
      <c r="Z1045" s="38"/>
      <c r="AA1045" s="38"/>
      <c r="AB1045" s="38"/>
      <c r="AC1045" s="38"/>
      <c r="AD1045" s="38"/>
      <c r="AE1045" s="38"/>
      <c r="AF1045" s="38"/>
      <c r="AG1045" s="38"/>
    </row>
    <row r="1046" spans="2:33" ht="15" customHeight="1" x14ac:dyDescent="0.25">
      <c r="B1046" s="95"/>
      <c r="L1046" s="495">
        <f>Samples!C1029</f>
        <v>0</v>
      </c>
      <c r="M1046" s="4" t="s">
        <v>5</v>
      </c>
      <c r="Q1046" s="40"/>
      <c r="R1046" s="40"/>
      <c r="S1046" s="40"/>
      <c r="T1046" s="4"/>
      <c r="U1046" s="38"/>
      <c r="V1046" s="38"/>
      <c r="W1046" s="38"/>
      <c r="X1046" s="38"/>
      <c r="Y1046" s="38"/>
      <c r="Z1046" s="38"/>
      <c r="AA1046" s="38"/>
      <c r="AB1046" s="38"/>
      <c r="AC1046" s="38"/>
      <c r="AD1046" s="38"/>
      <c r="AE1046" s="38"/>
      <c r="AF1046" s="38"/>
      <c r="AG1046" s="38"/>
    </row>
    <row r="1047" spans="2:33" ht="15" customHeight="1" x14ac:dyDescent="0.25">
      <c r="B1047" s="95"/>
      <c r="L1047" s="495">
        <f>Samples!C1030</f>
        <v>0</v>
      </c>
      <c r="M1047" s="4" t="s">
        <v>5</v>
      </c>
      <c r="Q1047" s="40"/>
      <c r="R1047" s="40"/>
      <c r="S1047" s="40"/>
      <c r="T1047" s="4"/>
      <c r="U1047" s="38"/>
      <c r="V1047" s="38"/>
      <c r="W1047" s="38"/>
      <c r="X1047" s="38"/>
      <c r="Y1047" s="38"/>
      <c r="Z1047" s="38"/>
      <c r="AA1047" s="38"/>
      <c r="AB1047" s="38"/>
      <c r="AC1047" s="38"/>
      <c r="AD1047" s="38"/>
      <c r="AE1047" s="38"/>
      <c r="AF1047" s="38"/>
      <c r="AG1047" s="38"/>
    </row>
    <row r="1048" spans="2:33" ht="15" customHeight="1" x14ac:dyDescent="0.25">
      <c r="B1048" s="95"/>
      <c r="L1048" s="495">
        <f>Samples!C1031</f>
        <v>0</v>
      </c>
      <c r="M1048" s="4" t="s">
        <v>5</v>
      </c>
      <c r="Q1048" s="40"/>
      <c r="R1048" s="40"/>
      <c r="S1048" s="40"/>
      <c r="T1048" s="4"/>
      <c r="U1048" s="38"/>
      <c r="V1048" s="38"/>
      <c r="W1048" s="38"/>
      <c r="X1048" s="38"/>
      <c r="Y1048" s="38"/>
      <c r="Z1048" s="38"/>
      <c r="AA1048" s="38"/>
      <c r="AB1048" s="38"/>
      <c r="AC1048" s="38"/>
      <c r="AD1048" s="38"/>
      <c r="AE1048" s="38"/>
      <c r="AF1048" s="38"/>
      <c r="AG1048" s="38"/>
    </row>
    <row r="1049" spans="2:33" ht="15" customHeight="1" x14ac:dyDescent="0.25">
      <c r="B1049" s="95"/>
      <c r="L1049" s="495">
        <f>Samples!C1032</f>
        <v>0</v>
      </c>
      <c r="M1049" s="4" t="s">
        <v>5</v>
      </c>
      <c r="Q1049" s="40"/>
      <c r="R1049" s="40"/>
      <c r="S1049" s="40"/>
      <c r="T1049" s="4"/>
      <c r="U1049" s="38"/>
      <c r="V1049" s="38"/>
      <c r="W1049" s="38"/>
      <c r="X1049" s="38"/>
      <c r="Y1049" s="38"/>
      <c r="Z1049" s="38"/>
      <c r="AA1049" s="38"/>
      <c r="AB1049" s="38"/>
      <c r="AC1049" s="38"/>
      <c r="AD1049" s="38"/>
      <c r="AE1049" s="38"/>
      <c r="AF1049" s="38"/>
      <c r="AG1049" s="38"/>
    </row>
    <row r="1050" spans="2:33" ht="15" customHeight="1" x14ac:dyDescent="0.25">
      <c r="B1050" s="95"/>
      <c r="L1050" s="495">
        <f>Samples!C1033</f>
        <v>0</v>
      </c>
      <c r="M1050" s="4" t="s">
        <v>5</v>
      </c>
      <c r="Q1050" s="40"/>
      <c r="R1050" s="40"/>
      <c r="S1050" s="40"/>
      <c r="T1050" s="4"/>
      <c r="U1050" s="38"/>
      <c r="V1050" s="38"/>
      <c r="W1050" s="38"/>
      <c r="X1050" s="38"/>
      <c r="Y1050" s="38"/>
      <c r="Z1050" s="38"/>
      <c r="AA1050" s="38"/>
      <c r="AB1050" s="38"/>
      <c r="AC1050" s="38"/>
      <c r="AD1050" s="38"/>
      <c r="AE1050" s="38"/>
      <c r="AF1050" s="38"/>
      <c r="AG1050" s="38"/>
    </row>
    <row r="1051" spans="2:33" ht="15" customHeight="1" x14ac:dyDescent="0.25">
      <c r="B1051" s="95"/>
      <c r="L1051" s="495">
        <f>Samples!C1034</f>
        <v>0</v>
      </c>
      <c r="M1051" s="4" t="s">
        <v>5</v>
      </c>
      <c r="Q1051" s="40"/>
      <c r="R1051" s="40"/>
      <c r="S1051" s="40"/>
      <c r="T1051" s="4"/>
      <c r="U1051" s="38"/>
      <c r="V1051" s="38"/>
      <c r="W1051" s="38"/>
      <c r="X1051" s="38"/>
      <c r="Y1051" s="38"/>
      <c r="Z1051" s="38"/>
      <c r="AA1051" s="38"/>
      <c r="AB1051" s="38"/>
      <c r="AC1051" s="38"/>
      <c r="AD1051" s="38"/>
      <c r="AE1051" s="38"/>
      <c r="AF1051" s="38"/>
      <c r="AG1051" s="38"/>
    </row>
    <row r="1052" spans="2:33" ht="15" customHeight="1" x14ac:dyDescent="0.25">
      <c r="B1052" s="95"/>
      <c r="L1052" s="495">
        <f>Samples!C1035</f>
        <v>0</v>
      </c>
      <c r="M1052" s="4" t="s">
        <v>5</v>
      </c>
      <c r="Q1052" s="40"/>
      <c r="R1052" s="40"/>
      <c r="S1052" s="40"/>
      <c r="T1052" s="4"/>
      <c r="U1052" s="38"/>
      <c r="V1052" s="38"/>
      <c r="W1052" s="38"/>
      <c r="X1052" s="38"/>
      <c r="Y1052" s="38"/>
      <c r="Z1052" s="38"/>
      <c r="AA1052" s="38"/>
      <c r="AB1052" s="38"/>
      <c r="AC1052" s="38"/>
      <c r="AD1052" s="38"/>
      <c r="AE1052" s="38"/>
      <c r="AF1052" s="38"/>
      <c r="AG1052" s="38"/>
    </row>
    <row r="1053" spans="2:33" ht="15" customHeight="1" x14ac:dyDescent="0.25">
      <c r="B1053" s="95"/>
      <c r="L1053" s="495">
        <f>Samples!C1036</f>
        <v>0</v>
      </c>
      <c r="M1053" s="4" t="s">
        <v>5</v>
      </c>
      <c r="Q1053" s="40"/>
      <c r="R1053" s="40"/>
      <c r="S1053" s="40"/>
      <c r="T1053" s="4"/>
      <c r="U1053" s="38"/>
      <c r="V1053" s="38"/>
      <c r="W1053" s="38"/>
      <c r="X1053" s="38"/>
      <c r="Y1053" s="38"/>
      <c r="Z1053" s="38"/>
      <c r="AA1053" s="38"/>
      <c r="AB1053" s="38"/>
      <c r="AC1053" s="38"/>
      <c r="AD1053" s="38"/>
      <c r="AE1053" s="38"/>
      <c r="AF1053" s="38"/>
      <c r="AG1053" s="38"/>
    </row>
    <row r="1054" spans="2:33" ht="15" customHeight="1" x14ac:dyDescent="0.25">
      <c r="B1054" s="95"/>
      <c r="L1054" s="495">
        <f>Samples!C1037</f>
        <v>0</v>
      </c>
      <c r="M1054" s="4" t="s">
        <v>5</v>
      </c>
      <c r="Q1054" s="40"/>
      <c r="R1054" s="40"/>
      <c r="S1054" s="40"/>
      <c r="T1054" s="4"/>
      <c r="U1054" s="38"/>
      <c r="V1054" s="38"/>
      <c r="W1054" s="38"/>
      <c r="X1054" s="38"/>
      <c r="Y1054" s="38"/>
      <c r="Z1054" s="38"/>
      <c r="AA1054" s="38"/>
      <c r="AB1054" s="38"/>
      <c r="AC1054" s="38"/>
      <c r="AD1054" s="38"/>
      <c r="AE1054" s="38"/>
      <c r="AF1054" s="38"/>
      <c r="AG1054" s="38"/>
    </row>
    <row r="1055" spans="2:33" ht="15" customHeight="1" x14ac:dyDescent="0.25">
      <c r="B1055" s="95"/>
      <c r="L1055" s="495">
        <f>Samples!C1038</f>
        <v>0</v>
      </c>
      <c r="M1055" s="4" t="s">
        <v>5</v>
      </c>
      <c r="Q1055" s="40"/>
      <c r="R1055" s="40"/>
      <c r="S1055" s="40"/>
      <c r="T1055" s="4"/>
      <c r="U1055" s="38"/>
      <c r="V1055" s="38"/>
      <c r="W1055" s="38"/>
      <c r="X1055" s="38"/>
      <c r="Y1055" s="38"/>
      <c r="Z1055" s="38"/>
      <c r="AA1055" s="38"/>
      <c r="AB1055" s="38"/>
      <c r="AC1055" s="38"/>
      <c r="AD1055" s="38"/>
      <c r="AE1055" s="38"/>
      <c r="AF1055" s="38"/>
      <c r="AG1055" s="38"/>
    </row>
    <row r="1056" spans="2:33" ht="15" customHeight="1" x14ac:dyDescent="0.25">
      <c r="B1056" s="95"/>
      <c r="L1056" s="495">
        <f>Samples!C1039</f>
        <v>0</v>
      </c>
      <c r="M1056" s="4" t="s">
        <v>5</v>
      </c>
      <c r="Q1056" s="40"/>
      <c r="R1056" s="40"/>
      <c r="S1056" s="40"/>
      <c r="T1056" s="4"/>
      <c r="U1056" s="38"/>
      <c r="V1056" s="38"/>
      <c r="W1056" s="38"/>
      <c r="X1056" s="38"/>
      <c r="Y1056" s="38"/>
      <c r="Z1056" s="38"/>
      <c r="AA1056" s="38"/>
      <c r="AB1056" s="38"/>
      <c r="AC1056" s="38"/>
      <c r="AD1056" s="38"/>
      <c r="AE1056" s="38"/>
      <c r="AF1056" s="38"/>
      <c r="AG1056" s="38"/>
    </row>
    <row r="1057" spans="2:33" ht="15" customHeight="1" x14ac:dyDescent="0.25">
      <c r="B1057" s="95"/>
      <c r="L1057" s="495">
        <f>Samples!C1040</f>
        <v>0</v>
      </c>
      <c r="M1057" s="4" t="s">
        <v>5</v>
      </c>
      <c r="Q1057" s="40"/>
      <c r="R1057" s="40"/>
      <c r="S1057" s="40"/>
      <c r="T1057" s="4"/>
      <c r="U1057" s="38"/>
      <c r="V1057" s="38"/>
      <c r="W1057" s="38"/>
      <c r="X1057" s="38"/>
      <c r="Y1057" s="38"/>
      <c r="Z1057" s="38"/>
      <c r="AA1057" s="38"/>
      <c r="AB1057" s="38"/>
      <c r="AC1057" s="38"/>
      <c r="AD1057" s="38"/>
      <c r="AE1057" s="38"/>
      <c r="AF1057" s="38"/>
      <c r="AG1057" s="38"/>
    </row>
    <row r="1058" spans="2:33" ht="15" customHeight="1" x14ac:dyDescent="0.25">
      <c r="B1058" s="95"/>
      <c r="L1058" s="495">
        <f>Samples!C1041</f>
        <v>0</v>
      </c>
      <c r="M1058" s="4" t="s">
        <v>5</v>
      </c>
      <c r="Q1058" s="40"/>
      <c r="R1058" s="40"/>
      <c r="S1058" s="40"/>
      <c r="T1058" s="4"/>
      <c r="U1058" s="38"/>
      <c r="V1058" s="38"/>
      <c r="W1058" s="38"/>
      <c r="X1058" s="38"/>
      <c r="Y1058" s="38"/>
      <c r="Z1058" s="38"/>
      <c r="AA1058" s="38"/>
      <c r="AB1058" s="38"/>
      <c r="AC1058" s="38"/>
      <c r="AD1058" s="38"/>
      <c r="AE1058" s="38"/>
      <c r="AF1058" s="38"/>
      <c r="AG1058" s="38"/>
    </row>
    <row r="1059" spans="2:33" ht="15" customHeight="1" x14ac:dyDescent="0.25">
      <c r="B1059" s="95"/>
      <c r="L1059" s="495">
        <f>Samples!C1042</f>
        <v>0</v>
      </c>
      <c r="M1059" s="4" t="s">
        <v>5</v>
      </c>
      <c r="Q1059" s="40"/>
      <c r="R1059" s="40"/>
      <c r="S1059" s="40"/>
      <c r="T1059" s="4"/>
      <c r="U1059" s="38"/>
      <c r="V1059" s="38"/>
      <c r="W1059" s="38"/>
      <c r="X1059" s="38"/>
      <c r="Y1059" s="38"/>
      <c r="Z1059" s="38"/>
      <c r="AA1059" s="38"/>
      <c r="AB1059" s="38"/>
      <c r="AC1059" s="38"/>
      <c r="AD1059" s="38"/>
      <c r="AE1059" s="38"/>
      <c r="AF1059" s="38"/>
      <c r="AG1059" s="38"/>
    </row>
    <row r="1060" spans="2:33" ht="15" customHeight="1" x14ac:dyDescent="0.25">
      <c r="B1060" s="95"/>
      <c r="L1060" s="495">
        <f>Samples!C1043</f>
        <v>0</v>
      </c>
      <c r="M1060" s="4" t="s">
        <v>5</v>
      </c>
      <c r="Q1060" s="40"/>
      <c r="R1060" s="40"/>
      <c r="S1060" s="40"/>
      <c r="T1060" s="4"/>
      <c r="U1060" s="38"/>
      <c r="V1060" s="38"/>
      <c r="W1060" s="38"/>
      <c r="X1060" s="38"/>
      <c r="Y1060" s="38"/>
      <c r="Z1060" s="38"/>
      <c r="AA1060" s="38"/>
      <c r="AB1060" s="38"/>
      <c r="AC1060" s="38"/>
      <c r="AD1060" s="38"/>
      <c r="AE1060" s="38"/>
      <c r="AF1060" s="38"/>
      <c r="AG1060" s="38"/>
    </row>
    <row r="1061" spans="2:33" ht="15" customHeight="1" x14ac:dyDescent="0.25">
      <c r="B1061" s="95"/>
      <c r="L1061" s="495">
        <f>Samples!C1044</f>
        <v>0</v>
      </c>
      <c r="M1061" s="4" t="s">
        <v>5</v>
      </c>
      <c r="Q1061" s="40"/>
      <c r="R1061" s="40"/>
      <c r="S1061" s="40"/>
      <c r="T1061" s="4"/>
      <c r="U1061" s="38"/>
      <c r="V1061" s="38"/>
      <c r="W1061" s="38"/>
      <c r="X1061" s="38"/>
      <c r="Y1061" s="38"/>
      <c r="Z1061" s="38"/>
      <c r="AA1061" s="38"/>
      <c r="AB1061" s="38"/>
      <c r="AC1061" s="38"/>
      <c r="AD1061" s="38"/>
      <c r="AE1061" s="38"/>
      <c r="AF1061" s="38"/>
      <c r="AG1061" s="38"/>
    </row>
    <row r="1062" spans="2:33" ht="15" customHeight="1" x14ac:dyDescent="0.25">
      <c r="B1062" s="95"/>
      <c r="L1062" s="495">
        <f>Samples!C1045</f>
        <v>0</v>
      </c>
      <c r="M1062" s="4" t="s">
        <v>5</v>
      </c>
      <c r="Q1062" s="40"/>
      <c r="R1062" s="40"/>
      <c r="S1062" s="40"/>
      <c r="T1062" s="4"/>
      <c r="U1062" s="38"/>
      <c r="V1062" s="38"/>
      <c r="W1062" s="38"/>
      <c r="X1062" s="38"/>
      <c r="Y1062" s="38"/>
      <c r="Z1062" s="38"/>
      <c r="AA1062" s="38"/>
      <c r="AB1062" s="38"/>
      <c r="AC1062" s="38"/>
      <c r="AD1062" s="38"/>
      <c r="AE1062" s="38"/>
      <c r="AF1062" s="38"/>
      <c r="AG1062" s="38"/>
    </row>
    <row r="1063" spans="2:33" ht="15" customHeight="1" x14ac:dyDescent="0.25">
      <c r="B1063" s="95"/>
      <c r="L1063" s="495">
        <f>Samples!C1046</f>
        <v>0</v>
      </c>
      <c r="M1063" s="4" t="s">
        <v>5</v>
      </c>
      <c r="Q1063" s="40"/>
      <c r="R1063" s="40"/>
      <c r="S1063" s="40"/>
      <c r="T1063" s="4"/>
      <c r="U1063" s="38"/>
      <c r="V1063" s="38"/>
      <c r="W1063" s="38"/>
      <c r="X1063" s="38"/>
      <c r="Y1063" s="38"/>
      <c r="Z1063" s="38"/>
      <c r="AA1063" s="38"/>
      <c r="AB1063" s="38"/>
      <c r="AC1063" s="38"/>
      <c r="AD1063" s="38"/>
      <c r="AE1063" s="38"/>
      <c r="AF1063" s="38"/>
      <c r="AG1063" s="38"/>
    </row>
    <row r="1064" spans="2:33" ht="15" customHeight="1" x14ac:dyDescent="0.25">
      <c r="B1064" s="95"/>
      <c r="L1064" s="495">
        <f>Samples!C1047</f>
        <v>0</v>
      </c>
      <c r="M1064" s="4" t="s">
        <v>5</v>
      </c>
      <c r="Q1064" s="40"/>
      <c r="R1064" s="40"/>
      <c r="S1064" s="40"/>
      <c r="T1064" s="4"/>
      <c r="U1064" s="38"/>
      <c r="V1064" s="38"/>
      <c r="W1064" s="38"/>
      <c r="X1064" s="38"/>
      <c r="Y1064" s="38"/>
      <c r="Z1064" s="38"/>
      <c r="AA1064" s="38"/>
      <c r="AB1064" s="38"/>
      <c r="AC1064" s="38"/>
      <c r="AD1064" s="38"/>
      <c r="AE1064" s="38"/>
      <c r="AF1064" s="38"/>
      <c r="AG1064" s="38"/>
    </row>
    <row r="1065" spans="2:33" ht="15" customHeight="1" x14ac:dyDescent="0.25">
      <c r="B1065" s="95"/>
      <c r="L1065" s="495">
        <f>Samples!C1048</f>
        <v>0</v>
      </c>
      <c r="M1065" s="4" t="s">
        <v>5</v>
      </c>
      <c r="Q1065" s="40"/>
      <c r="R1065" s="40"/>
      <c r="S1065" s="40"/>
      <c r="T1065" s="4"/>
      <c r="U1065" s="38"/>
      <c r="V1065" s="38"/>
      <c r="W1065" s="38"/>
      <c r="X1065" s="38"/>
      <c r="Y1065" s="38"/>
      <c r="Z1065" s="38"/>
      <c r="AA1065" s="38"/>
      <c r="AB1065" s="38"/>
      <c r="AC1065" s="38"/>
      <c r="AD1065" s="38"/>
      <c r="AE1065" s="38"/>
      <c r="AF1065" s="38"/>
      <c r="AG1065" s="38"/>
    </row>
    <row r="1066" spans="2:33" ht="15" customHeight="1" x14ac:dyDescent="0.25">
      <c r="B1066" s="95"/>
      <c r="L1066" s="495">
        <f>Samples!C1049</f>
        <v>0</v>
      </c>
      <c r="M1066" s="4" t="s">
        <v>5</v>
      </c>
      <c r="Q1066" s="40"/>
      <c r="R1066" s="40"/>
      <c r="S1066" s="40"/>
      <c r="T1066" s="4"/>
      <c r="U1066" s="38"/>
      <c r="V1066" s="38"/>
      <c r="W1066" s="38"/>
      <c r="X1066" s="38"/>
      <c r="Y1066" s="38"/>
      <c r="Z1066" s="38"/>
      <c r="AA1066" s="38"/>
      <c r="AB1066" s="38"/>
      <c r="AC1066" s="38"/>
      <c r="AD1066" s="38"/>
      <c r="AE1066" s="38"/>
      <c r="AF1066" s="38"/>
      <c r="AG1066" s="38"/>
    </row>
    <row r="1067" spans="2:33" ht="15" customHeight="1" x14ac:dyDescent="0.25">
      <c r="B1067" s="95"/>
      <c r="L1067" s="495">
        <f>Samples!C1050</f>
        <v>0</v>
      </c>
      <c r="M1067" s="4" t="s">
        <v>5</v>
      </c>
      <c r="Q1067" s="40"/>
      <c r="R1067" s="40"/>
      <c r="S1067" s="40"/>
      <c r="T1067" s="4"/>
      <c r="U1067" s="38"/>
      <c r="V1067" s="38"/>
      <c r="W1067" s="38"/>
      <c r="X1067" s="38"/>
      <c r="Y1067" s="38"/>
      <c r="Z1067" s="38"/>
      <c r="AA1067" s="38"/>
      <c r="AB1067" s="38"/>
      <c r="AC1067" s="38"/>
      <c r="AD1067" s="38"/>
      <c r="AE1067" s="38"/>
      <c r="AF1067" s="38"/>
      <c r="AG1067" s="38"/>
    </row>
    <row r="1068" spans="2:33" ht="15" customHeight="1" x14ac:dyDescent="0.25">
      <c r="B1068" s="95"/>
      <c r="L1068" s="495">
        <f>Samples!C1051</f>
        <v>0</v>
      </c>
      <c r="M1068" s="4" t="s">
        <v>5</v>
      </c>
      <c r="Q1068" s="40"/>
      <c r="R1068" s="40"/>
      <c r="S1068" s="40"/>
      <c r="T1068" s="4"/>
      <c r="U1068" s="38"/>
      <c r="V1068" s="38"/>
      <c r="W1068" s="38"/>
      <c r="X1068" s="38"/>
      <c r="Y1068" s="38"/>
      <c r="Z1068" s="38"/>
      <c r="AA1068" s="38"/>
      <c r="AB1068" s="38"/>
      <c r="AC1068" s="38"/>
      <c r="AD1068" s="38"/>
      <c r="AE1068" s="38"/>
      <c r="AF1068" s="38"/>
      <c r="AG1068" s="38"/>
    </row>
    <row r="1069" spans="2:33" ht="15" customHeight="1" x14ac:dyDescent="0.25">
      <c r="B1069" s="95"/>
      <c r="L1069" s="495">
        <f>Samples!C1052</f>
        <v>0</v>
      </c>
      <c r="M1069" s="4" t="s">
        <v>5</v>
      </c>
      <c r="Q1069" s="40"/>
      <c r="R1069" s="40"/>
      <c r="S1069" s="40"/>
      <c r="T1069" s="4"/>
      <c r="U1069" s="38"/>
      <c r="V1069" s="38"/>
      <c r="W1069" s="38"/>
      <c r="X1069" s="38"/>
      <c r="Y1069" s="38"/>
      <c r="Z1069" s="38"/>
      <c r="AA1069" s="38"/>
      <c r="AB1069" s="38"/>
      <c r="AC1069" s="38"/>
      <c r="AD1069" s="38"/>
      <c r="AE1069" s="38"/>
      <c r="AF1069" s="38"/>
      <c r="AG1069" s="38"/>
    </row>
    <row r="1070" spans="2:33" ht="15" customHeight="1" x14ac:dyDescent="0.25">
      <c r="B1070" s="95"/>
      <c r="L1070" s="495">
        <f>Samples!C1053</f>
        <v>0</v>
      </c>
      <c r="M1070" s="4" t="s">
        <v>5</v>
      </c>
      <c r="Q1070" s="40"/>
      <c r="R1070" s="40"/>
      <c r="S1070" s="40"/>
      <c r="T1070" s="4"/>
      <c r="U1070" s="38"/>
      <c r="V1070" s="38"/>
      <c r="W1070" s="38"/>
      <c r="X1070" s="38"/>
      <c r="Y1070" s="38"/>
      <c r="Z1070" s="38"/>
      <c r="AA1070" s="38"/>
      <c r="AB1070" s="38"/>
      <c r="AC1070" s="38"/>
      <c r="AD1070" s="38"/>
      <c r="AE1070" s="38"/>
      <c r="AF1070" s="38"/>
      <c r="AG1070" s="38"/>
    </row>
    <row r="1071" spans="2:33" ht="15" customHeight="1" x14ac:dyDescent="0.25">
      <c r="B1071" s="95"/>
      <c r="L1071" s="495">
        <f>Samples!C1054</f>
        <v>0</v>
      </c>
      <c r="M1071" s="4" t="s">
        <v>5</v>
      </c>
      <c r="Q1071" s="40"/>
      <c r="R1071" s="40"/>
      <c r="S1071" s="40"/>
      <c r="T1071" s="4"/>
      <c r="U1071" s="38"/>
      <c r="V1071" s="38"/>
      <c r="W1071" s="38"/>
      <c r="X1071" s="38"/>
      <c r="Y1071" s="38"/>
      <c r="Z1071" s="38"/>
      <c r="AA1071" s="38"/>
      <c r="AB1071" s="38"/>
      <c r="AC1071" s="38"/>
      <c r="AD1071" s="38"/>
      <c r="AE1071" s="38"/>
      <c r="AF1071" s="38"/>
      <c r="AG1071" s="38"/>
    </row>
    <row r="1072" spans="2:33" ht="15" customHeight="1" x14ac:dyDescent="0.25">
      <c r="B1072" s="95"/>
      <c r="L1072" s="495">
        <f>Samples!C1055</f>
        <v>0</v>
      </c>
      <c r="M1072" s="4" t="s">
        <v>5</v>
      </c>
      <c r="Q1072" s="40"/>
      <c r="R1072" s="40"/>
      <c r="S1072" s="40"/>
      <c r="T1072" s="4"/>
      <c r="U1072" s="38"/>
      <c r="V1072" s="38"/>
      <c r="W1072" s="38"/>
      <c r="X1072" s="38"/>
      <c r="Y1072" s="38"/>
      <c r="Z1072" s="38"/>
      <c r="AA1072" s="38"/>
      <c r="AB1072" s="38"/>
      <c r="AC1072" s="38"/>
      <c r="AD1072" s="38"/>
      <c r="AE1072" s="38"/>
      <c r="AF1072" s="38"/>
      <c r="AG1072" s="38"/>
    </row>
    <row r="1073" spans="2:33" ht="15" customHeight="1" x14ac:dyDescent="0.25">
      <c r="B1073" s="95"/>
      <c r="L1073" s="495">
        <f>Samples!C1056</f>
        <v>0</v>
      </c>
      <c r="M1073" s="4" t="s">
        <v>5</v>
      </c>
      <c r="Q1073" s="40"/>
      <c r="R1073" s="40"/>
      <c r="S1073" s="40"/>
      <c r="T1073" s="4"/>
      <c r="U1073" s="38"/>
      <c r="V1073" s="38"/>
      <c r="W1073" s="38"/>
      <c r="X1073" s="38"/>
      <c r="Y1073" s="38"/>
      <c r="Z1073" s="38"/>
      <c r="AA1073" s="38"/>
      <c r="AB1073" s="38"/>
      <c r="AC1073" s="38"/>
      <c r="AD1073" s="38"/>
      <c r="AE1073" s="38"/>
      <c r="AF1073" s="38"/>
      <c r="AG1073" s="38"/>
    </row>
    <row r="1074" spans="2:33" ht="15" customHeight="1" x14ac:dyDescent="0.25">
      <c r="B1074" s="95"/>
      <c r="L1074" s="495">
        <f>Samples!C1057</f>
        <v>0</v>
      </c>
      <c r="M1074" s="4" t="s">
        <v>5</v>
      </c>
      <c r="Q1074" s="40"/>
      <c r="R1074" s="40"/>
      <c r="S1074" s="40"/>
      <c r="T1074" s="4"/>
      <c r="U1074" s="38"/>
      <c r="V1074" s="38"/>
      <c r="W1074" s="38"/>
      <c r="X1074" s="38"/>
      <c r="Y1074" s="38"/>
      <c r="Z1074" s="38"/>
      <c r="AA1074" s="38"/>
      <c r="AB1074" s="38"/>
      <c r="AC1074" s="38"/>
      <c r="AD1074" s="38"/>
      <c r="AE1074" s="38"/>
      <c r="AF1074" s="38"/>
      <c r="AG1074" s="38"/>
    </row>
    <row r="1075" spans="2:33" ht="15" customHeight="1" x14ac:dyDescent="0.25">
      <c r="B1075" s="95"/>
      <c r="L1075" s="495">
        <f>Samples!C1058</f>
        <v>0</v>
      </c>
      <c r="M1075" s="4" t="s">
        <v>5</v>
      </c>
      <c r="Q1075" s="40"/>
      <c r="R1075" s="40"/>
      <c r="S1075" s="40"/>
      <c r="T1075" s="4"/>
      <c r="U1075" s="38"/>
      <c r="V1075" s="38"/>
      <c r="W1075" s="38"/>
      <c r="X1075" s="38"/>
      <c r="Y1075" s="38"/>
      <c r="Z1075" s="38"/>
      <c r="AA1075" s="38"/>
      <c r="AB1075" s="38"/>
      <c r="AC1075" s="38"/>
      <c r="AD1075" s="38"/>
      <c r="AE1075" s="38"/>
      <c r="AF1075" s="38"/>
      <c r="AG1075" s="38"/>
    </row>
    <row r="1076" spans="2:33" ht="15" customHeight="1" x14ac:dyDescent="0.25">
      <c r="B1076" s="95"/>
      <c r="L1076" s="495">
        <f>Samples!C1059</f>
        <v>0</v>
      </c>
      <c r="M1076" s="4" t="s">
        <v>5</v>
      </c>
      <c r="Q1076" s="40"/>
      <c r="R1076" s="40"/>
      <c r="S1076" s="40"/>
      <c r="T1076" s="4"/>
      <c r="U1076" s="38"/>
      <c r="V1076" s="38"/>
      <c r="W1076" s="38"/>
      <c r="X1076" s="38"/>
      <c r="Y1076" s="38"/>
      <c r="Z1076" s="38"/>
      <c r="AA1076" s="38"/>
      <c r="AB1076" s="38"/>
      <c r="AC1076" s="38"/>
      <c r="AD1076" s="38"/>
      <c r="AE1076" s="38"/>
      <c r="AF1076" s="38"/>
      <c r="AG1076" s="38"/>
    </row>
    <row r="1077" spans="2:33" ht="15" customHeight="1" x14ac:dyDescent="0.25">
      <c r="B1077" s="95"/>
      <c r="L1077" s="495">
        <f>Samples!C1060</f>
        <v>0</v>
      </c>
      <c r="M1077" s="4" t="s">
        <v>5</v>
      </c>
      <c r="Q1077" s="40"/>
      <c r="R1077" s="40"/>
      <c r="S1077" s="40"/>
      <c r="T1077" s="4"/>
      <c r="U1077" s="38"/>
      <c r="V1077" s="38"/>
      <c r="W1077" s="38"/>
      <c r="X1077" s="38"/>
      <c r="Y1077" s="38"/>
      <c r="Z1077" s="38"/>
      <c r="AA1077" s="38"/>
      <c r="AB1077" s="38"/>
      <c r="AC1077" s="38"/>
      <c r="AD1077" s="38"/>
      <c r="AE1077" s="38"/>
      <c r="AF1077" s="38"/>
      <c r="AG1077" s="38"/>
    </row>
    <row r="1078" spans="2:33" ht="15" customHeight="1" x14ac:dyDescent="0.25">
      <c r="B1078" s="95"/>
      <c r="L1078" s="495">
        <f>Samples!C1061</f>
        <v>0</v>
      </c>
      <c r="M1078" s="4" t="s">
        <v>5</v>
      </c>
      <c r="Q1078" s="40"/>
      <c r="R1078" s="40"/>
      <c r="S1078" s="40"/>
      <c r="T1078" s="4"/>
      <c r="U1078" s="38"/>
      <c r="V1078" s="38"/>
      <c r="W1078" s="38"/>
      <c r="X1078" s="38"/>
      <c r="Y1078" s="38"/>
      <c r="Z1078" s="38"/>
      <c r="AA1078" s="38"/>
      <c r="AB1078" s="38"/>
      <c r="AC1078" s="38"/>
      <c r="AD1078" s="38"/>
      <c r="AE1078" s="38"/>
      <c r="AF1078" s="38"/>
      <c r="AG1078" s="38"/>
    </row>
    <row r="1079" spans="2:33" ht="15" customHeight="1" x14ac:dyDescent="0.25">
      <c r="B1079" s="95"/>
      <c r="L1079" s="495">
        <f>Samples!C1062</f>
        <v>0</v>
      </c>
      <c r="M1079" s="4" t="s">
        <v>5</v>
      </c>
      <c r="Q1079" s="40"/>
      <c r="R1079" s="40"/>
      <c r="S1079" s="40"/>
      <c r="T1079" s="4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</row>
    <row r="1080" spans="2:33" ht="15" customHeight="1" x14ac:dyDescent="0.25">
      <c r="B1080" s="95"/>
      <c r="L1080" s="495">
        <f>Samples!C1063</f>
        <v>0</v>
      </c>
      <c r="M1080" s="4" t="s">
        <v>5</v>
      </c>
      <c r="Q1080" s="40"/>
      <c r="R1080" s="40"/>
      <c r="S1080" s="40"/>
      <c r="T1080" s="4"/>
      <c r="U1080" s="38"/>
      <c r="V1080" s="38"/>
      <c r="W1080" s="38"/>
      <c r="X1080" s="38"/>
      <c r="Y1080" s="38"/>
      <c r="Z1080" s="38"/>
      <c r="AA1080" s="38"/>
      <c r="AB1080" s="38"/>
      <c r="AC1080" s="38"/>
      <c r="AD1080" s="38"/>
      <c r="AE1080" s="38"/>
      <c r="AF1080" s="38"/>
      <c r="AG1080" s="38"/>
    </row>
    <row r="1081" spans="2:33" ht="15" customHeight="1" x14ac:dyDescent="0.25">
      <c r="B1081" s="95"/>
      <c r="L1081" s="495">
        <f>Samples!C1064</f>
        <v>0</v>
      </c>
      <c r="M1081" s="4" t="s">
        <v>5</v>
      </c>
      <c r="Q1081" s="40"/>
      <c r="R1081" s="40"/>
      <c r="S1081" s="40"/>
      <c r="T1081" s="4"/>
      <c r="U1081" s="38"/>
      <c r="V1081" s="38"/>
      <c r="W1081" s="38"/>
      <c r="X1081" s="38"/>
      <c r="Y1081" s="38"/>
      <c r="Z1081" s="38"/>
      <c r="AA1081" s="38"/>
      <c r="AB1081" s="38"/>
      <c r="AC1081" s="38"/>
      <c r="AD1081" s="38"/>
      <c r="AE1081" s="38"/>
      <c r="AF1081" s="38"/>
      <c r="AG1081" s="38"/>
    </row>
    <row r="1082" spans="2:33" ht="15" customHeight="1" x14ac:dyDescent="0.25">
      <c r="B1082" s="95"/>
      <c r="L1082" s="495">
        <f>Samples!C1065</f>
        <v>0</v>
      </c>
      <c r="M1082" s="4" t="s">
        <v>5</v>
      </c>
      <c r="Q1082" s="40"/>
      <c r="R1082" s="40"/>
      <c r="S1082" s="40"/>
      <c r="T1082" s="4"/>
      <c r="U1082" s="38"/>
      <c r="V1082" s="38"/>
      <c r="W1082" s="38"/>
      <c r="X1082" s="38"/>
      <c r="Y1082" s="38"/>
      <c r="Z1082" s="38"/>
      <c r="AA1082" s="38"/>
      <c r="AB1082" s="38"/>
      <c r="AC1082" s="38"/>
      <c r="AD1082" s="38"/>
      <c r="AE1082" s="38"/>
      <c r="AF1082" s="38"/>
      <c r="AG1082" s="38"/>
    </row>
    <row r="1083" spans="2:33" ht="15" customHeight="1" x14ac:dyDescent="0.25">
      <c r="B1083" s="95"/>
      <c r="L1083" s="495">
        <f>Samples!C1066</f>
        <v>0</v>
      </c>
      <c r="M1083" s="4" t="s">
        <v>5</v>
      </c>
      <c r="Q1083" s="40"/>
      <c r="R1083" s="40"/>
      <c r="S1083" s="40"/>
      <c r="T1083" s="4"/>
      <c r="U1083" s="38"/>
      <c r="V1083" s="38"/>
      <c r="W1083" s="38"/>
      <c r="X1083" s="38"/>
      <c r="Y1083" s="38"/>
      <c r="Z1083" s="38"/>
      <c r="AA1083" s="38"/>
      <c r="AB1083" s="38"/>
      <c r="AC1083" s="38"/>
      <c r="AD1083" s="38"/>
      <c r="AE1083" s="38"/>
      <c r="AF1083" s="38"/>
      <c r="AG1083" s="38"/>
    </row>
    <row r="1084" spans="2:33" ht="15" customHeight="1" x14ac:dyDescent="0.25">
      <c r="B1084" s="95"/>
      <c r="L1084" s="495">
        <f>Samples!C1067</f>
        <v>0</v>
      </c>
      <c r="M1084" s="4" t="s">
        <v>5</v>
      </c>
      <c r="Q1084" s="40"/>
      <c r="R1084" s="40"/>
      <c r="S1084" s="40"/>
      <c r="T1084" s="4"/>
      <c r="U1084" s="38"/>
      <c r="V1084" s="38"/>
      <c r="W1084" s="38"/>
      <c r="X1084" s="38"/>
      <c r="Y1084" s="38"/>
      <c r="Z1084" s="38"/>
      <c r="AA1084" s="38"/>
      <c r="AB1084" s="38"/>
      <c r="AC1084" s="38"/>
      <c r="AD1084" s="38"/>
      <c r="AE1084" s="38"/>
      <c r="AF1084" s="38"/>
      <c r="AG1084" s="38"/>
    </row>
    <row r="1085" spans="2:33" ht="15" customHeight="1" x14ac:dyDescent="0.25">
      <c r="B1085" s="95"/>
      <c r="L1085" s="495">
        <f>Samples!C1068</f>
        <v>0</v>
      </c>
      <c r="M1085" s="4" t="s">
        <v>5</v>
      </c>
      <c r="Q1085" s="40"/>
      <c r="R1085" s="40"/>
      <c r="S1085" s="40"/>
      <c r="T1085" s="4"/>
      <c r="U1085" s="38"/>
      <c r="V1085" s="38"/>
      <c r="W1085" s="38"/>
      <c r="X1085" s="38"/>
      <c r="Y1085" s="38"/>
      <c r="Z1085" s="38"/>
      <c r="AA1085" s="38"/>
      <c r="AB1085" s="38"/>
      <c r="AC1085" s="38"/>
      <c r="AD1085" s="38"/>
      <c r="AE1085" s="38"/>
      <c r="AF1085" s="38"/>
      <c r="AG1085" s="38"/>
    </row>
    <row r="1086" spans="2:33" ht="15" customHeight="1" x14ac:dyDescent="0.25">
      <c r="B1086" s="95"/>
      <c r="L1086" s="495">
        <f>Samples!C1069</f>
        <v>0</v>
      </c>
      <c r="M1086" s="4" t="s">
        <v>5</v>
      </c>
      <c r="Q1086" s="40"/>
      <c r="R1086" s="40"/>
      <c r="S1086" s="40"/>
      <c r="T1086" s="4"/>
      <c r="U1086" s="38"/>
      <c r="V1086" s="38"/>
      <c r="W1086" s="38"/>
      <c r="X1086" s="38"/>
      <c r="Y1086" s="38"/>
      <c r="Z1086" s="38"/>
      <c r="AA1086" s="38"/>
      <c r="AB1086" s="38"/>
      <c r="AC1086" s="38"/>
      <c r="AD1086" s="38"/>
      <c r="AE1086" s="38"/>
      <c r="AF1086" s="38"/>
      <c r="AG1086" s="38"/>
    </row>
    <row r="1087" spans="2:33" ht="15" customHeight="1" x14ac:dyDescent="0.25">
      <c r="B1087" s="95"/>
      <c r="L1087" s="495">
        <f>Samples!C1070</f>
        <v>0</v>
      </c>
      <c r="M1087" s="4" t="s">
        <v>5</v>
      </c>
      <c r="Q1087" s="40"/>
      <c r="R1087" s="40"/>
      <c r="S1087" s="40"/>
      <c r="T1087" s="4"/>
      <c r="U1087" s="38"/>
      <c r="V1087" s="38"/>
      <c r="W1087" s="38"/>
      <c r="X1087" s="38"/>
      <c r="Y1087" s="38"/>
      <c r="Z1087" s="38"/>
      <c r="AA1087" s="38"/>
      <c r="AB1087" s="38"/>
      <c r="AC1087" s="38"/>
      <c r="AD1087" s="38"/>
      <c r="AE1087" s="38"/>
      <c r="AF1087" s="38"/>
      <c r="AG1087" s="38"/>
    </row>
    <row r="1088" spans="2:33" ht="15" customHeight="1" x14ac:dyDescent="0.25">
      <c r="B1088" s="95"/>
      <c r="L1088" s="495">
        <f>Samples!C1071</f>
        <v>0</v>
      </c>
      <c r="M1088" s="4" t="s">
        <v>5</v>
      </c>
      <c r="Q1088" s="40"/>
      <c r="R1088" s="40"/>
      <c r="S1088" s="40"/>
      <c r="T1088" s="4"/>
      <c r="U1088" s="38"/>
      <c r="V1088" s="38"/>
      <c r="W1088" s="38"/>
      <c r="X1088" s="38"/>
      <c r="Y1088" s="38"/>
      <c r="Z1088" s="38"/>
      <c r="AA1088" s="38"/>
      <c r="AB1088" s="38"/>
      <c r="AC1088" s="38"/>
      <c r="AD1088" s="38"/>
      <c r="AE1088" s="38"/>
      <c r="AF1088" s="38"/>
      <c r="AG1088" s="38"/>
    </row>
    <row r="1089" spans="2:33" ht="15" customHeight="1" x14ac:dyDescent="0.25">
      <c r="B1089" s="95"/>
      <c r="L1089" s="495">
        <f>Samples!C1072</f>
        <v>0</v>
      </c>
      <c r="M1089" s="4" t="s">
        <v>5</v>
      </c>
      <c r="Q1089" s="40"/>
      <c r="R1089" s="40"/>
      <c r="S1089" s="40"/>
      <c r="T1089" s="4"/>
      <c r="U1089" s="38"/>
      <c r="V1089" s="38"/>
      <c r="W1089" s="38"/>
      <c r="X1089" s="38"/>
      <c r="Y1089" s="38"/>
      <c r="Z1089" s="38"/>
      <c r="AA1089" s="38"/>
      <c r="AB1089" s="38"/>
      <c r="AC1089" s="38"/>
      <c r="AD1089" s="38"/>
      <c r="AE1089" s="38"/>
      <c r="AF1089" s="38"/>
      <c r="AG1089" s="38"/>
    </row>
    <row r="1090" spans="2:33" ht="15" customHeight="1" x14ac:dyDescent="0.25">
      <c r="B1090" s="95"/>
      <c r="L1090" s="495">
        <f>Samples!C1073</f>
        <v>0</v>
      </c>
      <c r="M1090" s="4" t="s">
        <v>5</v>
      </c>
      <c r="Q1090" s="40"/>
      <c r="R1090" s="40"/>
      <c r="S1090" s="40"/>
      <c r="T1090" s="4"/>
      <c r="U1090" s="38"/>
      <c r="V1090" s="38"/>
      <c r="W1090" s="38"/>
      <c r="X1090" s="38"/>
      <c r="Y1090" s="38"/>
      <c r="Z1090" s="38"/>
      <c r="AA1090" s="38"/>
      <c r="AB1090" s="38"/>
      <c r="AC1090" s="38"/>
      <c r="AD1090" s="38"/>
      <c r="AE1090" s="38"/>
      <c r="AF1090" s="38"/>
      <c r="AG1090" s="38"/>
    </row>
    <row r="1091" spans="2:33" ht="15" customHeight="1" x14ac:dyDescent="0.25">
      <c r="B1091" s="95"/>
      <c r="L1091" s="495">
        <f>Samples!C1074</f>
        <v>0</v>
      </c>
      <c r="M1091" s="4" t="s">
        <v>5</v>
      </c>
      <c r="Q1091" s="40"/>
      <c r="R1091" s="40"/>
      <c r="S1091" s="40"/>
      <c r="T1091" s="4"/>
      <c r="U1091" s="38"/>
      <c r="V1091" s="38"/>
      <c r="W1091" s="38"/>
      <c r="X1091" s="38"/>
      <c r="Y1091" s="38"/>
      <c r="Z1091" s="38"/>
      <c r="AA1091" s="38"/>
      <c r="AB1091" s="38"/>
      <c r="AC1091" s="38"/>
      <c r="AD1091" s="38"/>
      <c r="AE1091" s="38"/>
      <c r="AF1091" s="38"/>
      <c r="AG1091" s="38"/>
    </row>
    <row r="1092" spans="2:33" ht="15" customHeight="1" x14ac:dyDescent="0.25">
      <c r="B1092" s="95"/>
      <c r="L1092" s="495">
        <f>Samples!C1075</f>
        <v>0</v>
      </c>
      <c r="M1092" s="4" t="s">
        <v>5</v>
      </c>
      <c r="Q1092" s="40"/>
      <c r="R1092" s="40"/>
      <c r="S1092" s="40"/>
      <c r="T1092" s="4"/>
      <c r="U1092" s="38"/>
      <c r="V1092" s="38"/>
      <c r="W1092" s="38"/>
      <c r="X1092" s="38"/>
      <c r="Y1092" s="38"/>
      <c r="Z1092" s="38"/>
      <c r="AA1092" s="38"/>
      <c r="AB1092" s="38"/>
      <c r="AC1092" s="38"/>
      <c r="AD1092" s="38"/>
      <c r="AE1092" s="38"/>
      <c r="AF1092" s="38"/>
      <c r="AG1092" s="38"/>
    </row>
    <row r="1093" spans="2:33" ht="15" customHeight="1" x14ac:dyDescent="0.25">
      <c r="B1093" s="95"/>
      <c r="L1093" s="495">
        <f>Samples!C1076</f>
        <v>0</v>
      </c>
      <c r="M1093" s="4" t="s">
        <v>5</v>
      </c>
      <c r="Q1093" s="40"/>
      <c r="R1093" s="40"/>
      <c r="S1093" s="40"/>
      <c r="T1093" s="4"/>
      <c r="U1093" s="38"/>
      <c r="V1093" s="38"/>
      <c r="W1093" s="38"/>
      <c r="X1093" s="38"/>
      <c r="Y1093" s="38"/>
      <c r="Z1093" s="38"/>
      <c r="AA1093" s="38"/>
      <c r="AB1093" s="38"/>
      <c r="AC1093" s="38"/>
      <c r="AD1093" s="38"/>
      <c r="AE1093" s="38"/>
      <c r="AF1093" s="38"/>
      <c r="AG1093" s="38"/>
    </row>
    <row r="1094" spans="2:33" ht="15" customHeight="1" x14ac:dyDescent="0.25">
      <c r="B1094" s="95"/>
      <c r="L1094" s="495">
        <f>Samples!C1077</f>
        <v>0</v>
      </c>
      <c r="M1094" s="4" t="s">
        <v>5</v>
      </c>
      <c r="Q1094" s="40"/>
      <c r="R1094" s="40"/>
      <c r="S1094" s="40"/>
      <c r="T1094" s="4"/>
      <c r="U1094" s="38"/>
      <c r="V1094" s="38"/>
      <c r="W1094" s="38"/>
      <c r="X1094" s="38"/>
      <c r="Y1094" s="38"/>
      <c r="Z1094" s="38"/>
      <c r="AA1094" s="38"/>
      <c r="AB1094" s="38"/>
      <c r="AC1094" s="38"/>
      <c r="AD1094" s="38"/>
      <c r="AE1094" s="38"/>
      <c r="AF1094" s="38"/>
      <c r="AG1094" s="38"/>
    </row>
    <row r="1095" spans="2:33" ht="15" customHeight="1" x14ac:dyDescent="0.25">
      <c r="B1095" s="95"/>
      <c r="L1095" s="495">
        <f>Samples!C1078</f>
        <v>0</v>
      </c>
      <c r="M1095" s="4" t="s">
        <v>5</v>
      </c>
      <c r="Q1095" s="40"/>
      <c r="R1095" s="40"/>
      <c r="S1095" s="40"/>
      <c r="T1095" s="4"/>
      <c r="U1095" s="38"/>
      <c r="V1095" s="38"/>
      <c r="W1095" s="38"/>
      <c r="X1095" s="38"/>
      <c r="Y1095" s="38"/>
      <c r="Z1095" s="38"/>
      <c r="AA1095" s="38"/>
      <c r="AB1095" s="38"/>
      <c r="AC1095" s="38"/>
      <c r="AD1095" s="38"/>
      <c r="AE1095" s="38"/>
      <c r="AF1095" s="38"/>
      <c r="AG1095" s="38"/>
    </row>
    <row r="1096" spans="2:33" ht="15" customHeight="1" x14ac:dyDescent="0.25">
      <c r="B1096" s="95"/>
      <c r="L1096" s="495">
        <f>Samples!C1079</f>
        <v>0</v>
      </c>
      <c r="M1096" s="4" t="s">
        <v>5</v>
      </c>
      <c r="Q1096" s="40"/>
      <c r="R1096" s="40"/>
      <c r="S1096" s="40"/>
      <c r="T1096" s="4"/>
      <c r="U1096" s="38"/>
      <c r="V1096" s="38"/>
      <c r="W1096" s="38"/>
      <c r="X1096" s="38"/>
      <c r="Y1096" s="38"/>
      <c r="Z1096" s="38"/>
      <c r="AA1096" s="38"/>
      <c r="AB1096" s="38"/>
      <c r="AC1096" s="38"/>
      <c r="AD1096" s="38"/>
      <c r="AE1096" s="38"/>
      <c r="AF1096" s="38"/>
      <c r="AG1096" s="38"/>
    </row>
    <row r="1097" spans="2:33" ht="15" customHeight="1" x14ac:dyDescent="0.25">
      <c r="B1097" s="95"/>
      <c r="L1097" s="495">
        <f>Samples!C1080</f>
        <v>0</v>
      </c>
      <c r="M1097" s="4" t="s">
        <v>5</v>
      </c>
      <c r="Q1097" s="40"/>
      <c r="R1097" s="40"/>
      <c r="S1097" s="40"/>
      <c r="T1097" s="4"/>
      <c r="U1097" s="38"/>
      <c r="V1097" s="38"/>
      <c r="W1097" s="38"/>
      <c r="X1097" s="38"/>
      <c r="Y1097" s="38"/>
      <c r="Z1097" s="38"/>
      <c r="AA1097" s="38"/>
      <c r="AB1097" s="38"/>
      <c r="AC1097" s="38"/>
      <c r="AD1097" s="38"/>
      <c r="AE1097" s="38"/>
      <c r="AF1097" s="38"/>
      <c r="AG1097" s="38"/>
    </row>
    <row r="1098" spans="2:33" ht="15" customHeight="1" x14ac:dyDescent="0.25">
      <c r="B1098" s="95"/>
      <c r="L1098" s="495">
        <f>Samples!C1081</f>
        <v>0</v>
      </c>
      <c r="M1098" s="4" t="s">
        <v>5</v>
      </c>
      <c r="Q1098" s="40"/>
      <c r="R1098" s="40"/>
      <c r="S1098" s="40"/>
      <c r="T1098" s="4"/>
      <c r="U1098" s="38"/>
      <c r="V1098" s="38"/>
      <c r="W1098" s="38"/>
      <c r="X1098" s="38"/>
      <c r="Y1098" s="38"/>
      <c r="Z1098" s="38"/>
      <c r="AA1098" s="38"/>
      <c r="AB1098" s="38"/>
      <c r="AC1098" s="38"/>
      <c r="AD1098" s="38"/>
      <c r="AE1098" s="38"/>
      <c r="AF1098" s="38"/>
      <c r="AG1098" s="38"/>
    </row>
    <row r="1099" spans="2:33" ht="15" customHeight="1" x14ac:dyDescent="0.25">
      <c r="B1099" s="95"/>
      <c r="L1099" s="495">
        <f>Samples!C1082</f>
        <v>0</v>
      </c>
      <c r="M1099" s="4" t="s">
        <v>5</v>
      </c>
      <c r="Q1099" s="40"/>
      <c r="R1099" s="40"/>
      <c r="S1099" s="40"/>
      <c r="T1099" s="4"/>
      <c r="U1099" s="38"/>
      <c r="V1099" s="38"/>
      <c r="W1099" s="38"/>
      <c r="X1099" s="38"/>
      <c r="Y1099" s="38"/>
      <c r="Z1099" s="38"/>
      <c r="AA1099" s="38"/>
      <c r="AB1099" s="38"/>
      <c r="AC1099" s="38"/>
      <c r="AD1099" s="38"/>
      <c r="AE1099" s="38"/>
      <c r="AF1099" s="38"/>
      <c r="AG1099" s="38"/>
    </row>
    <row r="1100" spans="2:33" ht="15" customHeight="1" x14ac:dyDescent="0.25">
      <c r="B1100" s="95"/>
      <c r="L1100" s="495">
        <f>Samples!C1083</f>
        <v>0</v>
      </c>
      <c r="M1100" s="4" t="s">
        <v>5</v>
      </c>
      <c r="Q1100" s="40"/>
      <c r="R1100" s="40"/>
      <c r="S1100" s="40"/>
      <c r="T1100" s="4"/>
      <c r="U1100" s="38"/>
      <c r="V1100" s="38"/>
      <c r="W1100" s="38"/>
      <c r="X1100" s="38"/>
      <c r="Y1100" s="38"/>
      <c r="Z1100" s="38"/>
      <c r="AA1100" s="38"/>
      <c r="AB1100" s="38"/>
      <c r="AC1100" s="38"/>
      <c r="AD1100" s="38"/>
      <c r="AE1100" s="38"/>
      <c r="AF1100" s="38"/>
      <c r="AG1100" s="38"/>
    </row>
    <row r="1101" spans="2:33" ht="15" customHeight="1" x14ac:dyDescent="0.25">
      <c r="B1101" s="95"/>
      <c r="L1101" s="495">
        <f>Samples!C1084</f>
        <v>0</v>
      </c>
      <c r="M1101" s="4" t="s">
        <v>5</v>
      </c>
      <c r="Q1101" s="40"/>
      <c r="R1101" s="40"/>
      <c r="S1101" s="40"/>
      <c r="T1101" s="4"/>
      <c r="U1101" s="38"/>
      <c r="V1101" s="38"/>
      <c r="W1101" s="38"/>
      <c r="X1101" s="38"/>
      <c r="Y1101" s="38"/>
      <c r="Z1101" s="38"/>
      <c r="AA1101" s="38"/>
      <c r="AB1101" s="38"/>
      <c r="AC1101" s="38"/>
      <c r="AD1101" s="38"/>
      <c r="AE1101" s="38"/>
      <c r="AF1101" s="38"/>
      <c r="AG1101" s="38"/>
    </row>
    <row r="1102" spans="2:33" ht="15" customHeight="1" x14ac:dyDescent="0.25">
      <c r="B1102" s="95"/>
      <c r="L1102" s="495">
        <f>Samples!C1085</f>
        <v>0</v>
      </c>
      <c r="M1102" s="4" t="s">
        <v>5</v>
      </c>
      <c r="Q1102" s="40"/>
      <c r="R1102" s="40"/>
      <c r="S1102" s="40"/>
      <c r="T1102" s="4"/>
      <c r="U1102" s="38"/>
      <c r="V1102" s="38"/>
      <c r="W1102" s="38"/>
      <c r="X1102" s="38"/>
      <c r="Y1102" s="38"/>
      <c r="Z1102" s="38"/>
      <c r="AA1102" s="38"/>
      <c r="AB1102" s="38"/>
      <c r="AC1102" s="38"/>
      <c r="AD1102" s="38"/>
      <c r="AE1102" s="38"/>
      <c r="AF1102" s="38"/>
      <c r="AG1102" s="38"/>
    </row>
    <row r="1103" spans="2:33" ht="15" customHeight="1" x14ac:dyDescent="0.25">
      <c r="B1103" s="95"/>
      <c r="L1103" s="495">
        <f>Samples!C1086</f>
        <v>0</v>
      </c>
      <c r="M1103" s="4" t="s">
        <v>5</v>
      </c>
      <c r="Q1103" s="40"/>
      <c r="R1103" s="40"/>
      <c r="S1103" s="40"/>
      <c r="T1103" s="4"/>
      <c r="U1103" s="38"/>
      <c r="V1103" s="38"/>
      <c r="W1103" s="38"/>
      <c r="X1103" s="38"/>
      <c r="Y1103" s="38"/>
      <c r="Z1103" s="38"/>
      <c r="AA1103" s="38"/>
      <c r="AB1103" s="38"/>
      <c r="AC1103" s="38"/>
      <c r="AD1103" s="38"/>
      <c r="AE1103" s="38"/>
      <c r="AF1103" s="38"/>
      <c r="AG1103" s="38"/>
    </row>
    <row r="1104" spans="2:33" ht="15" customHeight="1" x14ac:dyDescent="0.25">
      <c r="B1104" s="95"/>
      <c r="L1104" s="495">
        <f>Samples!C1087</f>
        <v>0</v>
      </c>
      <c r="M1104" s="4" t="s">
        <v>5</v>
      </c>
      <c r="Q1104" s="40"/>
      <c r="R1104" s="40"/>
      <c r="S1104" s="40"/>
      <c r="T1104" s="4"/>
      <c r="U1104" s="38"/>
      <c r="V1104" s="38"/>
      <c r="W1104" s="38"/>
      <c r="X1104" s="38"/>
      <c r="Y1104" s="38"/>
      <c r="Z1104" s="38"/>
      <c r="AA1104" s="38"/>
      <c r="AB1104" s="38"/>
      <c r="AC1104" s="38"/>
      <c r="AD1104" s="38"/>
      <c r="AE1104" s="38"/>
      <c r="AF1104" s="38"/>
      <c r="AG1104" s="38"/>
    </row>
    <row r="1105" spans="2:33" ht="15" customHeight="1" x14ac:dyDescent="0.25">
      <c r="B1105" s="95"/>
      <c r="L1105" s="495">
        <f>Samples!C1088</f>
        <v>0</v>
      </c>
      <c r="M1105" s="4" t="s">
        <v>5</v>
      </c>
      <c r="Q1105" s="40"/>
      <c r="R1105" s="40"/>
      <c r="S1105" s="40"/>
      <c r="T1105" s="4"/>
      <c r="U1105" s="38"/>
      <c r="V1105" s="38"/>
      <c r="W1105" s="38"/>
      <c r="X1105" s="38"/>
      <c r="Y1105" s="38"/>
      <c r="Z1105" s="38"/>
      <c r="AA1105" s="38"/>
      <c r="AB1105" s="38"/>
      <c r="AC1105" s="38"/>
      <c r="AD1105" s="38"/>
      <c r="AE1105" s="38"/>
      <c r="AF1105" s="38"/>
      <c r="AG1105" s="38"/>
    </row>
    <row r="1106" spans="2:33" ht="15" customHeight="1" x14ac:dyDescent="0.25">
      <c r="B1106" s="95"/>
      <c r="L1106" s="495">
        <f>Samples!C1089</f>
        <v>0</v>
      </c>
      <c r="M1106" s="4" t="s">
        <v>5</v>
      </c>
      <c r="Q1106" s="40"/>
      <c r="R1106" s="40"/>
      <c r="S1106" s="40"/>
      <c r="T1106" s="4"/>
      <c r="U1106" s="38"/>
      <c r="V1106" s="38"/>
      <c r="W1106" s="38"/>
      <c r="X1106" s="38"/>
      <c r="Y1106" s="38"/>
      <c r="Z1106" s="38"/>
      <c r="AA1106" s="38"/>
      <c r="AB1106" s="38"/>
      <c r="AC1106" s="38"/>
      <c r="AD1106" s="38"/>
      <c r="AE1106" s="38"/>
      <c r="AF1106" s="38"/>
      <c r="AG1106" s="38"/>
    </row>
    <row r="1107" spans="2:33" ht="15" customHeight="1" x14ac:dyDescent="0.25">
      <c r="B1107" s="95"/>
      <c r="L1107" s="495">
        <f>Samples!C1090</f>
        <v>0</v>
      </c>
      <c r="M1107" s="4" t="s">
        <v>5</v>
      </c>
      <c r="Q1107" s="40"/>
      <c r="R1107" s="40"/>
      <c r="S1107" s="40"/>
      <c r="T1107" s="4"/>
      <c r="U1107" s="38"/>
      <c r="V1107" s="38"/>
      <c r="W1107" s="38"/>
      <c r="X1107" s="38"/>
      <c r="Y1107" s="38"/>
      <c r="Z1107" s="38"/>
      <c r="AA1107" s="38"/>
      <c r="AB1107" s="38"/>
      <c r="AC1107" s="38"/>
      <c r="AD1107" s="38"/>
      <c r="AE1107" s="38"/>
      <c r="AF1107" s="38"/>
      <c r="AG1107" s="38"/>
    </row>
    <row r="1108" spans="2:33" ht="15" customHeight="1" x14ac:dyDescent="0.25">
      <c r="B1108" s="95"/>
      <c r="L1108" s="495">
        <f>Samples!C1091</f>
        <v>0</v>
      </c>
      <c r="M1108" s="4" t="s">
        <v>5</v>
      </c>
      <c r="Q1108" s="40"/>
      <c r="R1108" s="40"/>
      <c r="S1108" s="40"/>
      <c r="T1108" s="4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</row>
    <row r="1109" spans="2:33" ht="15" customHeight="1" x14ac:dyDescent="0.25">
      <c r="B1109" s="95"/>
      <c r="L1109" s="495">
        <f>Samples!C1092</f>
        <v>0</v>
      </c>
      <c r="M1109" s="4" t="s">
        <v>5</v>
      </c>
      <c r="Q1109" s="40"/>
      <c r="R1109" s="40"/>
      <c r="S1109" s="40"/>
      <c r="T1109" s="4"/>
      <c r="U1109" s="38"/>
      <c r="V1109" s="38"/>
      <c r="W1109" s="38"/>
      <c r="X1109" s="38"/>
      <c r="Y1109" s="38"/>
      <c r="Z1109" s="38"/>
      <c r="AA1109" s="38"/>
      <c r="AB1109" s="38"/>
      <c r="AC1109" s="38"/>
      <c r="AD1109" s="38"/>
      <c r="AE1109" s="38"/>
      <c r="AF1109" s="38"/>
      <c r="AG1109" s="38"/>
    </row>
    <row r="1110" spans="2:33" ht="15" customHeight="1" x14ac:dyDescent="0.25">
      <c r="B1110" s="95"/>
      <c r="L1110" s="495">
        <f>Samples!C1093</f>
        <v>0</v>
      </c>
      <c r="M1110" s="4" t="s">
        <v>5</v>
      </c>
      <c r="Q1110" s="40"/>
      <c r="R1110" s="40"/>
      <c r="S1110" s="40"/>
      <c r="T1110" s="4"/>
      <c r="U1110" s="38"/>
      <c r="V1110" s="38"/>
      <c r="W1110" s="38"/>
      <c r="X1110" s="38"/>
      <c r="Y1110" s="38"/>
      <c r="Z1110" s="38"/>
      <c r="AA1110" s="38"/>
      <c r="AB1110" s="38"/>
      <c r="AC1110" s="38"/>
      <c r="AD1110" s="38"/>
      <c r="AE1110" s="38"/>
      <c r="AF1110" s="38"/>
      <c r="AG1110" s="38"/>
    </row>
    <row r="1111" spans="2:33" ht="15" customHeight="1" x14ac:dyDescent="0.25">
      <c r="B1111" s="95"/>
      <c r="L1111" s="495">
        <f>Samples!C1094</f>
        <v>0</v>
      </c>
      <c r="M1111" s="4" t="s">
        <v>5</v>
      </c>
      <c r="Q1111" s="40"/>
      <c r="R1111" s="40"/>
      <c r="S1111" s="40"/>
      <c r="T1111" s="4"/>
      <c r="U1111" s="38"/>
      <c r="V1111" s="38"/>
      <c r="W1111" s="38"/>
      <c r="X1111" s="38"/>
      <c r="Y1111" s="38"/>
      <c r="Z1111" s="38"/>
      <c r="AA1111" s="38"/>
      <c r="AB1111" s="38"/>
      <c r="AC1111" s="38"/>
      <c r="AD1111" s="38"/>
      <c r="AE1111" s="38"/>
      <c r="AF1111" s="38"/>
      <c r="AG1111" s="38"/>
    </row>
    <row r="1112" spans="2:33" ht="15" customHeight="1" x14ac:dyDescent="0.25">
      <c r="B1112" s="95"/>
      <c r="L1112" s="495">
        <f>Samples!C1095</f>
        <v>0</v>
      </c>
      <c r="M1112" s="4" t="s">
        <v>5</v>
      </c>
      <c r="Q1112" s="40"/>
      <c r="R1112" s="40"/>
      <c r="S1112" s="40"/>
      <c r="T1112" s="4"/>
      <c r="U1112" s="38"/>
      <c r="V1112" s="38"/>
      <c r="W1112" s="38"/>
      <c r="X1112" s="38"/>
      <c r="Y1112" s="38"/>
      <c r="Z1112" s="38"/>
      <c r="AA1112" s="38"/>
      <c r="AB1112" s="38"/>
      <c r="AC1112" s="38"/>
      <c r="AD1112" s="38"/>
      <c r="AE1112" s="38"/>
      <c r="AF1112" s="38"/>
      <c r="AG1112" s="38"/>
    </row>
    <row r="1113" spans="2:33" ht="15" customHeight="1" x14ac:dyDescent="0.25">
      <c r="B1113" s="95"/>
      <c r="L1113" s="495">
        <f>Samples!C1096</f>
        <v>0</v>
      </c>
      <c r="M1113" s="4" t="s">
        <v>5</v>
      </c>
      <c r="Q1113" s="40"/>
      <c r="R1113" s="40"/>
      <c r="S1113" s="40"/>
      <c r="T1113" s="4"/>
      <c r="U1113" s="38"/>
      <c r="V1113" s="38"/>
      <c r="W1113" s="38"/>
      <c r="X1113" s="38"/>
      <c r="Y1113" s="38"/>
      <c r="Z1113" s="38"/>
      <c r="AA1113" s="38"/>
      <c r="AB1113" s="38"/>
      <c r="AC1113" s="38"/>
      <c r="AD1113" s="38"/>
      <c r="AE1113" s="38"/>
      <c r="AF1113" s="38"/>
      <c r="AG1113" s="38"/>
    </row>
    <row r="1114" spans="2:33" ht="15" customHeight="1" x14ac:dyDescent="0.25">
      <c r="B1114" s="95"/>
      <c r="L1114" s="495">
        <f>Samples!C1097</f>
        <v>0</v>
      </c>
      <c r="M1114" s="4" t="s">
        <v>5</v>
      </c>
      <c r="R1114" s="295"/>
      <c r="S1114" s="295"/>
    </row>
    <row r="1115" spans="2:33" ht="15" customHeight="1" x14ac:dyDescent="0.25">
      <c r="B1115" s="95"/>
      <c r="L1115" s="495">
        <f>Samples!C1098</f>
        <v>0</v>
      </c>
      <c r="M1115" s="4" t="s">
        <v>5</v>
      </c>
      <c r="R1115" s="295"/>
      <c r="S1115" s="295"/>
    </row>
    <row r="1116" spans="2:33" ht="15" customHeight="1" x14ac:dyDescent="0.25">
      <c r="B1116" s="95"/>
      <c r="L1116" s="495">
        <f>Samples!C1099</f>
        <v>0</v>
      </c>
      <c r="M1116" s="4" t="s">
        <v>5</v>
      </c>
      <c r="R1116" s="295"/>
      <c r="S1116" s="295"/>
    </row>
    <row r="1117" spans="2:33" ht="15" customHeight="1" x14ac:dyDescent="0.25">
      <c r="B1117" s="95"/>
      <c r="L1117" s="495">
        <f>Samples!C1100</f>
        <v>0</v>
      </c>
      <c r="M1117" s="4" t="s">
        <v>5</v>
      </c>
      <c r="R1117" s="295"/>
      <c r="S1117" s="295"/>
    </row>
    <row r="1118" spans="2:33" ht="15" customHeight="1" x14ac:dyDescent="0.25">
      <c r="B1118" s="95"/>
      <c r="L1118" s="495">
        <f>Samples!C1101</f>
        <v>0</v>
      </c>
      <c r="M1118" s="4" t="s">
        <v>5</v>
      </c>
      <c r="R1118" s="295"/>
      <c r="S1118" s="295"/>
    </row>
    <row r="1119" spans="2:33" ht="15" customHeight="1" x14ac:dyDescent="0.25">
      <c r="B1119" s="95"/>
      <c r="L1119" s="495">
        <f>Samples!C1102</f>
        <v>0</v>
      </c>
      <c r="M1119" s="4" t="s">
        <v>5</v>
      </c>
      <c r="R1119" s="295"/>
      <c r="S1119" s="295"/>
    </row>
    <row r="1120" spans="2:33" ht="15" customHeight="1" x14ac:dyDescent="0.25">
      <c r="B1120" s="95"/>
      <c r="L1120" s="495">
        <f>Samples!C1103</f>
        <v>0</v>
      </c>
      <c r="M1120" s="4" t="s">
        <v>5</v>
      </c>
      <c r="R1120" s="295"/>
      <c r="S1120" s="295"/>
    </row>
    <row r="1121" spans="2:19" ht="15" customHeight="1" x14ac:dyDescent="0.25">
      <c r="B1121" s="95"/>
      <c r="L1121" s="495">
        <f>Samples!C1104</f>
        <v>0</v>
      </c>
      <c r="M1121" s="4" t="s">
        <v>5</v>
      </c>
      <c r="R1121" s="295"/>
      <c r="S1121" s="295"/>
    </row>
    <row r="1122" spans="2:19" ht="15" customHeight="1" x14ac:dyDescent="0.25">
      <c r="B1122" s="95"/>
      <c r="L1122" s="495">
        <f>Samples!C1105</f>
        <v>0</v>
      </c>
      <c r="M1122" s="4" t="s">
        <v>5</v>
      </c>
      <c r="R1122" s="295"/>
      <c r="S1122" s="295"/>
    </row>
    <row r="1123" spans="2:19" ht="15" customHeight="1" x14ac:dyDescent="0.25">
      <c r="B1123" s="95"/>
      <c r="L1123" s="495">
        <f>Samples!C1106</f>
        <v>0</v>
      </c>
      <c r="M1123" s="4" t="s">
        <v>5</v>
      </c>
      <c r="R1123" s="295"/>
      <c r="S1123" s="295"/>
    </row>
    <row r="1124" spans="2:19" ht="15" customHeight="1" x14ac:dyDescent="0.25">
      <c r="B1124" s="95"/>
      <c r="L1124" s="495">
        <f>Samples!C1107</f>
        <v>0</v>
      </c>
      <c r="M1124" s="4" t="s">
        <v>5</v>
      </c>
      <c r="R1124" s="295"/>
      <c r="S1124" s="295"/>
    </row>
    <row r="1125" spans="2:19" ht="15" customHeight="1" x14ac:dyDescent="0.25">
      <c r="B1125" s="95"/>
      <c r="L1125" s="495">
        <f>Samples!C1108</f>
        <v>0</v>
      </c>
      <c r="M1125" s="4" t="s">
        <v>5</v>
      </c>
      <c r="R1125" s="295"/>
      <c r="S1125" s="295"/>
    </row>
    <row r="1126" spans="2:19" ht="15" customHeight="1" x14ac:dyDescent="0.25">
      <c r="B1126" s="95"/>
      <c r="L1126" s="495">
        <f>Samples!C1109</f>
        <v>0</v>
      </c>
      <c r="M1126" s="4" t="s">
        <v>5</v>
      </c>
      <c r="R1126" s="295"/>
      <c r="S1126" s="295"/>
    </row>
    <row r="1127" spans="2:19" ht="15" customHeight="1" x14ac:dyDescent="0.25">
      <c r="B1127" s="95"/>
      <c r="L1127" s="495">
        <f>Samples!C1110</f>
        <v>0</v>
      </c>
      <c r="M1127" s="4" t="s">
        <v>5</v>
      </c>
      <c r="R1127" s="295"/>
      <c r="S1127" s="295"/>
    </row>
    <row r="1128" spans="2:19" ht="15" customHeight="1" x14ac:dyDescent="0.25">
      <c r="B1128" s="95"/>
      <c r="L1128" s="495">
        <f>Samples!C1111</f>
        <v>0</v>
      </c>
      <c r="M1128" s="4" t="s">
        <v>5</v>
      </c>
      <c r="R1128" s="295"/>
      <c r="S1128" s="295"/>
    </row>
    <row r="1129" spans="2:19" ht="15" customHeight="1" x14ac:dyDescent="0.25">
      <c r="B1129" s="95"/>
      <c r="L1129" s="495">
        <f>Samples!C1112</f>
        <v>0</v>
      </c>
      <c r="M1129" s="4" t="s">
        <v>5</v>
      </c>
      <c r="R1129" s="295"/>
      <c r="S1129" s="295"/>
    </row>
    <row r="1130" spans="2:19" ht="15" customHeight="1" x14ac:dyDescent="0.25">
      <c r="B1130" s="95"/>
      <c r="L1130" s="495">
        <f>Samples!C1113</f>
        <v>0</v>
      </c>
      <c r="M1130" s="4" t="s">
        <v>5</v>
      </c>
      <c r="R1130" s="295"/>
      <c r="S1130" s="295"/>
    </row>
    <row r="1131" spans="2:19" ht="15" customHeight="1" x14ac:dyDescent="0.25">
      <c r="B1131" s="95"/>
      <c r="L1131" s="495">
        <f>Samples!C1114</f>
        <v>0</v>
      </c>
      <c r="M1131" s="4" t="s">
        <v>5</v>
      </c>
      <c r="R1131" s="295"/>
      <c r="S1131" s="295"/>
    </row>
    <row r="1132" spans="2:19" ht="15" customHeight="1" x14ac:dyDescent="0.25">
      <c r="B1132" s="95"/>
      <c r="L1132" s="495">
        <f>Samples!C1115</f>
        <v>0</v>
      </c>
      <c r="M1132" s="4" t="s">
        <v>5</v>
      </c>
      <c r="R1132" s="295"/>
      <c r="S1132" s="295"/>
    </row>
    <row r="1133" spans="2:19" ht="15" customHeight="1" x14ac:dyDescent="0.25">
      <c r="B1133" s="95"/>
      <c r="L1133" s="495">
        <f>Samples!C1116</f>
        <v>0</v>
      </c>
      <c r="M1133" s="4" t="s">
        <v>5</v>
      </c>
      <c r="R1133" s="295"/>
      <c r="S1133" s="295"/>
    </row>
    <row r="1134" spans="2:19" ht="15" customHeight="1" x14ac:dyDescent="0.25">
      <c r="B1134" s="95"/>
      <c r="L1134" s="495">
        <f>Samples!C1117</f>
        <v>0</v>
      </c>
      <c r="M1134" s="4" t="s">
        <v>5</v>
      </c>
      <c r="R1134" s="295"/>
      <c r="S1134" s="295"/>
    </row>
    <row r="1135" spans="2:19" ht="15" customHeight="1" x14ac:dyDescent="0.25">
      <c r="B1135" s="95"/>
      <c r="L1135" s="495">
        <f>Samples!C1118</f>
        <v>0</v>
      </c>
      <c r="M1135" s="4" t="s">
        <v>5</v>
      </c>
      <c r="R1135" s="295"/>
      <c r="S1135" s="295"/>
    </row>
    <row r="1136" spans="2:19" ht="15" customHeight="1" x14ac:dyDescent="0.25">
      <c r="B1136" s="95"/>
      <c r="L1136" s="495">
        <f>Samples!C1119</f>
        <v>0</v>
      </c>
      <c r="M1136" s="4" t="s">
        <v>5</v>
      </c>
      <c r="R1136" s="295"/>
      <c r="S1136" s="295"/>
    </row>
    <row r="1137" spans="2:19" ht="15" customHeight="1" x14ac:dyDescent="0.25">
      <c r="B1137" s="95"/>
      <c r="L1137" s="495">
        <f>Samples!C1120</f>
        <v>0</v>
      </c>
      <c r="M1137" s="4" t="s">
        <v>5</v>
      </c>
      <c r="R1137" s="295"/>
      <c r="S1137" s="295"/>
    </row>
    <row r="1138" spans="2:19" ht="15" customHeight="1" x14ac:dyDescent="0.25">
      <c r="B1138" s="95"/>
      <c r="L1138" s="495">
        <f>Samples!C1121</f>
        <v>0</v>
      </c>
      <c r="M1138" s="4" t="s">
        <v>5</v>
      </c>
      <c r="R1138" s="295"/>
      <c r="S1138" s="295"/>
    </row>
    <row r="1139" spans="2:19" ht="15" customHeight="1" x14ac:dyDescent="0.25">
      <c r="B1139" s="95"/>
      <c r="L1139" s="495">
        <f>Samples!C1122</f>
        <v>0</v>
      </c>
      <c r="M1139" s="4" t="s">
        <v>5</v>
      </c>
      <c r="R1139" s="295"/>
      <c r="S1139" s="295"/>
    </row>
    <row r="1140" spans="2:19" ht="15" customHeight="1" x14ac:dyDescent="0.25">
      <c r="B1140" s="95"/>
      <c r="L1140" s="495">
        <f>Samples!C1123</f>
        <v>0</v>
      </c>
      <c r="M1140" s="4" t="s">
        <v>5</v>
      </c>
      <c r="R1140" s="295"/>
      <c r="S1140" s="295"/>
    </row>
    <row r="1141" spans="2:19" ht="15" customHeight="1" x14ac:dyDescent="0.25">
      <c r="B1141" s="95"/>
      <c r="L1141" s="495">
        <f>Samples!C1124</f>
        <v>0</v>
      </c>
      <c r="M1141" s="4" t="s">
        <v>5</v>
      </c>
      <c r="R1141" s="295"/>
      <c r="S1141" s="295"/>
    </row>
    <row r="1142" spans="2:19" ht="15" customHeight="1" x14ac:dyDescent="0.25">
      <c r="B1142" s="95"/>
      <c r="L1142" s="495">
        <f>Samples!C1125</f>
        <v>0</v>
      </c>
      <c r="M1142" s="4" t="s">
        <v>5</v>
      </c>
      <c r="R1142" s="295"/>
      <c r="S1142" s="295"/>
    </row>
    <row r="1143" spans="2:19" ht="15" customHeight="1" x14ac:dyDescent="0.25">
      <c r="B1143" s="95"/>
      <c r="L1143" s="495">
        <f>Samples!C1126</f>
        <v>0</v>
      </c>
      <c r="M1143" s="4" t="s">
        <v>5</v>
      </c>
      <c r="R1143" s="295"/>
      <c r="S1143" s="295"/>
    </row>
    <row r="1144" spans="2:19" ht="15" customHeight="1" x14ac:dyDescent="0.25">
      <c r="B1144" s="95"/>
      <c r="L1144" s="495">
        <f>Samples!C1127</f>
        <v>0</v>
      </c>
      <c r="M1144" s="4" t="s">
        <v>5</v>
      </c>
      <c r="R1144" s="295"/>
      <c r="S1144" s="295"/>
    </row>
    <row r="1145" spans="2:19" ht="15" customHeight="1" x14ac:dyDescent="0.25">
      <c r="B1145" s="95"/>
      <c r="L1145" s="495">
        <f>Samples!C1128</f>
        <v>0</v>
      </c>
      <c r="M1145" s="4" t="s">
        <v>5</v>
      </c>
      <c r="R1145" s="295"/>
      <c r="S1145" s="295"/>
    </row>
    <row r="1146" spans="2:19" ht="15" customHeight="1" x14ac:dyDescent="0.25">
      <c r="B1146" s="95"/>
      <c r="L1146" s="495">
        <f>Samples!C1129</f>
        <v>0</v>
      </c>
      <c r="M1146" s="4" t="s">
        <v>5</v>
      </c>
      <c r="R1146" s="295"/>
      <c r="S1146" s="295"/>
    </row>
    <row r="1147" spans="2:19" ht="15" customHeight="1" x14ac:dyDescent="0.25">
      <c r="B1147" s="95"/>
      <c r="L1147" s="495">
        <f>Samples!C1130</f>
        <v>0</v>
      </c>
      <c r="M1147" s="4" t="s">
        <v>5</v>
      </c>
      <c r="R1147" s="295"/>
      <c r="S1147" s="295"/>
    </row>
    <row r="1148" spans="2:19" ht="15" customHeight="1" x14ac:dyDescent="0.25">
      <c r="B1148" s="95"/>
      <c r="L1148" s="495">
        <f>Samples!C1131</f>
        <v>0</v>
      </c>
      <c r="M1148" s="4" t="s">
        <v>5</v>
      </c>
      <c r="R1148" s="295"/>
      <c r="S1148" s="295"/>
    </row>
    <row r="1149" spans="2:19" ht="15" customHeight="1" x14ac:dyDescent="0.25">
      <c r="B1149" s="95"/>
      <c r="L1149" s="495">
        <f>Samples!C1132</f>
        <v>0</v>
      </c>
      <c r="M1149" s="4" t="s">
        <v>5</v>
      </c>
      <c r="R1149" s="295"/>
      <c r="S1149" s="295"/>
    </row>
    <row r="1150" spans="2:19" ht="15" customHeight="1" x14ac:dyDescent="0.25">
      <c r="B1150" s="95"/>
      <c r="L1150" s="495">
        <f>Samples!C1133</f>
        <v>0</v>
      </c>
      <c r="M1150" s="4" t="s">
        <v>5</v>
      </c>
      <c r="R1150" s="295"/>
      <c r="S1150" s="295"/>
    </row>
    <row r="1151" spans="2:19" ht="15" customHeight="1" x14ac:dyDescent="0.25">
      <c r="B1151" s="95"/>
      <c r="L1151" s="495">
        <f>Samples!C1134</f>
        <v>0</v>
      </c>
      <c r="M1151" s="4" t="s">
        <v>5</v>
      </c>
      <c r="R1151" s="295"/>
      <c r="S1151" s="295"/>
    </row>
    <row r="1152" spans="2:19" ht="15" customHeight="1" x14ac:dyDescent="0.25">
      <c r="B1152" s="95"/>
      <c r="L1152" s="495">
        <f>Samples!C1135</f>
        <v>0</v>
      </c>
      <c r="M1152" s="4" t="s">
        <v>5</v>
      </c>
      <c r="R1152" s="295"/>
      <c r="S1152" s="295"/>
    </row>
    <row r="1153" spans="2:19" ht="15" customHeight="1" x14ac:dyDescent="0.25">
      <c r="B1153" s="95"/>
      <c r="L1153" s="495">
        <f>Samples!C1136</f>
        <v>0</v>
      </c>
      <c r="M1153" s="4" t="s">
        <v>5</v>
      </c>
      <c r="R1153" s="295"/>
      <c r="S1153" s="295"/>
    </row>
    <row r="1154" spans="2:19" ht="15" customHeight="1" x14ac:dyDescent="0.25">
      <c r="B1154" s="95"/>
      <c r="L1154" s="495">
        <f>Samples!C1137</f>
        <v>0</v>
      </c>
      <c r="M1154" s="4" t="s">
        <v>5</v>
      </c>
      <c r="R1154" s="295"/>
      <c r="S1154" s="295"/>
    </row>
    <row r="1155" spans="2:19" ht="15" customHeight="1" x14ac:dyDescent="0.25">
      <c r="B1155" s="95"/>
      <c r="L1155" s="495">
        <f>Samples!C1138</f>
        <v>0</v>
      </c>
      <c r="M1155" s="4" t="s">
        <v>5</v>
      </c>
      <c r="R1155" s="295"/>
      <c r="S1155" s="295"/>
    </row>
    <row r="1156" spans="2:19" ht="15" customHeight="1" x14ac:dyDescent="0.25">
      <c r="B1156" s="95"/>
      <c r="L1156" s="495">
        <f>Samples!C1139</f>
        <v>0</v>
      </c>
      <c r="M1156" s="4" t="s">
        <v>5</v>
      </c>
      <c r="R1156" s="295"/>
      <c r="S1156" s="295"/>
    </row>
    <row r="1157" spans="2:19" ht="15" customHeight="1" x14ac:dyDescent="0.25">
      <c r="B1157" s="95"/>
      <c r="L1157" s="495">
        <f>Samples!C1140</f>
        <v>0</v>
      </c>
      <c r="M1157" s="4" t="s">
        <v>5</v>
      </c>
      <c r="R1157" s="295"/>
      <c r="S1157" s="295"/>
    </row>
    <row r="1158" spans="2:19" ht="15" customHeight="1" x14ac:dyDescent="0.25">
      <c r="B1158" s="95"/>
      <c r="L1158" s="495">
        <f>Samples!C1141</f>
        <v>0</v>
      </c>
      <c r="M1158" s="4" t="s">
        <v>5</v>
      </c>
      <c r="R1158" s="295"/>
      <c r="S1158" s="295"/>
    </row>
    <row r="1159" spans="2:19" ht="15" customHeight="1" x14ac:dyDescent="0.25">
      <c r="B1159" s="95"/>
      <c r="L1159" s="495">
        <f>Samples!C1142</f>
        <v>0</v>
      </c>
      <c r="M1159" s="4" t="s">
        <v>5</v>
      </c>
      <c r="R1159" s="295"/>
      <c r="S1159" s="295"/>
    </row>
    <row r="1160" spans="2:19" ht="15" customHeight="1" x14ac:dyDescent="0.25">
      <c r="B1160" s="95"/>
      <c r="L1160" s="495">
        <f>Samples!C1143</f>
        <v>0</v>
      </c>
      <c r="M1160" s="4" t="s">
        <v>5</v>
      </c>
      <c r="R1160" s="295"/>
      <c r="S1160" s="295"/>
    </row>
    <row r="1161" spans="2:19" ht="15" customHeight="1" x14ac:dyDescent="0.25">
      <c r="B1161" s="95"/>
      <c r="L1161" s="495">
        <f>Samples!C1144</f>
        <v>0</v>
      </c>
      <c r="M1161" s="4" t="s">
        <v>5</v>
      </c>
      <c r="R1161" s="295"/>
      <c r="S1161" s="295"/>
    </row>
    <row r="1162" spans="2:19" ht="15" customHeight="1" x14ac:dyDescent="0.25">
      <c r="B1162" s="95"/>
      <c r="L1162" s="495">
        <f>Samples!C1145</f>
        <v>0</v>
      </c>
      <c r="M1162" s="4" t="s">
        <v>5</v>
      </c>
      <c r="R1162" s="295"/>
      <c r="S1162" s="295"/>
    </row>
    <row r="1163" spans="2:19" ht="15" customHeight="1" x14ac:dyDescent="0.25">
      <c r="B1163" s="95"/>
      <c r="L1163" s="495">
        <f>Samples!C1146</f>
        <v>0</v>
      </c>
      <c r="M1163" s="4" t="s">
        <v>5</v>
      </c>
      <c r="R1163" s="295"/>
      <c r="S1163" s="295"/>
    </row>
    <row r="1164" spans="2:19" ht="15" customHeight="1" x14ac:dyDescent="0.25">
      <c r="B1164" s="95"/>
      <c r="L1164" s="495">
        <f>Samples!C1147</f>
        <v>0</v>
      </c>
      <c r="M1164" s="4" t="s">
        <v>5</v>
      </c>
      <c r="R1164" s="295"/>
      <c r="S1164" s="295"/>
    </row>
    <row r="1165" spans="2:19" ht="15" customHeight="1" x14ac:dyDescent="0.25">
      <c r="B1165" s="95"/>
      <c r="L1165" s="495">
        <f>Samples!C1148</f>
        <v>0</v>
      </c>
      <c r="M1165" s="4" t="s">
        <v>5</v>
      </c>
      <c r="R1165" s="295"/>
      <c r="S1165" s="295"/>
    </row>
    <row r="1166" spans="2:19" ht="15" customHeight="1" x14ac:dyDescent="0.25">
      <c r="B1166" s="95"/>
      <c r="L1166" s="495">
        <f>Samples!C1149</f>
        <v>0</v>
      </c>
      <c r="M1166" s="4" t="s">
        <v>5</v>
      </c>
      <c r="R1166" s="295"/>
      <c r="S1166" s="295"/>
    </row>
    <row r="1167" spans="2:19" ht="15" customHeight="1" x14ac:dyDescent="0.25">
      <c r="B1167" s="95"/>
      <c r="L1167" s="495">
        <f>Samples!C1150</f>
        <v>0</v>
      </c>
      <c r="M1167" s="4" t="s">
        <v>5</v>
      </c>
      <c r="R1167" s="295"/>
      <c r="S1167" s="295"/>
    </row>
    <row r="1168" spans="2:19" ht="15" customHeight="1" x14ac:dyDescent="0.25">
      <c r="B1168" s="95"/>
      <c r="L1168" s="495">
        <f>Samples!C1151</f>
        <v>0</v>
      </c>
      <c r="M1168" s="4" t="s">
        <v>5</v>
      </c>
      <c r="R1168" s="295"/>
      <c r="S1168" s="295"/>
    </row>
    <row r="1169" spans="2:19" ht="15" customHeight="1" x14ac:dyDescent="0.25">
      <c r="B1169" s="95"/>
      <c r="L1169" s="495">
        <f>Samples!C1152</f>
        <v>0</v>
      </c>
      <c r="M1169" s="4" t="s">
        <v>5</v>
      </c>
      <c r="R1169" s="295"/>
      <c r="S1169" s="295"/>
    </row>
    <row r="1170" spans="2:19" ht="15" customHeight="1" x14ac:dyDescent="0.25">
      <c r="B1170" s="95"/>
      <c r="L1170" s="495">
        <f>Samples!C1153</f>
        <v>0</v>
      </c>
      <c r="M1170" s="4" t="s">
        <v>5</v>
      </c>
      <c r="R1170" s="295"/>
      <c r="S1170" s="295"/>
    </row>
    <row r="1171" spans="2:19" ht="15" customHeight="1" x14ac:dyDescent="0.25">
      <c r="B1171" s="95"/>
      <c r="L1171" s="495">
        <f>Samples!C1154</f>
        <v>0</v>
      </c>
      <c r="M1171" s="4" t="s">
        <v>5</v>
      </c>
      <c r="R1171" s="295"/>
      <c r="S1171" s="295"/>
    </row>
    <row r="1172" spans="2:19" ht="15" customHeight="1" x14ac:dyDescent="0.25">
      <c r="B1172" s="95"/>
      <c r="L1172" s="495">
        <f>Samples!C1155</f>
        <v>0</v>
      </c>
      <c r="M1172" s="4" t="s">
        <v>5</v>
      </c>
      <c r="R1172" s="295"/>
      <c r="S1172" s="295"/>
    </row>
    <row r="1173" spans="2:19" ht="15" customHeight="1" x14ac:dyDescent="0.25">
      <c r="B1173" s="95"/>
      <c r="L1173" s="495">
        <f>Samples!C1156</f>
        <v>0</v>
      </c>
      <c r="M1173" s="4" t="s">
        <v>5</v>
      </c>
      <c r="R1173" s="295"/>
      <c r="S1173" s="295"/>
    </row>
    <row r="1174" spans="2:19" ht="15" customHeight="1" x14ac:dyDescent="0.25">
      <c r="B1174" s="95"/>
      <c r="L1174" s="495">
        <f>Samples!C1157</f>
        <v>0</v>
      </c>
      <c r="M1174" s="4" t="s">
        <v>5</v>
      </c>
      <c r="R1174" s="295"/>
      <c r="S1174" s="295"/>
    </row>
    <row r="1175" spans="2:19" ht="15" customHeight="1" x14ac:dyDescent="0.25">
      <c r="B1175" s="95"/>
      <c r="L1175" s="495">
        <f>Samples!C1158</f>
        <v>0</v>
      </c>
      <c r="M1175" s="4" t="s">
        <v>5</v>
      </c>
      <c r="R1175" s="295"/>
      <c r="S1175" s="295"/>
    </row>
    <row r="1176" spans="2:19" ht="15" customHeight="1" x14ac:dyDescent="0.25">
      <c r="B1176" s="95"/>
      <c r="L1176" s="495">
        <f>Samples!C1159</f>
        <v>0</v>
      </c>
      <c r="M1176" s="4" t="s">
        <v>5</v>
      </c>
      <c r="R1176" s="295"/>
      <c r="S1176" s="295"/>
    </row>
    <row r="1177" spans="2:19" ht="15" customHeight="1" x14ac:dyDescent="0.25">
      <c r="B1177" s="95"/>
      <c r="L1177" s="495">
        <f>Samples!C1160</f>
        <v>0</v>
      </c>
      <c r="M1177" s="4" t="s">
        <v>5</v>
      </c>
      <c r="R1177" s="295"/>
      <c r="S1177" s="295"/>
    </row>
    <row r="1178" spans="2:19" ht="15" customHeight="1" x14ac:dyDescent="0.25">
      <c r="B1178" s="95"/>
      <c r="L1178" s="495">
        <f>Samples!C1161</f>
        <v>0</v>
      </c>
      <c r="M1178" s="4" t="s">
        <v>5</v>
      </c>
      <c r="R1178" s="295"/>
      <c r="S1178" s="295"/>
    </row>
    <row r="1179" spans="2:19" ht="15" customHeight="1" x14ac:dyDescent="0.25">
      <c r="B1179" s="95"/>
      <c r="L1179" s="495">
        <f>Samples!C1162</f>
        <v>0</v>
      </c>
      <c r="M1179" s="4" t="s">
        <v>5</v>
      </c>
      <c r="R1179" s="295"/>
      <c r="S1179" s="295"/>
    </row>
    <row r="1180" spans="2:19" ht="15" customHeight="1" x14ac:dyDescent="0.25">
      <c r="B1180" s="95"/>
      <c r="L1180" s="495">
        <f>Samples!C1163</f>
        <v>0</v>
      </c>
      <c r="M1180" s="4" t="s">
        <v>5</v>
      </c>
      <c r="R1180" s="295"/>
      <c r="S1180" s="295"/>
    </row>
    <row r="1181" spans="2:19" ht="15" customHeight="1" x14ac:dyDescent="0.25">
      <c r="B1181" s="95"/>
      <c r="L1181" s="495">
        <f>Samples!C1164</f>
        <v>0</v>
      </c>
      <c r="M1181" s="4" t="s">
        <v>5</v>
      </c>
      <c r="R1181" s="295"/>
      <c r="S1181" s="295"/>
    </row>
    <row r="1182" spans="2:19" ht="15" customHeight="1" x14ac:dyDescent="0.25">
      <c r="B1182" s="95"/>
      <c r="L1182" s="495">
        <f>Samples!C1165</f>
        <v>0</v>
      </c>
      <c r="M1182" s="4" t="s">
        <v>5</v>
      </c>
      <c r="R1182" s="295"/>
      <c r="S1182" s="295"/>
    </row>
    <row r="1183" spans="2:19" ht="15" customHeight="1" x14ac:dyDescent="0.25">
      <c r="B1183" s="95"/>
      <c r="L1183" s="495">
        <f>Samples!C1166</f>
        <v>0</v>
      </c>
      <c r="M1183" s="4" t="s">
        <v>5</v>
      </c>
      <c r="R1183" s="295"/>
      <c r="S1183" s="295"/>
    </row>
    <row r="1184" spans="2:19" ht="15" customHeight="1" x14ac:dyDescent="0.25">
      <c r="B1184" s="95"/>
      <c r="L1184" s="495">
        <f>Samples!C1167</f>
        <v>0</v>
      </c>
      <c r="M1184" s="4" t="s">
        <v>5</v>
      </c>
      <c r="R1184" s="295"/>
      <c r="S1184" s="295"/>
    </row>
    <row r="1185" spans="2:19" ht="15" customHeight="1" x14ac:dyDescent="0.25">
      <c r="B1185" s="95"/>
      <c r="L1185" s="495">
        <f>Samples!C1168</f>
        <v>0</v>
      </c>
      <c r="M1185" s="4" t="s">
        <v>5</v>
      </c>
      <c r="R1185" s="295"/>
      <c r="S1185" s="295"/>
    </row>
    <row r="1186" spans="2:19" ht="15" customHeight="1" x14ac:dyDescent="0.25">
      <c r="B1186" s="95"/>
      <c r="L1186" s="495">
        <f>Samples!C1169</f>
        <v>0</v>
      </c>
      <c r="M1186" s="4" t="s">
        <v>5</v>
      </c>
      <c r="R1186" s="295"/>
      <c r="S1186" s="295"/>
    </row>
    <row r="1187" spans="2:19" ht="15" customHeight="1" x14ac:dyDescent="0.25">
      <c r="B1187" s="95"/>
      <c r="L1187" s="495">
        <f>Samples!C1170</f>
        <v>0</v>
      </c>
      <c r="M1187" s="4" t="s">
        <v>5</v>
      </c>
      <c r="R1187" s="295"/>
      <c r="S1187" s="295"/>
    </row>
    <row r="1188" spans="2:19" ht="15" customHeight="1" x14ac:dyDescent="0.25">
      <c r="B1188" s="95"/>
      <c r="L1188" s="495">
        <f>Samples!C1171</f>
        <v>0</v>
      </c>
      <c r="M1188" s="4" t="s">
        <v>5</v>
      </c>
      <c r="R1188" s="295"/>
      <c r="S1188" s="295"/>
    </row>
    <row r="1189" spans="2:19" ht="15" customHeight="1" x14ac:dyDescent="0.25">
      <c r="B1189" s="95"/>
      <c r="L1189" s="495">
        <f>Samples!C1172</f>
        <v>0</v>
      </c>
      <c r="M1189" s="4" t="s">
        <v>5</v>
      </c>
      <c r="R1189" s="295"/>
      <c r="S1189" s="295"/>
    </row>
    <row r="1190" spans="2:19" ht="15" customHeight="1" x14ac:dyDescent="0.25">
      <c r="B1190" s="95"/>
      <c r="L1190" s="495">
        <f>Samples!C1173</f>
        <v>0</v>
      </c>
      <c r="M1190" s="4" t="s">
        <v>5</v>
      </c>
      <c r="R1190" s="295"/>
      <c r="S1190" s="295"/>
    </row>
    <row r="1191" spans="2:19" ht="15" customHeight="1" x14ac:dyDescent="0.25">
      <c r="B1191" s="95"/>
      <c r="L1191" s="495">
        <f>Samples!C1174</f>
        <v>0</v>
      </c>
      <c r="M1191" s="4" t="s">
        <v>5</v>
      </c>
      <c r="R1191" s="295"/>
      <c r="S1191" s="295"/>
    </row>
    <row r="1192" spans="2:19" ht="15" customHeight="1" x14ac:dyDescent="0.25">
      <c r="B1192" s="95"/>
      <c r="L1192" s="495">
        <f>Samples!C1175</f>
        <v>0</v>
      </c>
      <c r="M1192" s="4" t="s">
        <v>5</v>
      </c>
      <c r="R1192" s="295"/>
      <c r="S1192" s="295"/>
    </row>
    <row r="1193" spans="2:19" ht="15" customHeight="1" x14ac:dyDescent="0.25">
      <c r="B1193" s="95"/>
      <c r="L1193" s="495">
        <f>Samples!C1176</f>
        <v>0</v>
      </c>
      <c r="M1193" s="4" t="s">
        <v>5</v>
      </c>
      <c r="R1193" s="295"/>
      <c r="S1193" s="295"/>
    </row>
    <row r="1194" spans="2:19" ht="15" customHeight="1" x14ac:dyDescent="0.25">
      <c r="B1194" s="95"/>
      <c r="L1194" s="495">
        <f>Samples!C1177</f>
        <v>0</v>
      </c>
      <c r="M1194" s="4" t="s">
        <v>5</v>
      </c>
      <c r="R1194" s="295"/>
      <c r="S1194" s="295"/>
    </row>
    <row r="1195" spans="2:19" ht="15" customHeight="1" x14ac:dyDescent="0.25">
      <c r="B1195" s="95"/>
      <c r="L1195" s="495">
        <f>Samples!C1178</f>
        <v>0</v>
      </c>
      <c r="M1195" s="4" t="s">
        <v>5</v>
      </c>
      <c r="R1195" s="295"/>
      <c r="S1195" s="295"/>
    </row>
    <row r="1196" spans="2:19" ht="15" customHeight="1" x14ac:dyDescent="0.25">
      <c r="B1196" s="95"/>
      <c r="L1196" s="495">
        <f>Samples!C1179</f>
        <v>0</v>
      </c>
      <c r="M1196" s="4" t="s">
        <v>5</v>
      </c>
      <c r="R1196" s="295"/>
      <c r="S1196" s="295"/>
    </row>
    <row r="1197" spans="2:19" ht="15" customHeight="1" x14ac:dyDescent="0.25">
      <c r="B1197" s="95"/>
      <c r="L1197" s="495">
        <f>Samples!C1180</f>
        <v>0</v>
      </c>
      <c r="M1197" s="4" t="s">
        <v>5</v>
      </c>
      <c r="R1197" s="295"/>
      <c r="S1197" s="295"/>
    </row>
    <row r="1198" spans="2:19" ht="15" customHeight="1" x14ac:dyDescent="0.25">
      <c r="B1198" s="95"/>
      <c r="L1198" s="495">
        <f>Samples!C1181</f>
        <v>0</v>
      </c>
      <c r="M1198" s="4" t="s">
        <v>5</v>
      </c>
      <c r="R1198" s="295"/>
      <c r="S1198" s="295"/>
    </row>
    <row r="1199" spans="2:19" ht="15" customHeight="1" x14ac:dyDescent="0.25">
      <c r="B1199" s="95"/>
      <c r="L1199" s="495">
        <f>Samples!C1182</f>
        <v>0</v>
      </c>
      <c r="M1199" s="4" t="s">
        <v>5</v>
      </c>
      <c r="R1199" s="295"/>
      <c r="S1199" s="295"/>
    </row>
    <row r="1200" spans="2:19" ht="15" customHeight="1" x14ac:dyDescent="0.25">
      <c r="B1200" s="95"/>
      <c r="L1200" s="495">
        <f>Samples!C1183</f>
        <v>0</v>
      </c>
      <c r="M1200" s="4" t="s">
        <v>5</v>
      </c>
      <c r="R1200" s="295"/>
      <c r="S1200" s="295"/>
    </row>
    <row r="1201" spans="2:19" ht="15" customHeight="1" x14ac:dyDescent="0.25">
      <c r="B1201" s="95"/>
      <c r="L1201" s="495">
        <f>Samples!C1184</f>
        <v>0</v>
      </c>
      <c r="M1201" s="4" t="s">
        <v>5</v>
      </c>
      <c r="R1201" s="295"/>
      <c r="S1201" s="295"/>
    </row>
    <row r="1202" spans="2:19" ht="15" customHeight="1" x14ac:dyDescent="0.25">
      <c r="B1202" s="95"/>
      <c r="L1202" s="495">
        <f>Samples!C1185</f>
        <v>0</v>
      </c>
      <c r="M1202" s="4" t="s">
        <v>5</v>
      </c>
      <c r="R1202" s="295"/>
      <c r="S1202" s="295"/>
    </row>
    <row r="1203" spans="2:19" ht="15" customHeight="1" x14ac:dyDescent="0.25">
      <c r="B1203" s="95"/>
      <c r="L1203" s="495">
        <f>Samples!C1186</f>
        <v>0</v>
      </c>
      <c r="M1203" s="4" t="s">
        <v>5</v>
      </c>
      <c r="R1203" s="295"/>
      <c r="S1203" s="295"/>
    </row>
    <row r="1204" spans="2:19" ht="15" customHeight="1" x14ac:dyDescent="0.25">
      <c r="B1204" s="95"/>
      <c r="L1204" s="495">
        <f>Samples!C1187</f>
        <v>0</v>
      </c>
      <c r="M1204" s="4" t="s">
        <v>5</v>
      </c>
      <c r="R1204" s="295"/>
      <c r="S1204" s="295"/>
    </row>
    <row r="1205" spans="2:19" ht="15" customHeight="1" x14ac:dyDescent="0.25">
      <c r="B1205" s="95"/>
      <c r="L1205" s="495">
        <f>Samples!C1188</f>
        <v>0</v>
      </c>
      <c r="M1205" s="4" t="s">
        <v>5</v>
      </c>
      <c r="R1205" s="295"/>
      <c r="S1205" s="295"/>
    </row>
    <row r="1206" spans="2:19" ht="15" customHeight="1" x14ac:dyDescent="0.25">
      <c r="B1206" s="95"/>
      <c r="L1206" s="495">
        <f>Samples!C1189</f>
        <v>0</v>
      </c>
      <c r="M1206" s="4" t="s">
        <v>5</v>
      </c>
      <c r="R1206" s="295"/>
      <c r="S1206" s="295"/>
    </row>
    <row r="1207" spans="2:19" ht="15" customHeight="1" x14ac:dyDescent="0.25">
      <c r="B1207" s="95"/>
      <c r="L1207" s="495">
        <f>Samples!C1190</f>
        <v>0</v>
      </c>
      <c r="M1207" s="4" t="s">
        <v>5</v>
      </c>
      <c r="R1207" s="295"/>
      <c r="S1207" s="295"/>
    </row>
    <row r="1208" spans="2:19" ht="15" customHeight="1" x14ac:dyDescent="0.25">
      <c r="B1208" s="95"/>
      <c r="L1208" s="495">
        <f>Samples!C1191</f>
        <v>0</v>
      </c>
      <c r="M1208" s="4" t="s">
        <v>5</v>
      </c>
      <c r="R1208" s="295"/>
      <c r="S1208" s="295"/>
    </row>
    <row r="1209" spans="2:19" ht="15" customHeight="1" x14ac:dyDescent="0.25">
      <c r="B1209" s="95"/>
      <c r="L1209" s="495">
        <f>Samples!C1192</f>
        <v>0</v>
      </c>
      <c r="M1209" s="4" t="s">
        <v>5</v>
      </c>
      <c r="R1209" s="295"/>
      <c r="S1209" s="295"/>
    </row>
    <row r="1210" spans="2:19" ht="15" customHeight="1" x14ac:dyDescent="0.25">
      <c r="B1210" s="95"/>
      <c r="L1210" s="495">
        <f>Samples!C1193</f>
        <v>0</v>
      </c>
      <c r="M1210" s="4" t="s">
        <v>5</v>
      </c>
      <c r="R1210" s="295"/>
      <c r="S1210" s="295"/>
    </row>
    <row r="1211" spans="2:19" ht="15" customHeight="1" x14ac:dyDescent="0.25">
      <c r="B1211" s="95"/>
      <c r="L1211" s="495">
        <f>Samples!C1194</f>
        <v>0</v>
      </c>
      <c r="M1211" s="4" t="s">
        <v>5</v>
      </c>
      <c r="R1211" s="295"/>
      <c r="S1211" s="295"/>
    </row>
    <row r="1212" spans="2:19" ht="15" customHeight="1" x14ac:dyDescent="0.25">
      <c r="B1212" s="95"/>
      <c r="L1212" s="495">
        <f>Samples!C1195</f>
        <v>0</v>
      </c>
      <c r="M1212" s="4" t="s">
        <v>5</v>
      </c>
      <c r="R1212" s="295"/>
      <c r="S1212" s="295"/>
    </row>
    <row r="1213" spans="2:19" ht="15" customHeight="1" x14ac:dyDescent="0.25">
      <c r="B1213" s="95"/>
      <c r="L1213" s="495">
        <f>Samples!C1196</f>
        <v>0</v>
      </c>
      <c r="M1213" s="4" t="s">
        <v>5</v>
      </c>
      <c r="R1213" s="295"/>
      <c r="S1213" s="295"/>
    </row>
    <row r="1214" spans="2:19" ht="15" customHeight="1" x14ac:dyDescent="0.25">
      <c r="B1214" s="95"/>
      <c r="L1214" s="495">
        <f>Samples!C1197</f>
        <v>0</v>
      </c>
      <c r="M1214" s="4" t="s">
        <v>5</v>
      </c>
      <c r="R1214" s="295"/>
      <c r="S1214" s="295"/>
    </row>
    <row r="1215" spans="2:19" ht="15" customHeight="1" x14ac:dyDescent="0.25">
      <c r="B1215" s="95"/>
      <c r="L1215" s="495">
        <f>Samples!C1198</f>
        <v>0</v>
      </c>
      <c r="M1215" s="4" t="s">
        <v>5</v>
      </c>
      <c r="R1215" s="295"/>
      <c r="S1215" s="295"/>
    </row>
    <row r="1216" spans="2:19" ht="15" customHeight="1" x14ac:dyDescent="0.25">
      <c r="B1216" s="95"/>
      <c r="L1216" s="495">
        <f>Samples!C1199</f>
        <v>0</v>
      </c>
      <c r="M1216" s="4" t="s">
        <v>5</v>
      </c>
      <c r="R1216" s="295"/>
      <c r="S1216" s="295"/>
    </row>
    <row r="1217" spans="2:19" ht="15" customHeight="1" x14ac:dyDescent="0.25">
      <c r="B1217" s="95"/>
      <c r="L1217" s="495">
        <f>Samples!C1200</f>
        <v>0</v>
      </c>
      <c r="M1217" s="4" t="s">
        <v>5</v>
      </c>
      <c r="R1217" s="295"/>
      <c r="S1217" s="295"/>
    </row>
    <row r="1218" spans="2:19" ht="15" customHeight="1" x14ac:dyDescent="0.25">
      <c r="B1218" s="95"/>
      <c r="L1218" s="495">
        <f>Samples!C1201</f>
        <v>0</v>
      </c>
      <c r="M1218" s="4" t="s">
        <v>5</v>
      </c>
      <c r="R1218" s="295"/>
      <c r="S1218" s="295"/>
    </row>
    <row r="1219" spans="2:19" ht="15" customHeight="1" x14ac:dyDescent="0.25">
      <c r="B1219" s="95"/>
      <c r="L1219" s="495">
        <f>Samples!C1202</f>
        <v>0</v>
      </c>
      <c r="M1219" s="4" t="s">
        <v>5</v>
      </c>
      <c r="R1219" s="295"/>
      <c r="S1219" s="295"/>
    </row>
    <row r="1220" spans="2:19" ht="15" customHeight="1" x14ac:dyDescent="0.25">
      <c r="B1220" s="95"/>
      <c r="L1220" s="495">
        <f>Samples!C1203</f>
        <v>0</v>
      </c>
      <c r="M1220" s="4" t="s">
        <v>5</v>
      </c>
      <c r="R1220" s="295"/>
      <c r="S1220" s="295"/>
    </row>
    <row r="1221" spans="2:19" ht="15" customHeight="1" x14ac:dyDescent="0.25">
      <c r="B1221" s="95"/>
      <c r="L1221" s="495">
        <f>Samples!C1204</f>
        <v>0</v>
      </c>
      <c r="M1221" s="4" t="s">
        <v>5</v>
      </c>
      <c r="R1221" s="295"/>
      <c r="S1221" s="295"/>
    </row>
    <row r="1222" spans="2:19" ht="15" customHeight="1" x14ac:dyDescent="0.25">
      <c r="B1222" s="95"/>
      <c r="L1222" s="495">
        <f>Samples!C1205</f>
        <v>0</v>
      </c>
      <c r="M1222" s="4" t="s">
        <v>5</v>
      </c>
      <c r="R1222" s="295"/>
      <c r="S1222" s="295"/>
    </row>
    <row r="1223" spans="2:19" ht="15" customHeight="1" x14ac:dyDescent="0.25">
      <c r="B1223" s="95"/>
      <c r="L1223" s="495">
        <f>Samples!C1206</f>
        <v>0</v>
      </c>
      <c r="M1223" s="4" t="s">
        <v>5</v>
      </c>
      <c r="R1223" s="295"/>
      <c r="S1223" s="295"/>
    </row>
    <row r="1224" spans="2:19" ht="15" customHeight="1" x14ac:dyDescent="0.25">
      <c r="B1224" s="95"/>
      <c r="L1224" s="495">
        <f>Samples!C1207</f>
        <v>0</v>
      </c>
      <c r="M1224" s="4" t="s">
        <v>5</v>
      </c>
      <c r="R1224" s="295"/>
      <c r="S1224" s="295"/>
    </row>
    <row r="1225" spans="2:19" ht="15" customHeight="1" x14ac:dyDescent="0.25">
      <c r="B1225" s="95"/>
      <c r="L1225" s="495">
        <f>Samples!C1208</f>
        <v>0</v>
      </c>
      <c r="M1225" s="4" t="s">
        <v>5</v>
      </c>
      <c r="R1225" s="295"/>
      <c r="S1225" s="295"/>
    </row>
    <row r="1226" spans="2:19" ht="15" customHeight="1" x14ac:dyDescent="0.25">
      <c r="B1226" s="95"/>
      <c r="L1226" s="495">
        <f>Samples!C1209</f>
        <v>0</v>
      </c>
      <c r="M1226" s="4" t="s">
        <v>5</v>
      </c>
      <c r="R1226" s="295"/>
      <c r="S1226" s="295"/>
    </row>
    <row r="1227" spans="2:19" ht="15" customHeight="1" x14ac:dyDescent="0.25">
      <c r="B1227" s="95"/>
      <c r="L1227" s="495">
        <f>Samples!C1210</f>
        <v>0</v>
      </c>
      <c r="M1227" s="4" t="s">
        <v>5</v>
      </c>
      <c r="R1227" s="295"/>
      <c r="S1227" s="295"/>
    </row>
    <row r="1228" spans="2:19" ht="15" customHeight="1" x14ac:dyDescent="0.25">
      <c r="B1228" s="95"/>
      <c r="L1228" s="495">
        <f>Samples!C1211</f>
        <v>0</v>
      </c>
      <c r="M1228" s="4" t="s">
        <v>5</v>
      </c>
      <c r="R1228" s="295"/>
      <c r="S1228" s="295"/>
    </row>
    <row r="1229" spans="2:19" ht="15" customHeight="1" x14ac:dyDescent="0.25">
      <c r="B1229" s="95"/>
      <c r="L1229" s="495">
        <f>Samples!C1212</f>
        <v>0</v>
      </c>
      <c r="M1229" s="4" t="s">
        <v>5</v>
      </c>
      <c r="R1229" s="295"/>
      <c r="S1229" s="295"/>
    </row>
    <row r="1230" spans="2:19" ht="15" customHeight="1" x14ac:dyDescent="0.25">
      <c r="B1230" s="95"/>
      <c r="L1230" s="495">
        <f>Samples!C1213</f>
        <v>0</v>
      </c>
      <c r="M1230" s="4" t="s">
        <v>5</v>
      </c>
      <c r="R1230" s="295"/>
      <c r="S1230" s="295"/>
    </row>
    <row r="1231" spans="2:19" ht="15" customHeight="1" x14ac:dyDescent="0.25">
      <c r="B1231" s="95"/>
      <c r="L1231" s="495">
        <f>Samples!C1214</f>
        <v>0</v>
      </c>
      <c r="M1231" s="4" t="s">
        <v>5</v>
      </c>
      <c r="R1231" s="295"/>
      <c r="S1231" s="295"/>
    </row>
    <row r="1232" spans="2:19" ht="15" customHeight="1" x14ac:dyDescent="0.25">
      <c r="B1232" s="95"/>
      <c r="L1232" s="495">
        <f>Samples!C1215</f>
        <v>0</v>
      </c>
      <c r="M1232" s="4" t="s">
        <v>5</v>
      </c>
      <c r="R1232" s="295"/>
      <c r="S1232" s="295"/>
    </row>
    <row r="1233" spans="2:19" ht="15" customHeight="1" x14ac:dyDescent="0.25">
      <c r="B1233" s="95"/>
      <c r="L1233" s="495">
        <f>Samples!C1216</f>
        <v>0</v>
      </c>
      <c r="M1233" s="4" t="s">
        <v>5</v>
      </c>
      <c r="R1233" s="295"/>
      <c r="S1233" s="295"/>
    </row>
    <row r="1234" spans="2:19" ht="15" customHeight="1" x14ac:dyDescent="0.25">
      <c r="B1234" s="95"/>
      <c r="L1234" s="495">
        <f>Samples!C1217</f>
        <v>0</v>
      </c>
      <c r="M1234" s="4" t="s">
        <v>5</v>
      </c>
      <c r="R1234" s="295"/>
      <c r="S1234" s="295"/>
    </row>
    <row r="1235" spans="2:19" ht="15" customHeight="1" x14ac:dyDescent="0.25">
      <c r="B1235" s="95"/>
      <c r="L1235" s="495">
        <f>Samples!C1218</f>
        <v>0</v>
      </c>
      <c r="M1235" s="4" t="s">
        <v>5</v>
      </c>
      <c r="R1235" s="295"/>
      <c r="S1235" s="295"/>
    </row>
    <row r="1236" spans="2:19" ht="15" customHeight="1" x14ac:dyDescent="0.25">
      <c r="B1236" s="95"/>
      <c r="L1236" s="495">
        <f>Samples!C1219</f>
        <v>0</v>
      </c>
      <c r="M1236" s="4" t="s">
        <v>5</v>
      </c>
      <c r="R1236" s="295"/>
      <c r="S1236" s="295"/>
    </row>
    <row r="1237" spans="2:19" ht="15" customHeight="1" x14ac:dyDescent="0.25">
      <c r="B1237" s="95"/>
      <c r="L1237" s="495">
        <f>Samples!C1220</f>
        <v>0</v>
      </c>
      <c r="M1237" s="4" t="s">
        <v>5</v>
      </c>
      <c r="R1237" s="295"/>
      <c r="S1237" s="295"/>
    </row>
    <row r="1238" spans="2:19" ht="15" customHeight="1" x14ac:dyDescent="0.25">
      <c r="B1238" s="95"/>
      <c r="L1238" s="495">
        <f>Samples!C1221</f>
        <v>0</v>
      </c>
      <c r="M1238" s="4" t="s">
        <v>5</v>
      </c>
      <c r="R1238" s="295"/>
      <c r="S1238" s="295"/>
    </row>
    <row r="1239" spans="2:19" ht="15" customHeight="1" x14ac:dyDescent="0.25">
      <c r="B1239" s="95"/>
      <c r="L1239" s="495">
        <f>Samples!C1222</f>
        <v>0</v>
      </c>
      <c r="M1239" s="4" t="s">
        <v>5</v>
      </c>
      <c r="R1239" s="295"/>
      <c r="S1239" s="295"/>
    </row>
    <row r="1240" spans="2:19" ht="15" customHeight="1" x14ac:dyDescent="0.25">
      <c r="B1240" s="95"/>
      <c r="L1240" s="495">
        <f>Samples!C1223</f>
        <v>0</v>
      </c>
      <c r="M1240" s="4" t="s">
        <v>5</v>
      </c>
      <c r="R1240" s="295"/>
      <c r="S1240" s="295"/>
    </row>
    <row r="1241" spans="2:19" ht="15" customHeight="1" x14ac:dyDescent="0.25">
      <c r="B1241" s="95"/>
      <c r="L1241" s="495">
        <f>Samples!C1224</f>
        <v>0</v>
      </c>
      <c r="M1241" s="4" t="s">
        <v>5</v>
      </c>
      <c r="R1241" s="295"/>
      <c r="S1241" s="295"/>
    </row>
    <row r="1242" spans="2:19" ht="15" customHeight="1" x14ac:dyDescent="0.25">
      <c r="B1242" s="95"/>
      <c r="L1242" s="495">
        <f>Samples!C1225</f>
        <v>0</v>
      </c>
      <c r="M1242" s="4" t="s">
        <v>5</v>
      </c>
      <c r="R1242" s="295"/>
      <c r="S1242" s="295"/>
    </row>
    <row r="1243" spans="2:19" ht="15" customHeight="1" x14ac:dyDescent="0.25">
      <c r="B1243" s="95"/>
      <c r="L1243" s="495">
        <f>Samples!C1226</f>
        <v>0</v>
      </c>
      <c r="M1243" s="4" t="s">
        <v>5</v>
      </c>
      <c r="R1243" s="295"/>
      <c r="S1243" s="295"/>
    </row>
    <row r="1244" spans="2:19" ht="15" customHeight="1" x14ac:dyDescent="0.25">
      <c r="B1244" s="95"/>
      <c r="L1244" s="495">
        <f>Samples!C1227</f>
        <v>0</v>
      </c>
      <c r="M1244" s="4" t="s">
        <v>5</v>
      </c>
      <c r="R1244" s="295"/>
      <c r="S1244" s="295"/>
    </row>
    <row r="1245" spans="2:19" ht="15" customHeight="1" x14ac:dyDescent="0.25">
      <c r="B1245" s="95"/>
      <c r="L1245" s="495">
        <f>Samples!C1228</f>
        <v>0</v>
      </c>
      <c r="M1245" s="4" t="s">
        <v>5</v>
      </c>
      <c r="R1245" s="295"/>
      <c r="S1245" s="295"/>
    </row>
    <row r="1246" spans="2:19" ht="15" customHeight="1" x14ac:dyDescent="0.25">
      <c r="B1246" s="95"/>
      <c r="L1246" s="495">
        <f>Samples!C1229</f>
        <v>0</v>
      </c>
      <c r="M1246" s="4" t="s">
        <v>5</v>
      </c>
      <c r="R1246" s="295"/>
      <c r="S1246" s="295"/>
    </row>
    <row r="1247" spans="2:19" ht="15" customHeight="1" x14ac:dyDescent="0.25">
      <c r="B1247" s="95"/>
      <c r="L1247" s="495">
        <f>Samples!C1230</f>
        <v>0</v>
      </c>
      <c r="M1247" s="4" t="s">
        <v>5</v>
      </c>
      <c r="R1247" s="295"/>
      <c r="S1247" s="295"/>
    </row>
    <row r="1248" spans="2:19" ht="15" customHeight="1" x14ac:dyDescent="0.25">
      <c r="B1248" s="95"/>
      <c r="L1248" s="495">
        <f>Samples!C1231</f>
        <v>0</v>
      </c>
      <c r="M1248" s="4" t="s">
        <v>5</v>
      </c>
      <c r="R1248" s="295"/>
      <c r="S1248" s="295"/>
    </row>
    <row r="1249" spans="2:19" ht="15" customHeight="1" x14ac:dyDescent="0.25">
      <c r="B1249" s="95"/>
      <c r="L1249" s="495">
        <f>Samples!C1232</f>
        <v>0</v>
      </c>
      <c r="M1249" s="4" t="s">
        <v>5</v>
      </c>
      <c r="R1249" s="295"/>
      <c r="S1249" s="295"/>
    </row>
    <row r="1250" spans="2:19" ht="15" customHeight="1" x14ac:dyDescent="0.25">
      <c r="B1250" s="95"/>
      <c r="L1250" s="495">
        <f>Samples!C1233</f>
        <v>0</v>
      </c>
      <c r="M1250" s="4" t="s">
        <v>5</v>
      </c>
      <c r="R1250" s="295"/>
      <c r="S1250" s="295"/>
    </row>
    <row r="1251" spans="2:19" ht="15" customHeight="1" x14ac:dyDescent="0.25">
      <c r="B1251" s="95"/>
      <c r="L1251" s="495">
        <f>Samples!C1234</f>
        <v>0</v>
      </c>
      <c r="M1251" s="4" t="s">
        <v>5</v>
      </c>
      <c r="R1251" s="295"/>
      <c r="S1251" s="295"/>
    </row>
    <row r="1252" spans="2:19" ht="15" customHeight="1" x14ac:dyDescent="0.25">
      <c r="B1252" s="95"/>
      <c r="L1252" s="495">
        <f>Samples!C1235</f>
        <v>0</v>
      </c>
      <c r="M1252" s="4" t="s">
        <v>5</v>
      </c>
      <c r="R1252" s="295"/>
      <c r="S1252" s="295"/>
    </row>
    <row r="1253" spans="2:19" ht="15" customHeight="1" x14ac:dyDescent="0.25">
      <c r="B1253" s="95"/>
      <c r="L1253" s="495">
        <f>Samples!C1236</f>
        <v>0</v>
      </c>
      <c r="M1253" s="4" t="s">
        <v>5</v>
      </c>
      <c r="R1253" s="295"/>
      <c r="S1253" s="295"/>
    </row>
    <row r="1254" spans="2:19" ht="15" customHeight="1" x14ac:dyDescent="0.25">
      <c r="B1254" s="95"/>
      <c r="L1254" s="495">
        <f>Samples!C1237</f>
        <v>0</v>
      </c>
      <c r="M1254" s="4" t="s">
        <v>5</v>
      </c>
      <c r="R1254" s="295"/>
      <c r="S1254" s="295"/>
    </row>
    <row r="1255" spans="2:19" ht="15" customHeight="1" x14ac:dyDescent="0.25">
      <c r="B1255" s="95"/>
      <c r="L1255" s="495">
        <f>Samples!C1238</f>
        <v>0</v>
      </c>
      <c r="M1255" s="4" t="s">
        <v>5</v>
      </c>
      <c r="R1255" s="295"/>
      <c r="S1255" s="295"/>
    </row>
    <row r="1256" spans="2:19" ht="15" customHeight="1" x14ac:dyDescent="0.25">
      <c r="B1256" s="95"/>
      <c r="L1256" s="495">
        <f>Samples!C1239</f>
        <v>0</v>
      </c>
      <c r="M1256" s="4" t="s">
        <v>5</v>
      </c>
      <c r="R1256" s="295"/>
      <c r="S1256" s="295"/>
    </row>
    <row r="1257" spans="2:19" ht="15" customHeight="1" x14ac:dyDescent="0.25">
      <c r="B1257" s="95"/>
      <c r="L1257" s="495">
        <f>Samples!C1240</f>
        <v>0</v>
      </c>
      <c r="M1257" s="4" t="s">
        <v>5</v>
      </c>
      <c r="R1257" s="295"/>
      <c r="S1257" s="295"/>
    </row>
    <row r="1258" spans="2:19" ht="15" customHeight="1" x14ac:dyDescent="0.25">
      <c r="B1258" s="95"/>
      <c r="L1258" s="495">
        <f>Samples!C1241</f>
        <v>0</v>
      </c>
      <c r="M1258" s="4" t="s">
        <v>5</v>
      </c>
      <c r="R1258" s="295"/>
      <c r="S1258" s="295"/>
    </row>
    <row r="1259" spans="2:19" ht="15" customHeight="1" x14ac:dyDescent="0.25">
      <c r="B1259" s="95"/>
      <c r="L1259" s="495">
        <f>Samples!C1242</f>
        <v>0</v>
      </c>
      <c r="M1259" s="4" t="s">
        <v>5</v>
      </c>
      <c r="R1259" s="295"/>
      <c r="S1259" s="295"/>
    </row>
    <row r="1260" spans="2:19" ht="15" customHeight="1" x14ac:dyDescent="0.25">
      <c r="B1260" s="95"/>
      <c r="L1260" s="495">
        <f>Samples!C1243</f>
        <v>0</v>
      </c>
      <c r="M1260" s="4" t="s">
        <v>5</v>
      </c>
      <c r="R1260" s="295"/>
      <c r="S1260" s="295"/>
    </row>
    <row r="1261" spans="2:19" ht="15" customHeight="1" x14ac:dyDescent="0.25">
      <c r="B1261" s="95"/>
      <c r="L1261" s="495">
        <f>Samples!C1244</f>
        <v>0</v>
      </c>
      <c r="M1261" s="4" t="s">
        <v>5</v>
      </c>
      <c r="R1261" s="295"/>
      <c r="S1261" s="295"/>
    </row>
    <row r="1262" spans="2:19" ht="15" customHeight="1" x14ac:dyDescent="0.25">
      <c r="B1262" s="95"/>
      <c r="L1262" s="495">
        <f>Samples!C1245</f>
        <v>0</v>
      </c>
      <c r="M1262" s="4" t="s">
        <v>5</v>
      </c>
      <c r="R1262" s="295"/>
      <c r="S1262" s="295"/>
    </row>
    <row r="1263" spans="2:19" ht="15" customHeight="1" x14ac:dyDescent="0.25">
      <c r="B1263" s="95"/>
      <c r="L1263" s="495">
        <f>Samples!C1246</f>
        <v>0</v>
      </c>
      <c r="M1263" s="4" t="s">
        <v>5</v>
      </c>
      <c r="R1263" s="295"/>
      <c r="S1263" s="295"/>
    </row>
    <row r="1264" spans="2:19" ht="15" customHeight="1" x14ac:dyDescent="0.25">
      <c r="B1264" s="95"/>
      <c r="L1264" s="495">
        <f>Samples!C1247</f>
        <v>0</v>
      </c>
      <c r="M1264" s="4" t="s">
        <v>5</v>
      </c>
      <c r="R1264" s="295"/>
      <c r="S1264" s="295"/>
    </row>
    <row r="1265" spans="2:19" ht="15" customHeight="1" x14ac:dyDescent="0.25">
      <c r="B1265" s="95"/>
      <c r="L1265" s="495">
        <f>Samples!C1248</f>
        <v>0</v>
      </c>
      <c r="M1265" s="4" t="s">
        <v>5</v>
      </c>
      <c r="R1265" s="295"/>
      <c r="S1265" s="295"/>
    </row>
    <row r="1266" spans="2:19" ht="15" customHeight="1" x14ac:dyDescent="0.25">
      <c r="B1266" s="95"/>
      <c r="L1266" s="495">
        <f>Samples!C1249</f>
        <v>0</v>
      </c>
      <c r="M1266" s="4" t="s">
        <v>5</v>
      </c>
      <c r="R1266" s="295"/>
      <c r="S1266" s="295"/>
    </row>
    <row r="1267" spans="2:19" ht="15" customHeight="1" x14ac:dyDescent="0.25">
      <c r="B1267" s="95"/>
      <c r="L1267" s="495">
        <f>Samples!C1250</f>
        <v>0</v>
      </c>
      <c r="M1267" s="4" t="s">
        <v>5</v>
      </c>
      <c r="R1267" s="295"/>
      <c r="S1267" s="295"/>
    </row>
    <row r="1268" spans="2:19" ht="15" customHeight="1" x14ac:dyDescent="0.25">
      <c r="B1268" s="95"/>
      <c r="L1268" s="495">
        <f>Samples!C1251</f>
        <v>0</v>
      </c>
      <c r="M1268" s="4" t="s">
        <v>5</v>
      </c>
      <c r="R1268" s="295"/>
      <c r="S1268" s="295"/>
    </row>
    <row r="1269" spans="2:19" ht="15" customHeight="1" x14ac:dyDescent="0.25">
      <c r="B1269" s="95"/>
      <c r="L1269" s="495">
        <f>Samples!C1252</f>
        <v>0</v>
      </c>
      <c r="M1269" s="4" t="s">
        <v>5</v>
      </c>
      <c r="R1269" s="295"/>
      <c r="S1269" s="295"/>
    </row>
    <row r="1270" spans="2:19" ht="15" customHeight="1" x14ac:dyDescent="0.25">
      <c r="B1270" s="95"/>
      <c r="L1270" s="495">
        <f>Samples!C1253</f>
        <v>0</v>
      </c>
      <c r="M1270" s="4" t="s">
        <v>5</v>
      </c>
      <c r="R1270" s="295"/>
      <c r="S1270" s="295"/>
    </row>
    <row r="1271" spans="2:19" ht="15" customHeight="1" x14ac:dyDescent="0.25">
      <c r="B1271" s="95"/>
      <c r="L1271" s="495">
        <f>Samples!C1254</f>
        <v>0</v>
      </c>
      <c r="M1271" s="4" t="s">
        <v>5</v>
      </c>
      <c r="R1271" s="295"/>
      <c r="S1271" s="295"/>
    </row>
    <row r="1272" spans="2:19" ht="15" customHeight="1" x14ac:dyDescent="0.25">
      <c r="B1272" s="95"/>
      <c r="L1272" s="495">
        <f>Samples!C1255</f>
        <v>0</v>
      </c>
      <c r="M1272" s="4" t="s">
        <v>5</v>
      </c>
      <c r="R1272" s="295"/>
      <c r="S1272" s="295"/>
    </row>
    <row r="1273" spans="2:19" ht="15" customHeight="1" x14ac:dyDescent="0.25">
      <c r="B1273" s="95"/>
      <c r="L1273" s="495">
        <f>Samples!C1256</f>
        <v>0</v>
      </c>
      <c r="M1273" s="4" t="s">
        <v>5</v>
      </c>
      <c r="R1273" s="295"/>
      <c r="S1273" s="295"/>
    </row>
    <row r="1274" spans="2:19" ht="15" customHeight="1" x14ac:dyDescent="0.25">
      <c r="B1274" s="95"/>
      <c r="L1274" s="495">
        <f>Samples!C1257</f>
        <v>0</v>
      </c>
      <c r="M1274" s="4" t="s">
        <v>5</v>
      </c>
      <c r="R1274" s="295"/>
      <c r="S1274" s="295"/>
    </row>
    <row r="1275" spans="2:19" ht="15" customHeight="1" x14ac:dyDescent="0.25">
      <c r="B1275" s="95"/>
      <c r="L1275" s="495">
        <f>Samples!C1258</f>
        <v>0</v>
      </c>
      <c r="M1275" s="4" t="s">
        <v>5</v>
      </c>
      <c r="R1275" s="295"/>
      <c r="S1275" s="295"/>
    </row>
    <row r="1276" spans="2:19" ht="15" customHeight="1" x14ac:dyDescent="0.25">
      <c r="B1276" s="95"/>
      <c r="L1276" s="495">
        <f>Samples!C1259</f>
        <v>0</v>
      </c>
      <c r="M1276" s="4" t="s">
        <v>5</v>
      </c>
      <c r="R1276" s="295"/>
      <c r="S1276" s="295"/>
    </row>
    <row r="1277" spans="2:19" ht="15" customHeight="1" x14ac:dyDescent="0.25">
      <c r="B1277" s="95"/>
      <c r="L1277" s="495">
        <f>Samples!C1260</f>
        <v>0</v>
      </c>
      <c r="M1277" s="4" t="s">
        <v>5</v>
      </c>
      <c r="R1277" s="295"/>
      <c r="S1277" s="295"/>
    </row>
    <row r="1278" spans="2:19" ht="15" customHeight="1" x14ac:dyDescent="0.25">
      <c r="B1278" s="95"/>
      <c r="L1278" s="495">
        <f>Samples!C1261</f>
        <v>0</v>
      </c>
      <c r="M1278" s="4" t="s">
        <v>5</v>
      </c>
      <c r="R1278" s="295"/>
      <c r="S1278" s="295"/>
    </row>
    <row r="1279" spans="2:19" ht="15" customHeight="1" x14ac:dyDescent="0.25">
      <c r="B1279" s="95"/>
      <c r="L1279" s="495">
        <f>Samples!C1262</f>
        <v>0</v>
      </c>
      <c r="M1279" s="4" t="s">
        <v>5</v>
      </c>
      <c r="R1279" s="295"/>
      <c r="S1279" s="295"/>
    </row>
    <row r="1280" spans="2:19" ht="15" customHeight="1" x14ac:dyDescent="0.25">
      <c r="B1280" s="95"/>
      <c r="L1280" s="495">
        <f>Samples!C1263</f>
        <v>0</v>
      </c>
      <c r="M1280" s="4" t="s">
        <v>5</v>
      </c>
      <c r="R1280" s="295"/>
      <c r="S1280" s="295"/>
    </row>
    <row r="1281" spans="2:19" ht="15" customHeight="1" x14ac:dyDescent="0.25">
      <c r="B1281" s="95"/>
      <c r="L1281" s="495">
        <f>Samples!C1264</f>
        <v>0</v>
      </c>
      <c r="M1281" s="4" t="s">
        <v>5</v>
      </c>
      <c r="R1281" s="295"/>
      <c r="S1281" s="295"/>
    </row>
    <row r="1282" spans="2:19" ht="15" customHeight="1" x14ac:dyDescent="0.25">
      <c r="B1282" s="95"/>
      <c r="L1282" s="495">
        <f>Samples!C1265</f>
        <v>0</v>
      </c>
      <c r="M1282" s="4" t="s">
        <v>5</v>
      </c>
      <c r="R1282" s="295"/>
      <c r="S1282" s="295"/>
    </row>
    <row r="1283" spans="2:19" ht="15" customHeight="1" x14ac:dyDescent="0.25">
      <c r="B1283" s="95"/>
      <c r="L1283" s="495">
        <f>Samples!C1266</f>
        <v>0</v>
      </c>
      <c r="M1283" s="4" t="s">
        <v>5</v>
      </c>
      <c r="R1283" s="295"/>
      <c r="S1283" s="295"/>
    </row>
    <row r="1284" spans="2:19" ht="15" customHeight="1" x14ac:dyDescent="0.25">
      <c r="B1284" s="95"/>
      <c r="L1284" s="495">
        <f>Samples!C1267</f>
        <v>0</v>
      </c>
      <c r="M1284" s="4" t="s">
        <v>5</v>
      </c>
      <c r="R1284" s="295"/>
      <c r="S1284" s="295"/>
    </row>
    <row r="1285" spans="2:19" ht="15" customHeight="1" x14ac:dyDescent="0.25">
      <c r="B1285" s="95"/>
      <c r="L1285" s="495">
        <f>Samples!C1268</f>
        <v>0</v>
      </c>
      <c r="M1285" s="4" t="s">
        <v>5</v>
      </c>
      <c r="R1285" s="295"/>
      <c r="S1285" s="295"/>
    </row>
    <row r="1286" spans="2:19" ht="15" customHeight="1" x14ac:dyDescent="0.25">
      <c r="B1286" s="95"/>
      <c r="L1286" s="495">
        <f>Samples!C1269</f>
        <v>0</v>
      </c>
      <c r="M1286" s="4" t="s">
        <v>5</v>
      </c>
      <c r="R1286" s="295"/>
      <c r="S1286" s="295"/>
    </row>
    <row r="1287" spans="2:19" ht="15" customHeight="1" x14ac:dyDescent="0.25">
      <c r="B1287" s="95"/>
      <c r="L1287" s="495">
        <f>Samples!C1270</f>
        <v>0</v>
      </c>
      <c r="M1287" s="4" t="s">
        <v>5</v>
      </c>
      <c r="R1287" s="295"/>
      <c r="S1287" s="295"/>
    </row>
    <row r="1288" spans="2:19" ht="15" customHeight="1" x14ac:dyDescent="0.25">
      <c r="B1288" s="95"/>
      <c r="L1288" s="495">
        <f>Samples!C1271</f>
        <v>0</v>
      </c>
      <c r="M1288" s="4" t="s">
        <v>5</v>
      </c>
      <c r="R1288" s="295"/>
      <c r="S1288" s="295"/>
    </row>
    <row r="1289" spans="2:19" ht="15" customHeight="1" x14ac:dyDescent="0.25">
      <c r="B1289" s="95"/>
      <c r="L1289" s="495">
        <f>Samples!C1272</f>
        <v>0</v>
      </c>
      <c r="M1289" s="4" t="s">
        <v>5</v>
      </c>
      <c r="R1289" s="295"/>
      <c r="S1289" s="295"/>
    </row>
    <row r="1290" spans="2:19" ht="15" customHeight="1" x14ac:dyDescent="0.25">
      <c r="B1290" s="95"/>
      <c r="L1290" s="495">
        <f>Samples!C1273</f>
        <v>0</v>
      </c>
      <c r="M1290" s="4" t="s">
        <v>5</v>
      </c>
      <c r="R1290" s="295"/>
      <c r="S1290" s="295"/>
    </row>
    <row r="1291" spans="2:19" ht="15" customHeight="1" x14ac:dyDescent="0.25">
      <c r="B1291" s="95"/>
      <c r="L1291" s="495">
        <f>Samples!C1274</f>
        <v>0</v>
      </c>
      <c r="M1291" s="4" t="s">
        <v>5</v>
      </c>
      <c r="R1291" s="295"/>
      <c r="S1291" s="295"/>
    </row>
    <row r="1292" spans="2:19" ht="15" customHeight="1" x14ac:dyDescent="0.25">
      <c r="B1292" s="95"/>
      <c r="L1292" s="495">
        <f>Samples!C1275</f>
        <v>0</v>
      </c>
      <c r="M1292" s="4" t="s">
        <v>5</v>
      </c>
      <c r="R1292" s="295"/>
      <c r="S1292" s="295"/>
    </row>
    <row r="1293" spans="2:19" ht="15" customHeight="1" x14ac:dyDescent="0.25">
      <c r="B1293" s="95"/>
      <c r="L1293" s="495">
        <f>Samples!C1276</f>
        <v>0</v>
      </c>
      <c r="M1293" s="4" t="s">
        <v>5</v>
      </c>
      <c r="R1293" s="295"/>
      <c r="S1293" s="295"/>
    </row>
    <row r="1294" spans="2:19" ht="15" customHeight="1" x14ac:dyDescent="0.25">
      <c r="B1294" s="95"/>
      <c r="L1294" s="495">
        <f>Samples!C1277</f>
        <v>0</v>
      </c>
      <c r="M1294" s="4" t="s">
        <v>5</v>
      </c>
      <c r="R1294" s="295"/>
      <c r="S1294" s="295"/>
    </row>
    <row r="1295" spans="2:19" ht="15" customHeight="1" x14ac:dyDescent="0.25">
      <c r="B1295" s="95"/>
      <c r="L1295" s="495">
        <f>Samples!C1278</f>
        <v>0</v>
      </c>
      <c r="M1295" s="4" t="s">
        <v>5</v>
      </c>
      <c r="R1295" s="295"/>
      <c r="S1295" s="295"/>
    </row>
    <row r="1296" spans="2:19" ht="15" customHeight="1" x14ac:dyDescent="0.25">
      <c r="B1296" s="95"/>
      <c r="L1296" s="495">
        <f>Samples!C1279</f>
        <v>0</v>
      </c>
      <c r="M1296" s="4" t="s">
        <v>5</v>
      </c>
      <c r="R1296" s="295"/>
      <c r="S1296" s="295"/>
    </row>
    <row r="1297" spans="2:19" ht="15" customHeight="1" x14ac:dyDescent="0.25">
      <c r="B1297" s="95"/>
      <c r="L1297" s="495">
        <f>Samples!C1280</f>
        <v>0</v>
      </c>
      <c r="M1297" s="4" t="s">
        <v>5</v>
      </c>
      <c r="R1297" s="295"/>
      <c r="S1297" s="295"/>
    </row>
    <row r="1298" spans="2:19" ht="15" customHeight="1" x14ac:dyDescent="0.25">
      <c r="B1298" s="95"/>
      <c r="L1298" s="495">
        <f>Samples!C1281</f>
        <v>0</v>
      </c>
      <c r="M1298" s="4" t="s">
        <v>5</v>
      </c>
      <c r="R1298" s="295"/>
      <c r="S1298" s="295"/>
    </row>
    <row r="1299" spans="2:19" ht="15" customHeight="1" x14ac:dyDescent="0.25">
      <c r="B1299" s="95"/>
      <c r="L1299" s="495">
        <f>Samples!C1282</f>
        <v>0</v>
      </c>
      <c r="M1299" s="4" t="s">
        <v>5</v>
      </c>
      <c r="R1299" s="295"/>
      <c r="S1299" s="295"/>
    </row>
    <row r="1300" spans="2:19" ht="15" customHeight="1" x14ac:dyDescent="0.25">
      <c r="B1300" s="95"/>
      <c r="L1300" s="495">
        <f>Samples!C1283</f>
        <v>0</v>
      </c>
      <c r="M1300" s="4" t="s">
        <v>5</v>
      </c>
      <c r="R1300" s="295"/>
      <c r="S1300" s="295"/>
    </row>
    <row r="1301" spans="2:19" ht="15" customHeight="1" x14ac:dyDescent="0.25">
      <c r="B1301" s="95"/>
      <c r="L1301" s="495">
        <f>Samples!C1284</f>
        <v>0</v>
      </c>
      <c r="M1301" s="4" t="s">
        <v>5</v>
      </c>
      <c r="R1301" s="295"/>
      <c r="S1301" s="295"/>
    </row>
    <row r="1302" spans="2:19" ht="15" customHeight="1" x14ac:dyDescent="0.25">
      <c r="B1302" s="95"/>
      <c r="L1302" s="495">
        <f>Samples!C1285</f>
        <v>0</v>
      </c>
      <c r="M1302" s="4" t="s">
        <v>5</v>
      </c>
      <c r="R1302" s="295"/>
      <c r="S1302" s="295"/>
    </row>
    <row r="1303" spans="2:19" ht="15" customHeight="1" x14ac:dyDescent="0.25">
      <c r="B1303" s="95"/>
      <c r="L1303" s="495">
        <f>Samples!C1286</f>
        <v>0</v>
      </c>
      <c r="M1303" s="4" t="s">
        <v>5</v>
      </c>
      <c r="R1303" s="295"/>
      <c r="S1303" s="295"/>
    </row>
    <row r="1304" spans="2:19" ht="15" customHeight="1" x14ac:dyDescent="0.25">
      <c r="B1304" s="95"/>
      <c r="L1304" s="495">
        <f>Samples!C1287</f>
        <v>0</v>
      </c>
      <c r="M1304" s="4" t="s">
        <v>5</v>
      </c>
      <c r="R1304" s="295"/>
      <c r="S1304" s="295"/>
    </row>
    <row r="1305" spans="2:19" ht="15" customHeight="1" x14ac:dyDescent="0.25">
      <c r="B1305" s="95"/>
      <c r="L1305" s="495">
        <f>Samples!C1288</f>
        <v>0</v>
      </c>
      <c r="M1305" s="4" t="s">
        <v>5</v>
      </c>
      <c r="R1305" s="295"/>
      <c r="S1305" s="295"/>
    </row>
    <row r="1306" spans="2:19" ht="15" customHeight="1" x14ac:dyDescent="0.25">
      <c r="B1306" s="95"/>
      <c r="L1306" s="495">
        <f>Samples!C1289</f>
        <v>0</v>
      </c>
      <c r="M1306" s="4" t="s">
        <v>5</v>
      </c>
      <c r="R1306" s="295"/>
      <c r="S1306" s="295"/>
    </row>
    <row r="1307" spans="2:19" ht="15" customHeight="1" x14ac:dyDescent="0.25">
      <c r="B1307" s="95"/>
      <c r="L1307" s="495">
        <f>Samples!C1290</f>
        <v>0</v>
      </c>
      <c r="M1307" s="4" t="s">
        <v>5</v>
      </c>
      <c r="R1307" s="295"/>
      <c r="S1307" s="295"/>
    </row>
    <row r="1308" spans="2:19" ht="15" customHeight="1" x14ac:dyDescent="0.25">
      <c r="B1308" s="95"/>
      <c r="L1308" s="495">
        <f>Samples!C1291</f>
        <v>0</v>
      </c>
      <c r="M1308" s="4" t="s">
        <v>5</v>
      </c>
      <c r="R1308" s="295"/>
      <c r="S1308" s="295"/>
    </row>
    <row r="1309" spans="2:19" ht="15" customHeight="1" x14ac:dyDescent="0.25">
      <c r="B1309" s="95"/>
      <c r="L1309" s="495">
        <f>Samples!C1292</f>
        <v>0</v>
      </c>
      <c r="M1309" s="4" t="s">
        <v>5</v>
      </c>
      <c r="R1309" s="295"/>
      <c r="S1309" s="295"/>
    </row>
    <row r="1310" spans="2:19" ht="15" customHeight="1" x14ac:dyDescent="0.25">
      <c r="B1310" s="95"/>
      <c r="L1310" s="495">
        <f>Samples!C1293</f>
        <v>0</v>
      </c>
      <c r="M1310" s="4" t="s">
        <v>5</v>
      </c>
      <c r="R1310" s="295"/>
      <c r="S1310" s="295"/>
    </row>
    <row r="1311" spans="2:19" ht="15" customHeight="1" x14ac:dyDescent="0.25">
      <c r="B1311" s="95"/>
      <c r="L1311" s="495">
        <f>Samples!C1294</f>
        <v>0</v>
      </c>
      <c r="M1311" s="4" t="s">
        <v>5</v>
      </c>
      <c r="R1311" s="295"/>
      <c r="S1311" s="295"/>
    </row>
    <row r="1312" spans="2:19" ht="15" customHeight="1" x14ac:dyDescent="0.25">
      <c r="B1312" s="95"/>
      <c r="L1312" s="495">
        <f>Samples!C1295</f>
        <v>0</v>
      </c>
      <c r="M1312" s="4" t="s">
        <v>5</v>
      </c>
      <c r="R1312" s="295"/>
      <c r="S1312" s="295"/>
    </row>
    <row r="1313" spans="2:19" ht="15" customHeight="1" x14ac:dyDescent="0.25">
      <c r="B1313" s="95"/>
      <c r="L1313" s="495">
        <f>Samples!C1296</f>
        <v>0</v>
      </c>
      <c r="M1313" s="4" t="s">
        <v>5</v>
      </c>
      <c r="R1313" s="295"/>
      <c r="S1313" s="295"/>
    </row>
    <row r="1314" spans="2:19" ht="15" customHeight="1" x14ac:dyDescent="0.25">
      <c r="B1314" s="95"/>
      <c r="L1314" s="495">
        <f>Samples!C1297</f>
        <v>0</v>
      </c>
      <c r="M1314" s="4" t="s">
        <v>5</v>
      </c>
      <c r="R1314" s="295"/>
      <c r="S1314" s="295"/>
    </row>
    <row r="1315" spans="2:19" ht="15" customHeight="1" x14ac:dyDescent="0.25">
      <c r="B1315" s="95"/>
      <c r="L1315" s="495">
        <f>Samples!C1298</f>
        <v>0</v>
      </c>
      <c r="M1315" s="4" t="s">
        <v>5</v>
      </c>
      <c r="R1315" s="295"/>
      <c r="S1315" s="295"/>
    </row>
    <row r="1316" spans="2:19" ht="15" customHeight="1" x14ac:dyDescent="0.25">
      <c r="B1316" s="95"/>
      <c r="L1316" s="495">
        <f>Samples!C1299</f>
        <v>0</v>
      </c>
      <c r="M1316" s="4" t="s">
        <v>5</v>
      </c>
      <c r="R1316" s="295"/>
      <c r="S1316" s="295"/>
    </row>
    <row r="1317" spans="2:19" ht="15" customHeight="1" x14ac:dyDescent="0.25">
      <c r="B1317" s="95"/>
      <c r="L1317" s="495">
        <f>Samples!C1300</f>
        <v>0</v>
      </c>
      <c r="M1317" s="4" t="s">
        <v>5</v>
      </c>
      <c r="R1317" s="295"/>
      <c r="S1317" s="295"/>
    </row>
    <row r="1318" spans="2:19" ht="15" customHeight="1" x14ac:dyDescent="0.25">
      <c r="B1318" s="95"/>
      <c r="L1318" s="495">
        <f>Samples!C1301</f>
        <v>0</v>
      </c>
      <c r="M1318" s="4" t="s">
        <v>5</v>
      </c>
      <c r="R1318" s="295"/>
      <c r="S1318" s="295"/>
    </row>
    <row r="1319" spans="2:19" ht="15" customHeight="1" x14ac:dyDescent="0.25">
      <c r="B1319" s="95"/>
      <c r="L1319" s="495">
        <f>Samples!C1302</f>
        <v>0</v>
      </c>
      <c r="M1319" s="4" t="s">
        <v>5</v>
      </c>
      <c r="R1319" s="295"/>
      <c r="S1319" s="295"/>
    </row>
    <row r="1320" spans="2:19" ht="15" customHeight="1" x14ac:dyDescent="0.25">
      <c r="B1320" s="95"/>
      <c r="L1320" s="495">
        <f>Samples!C1303</f>
        <v>0</v>
      </c>
      <c r="M1320" s="4" t="s">
        <v>5</v>
      </c>
      <c r="R1320" s="295"/>
      <c r="S1320" s="295"/>
    </row>
    <row r="1321" spans="2:19" ht="15" customHeight="1" x14ac:dyDescent="0.25">
      <c r="B1321" s="95"/>
      <c r="L1321" s="495">
        <f>Samples!C1304</f>
        <v>0</v>
      </c>
      <c r="M1321" s="4" t="s">
        <v>5</v>
      </c>
      <c r="R1321" s="295"/>
      <c r="S1321" s="295"/>
    </row>
    <row r="1322" spans="2:19" ht="15" customHeight="1" x14ac:dyDescent="0.25">
      <c r="B1322" s="95"/>
      <c r="L1322" s="495">
        <f>Samples!C1305</f>
        <v>0</v>
      </c>
      <c r="M1322" s="4" t="s">
        <v>5</v>
      </c>
      <c r="R1322" s="295"/>
      <c r="S1322" s="295"/>
    </row>
    <row r="1323" spans="2:19" ht="15" customHeight="1" x14ac:dyDescent="0.25">
      <c r="B1323" s="95"/>
      <c r="L1323" s="495">
        <f>Samples!C1306</f>
        <v>0</v>
      </c>
      <c r="M1323" s="4" t="s">
        <v>5</v>
      </c>
      <c r="R1323" s="295"/>
      <c r="S1323" s="295"/>
    </row>
    <row r="1324" spans="2:19" ht="15" customHeight="1" x14ac:dyDescent="0.25">
      <c r="B1324" s="95"/>
      <c r="L1324" s="495">
        <f>Samples!C1307</f>
        <v>0</v>
      </c>
      <c r="M1324" s="4" t="s">
        <v>5</v>
      </c>
      <c r="R1324" s="295"/>
      <c r="S1324" s="295"/>
    </row>
    <row r="1325" spans="2:19" ht="15" customHeight="1" x14ac:dyDescent="0.25">
      <c r="B1325" s="95"/>
      <c r="L1325" s="495">
        <f>Samples!C1308</f>
        <v>0</v>
      </c>
      <c r="M1325" s="4" t="s">
        <v>5</v>
      </c>
      <c r="R1325" s="295"/>
      <c r="S1325" s="295"/>
    </row>
    <row r="1326" spans="2:19" ht="15" customHeight="1" x14ac:dyDescent="0.25">
      <c r="B1326" s="95"/>
      <c r="L1326" s="495">
        <f>Samples!C1309</f>
        <v>0</v>
      </c>
      <c r="M1326" s="4" t="s">
        <v>5</v>
      </c>
      <c r="R1326" s="295"/>
      <c r="S1326" s="295"/>
    </row>
    <row r="1327" spans="2:19" ht="15" customHeight="1" x14ac:dyDescent="0.25">
      <c r="B1327" s="95"/>
      <c r="L1327" s="495">
        <f>Samples!C1310</f>
        <v>0</v>
      </c>
      <c r="M1327" s="4" t="s">
        <v>5</v>
      </c>
      <c r="R1327" s="295"/>
      <c r="S1327" s="295"/>
    </row>
    <row r="1328" spans="2:19" ht="15" customHeight="1" x14ac:dyDescent="0.25">
      <c r="B1328" s="95"/>
      <c r="L1328" s="495">
        <f>Samples!C1311</f>
        <v>0</v>
      </c>
      <c r="M1328" s="4" t="s">
        <v>5</v>
      </c>
      <c r="R1328" s="295"/>
      <c r="S1328" s="295"/>
    </row>
    <row r="1329" spans="2:19" ht="15" customHeight="1" x14ac:dyDescent="0.25">
      <c r="B1329" s="95"/>
      <c r="L1329" s="495">
        <f>Samples!C1312</f>
        <v>0</v>
      </c>
      <c r="M1329" s="4" t="s">
        <v>5</v>
      </c>
      <c r="R1329" s="295"/>
      <c r="S1329" s="295"/>
    </row>
    <row r="1330" spans="2:19" ht="15" customHeight="1" x14ac:dyDescent="0.25">
      <c r="B1330" s="95"/>
      <c r="L1330" s="495">
        <f>Samples!C1313</f>
        <v>0</v>
      </c>
      <c r="M1330" s="4" t="s">
        <v>5</v>
      </c>
      <c r="R1330" s="295"/>
      <c r="S1330" s="295"/>
    </row>
    <row r="1331" spans="2:19" ht="15" customHeight="1" x14ac:dyDescent="0.25">
      <c r="B1331" s="95"/>
      <c r="L1331" s="495">
        <f>Samples!C1314</f>
        <v>0</v>
      </c>
      <c r="M1331" s="4" t="s">
        <v>5</v>
      </c>
      <c r="R1331" s="295"/>
      <c r="S1331" s="295"/>
    </row>
    <row r="1332" spans="2:19" ht="15" customHeight="1" x14ac:dyDescent="0.25">
      <c r="B1332" s="95"/>
      <c r="L1332" s="495">
        <f>Samples!C1315</f>
        <v>0</v>
      </c>
      <c r="M1332" s="4" t="s">
        <v>5</v>
      </c>
      <c r="R1332" s="295"/>
      <c r="S1332" s="295"/>
    </row>
    <row r="1333" spans="2:19" ht="15" customHeight="1" x14ac:dyDescent="0.25">
      <c r="B1333" s="95"/>
      <c r="L1333" s="495">
        <f>Samples!C1316</f>
        <v>0</v>
      </c>
      <c r="M1333" s="4" t="s">
        <v>5</v>
      </c>
      <c r="R1333" s="295"/>
      <c r="S1333" s="295"/>
    </row>
    <row r="1334" spans="2:19" ht="15" customHeight="1" x14ac:dyDescent="0.25">
      <c r="B1334" s="95"/>
      <c r="L1334" s="495">
        <f>Samples!C1317</f>
        <v>0</v>
      </c>
      <c r="M1334" s="4" t="s">
        <v>5</v>
      </c>
      <c r="R1334" s="295"/>
      <c r="S1334" s="295"/>
    </row>
    <row r="1335" spans="2:19" ht="15" customHeight="1" x14ac:dyDescent="0.25">
      <c r="B1335" s="95"/>
      <c r="L1335" s="495">
        <f>Samples!C1318</f>
        <v>0</v>
      </c>
      <c r="M1335" s="4" t="s">
        <v>5</v>
      </c>
      <c r="R1335" s="295"/>
      <c r="S1335" s="295"/>
    </row>
    <row r="1336" spans="2:19" ht="15" customHeight="1" x14ac:dyDescent="0.25">
      <c r="B1336" s="95"/>
      <c r="L1336" s="495">
        <f>Samples!C1319</f>
        <v>0</v>
      </c>
      <c r="M1336" s="4" t="s">
        <v>5</v>
      </c>
      <c r="R1336" s="295"/>
      <c r="S1336" s="295"/>
    </row>
    <row r="1337" spans="2:19" ht="15" customHeight="1" x14ac:dyDescent="0.25">
      <c r="B1337" s="95"/>
      <c r="L1337" s="495">
        <f>Samples!C1320</f>
        <v>0</v>
      </c>
      <c r="M1337" s="4" t="s">
        <v>5</v>
      </c>
      <c r="R1337" s="295"/>
      <c r="S1337" s="295"/>
    </row>
    <row r="1338" spans="2:19" ht="15" customHeight="1" x14ac:dyDescent="0.25">
      <c r="B1338" s="95"/>
      <c r="L1338" s="495">
        <f>Samples!C1321</f>
        <v>0</v>
      </c>
      <c r="M1338" s="4" t="s">
        <v>5</v>
      </c>
      <c r="R1338" s="295"/>
      <c r="S1338" s="295"/>
    </row>
    <row r="1339" spans="2:19" ht="15" customHeight="1" x14ac:dyDescent="0.25">
      <c r="B1339" s="95"/>
      <c r="L1339" s="495">
        <f>Samples!C1322</f>
        <v>0</v>
      </c>
      <c r="M1339" s="4" t="s">
        <v>5</v>
      </c>
      <c r="R1339" s="295"/>
      <c r="S1339" s="295"/>
    </row>
    <row r="1340" spans="2:19" ht="15" customHeight="1" x14ac:dyDescent="0.25">
      <c r="B1340" s="95"/>
      <c r="L1340" s="495">
        <f>Samples!C1323</f>
        <v>0</v>
      </c>
      <c r="M1340" s="4" t="s">
        <v>5</v>
      </c>
      <c r="R1340" s="295"/>
      <c r="S1340" s="295"/>
    </row>
    <row r="1341" spans="2:19" ht="15" customHeight="1" x14ac:dyDescent="0.25">
      <c r="B1341" s="95"/>
      <c r="L1341" s="495">
        <f>Samples!C1324</f>
        <v>0</v>
      </c>
      <c r="M1341" s="4" t="s">
        <v>5</v>
      </c>
      <c r="R1341" s="295"/>
      <c r="S1341" s="295"/>
    </row>
    <row r="1342" spans="2:19" ht="15" customHeight="1" x14ac:dyDescent="0.25">
      <c r="B1342" s="95"/>
      <c r="L1342" s="495">
        <f>Samples!C1325</f>
        <v>0</v>
      </c>
      <c r="M1342" s="4" t="s">
        <v>5</v>
      </c>
      <c r="R1342" s="295"/>
      <c r="S1342" s="295"/>
    </row>
    <row r="1343" spans="2:19" ht="15" customHeight="1" x14ac:dyDescent="0.25">
      <c r="B1343" s="95"/>
      <c r="L1343" s="495">
        <f>Samples!C1326</f>
        <v>0</v>
      </c>
      <c r="M1343" s="4" t="s">
        <v>5</v>
      </c>
      <c r="R1343" s="295"/>
      <c r="S1343" s="295"/>
    </row>
    <row r="1344" spans="2:19" ht="15" customHeight="1" x14ac:dyDescent="0.25">
      <c r="B1344" s="95"/>
      <c r="L1344" s="495">
        <f>Samples!C1327</f>
        <v>0</v>
      </c>
      <c r="M1344" s="4" t="s">
        <v>5</v>
      </c>
      <c r="R1344" s="295"/>
      <c r="S1344" s="295"/>
    </row>
    <row r="1345" spans="2:19" ht="15" customHeight="1" x14ac:dyDescent="0.25">
      <c r="B1345" s="95"/>
      <c r="L1345" s="495">
        <f>Samples!C1328</f>
        <v>0</v>
      </c>
      <c r="M1345" s="4" t="s">
        <v>5</v>
      </c>
      <c r="R1345" s="295"/>
      <c r="S1345" s="295"/>
    </row>
    <row r="1346" spans="2:19" ht="15" customHeight="1" x14ac:dyDescent="0.25">
      <c r="B1346" s="95"/>
      <c r="L1346" s="495">
        <f>Samples!C1329</f>
        <v>0</v>
      </c>
      <c r="M1346" s="4" t="s">
        <v>5</v>
      </c>
      <c r="R1346" s="295"/>
      <c r="S1346" s="295"/>
    </row>
    <row r="1347" spans="2:19" ht="15" customHeight="1" x14ac:dyDescent="0.25">
      <c r="B1347" s="95"/>
      <c r="L1347" s="495">
        <f>Samples!C1330</f>
        <v>0</v>
      </c>
      <c r="M1347" s="4" t="s">
        <v>5</v>
      </c>
      <c r="R1347" s="295"/>
      <c r="S1347" s="295"/>
    </row>
    <row r="1348" spans="2:19" ht="15" customHeight="1" x14ac:dyDescent="0.25">
      <c r="B1348" s="95"/>
      <c r="L1348" s="495">
        <f>Samples!C1331</f>
        <v>0</v>
      </c>
      <c r="M1348" s="4" t="s">
        <v>5</v>
      </c>
      <c r="R1348" s="295"/>
      <c r="S1348" s="295"/>
    </row>
    <row r="1349" spans="2:19" ht="15" customHeight="1" x14ac:dyDescent="0.25">
      <c r="B1349" s="95"/>
      <c r="L1349" s="495">
        <f>Samples!C1332</f>
        <v>0</v>
      </c>
      <c r="M1349" s="4" t="s">
        <v>5</v>
      </c>
      <c r="R1349" s="295"/>
      <c r="S1349" s="295"/>
    </row>
    <row r="1350" spans="2:19" ht="15" customHeight="1" x14ac:dyDescent="0.25">
      <c r="B1350" s="95"/>
      <c r="L1350" s="495">
        <f>Samples!C1333</f>
        <v>0</v>
      </c>
      <c r="M1350" s="4" t="s">
        <v>5</v>
      </c>
      <c r="R1350" s="295"/>
      <c r="S1350" s="295"/>
    </row>
    <row r="1351" spans="2:19" ht="15" customHeight="1" x14ac:dyDescent="0.25">
      <c r="B1351" s="95"/>
      <c r="L1351" s="495">
        <f>Samples!C1334</f>
        <v>0</v>
      </c>
      <c r="M1351" s="4" t="s">
        <v>5</v>
      </c>
      <c r="R1351" s="295"/>
      <c r="S1351" s="295"/>
    </row>
    <row r="1352" spans="2:19" ht="15" customHeight="1" x14ac:dyDescent="0.25">
      <c r="B1352" s="95"/>
      <c r="L1352" s="495">
        <f>Samples!C1335</f>
        <v>0</v>
      </c>
      <c r="M1352" s="4" t="s">
        <v>5</v>
      </c>
      <c r="R1352" s="295"/>
      <c r="S1352" s="295"/>
    </row>
    <row r="1353" spans="2:19" ht="15" customHeight="1" x14ac:dyDescent="0.25">
      <c r="B1353" s="95"/>
      <c r="L1353" s="495">
        <f>Samples!C1336</f>
        <v>0</v>
      </c>
      <c r="M1353" s="4" t="s">
        <v>5</v>
      </c>
      <c r="R1353" s="295"/>
      <c r="S1353" s="295"/>
    </row>
    <row r="1354" spans="2:19" ht="15" customHeight="1" x14ac:dyDescent="0.25">
      <c r="B1354" s="95"/>
      <c r="L1354" s="495">
        <f>Samples!C1337</f>
        <v>0</v>
      </c>
      <c r="M1354" s="4" t="s">
        <v>5</v>
      </c>
      <c r="R1354" s="295"/>
      <c r="S1354" s="295"/>
    </row>
    <row r="1355" spans="2:19" ht="15" customHeight="1" x14ac:dyDescent="0.25">
      <c r="B1355" s="95"/>
      <c r="L1355" s="495">
        <f>Samples!C1338</f>
        <v>0</v>
      </c>
      <c r="M1355" s="4" t="s">
        <v>5</v>
      </c>
      <c r="R1355" s="295"/>
      <c r="S1355" s="295"/>
    </row>
    <row r="1356" spans="2:19" ht="15" customHeight="1" x14ac:dyDescent="0.25">
      <c r="B1356" s="95"/>
      <c r="L1356" s="495">
        <f>Samples!C1339</f>
        <v>0</v>
      </c>
      <c r="M1356" s="4" t="s">
        <v>5</v>
      </c>
      <c r="R1356" s="295"/>
      <c r="S1356" s="295"/>
    </row>
    <row r="1357" spans="2:19" ht="15" customHeight="1" x14ac:dyDescent="0.25">
      <c r="B1357" s="95"/>
      <c r="L1357" s="495">
        <f>Samples!C1340</f>
        <v>0</v>
      </c>
      <c r="M1357" s="4" t="s">
        <v>5</v>
      </c>
      <c r="R1357" s="295"/>
      <c r="S1357" s="295"/>
    </row>
    <row r="1358" spans="2:19" ht="15" customHeight="1" x14ac:dyDescent="0.25">
      <c r="B1358" s="95"/>
      <c r="L1358" s="495">
        <f>Samples!C1341</f>
        <v>0</v>
      </c>
      <c r="M1358" s="4" t="s">
        <v>5</v>
      </c>
      <c r="R1358" s="295"/>
      <c r="S1358" s="295"/>
    </row>
    <row r="1359" spans="2:19" ht="15" customHeight="1" x14ac:dyDescent="0.25">
      <c r="B1359" s="95"/>
      <c r="L1359" s="495">
        <f>Samples!C1342</f>
        <v>0</v>
      </c>
      <c r="M1359" s="4" t="s">
        <v>5</v>
      </c>
      <c r="R1359" s="295"/>
      <c r="S1359" s="295"/>
    </row>
    <row r="1360" spans="2:19" ht="15" customHeight="1" x14ac:dyDescent="0.25">
      <c r="B1360" s="95"/>
      <c r="L1360" s="495">
        <f>Samples!C1343</f>
        <v>0</v>
      </c>
      <c r="M1360" s="4" t="s">
        <v>5</v>
      </c>
      <c r="R1360" s="295"/>
      <c r="S1360" s="295"/>
    </row>
    <row r="1361" spans="2:19" ht="15" customHeight="1" x14ac:dyDescent="0.25">
      <c r="B1361" s="95"/>
      <c r="L1361" s="495">
        <f>Samples!C1344</f>
        <v>0</v>
      </c>
      <c r="M1361" s="4" t="s">
        <v>5</v>
      </c>
      <c r="R1361" s="295"/>
      <c r="S1361" s="295"/>
    </row>
    <row r="1362" spans="2:19" ht="15" customHeight="1" x14ac:dyDescent="0.25">
      <c r="B1362" s="95"/>
      <c r="L1362" s="495">
        <f>Samples!C1345</f>
        <v>0</v>
      </c>
      <c r="M1362" s="4" t="s">
        <v>5</v>
      </c>
      <c r="R1362" s="295"/>
      <c r="S1362" s="295"/>
    </row>
    <row r="1363" spans="2:19" ht="15" customHeight="1" x14ac:dyDescent="0.25">
      <c r="B1363" s="95"/>
      <c r="L1363" s="495">
        <f>Samples!C1346</f>
        <v>0</v>
      </c>
      <c r="M1363" s="4" t="s">
        <v>5</v>
      </c>
      <c r="R1363" s="295"/>
      <c r="S1363" s="295"/>
    </row>
    <row r="1364" spans="2:19" ht="15" customHeight="1" x14ac:dyDescent="0.25">
      <c r="B1364" s="95"/>
      <c r="L1364" s="495">
        <f>Samples!C1347</f>
        <v>0</v>
      </c>
      <c r="M1364" s="4" t="s">
        <v>5</v>
      </c>
      <c r="R1364" s="295"/>
      <c r="S1364" s="295"/>
    </row>
    <row r="1365" spans="2:19" ht="15" customHeight="1" x14ac:dyDescent="0.25">
      <c r="B1365" s="95"/>
      <c r="L1365" s="495">
        <f>Samples!C1348</f>
        <v>0</v>
      </c>
      <c r="M1365" s="4" t="s">
        <v>5</v>
      </c>
      <c r="R1365" s="295"/>
      <c r="S1365" s="295"/>
    </row>
    <row r="1366" spans="2:19" ht="15" customHeight="1" x14ac:dyDescent="0.25">
      <c r="B1366" s="95"/>
      <c r="L1366" s="495">
        <f>Samples!C1349</f>
        <v>0</v>
      </c>
      <c r="M1366" s="4" t="s">
        <v>5</v>
      </c>
      <c r="R1366" s="295"/>
      <c r="S1366" s="295"/>
    </row>
    <row r="1367" spans="2:19" ht="15" customHeight="1" x14ac:dyDescent="0.25">
      <c r="B1367" s="95"/>
      <c r="L1367" s="495">
        <f>Samples!C1350</f>
        <v>0</v>
      </c>
      <c r="M1367" s="4" t="s">
        <v>5</v>
      </c>
      <c r="R1367" s="295"/>
      <c r="S1367" s="295"/>
    </row>
    <row r="1368" spans="2:19" ht="15" customHeight="1" x14ac:dyDescent="0.25">
      <c r="B1368" s="95"/>
      <c r="L1368" s="495">
        <f>Samples!C1351</f>
        <v>0</v>
      </c>
      <c r="M1368" s="4" t="s">
        <v>5</v>
      </c>
      <c r="R1368" s="295"/>
      <c r="S1368" s="295"/>
    </row>
    <row r="1369" spans="2:19" ht="15" customHeight="1" x14ac:dyDescent="0.25">
      <c r="B1369" s="95"/>
      <c r="L1369" s="495">
        <f>Samples!C1352</f>
        <v>0</v>
      </c>
      <c r="M1369" s="4" t="s">
        <v>5</v>
      </c>
      <c r="R1369" s="295"/>
      <c r="S1369" s="295"/>
    </row>
    <row r="1370" spans="2:19" ht="15" customHeight="1" x14ac:dyDescent="0.25">
      <c r="B1370" s="95"/>
      <c r="L1370" s="495">
        <f>Samples!C1353</f>
        <v>0</v>
      </c>
      <c r="M1370" s="4" t="s">
        <v>5</v>
      </c>
      <c r="R1370" s="295"/>
      <c r="S1370" s="295"/>
    </row>
    <row r="1371" spans="2:19" ht="15" customHeight="1" x14ac:dyDescent="0.25">
      <c r="B1371" s="95"/>
      <c r="L1371" s="495">
        <f>Samples!C1354</f>
        <v>0</v>
      </c>
      <c r="M1371" s="4" t="s">
        <v>5</v>
      </c>
      <c r="R1371" s="295"/>
      <c r="S1371" s="295"/>
    </row>
    <row r="1372" spans="2:19" ht="15" customHeight="1" x14ac:dyDescent="0.25">
      <c r="B1372" s="95"/>
      <c r="L1372" s="495">
        <f>Samples!C1355</f>
        <v>0</v>
      </c>
      <c r="M1372" s="4" t="s">
        <v>5</v>
      </c>
      <c r="R1372" s="295"/>
      <c r="S1372" s="295"/>
    </row>
    <row r="1373" spans="2:19" ht="15" customHeight="1" x14ac:dyDescent="0.25">
      <c r="B1373" s="95"/>
      <c r="L1373" s="495">
        <f>Samples!C1356</f>
        <v>0</v>
      </c>
      <c r="M1373" s="4" t="s">
        <v>5</v>
      </c>
      <c r="R1373" s="295"/>
      <c r="S1373" s="295"/>
    </row>
    <row r="1374" spans="2:19" ht="15" customHeight="1" x14ac:dyDescent="0.25">
      <c r="B1374" s="95"/>
      <c r="L1374" s="495">
        <f>Samples!C1357</f>
        <v>0</v>
      </c>
      <c r="M1374" s="4" t="s">
        <v>5</v>
      </c>
      <c r="R1374" s="295"/>
      <c r="S1374" s="295"/>
    </row>
    <row r="1375" spans="2:19" ht="15" customHeight="1" x14ac:dyDescent="0.25">
      <c r="B1375" s="95"/>
      <c r="L1375" s="495">
        <f>Samples!C1358</f>
        <v>0</v>
      </c>
      <c r="M1375" s="4" t="s">
        <v>5</v>
      </c>
      <c r="R1375" s="295"/>
      <c r="S1375" s="295"/>
    </row>
    <row r="1376" spans="2:19" ht="15" customHeight="1" x14ac:dyDescent="0.25">
      <c r="B1376" s="95"/>
      <c r="L1376" s="495">
        <f>Samples!C1359</f>
        <v>0</v>
      </c>
      <c r="M1376" s="4" t="s">
        <v>5</v>
      </c>
      <c r="R1376" s="295"/>
      <c r="S1376" s="295"/>
    </row>
    <row r="1377" spans="2:19" ht="15" customHeight="1" x14ac:dyDescent="0.25">
      <c r="B1377" s="95"/>
      <c r="L1377" s="495">
        <f>Samples!C1360</f>
        <v>0</v>
      </c>
      <c r="M1377" s="4" t="s">
        <v>5</v>
      </c>
      <c r="R1377" s="295"/>
      <c r="S1377" s="295"/>
    </row>
    <row r="1378" spans="2:19" ht="15" customHeight="1" x14ac:dyDescent="0.25">
      <c r="B1378" s="95"/>
      <c r="L1378" s="495">
        <f>Samples!C1361</f>
        <v>0</v>
      </c>
      <c r="M1378" s="4" t="s">
        <v>5</v>
      </c>
      <c r="R1378" s="295"/>
      <c r="S1378" s="295"/>
    </row>
    <row r="1379" spans="2:19" ht="15" customHeight="1" x14ac:dyDescent="0.25">
      <c r="B1379" s="95"/>
      <c r="L1379" s="495">
        <f>Samples!C1362</f>
        <v>0</v>
      </c>
      <c r="M1379" s="4" t="s">
        <v>5</v>
      </c>
      <c r="R1379" s="295"/>
      <c r="S1379" s="295"/>
    </row>
    <row r="1380" spans="2:19" ht="15" customHeight="1" x14ac:dyDescent="0.25">
      <c r="B1380" s="95"/>
      <c r="L1380" s="495">
        <f>Samples!C1363</f>
        <v>0</v>
      </c>
      <c r="M1380" s="4" t="s">
        <v>5</v>
      </c>
      <c r="R1380" s="295"/>
      <c r="S1380" s="295"/>
    </row>
    <row r="1381" spans="2:19" ht="15" customHeight="1" x14ac:dyDescent="0.25">
      <c r="B1381" s="95"/>
      <c r="L1381" s="495">
        <f>Samples!C1364</f>
        <v>0</v>
      </c>
      <c r="M1381" s="4" t="s">
        <v>5</v>
      </c>
      <c r="R1381" s="295"/>
      <c r="S1381" s="295"/>
    </row>
    <row r="1382" spans="2:19" ht="15" customHeight="1" x14ac:dyDescent="0.25">
      <c r="B1382" s="95"/>
      <c r="L1382" s="495">
        <f>Samples!C1365</f>
        <v>0</v>
      </c>
      <c r="M1382" s="4" t="s">
        <v>5</v>
      </c>
      <c r="R1382" s="295"/>
      <c r="S1382" s="295"/>
    </row>
    <row r="1383" spans="2:19" ht="15" customHeight="1" x14ac:dyDescent="0.25">
      <c r="B1383" s="95"/>
      <c r="L1383" s="495">
        <f>Samples!C1366</f>
        <v>0</v>
      </c>
      <c r="M1383" s="4" t="s">
        <v>5</v>
      </c>
      <c r="R1383" s="295"/>
      <c r="S1383" s="295"/>
    </row>
    <row r="1384" spans="2:19" ht="15" customHeight="1" x14ac:dyDescent="0.25">
      <c r="B1384" s="95"/>
      <c r="L1384" s="495">
        <f>Samples!C1367</f>
        <v>0</v>
      </c>
      <c r="M1384" s="4" t="s">
        <v>5</v>
      </c>
      <c r="R1384" s="295"/>
      <c r="S1384" s="295"/>
    </row>
    <row r="1385" spans="2:19" ht="15" customHeight="1" x14ac:dyDescent="0.25">
      <c r="B1385" s="95"/>
      <c r="L1385" s="495">
        <f>Samples!C1368</f>
        <v>0</v>
      </c>
      <c r="M1385" s="4" t="s">
        <v>5</v>
      </c>
      <c r="R1385" s="295"/>
      <c r="S1385" s="295"/>
    </row>
    <row r="1386" spans="2:19" ht="15" customHeight="1" x14ac:dyDescent="0.25">
      <c r="B1386" s="95"/>
      <c r="L1386" s="495">
        <f>Samples!C1369</f>
        <v>0</v>
      </c>
      <c r="M1386" s="4" t="s">
        <v>5</v>
      </c>
      <c r="R1386" s="295"/>
      <c r="S1386" s="295"/>
    </row>
    <row r="1387" spans="2:19" ht="15" customHeight="1" x14ac:dyDescent="0.25">
      <c r="B1387" s="95"/>
      <c r="L1387" s="495">
        <f>Samples!C1370</f>
        <v>0</v>
      </c>
      <c r="M1387" s="4" t="s">
        <v>5</v>
      </c>
      <c r="R1387" s="295"/>
      <c r="S1387" s="295"/>
    </row>
    <row r="1388" spans="2:19" ht="15" customHeight="1" x14ac:dyDescent="0.25">
      <c r="B1388" s="95"/>
      <c r="L1388" s="495">
        <f>Samples!C1371</f>
        <v>0</v>
      </c>
      <c r="M1388" s="4" t="s">
        <v>5</v>
      </c>
      <c r="R1388" s="295"/>
      <c r="S1388" s="295"/>
    </row>
    <row r="1389" spans="2:19" ht="15" customHeight="1" x14ac:dyDescent="0.25">
      <c r="B1389" s="95"/>
      <c r="L1389" s="495">
        <f>Samples!C1372</f>
        <v>0</v>
      </c>
      <c r="M1389" s="4" t="s">
        <v>5</v>
      </c>
      <c r="R1389" s="295"/>
      <c r="S1389" s="295"/>
    </row>
    <row r="1390" spans="2:19" ht="15" customHeight="1" x14ac:dyDescent="0.25">
      <c r="B1390" s="95"/>
      <c r="L1390" s="495">
        <f>Samples!C1373</f>
        <v>0</v>
      </c>
      <c r="M1390" s="4" t="s">
        <v>5</v>
      </c>
      <c r="R1390" s="295"/>
      <c r="S1390" s="295"/>
    </row>
    <row r="1391" spans="2:19" ht="15" customHeight="1" x14ac:dyDescent="0.25">
      <c r="B1391" s="95"/>
      <c r="L1391" s="495">
        <f>Samples!C1374</f>
        <v>0</v>
      </c>
      <c r="M1391" s="4" t="s">
        <v>5</v>
      </c>
      <c r="R1391" s="295"/>
      <c r="S1391" s="295"/>
    </row>
    <row r="1392" spans="2:19" ht="15" customHeight="1" x14ac:dyDescent="0.25">
      <c r="B1392" s="95"/>
      <c r="L1392" s="495">
        <f>Samples!C1375</f>
        <v>0</v>
      </c>
      <c r="M1392" s="4" t="s">
        <v>5</v>
      </c>
      <c r="R1392" s="295"/>
      <c r="S1392" s="295"/>
    </row>
    <row r="1393" spans="2:13" ht="15" customHeight="1" x14ac:dyDescent="0.25">
      <c r="B1393" s="95"/>
      <c r="L1393" s="495">
        <f>Samples!C1376</f>
        <v>0</v>
      </c>
      <c r="M1393" s="4" t="s">
        <v>5</v>
      </c>
    </row>
    <row r="1394" spans="2:13" ht="15" customHeight="1" x14ac:dyDescent="0.25">
      <c r="B1394" s="95"/>
      <c r="L1394" s="495">
        <f>Samples!C1377</f>
        <v>0</v>
      </c>
      <c r="M1394" s="4" t="s">
        <v>5</v>
      </c>
    </row>
    <row r="1395" spans="2:13" ht="15" customHeight="1" x14ac:dyDescent="0.25">
      <c r="B1395" s="95"/>
      <c r="L1395" s="495">
        <f>Samples!C1378</f>
        <v>0</v>
      </c>
      <c r="M1395" s="4" t="s">
        <v>5</v>
      </c>
    </row>
    <row r="1396" spans="2:13" ht="15" customHeight="1" x14ac:dyDescent="0.25">
      <c r="B1396" s="95"/>
      <c r="L1396" s="495">
        <f>Samples!C1379</f>
        <v>0</v>
      </c>
      <c r="M1396" s="4" t="s">
        <v>5</v>
      </c>
    </row>
    <row r="1397" spans="2:13" ht="15" customHeight="1" x14ac:dyDescent="0.25">
      <c r="B1397" s="95"/>
      <c r="L1397" s="495">
        <f>Samples!C1380</f>
        <v>0</v>
      </c>
      <c r="M1397" s="4" t="s">
        <v>5</v>
      </c>
    </row>
    <row r="1398" spans="2:13" ht="15" customHeight="1" x14ac:dyDescent="0.25">
      <c r="B1398" s="95"/>
      <c r="L1398" s="495">
        <f>Samples!C1381</f>
        <v>0</v>
      </c>
      <c r="M1398" s="4" t="s">
        <v>5</v>
      </c>
    </row>
    <row r="1399" spans="2:13" ht="15" customHeight="1" x14ac:dyDescent="0.25">
      <c r="B1399" s="95"/>
      <c r="L1399" s="495">
        <f>Samples!C1382</f>
        <v>0</v>
      </c>
      <c r="M1399" s="4" t="s">
        <v>5</v>
      </c>
    </row>
    <row r="1400" spans="2:13" ht="15" customHeight="1" x14ac:dyDescent="0.25">
      <c r="B1400" s="95"/>
      <c r="L1400" s="495">
        <f>Samples!C1383</f>
        <v>0</v>
      </c>
      <c r="M1400" s="4" t="s">
        <v>5</v>
      </c>
    </row>
    <row r="1401" spans="2:13" ht="15" customHeight="1" x14ac:dyDescent="0.25">
      <c r="B1401" s="95"/>
      <c r="L1401" s="495">
        <f>Samples!C1384</f>
        <v>0</v>
      </c>
      <c r="M1401" s="4" t="s">
        <v>5</v>
      </c>
    </row>
    <row r="1402" spans="2:13" ht="15" customHeight="1" x14ac:dyDescent="0.25">
      <c r="B1402" s="95"/>
      <c r="L1402" s="495">
        <f>Samples!C1385</f>
        <v>0</v>
      </c>
      <c r="M1402" s="4" t="s">
        <v>5</v>
      </c>
    </row>
    <row r="1403" spans="2:13" ht="15" customHeight="1" x14ac:dyDescent="0.25">
      <c r="B1403" s="95"/>
      <c r="L1403" s="495">
        <f>Samples!C1386</f>
        <v>0</v>
      </c>
      <c r="M1403" s="4" t="s">
        <v>5</v>
      </c>
    </row>
    <row r="1404" spans="2:13" ht="15" customHeight="1" x14ac:dyDescent="0.25">
      <c r="B1404" s="95"/>
      <c r="L1404" s="495">
        <f>Samples!C1387</f>
        <v>0</v>
      </c>
      <c r="M1404" s="4" t="s">
        <v>5</v>
      </c>
    </row>
    <row r="1405" spans="2:13" ht="15" customHeight="1" x14ac:dyDescent="0.25">
      <c r="B1405" s="95"/>
      <c r="L1405" s="495">
        <f>Samples!C1388</f>
        <v>0</v>
      </c>
      <c r="M1405" s="4" t="s">
        <v>5</v>
      </c>
    </row>
    <row r="1406" spans="2:13" ht="15" customHeight="1" x14ac:dyDescent="0.25">
      <c r="B1406" s="95"/>
      <c r="L1406" s="495">
        <f>Samples!C1389</f>
        <v>0</v>
      </c>
      <c r="M1406" s="4" t="s">
        <v>5</v>
      </c>
    </row>
    <row r="1407" spans="2:13" ht="15" customHeight="1" x14ac:dyDescent="0.25">
      <c r="B1407" s="95"/>
      <c r="L1407" s="495">
        <f>Samples!C1390</f>
        <v>0</v>
      </c>
      <c r="M1407" s="4" t="s">
        <v>5</v>
      </c>
    </row>
    <row r="1408" spans="2:13" ht="15" customHeight="1" x14ac:dyDescent="0.25">
      <c r="B1408" s="95"/>
      <c r="L1408" s="495">
        <f>Samples!C1391</f>
        <v>0</v>
      </c>
      <c r="M1408" s="4" t="s">
        <v>5</v>
      </c>
    </row>
    <row r="1409" spans="2:13" ht="15" customHeight="1" x14ac:dyDescent="0.25">
      <c r="B1409" s="95"/>
      <c r="L1409" s="495">
        <f>Samples!C1392</f>
        <v>0</v>
      </c>
      <c r="M1409" s="4" t="s">
        <v>5</v>
      </c>
    </row>
    <row r="1410" spans="2:13" ht="15" customHeight="1" x14ac:dyDescent="0.25">
      <c r="B1410" s="95"/>
      <c r="L1410" s="495">
        <f>Samples!C1393</f>
        <v>0</v>
      </c>
      <c r="M1410" s="4" t="s">
        <v>5</v>
      </c>
    </row>
    <row r="1411" spans="2:13" ht="15" customHeight="1" x14ac:dyDescent="0.25">
      <c r="B1411" s="95"/>
      <c r="L1411" s="495">
        <f>Samples!C1394</f>
        <v>0</v>
      </c>
      <c r="M1411" s="4" t="s">
        <v>5</v>
      </c>
    </row>
    <row r="1412" spans="2:13" ht="15" customHeight="1" x14ac:dyDescent="0.25">
      <c r="B1412" s="95"/>
      <c r="L1412" s="495">
        <f>Samples!C1395</f>
        <v>0</v>
      </c>
      <c r="M1412" s="4" t="s">
        <v>5</v>
      </c>
    </row>
    <row r="1413" spans="2:13" ht="15" customHeight="1" x14ac:dyDescent="0.25">
      <c r="B1413" s="95"/>
      <c r="L1413" s="495">
        <f>Samples!C1396</f>
        <v>0</v>
      </c>
      <c r="M1413" s="4" t="s">
        <v>5</v>
      </c>
    </row>
    <row r="1414" spans="2:13" ht="15" customHeight="1" x14ac:dyDescent="0.25">
      <c r="B1414" s="95"/>
      <c r="L1414" s="495">
        <f>Samples!C1397</f>
        <v>0</v>
      </c>
      <c r="M1414" s="4" t="s">
        <v>5</v>
      </c>
    </row>
    <row r="1415" spans="2:13" ht="15" customHeight="1" x14ac:dyDescent="0.25">
      <c r="B1415" s="95"/>
      <c r="L1415" s="495">
        <f>Samples!C1398</f>
        <v>0</v>
      </c>
      <c r="M1415" s="4" t="s">
        <v>5</v>
      </c>
    </row>
    <row r="1416" spans="2:13" ht="15" customHeight="1" x14ac:dyDescent="0.25">
      <c r="B1416" s="95"/>
      <c r="L1416" s="495">
        <f>Samples!C1399</f>
        <v>0</v>
      </c>
      <c r="M1416" s="4" t="s">
        <v>5</v>
      </c>
    </row>
    <row r="1417" spans="2:13" ht="15" customHeight="1" x14ac:dyDescent="0.25">
      <c r="B1417" s="95"/>
      <c r="L1417" s="495">
        <f>Samples!C1400</f>
        <v>0</v>
      </c>
      <c r="M1417" s="4" t="s">
        <v>5</v>
      </c>
    </row>
    <row r="1418" spans="2:13" ht="15" customHeight="1" x14ac:dyDescent="0.25">
      <c r="B1418" s="95"/>
      <c r="L1418" s="495">
        <f>Samples!C1401</f>
        <v>0</v>
      </c>
      <c r="M1418" s="4" t="s">
        <v>5</v>
      </c>
    </row>
    <row r="1419" spans="2:13" ht="15" customHeight="1" x14ac:dyDescent="0.25">
      <c r="B1419" s="95"/>
      <c r="L1419" s="495">
        <f>Samples!C1402</f>
        <v>0</v>
      </c>
      <c r="M1419" s="4" t="s">
        <v>5</v>
      </c>
    </row>
    <row r="1420" spans="2:13" ht="15" customHeight="1" x14ac:dyDescent="0.25">
      <c r="B1420" s="95"/>
      <c r="L1420" s="495">
        <f>Samples!C1403</f>
        <v>0</v>
      </c>
      <c r="M1420" s="4" t="s">
        <v>5</v>
      </c>
    </row>
    <row r="1421" spans="2:13" ht="15" customHeight="1" x14ac:dyDescent="0.25">
      <c r="B1421" s="95"/>
      <c r="L1421" s="495">
        <f>Samples!C1404</f>
        <v>0</v>
      </c>
      <c r="M1421" s="4" t="s">
        <v>5</v>
      </c>
    </row>
    <row r="1422" spans="2:13" ht="15" customHeight="1" x14ac:dyDescent="0.25">
      <c r="B1422" s="95"/>
      <c r="L1422" s="495">
        <f>Samples!C1405</f>
        <v>0</v>
      </c>
      <c r="M1422" s="4" t="s">
        <v>5</v>
      </c>
    </row>
    <row r="1423" spans="2:13" ht="15" customHeight="1" x14ac:dyDescent="0.25">
      <c r="B1423" s="95"/>
      <c r="L1423" s="495">
        <f>Samples!C1406</f>
        <v>0</v>
      </c>
      <c r="M1423" s="4" t="s">
        <v>5</v>
      </c>
    </row>
    <row r="1424" spans="2:13" ht="15" customHeight="1" x14ac:dyDescent="0.25">
      <c r="B1424" s="95"/>
      <c r="L1424" s="495">
        <f>Samples!C1407</f>
        <v>0</v>
      </c>
      <c r="M1424" s="4" t="s">
        <v>5</v>
      </c>
    </row>
    <row r="1425" spans="2:13" ht="15" customHeight="1" x14ac:dyDescent="0.25">
      <c r="B1425" s="95"/>
      <c r="L1425" s="495">
        <f>Samples!C1408</f>
        <v>0</v>
      </c>
      <c r="M1425" s="4" t="s">
        <v>5</v>
      </c>
    </row>
    <row r="1426" spans="2:13" ht="15" customHeight="1" x14ac:dyDescent="0.25">
      <c r="B1426" s="95"/>
      <c r="L1426" s="495">
        <f>Samples!C1409</f>
        <v>0</v>
      </c>
      <c r="M1426" s="4" t="s">
        <v>5</v>
      </c>
    </row>
    <row r="1427" spans="2:13" ht="15" customHeight="1" x14ac:dyDescent="0.25">
      <c r="B1427" s="95"/>
      <c r="L1427" s="495">
        <f>Samples!C1410</f>
        <v>0</v>
      </c>
      <c r="M1427" s="4" t="s">
        <v>5</v>
      </c>
    </row>
    <row r="1428" spans="2:13" ht="15" customHeight="1" x14ac:dyDescent="0.25">
      <c r="B1428" s="95"/>
      <c r="L1428" s="495">
        <f>Samples!C1411</f>
        <v>0</v>
      </c>
      <c r="M1428" s="4" t="s">
        <v>5</v>
      </c>
    </row>
    <row r="1429" spans="2:13" ht="15" customHeight="1" x14ac:dyDescent="0.25">
      <c r="B1429" s="95"/>
      <c r="L1429" s="495">
        <f>Samples!C1412</f>
        <v>0</v>
      </c>
      <c r="M1429" s="4" t="s">
        <v>5</v>
      </c>
    </row>
    <row r="1430" spans="2:13" ht="15" customHeight="1" x14ac:dyDescent="0.25">
      <c r="B1430" s="95"/>
      <c r="L1430" s="495">
        <f>Samples!C1413</f>
        <v>0</v>
      </c>
      <c r="M1430" s="4" t="s">
        <v>5</v>
      </c>
    </row>
    <row r="1431" spans="2:13" ht="15" customHeight="1" x14ac:dyDescent="0.25">
      <c r="B1431" s="95"/>
      <c r="L1431" s="495">
        <f>Samples!C1414</f>
        <v>0</v>
      </c>
      <c r="M1431" s="4" t="s">
        <v>5</v>
      </c>
    </row>
    <row r="1432" spans="2:13" ht="15" customHeight="1" x14ac:dyDescent="0.25">
      <c r="B1432" s="95"/>
      <c r="L1432" s="495">
        <f>Samples!C1415</f>
        <v>0</v>
      </c>
      <c r="M1432" s="4" t="s">
        <v>5</v>
      </c>
    </row>
    <row r="1433" spans="2:13" ht="15" customHeight="1" x14ac:dyDescent="0.25">
      <c r="B1433" s="95"/>
      <c r="L1433" s="495">
        <f>Samples!C1416</f>
        <v>0</v>
      </c>
      <c r="M1433" s="4" t="s">
        <v>5</v>
      </c>
    </row>
    <row r="1434" spans="2:13" ht="15" customHeight="1" x14ac:dyDescent="0.25">
      <c r="B1434" s="95"/>
      <c r="L1434" s="495">
        <f>Samples!C1417</f>
        <v>0</v>
      </c>
      <c r="M1434" s="4" t="s">
        <v>5</v>
      </c>
    </row>
    <row r="1435" spans="2:13" ht="15" customHeight="1" x14ac:dyDescent="0.25">
      <c r="B1435" s="95"/>
      <c r="L1435" s="495">
        <f>Samples!C1418</f>
        <v>0</v>
      </c>
      <c r="M1435" s="4" t="s">
        <v>5</v>
      </c>
    </row>
    <row r="1436" spans="2:13" ht="15" customHeight="1" x14ac:dyDescent="0.25">
      <c r="B1436" s="95"/>
      <c r="L1436" s="495">
        <f>Samples!C1419</f>
        <v>0</v>
      </c>
      <c r="M1436" s="4" t="s">
        <v>5</v>
      </c>
    </row>
    <row r="1437" spans="2:13" ht="15" customHeight="1" x14ac:dyDescent="0.25">
      <c r="B1437" s="95"/>
      <c r="L1437" s="495">
        <f>Samples!C1420</f>
        <v>0</v>
      </c>
      <c r="M1437" s="4" t="s">
        <v>5</v>
      </c>
    </row>
    <row r="1438" spans="2:13" ht="15" customHeight="1" x14ac:dyDescent="0.25">
      <c r="B1438" s="95"/>
      <c r="L1438" s="495">
        <f>Samples!C1421</f>
        <v>0</v>
      </c>
      <c r="M1438" s="4" t="s">
        <v>5</v>
      </c>
    </row>
    <row r="1439" spans="2:13" ht="15" customHeight="1" x14ac:dyDescent="0.25">
      <c r="B1439" s="95"/>
      <c r="L1439" s="495">
        <f>Samples!C1422</f>
        <v>0</v>
      </c>
      <c r="M1439" s="4" t="s">
        <v>5</v>
      </c>
    </row>
    <row r="1440" spans="2:13" ht="15" customHeight="1" x14ac:dyDescent="0.25">
      <c r="B1440" s="95"/>
      <c r="L1440" s="495">
        <f>Samples!C1423</f>
        <v>0</v>
      </c>
      <c r="M1440" s="4" t="s">
        <v>5</v>
      </c>
    </row>
    <row r="1441" spans="2:13" ht="15" customHeight="1" x14ac:dyDescent="0.25">
      <c r="B1441" s="95"/>
      <c r="L1441" s="495">
        <f>Samples!C1424</f>
        <v>0</v>
      </c>
      <c r="M1441" s="4" t="s">
        <v>5</v>
      </c>
    </row>
    <row r="1442" spans="2:13" ht="15" customHeight="1" x14ac:dyDescent="0.25">
      <c r="B1442" s="95"/>
      <c r="L1442" s="495">
        <f>Samples!C1425</f>
        <v>0</v>
      </c>
      <c r="M1442" s="4" t="s">
        <v>5</v>
      </c>
    </row>
    <row r="1443" spans="2:13" ht="15" customHeight="1" x14ac:dyDescent="0.25">
      <c r="B1443" s="95"/>
      <c r="L1443" s="495">
        <f>Samples!C1426</f>
        <v>0</v>
      </c>
      <c r="M1443" s="4" t="s">
        <v>5</v>
      </c>
    </row>
    <row r="1444" spans="2:13" ht="15" customHeight="1" x14ac:dyDescent="0.25">
      <c r="B1444" s="95"/>
      <c r="L1444" s="495">
        <f>Samples!C1427</f>
        <v>0</v>
      </c>
      <c r="M1444" s="4" t="s">
        <v>5</v>
      </c>
    </row>
    <row r="1445" spans="2:13" ht="15" customHeight="1" x14ac:dyDescent="0.25">
      <c r="B1445" s="95"/>
      <c r="L1445" s="495">
        <f>Samples!C1428</f>
        <v>0</v>
      </c>
      <c r="M1445" s="4" t="s">
        <v>5</v>
      </c>
    </row>
    <row r="1446" spans="2:13" ht="15" customHeight="1" x14ac:dyDescent="0.25">
      <c r="B1446" s="95"/>
      <c r="L1446" s="495">
        <f>Samples!C1429</f>
        <v>0</v>
      </c>
      <c r="M1446" s="4" t="s">
        <v>5</v>
      </c>
    </row>
    <row r="1447" spans="2:13" ht="15" customHeight="1" x14ac:dyDescent="0.25">
      <c r="B1447" s="95"/>
      <c r="L1447" s="495">
        <f>Samples!C1430</f>
        <v>0</v>
      </c>
      <c r="M1447" s="4" t="s">
        <v>5</v>
      </c>
    </row>
    <row r="1448" spans="2:13" ht="15" customHeight="1" x14ac:dyDescent="0.25">
      <c r="B1448" s="95"/>
      <c r="L1448" s="495">
        <f>Samples!C1431</f>
        <v>0</v>
      </c>
      <c r="M1448" s="4" t="s">
        <v>5</v>
      </c>
    </row>
    <row r="1449" spans="2:13" ht="15" customHeight="1" x14ac:dyDescent="0.25">
      <c r="B1449" s="95"/>
      <c r="L1449" s="495">
        <f>Samples!C1432</f>
        <v>0</v>
      </c>
      <c r="M1449" s="4" t="s">
        <v>5</v>
      </c>
    </row>
    <row r="1450" spans="2:13" ht="15" customHeight="1" x14ac:dyDescent="0.25">
      <c r="B1450" s="95"/>
      <c r="L1450" s="495">
        <f>Samples!C1433</f>
        <v>0</v>
      </c>
      <c r="M1450" s="4" t="s">
        <v>5</v>
      </c>
    </row>
    <row r="1451" spans="2:13" ht="15" customHeight="1" x14ac:dyDescent="0.25">
      <c r="B1451" s="95"/>
      <c r="L1451" s="495">
        <f>Samples!C1434</f>
        <v>0</v>
      </c>
      <c r="M1451" s="4" t="s">
        <v>5</v>
      </c>
    </row>
    <row r="1452" spans="2:13" ht="15" customHeight="1" x14ac:dyDescent="0.25">
      <c r="B1452" s="95"/>
      <c r="L1452" s="495">
        <f>Samples!C1435</f>
        <v>0</v>
      </c>
      <c r="M1452" s="4" t="s">
        <v>5</v>
      </c>
    </row>
    <row r="1453" spans="2:13" ht="15" customHeight="1" x14ac:dyDescent="0.25">
      <c r="B1453" s="95"/>
      <c r="L1453" s="495">
        <f>Samples!C1436</f>
        <v>0</v>
      </c>
      <c r="M1453" s="4" t="s">
        <v>5</v>
      </c>
    </row>
    <row r="1454" spans="2:13" ht="15" customHeight="1" x14ac:dyDescent="0.25">
      <c r="B1454" s="95"/>
      <c r="L1454" s="495">
        <f>Samples!C1437</f>
        <v>0</v>
      </c>
      <c r="M1454" s="4" t="s">
        <v>5</v>
      </c>
    </row>
    <row r="1455" spans="2:13" ht="15" customHeight="1" x14ac:dyDescent="0.25">
      <c r="B1455" s="95"/>
      <c r="L1455" s="495">
        <f>Samples!C1438</f>
        <v>0</v>
      </c>
      <c r="M1455" s="4" t="s">
        <v>5</v>
      </c>
    </row>
    <row r="1456" spans="2:13" ht="15" customHeight="1" x14ac:dyDescent="0.25">
      <c r="B1456" s="95"/>
      <c r="L1456" s="495">
        <f>Samples!C1439</f>
        <v>0</v>
      </c>
      <c r="M1456" s="4" t="s">
        <v>5</v>
      </c>
    </row>
    <row r="1457" spans="2:13" ht="15" customHeight="1" x14ac:dyDescent="0.25">
      <c r="B1457" s="95"/>
      <c r="L1457" s="495">
        <f>Samples!C1440</f>
        <v>0</v>
      </c>
      <c r="M1457" s="4" t="s">
        <v>5</v>
      </c>
    </row>
    <row r="1458" spans="2:13" ht="15" customHeight="1" x14ac:dyDescent="0.25">
      <c r="B1458" s="95"/>
      <c r="L1458" s="495">
        <f>Samples!C1441</f>
        <v>0</v>
      </c>
      <c r="M1458" s="4" t="s">
        <v>5</v>
      </c>
    </row>
    <row r="1459" spans="2:13" ht="15" customHeight="1" x14ac:dyDescent="0.25">
      <c r="B1459" s="95"/>
      <c r="L1459" s="495">
        <f>Samples!C1442</f>
        <v>0</v>
      </c>
      <c r="M1459" s="4" t="s">
        <v>5</v>
      </c>
    </row>
    <row r="1460" spans="2:13" ht="15" customHeight="1" x14ac:dyDescent="0.25">
      <c r="B1460" s="95"/>
      <c r="L1460" s="495">
        <f>Samples!C1443</f>
        <v>0</v>
      </c>
      <c r="M1460" s="4" t="s">
        <v>5</v>
      </c>
    </row>
    <row r="1461" spans="2:13" ht="15" customHeight="1" x14ac:dyDescent="0.25">
      <c r="B1461" s="95"/>
      <c r="L1461" s="495">
        <f>Samples!C1444</f>
        <v>0</v>
      </c>
      <c r="M1461" s="4" t="s">
        <v>5</v>
      </c>
    </row>
    <row r="1462" spans="2:13" ht="15" customHeight="1" x14ac:dyDescent="0.25">
      <c r="B1462" s="95"/>
      <c r="L1462" s="495">
        <f>Samples!C1445</f>
        <v>0</v>
      </c>
      <c r="M1462" s="4" t="s">
        <v>5</v>
      </c>
    </row>
    <row r="1463" spans="2:13" ht="15" customHeight="1" x14ac:dyDescent="0.25">
      <c r="B1463" s="95"/>
      <c r="L1463" s="495">
        <f>Samples!C1446</f>
        <v>0</v>
      </c>
      <c r="M1463" s="4" t="s">
        <v>5</v>
      </c>
    </row>
    <row r="1464" spans="2:13" ht="15" customHeight="1" x14ac:dyDescent="0.25">
      <c r="B1464" s="95"/>
      <c r="L1464" s="495">
        <f>Samples!C1447</f>
        <v>0</v>
      </c>
      <c r="M1464" s="4" t="s">
        <v>5</v>
      </c>
    </row>
    <row r="1465" spans="2:13" ht="15" customHeight="1" x14ac:dyDescent="0.25">
      <c r="B1465" s="95"/>
      <c r="L1465" s="495">
        <f>Samples!C1448</f>
        <v>0</v>
      </c>
      <c r="M1465" s="4" t="s">
        <v>5</v>
      </c>
    </row>
    <row r="1466" spans="2:13" ht="15" customHeight="1" x14ac:dyDescent="0.25">
      <c r="B1466" s="95"/>
      <c r="L1466" s="495">
        <f>Samples!C1449</f>
        <v>0</v>
      </c>
      <c r="M1466" s="4" t="s">
        <v>5</v>
      </c>
    </row>
    <row r="1467" spans="2:13" ht="15" customHeight="1" x14ac:dyDescent="0.25">
      <c r="B1467" s="95"/>
      <c r="L1467" s="495">
        <f>Samples!C1450</f>
        <v>0</v>
      </c>
      <c r="M1467" s="4" t="s">
        <v>5</v>
      </c>
    </row>
    <row r="1468" spans="2:13" ht="15" customHeight="1" x14ac:dyDescent="0.25">
      <c r="B1468" s="95"/>
      <c r="L1468" s="495">
        <f>Samples!C1451</f>
        <v>0</v>
      </c>
      <c r="M1468" s="4" t="s">
        <v>5</v>
      </c>
    </row>
    <row r="1469" spans="2:13" ht="15" customHeight="1" x14ac:dyDescent="0.25">
      <c r="B1469" s="95"/>
      <c r="L1469" s="495">
        <f>Samples!C1452</f>
        <v>0</v>
      </c>
      <c r="M1469" s="4" t="s">
        <v>5</v>
      </c>
    </row>
    <row r="1470" spans="2:13" ht="15" customHeight="1" x14ac:dyDescent="0.25">
      <c r="B1470" s="95"/>
      <c r="L1470" s="495">
        <f>Samples!C1453</f>
        <v>0</v>
      </c>
      <c r="M1470" s="4" t="s">
        <v>5</v>
      </c>
    </row>
    <row r="1471" spans="2:13" ht="15" customHeight="1" x14ac:dyDescent="0.25">
      <c r="B1471" s="95"/>
      <c r="L1471" s="495">
        <f>Samples!C1454</f>
        <v>0</v>
      </c>
      <c r="M1471" s="4" t="s">
        <v>5</v>
      </c>
    </row>
    <row r="1472" spans="2:13" ht="15" customHeight="1" x14ac:dyDescent="0.25">
      <c r="B1472" s="95"/>
      <c r="L1472" s="495">
        <f>Samples!C1455</f>
        <v>0</v>
      </c>
      <c r="M1472" s="4" t="s">
        <v>5</v>
      </c>
    </row>
    <row r="1473" spans="2:13" ht="15" customHeight="1" x14ac:dyDescent="0.25">
      <c r="B1473" s="95"/>
      <c r="L1473" s="495">
        <f>Samples!C1456</f>
        <v>0</v>
      </c>
      <c r="M1473" s="4" t="s">
        <v>5</v>
      </c>
    </row>
    <row r="1474" spans="2:13" ht="15" customHeight="1" x14ac:dyDescent="0.25">
      <c r="B1474" s="95"/>
      <c r="L1474" s="495">
        <f>Samples!C1457</f>
        <v>0</v>
      </c>
      <c r="M1474" s="4" t="s">
        <v>5</v>
      </c>
    </row>
    <row r="1475" spans="2:13" ht="15" customHeight="1" x14ac:dyDescent="0.25">
      <c r="B1475" s="95"/>
      <c r="L1475" s="495">
        <f>Samples!C1458</f>
        <v>0</v>
      </c>
      <c r="M1475" s="4" t="s">
        <v>5</v>
      </c>
    </row>
    <row r="1476" spans="2:13" ht="15" customHeight="1" x14ac:dyDescent="0.25">
      <c r="B1476" s="95"/>
      <c r="L1476" s="495">
        <f>Samples!C1459</f>
        <v>0</v>
      </c>
      <c r="M1476" s="4" t="s">
        <v>5</v>
      </c>
    </row>
    <row r="1477" spans="2:13" ht="15" customHeight="1" x14ac:dyDescent="0.25">
      <c r="B1477" s="95"/>
      <c r="L1477" s="495">
        <f>Samples!C1460</f>
        <v>0</v>
      </c>
      <c r="M1477" s="4" t="s">
        <v>5</v>
      </c>
    </row>
    <row r="1478" spans="2:13" ht="15" customHeight="1" x14ac:dyDescent="0.25">
      <c r="B1478" s="95"/>
      <c r="L1478" s="495">
        <f>Samples!C1461</f>
        <v>0</v>
      </c>
      <c r="M1478" s="4" t="s">
        <v>5</v>
      </c>
    </row>
    <row r="1479" spans="2:13" ht="15" customHeight="1" x14ac:dyDescent="0.25">
      <c r="B1479" s="95"/>
      <c r="L1479" s="495">
        <f>Samples!C1462</f>
        <v>0</v>
      </c>
      <c r="M1479" s="4" t="s">
        <v>5</v>
      </c>
    </row>
    <row r="1480" spans="2:13" ht="15" customHeight="1" x14ac:dyDescent="0.25">
      <c r="B1480" s="95"/>
      <c r="L1480" s="495">
        <f>Samples!C1463</f>
        <v>0</v>
      </c>
      <c r="M1480" s="4" t="s">
        <v>5</v>
      </c>
    </row>
    <row r="1481" spans="2:13" ht="15" customHeight="1" x14ac:dyDescent="0.25">
      <c r="B1481" s="95"/>
      <c r="L1481" s="495">
        <f>Samples!C1464</f>
        <v>0</v>
      </c>
      <c r="M1481" s="4" t="s">
        <v>5</v>
      </c>
    </row>
    <row r="1482" spans="2:13" ht="15" customHeight="1" x14ac:dyDescent="0.25">
      <c r="B1482" s="95"/>
      <c r="L1482" s="495">
        <f>Samples!C1465</f>
        <v>0</v>
      </c>
      <c r="M1482" s="4" t="s">
        <v>5</v>
      </c>
    </row>
    <row r="1483" spans="2:13" ht="15" customHeight="1" x14ac:dyDescent="0.25">
      <c r="B1483" s="95"/>
      <c r="L1483" s="495">
        <f>Samples!C1466</f>
        <v>0</v>
      </c>
      <c r="M1483" s="4" t="s">
        <v>5</v>
      </c>
    </row>
    <row r="1484" spans="2:13" ht="15" customHeight="1" x14ac:dyDescent="0.25">
      <c r="B1484" s="95"/>
      <c r="L1484" s="495">
        <f>Samples!C1467</f>
        <v>0</v>
      </c>
      <c r="M1484" s="4" t="s">
        <v>5</v>
      </c>
    </row>
    <row r="1485" spans="2:13" ht="15" customHeight="1" x14ac:dyDescent="0.25">
      <c r="B1485" s="95"/>
      <c r="L1485" s="495">
        <f>Samples!C1468</f>
        <v>0</v>
      </c>
      <c r="M1485" s="4" t="s">
        <v>5</v>
      </c>
    </row>
    <row r="1486" spans="2:13" ht="15" customHeight="1" x14ac:dyDescent="0.25">
      <c r="B1486" s="95"/>
      <c r="L1486" s="495">
        <f>Samples!C1469</f>
        <v>0</v>
      </c>
      <c r="M1486" s="4" t="s">
        <v>5</v>
      </c>
    </row>
    <row r="1487" spans="2:13" ht="15" customHeight="1" x14ac:dyDescent="0.25">
      <c r="B1487" s="95"/>
      <c r="L1487" s="495">
        <f>Samples!C1470</f>
        <v>0</v>
      </c>
      <c r="M1487" s="4" t="s">
        <v>5</v>
      </c>
    </row>
    <row r="1488" spans="2:13" ht="15" customHeight="1" x14ac:dyDescent="0.25">
      <c r="B1488" s="95"/>
      <c r="L1488" s="495">
        <f>Samples!C1471</f>
        <v>0</v>
      </c>
      <c r="M1488" s="4" t="s">
        <v>5</v>
      </c>
    </row>
    <row r="1489" spans="2:13" ht="15" customHeight="1" x14ac:dyDescent="0.25">
      <c r="B1489" s="95"/>
      <c r="L1489" s="495">
        <f>Samples!C1472</f>
        <v>0</v>
      </c>
      <c r="M1489" s="4" t="s">
        <v>5</v>
      </c>
    </row>
    <row r="1490" spans="2:13" ht="15" customHeight="1" x14ac:dyDescent="0.25">
      <c r="B1490" s="95"/>
      <c r="L1490" s="495">
        <f>Samples!C1473</f>
        <v>0</v>
      </c>
      <c r="M1490" s="4" t="s">
        <v>5</v>
      </c>
    </row>
    <row r="1491" spans="2:13" ht="15" customHeight="1" x14ac:dyDescent="0.25">
      <c r="B1491" s="95"/>
      <c r="L1491" s="495">
        <f>Samples!C1474</f>
        <v>0</v>
      </c>
      <c r="M1491" s="4" t="s">
        <v>5</v>
      </c>
    </row>
    <row r="1492" spans="2:13" ht="15" customHeight="1" x14ac:dyDescent="0.25">
      <c r="B1492" s="95"/>
      <c r="L1492" s="495">
        <f>Samples!C1475</f>
        <v>0</v>
      </c>
      <c r="M1492" s="4" t="s">
        <v>5</v>
      </c>
    </row>
    <row r="1493" spans="2:13" ht="15" customHeight="1" x14ac:dyDescent="0.25">
      <c r="B1493" s="95"/>
      <c r="L1493" s="495">
        <f>Samples!C1476</f>
        <v>0</v>
      </c>
      <c r="M1493" s="4" t="s">
        <v>5</v>
      </c>
    </row>
    <row r="1494" spans="2:13" ht="15" customHeight="1" x14ac:dyDescent="0.25">
      <c r="B1494" s="95"/>
      <c r="L1494" s="495">
        <f>Samples!C1477</f>
        <v>0</v>
      </c>
      <c r="M1494" s="4" t="s">
        <v>5</v>
      </c>
    </row>
    <row r="1495" spans="2:13" ht="15" customHeight="1" x14ac:dyDescent="0.25">
      <c r="B1495" s="95"/>
      <c r="L1495" s="495">
        <f>Samples!C1478</f>
        <v>0</v>
      </c>
      <c r="M1495" s="4" t="s">
        <v>5</v>
      </c>
    </row>
    <row r="1496" spans="2:13" ht="15" customHeight="1" x14ac:dyDescent="0.25">
      <c r="B1496" s="95"/>
      <c r="L1496" s="495">
        <f>Samples!C1479</f>
        <v>0</v>
      </c>
      <c r="M1496" s="4" t="s">
        <v>5</v>
      </c>
    </row>
    <row r="1497" spans="2:13" ht="15" customHeight="1" x14ac:dyDescent="0.25">
      <c r="B1497" s="95"/>
      <c r="L1497" s="495">
        <f>Samples!C1480</f>
        <v>0</v>
      </c>
      <c r="M1497" s="4" t="s">
        <v>5</v>
      </c>
    </row>
    <row r="1498" spans="2:13" ht="15" customHeight="1" x14ac:dyDescent="0.25">
      <c r="B1498" s="95"/>
      <c r="L1498" s="495">
        <f>Samples!C1481</f>
        <v>0</v>
      </c>
      <c r="M1498" s="4" t="s">
        <v>5</v>
      </c>
    </row>
    <row r="1499" spans="2:13" ht="15" customHeight="1" x14ac:dyDescent="0.25">
      <c r="B1499" s="95"/>
      <c r="L1499" s="495">
        <f>Samples!C1482</f>
        <v>0</v>
      </c>
      <c r="M1499" s="4" t="s">
        <v>5</v>
      </c>
    </row>
    <row r="1500" spans="2:13" ht="15" customHeight="1" x14ac:dyDescent="0.25">
      <c r="B1500" s="95"/>
      <c r="L1500" s="495">
        <f>Samples!C1483</f>
        <v>0</v>
      </c>
      <c r="M1500" s="4" t="s">
        <v>5</v>
      </c>
    </row>
    <row r="1501" spans="2:13" ht="15" customHeight="1" x14ac:dyDescent="0.25">
      <c r="B1501" s="95"/>
      <c r="L1501" s="495">
        <f>Samples!C1484</f>
        <v>0</v>
      </c>
      <c r="M1501" s="4" t="s">
        <v>5</v>
      </c>
    </row>
    <row r="1502" spans="2:13" ht="15" customHeight="1" x14ac:dyDescent="0.25">
      <c r="B1502" s="95"/>
      <c r="L1502" s="495">
        <f>Samples!C1485</f>
        <v>0</v>
      </c>
      <c r="M1502" s="4" t="s">
        <v>5</v>
      </c>
    </row>
    <row r="1503" spans="2:13" ht="15" customHeight="1" x14ac:dyDescent="0.25">
      <c r="B1503" s="95"/>
      <c r="L1503" s="495">
        <f>Samples!C1486</f>
        <v>0</v>
      </c>
      <c r="M1503" s="4" t="s">
        <v>5</v>
      </c>
    </row>
    <row r="1504" spans="2:13" ht="15" customHeight="1" x14ac:dyDescent="0.25">
      <c r="B1504" s="95"/>
      <c r="L1504" s="495">
        <f>Samples!C1487</f>
        <v>0</v>
      </c>
      <c r="M1504" s="4" t="s">
        <v>5</v>
      </c>
    </row>
    <row r="1505" spans="2:13" ht="15" customHeight="1" x14ac:dyDescent="0.25">
      <c r="B1505" s="95"/>
      <c r="L1505" s="495">
        <f>Samples!C1488</f>
        <v>0</v>
      </c>
      <c r="M1505" s="4" t="s">
        <v>5</v>
      </c>
    </row>
    <row r="1506" spans="2:13" ht="15" customHeight="1" x14ac:dyDescent="0.25">
      <c r="B1506" s="95"/>
      <c r="L1506" s="495">
        <f>Samples!C1489</f>
        <v>0</v>
      </c>
      <c r="M1506" s="4" t="s">
        <v>5</v>
      </c>
    </row>
    <row r="1507" spans="2:13" ht="15" customHeight="1" x14ac:dyDescent="0.25">
      <c r="B1507" s="95"/>
      <c r="L1507" s="495">
        <f>Samples!C1490</f>
        <v>0</v>
      </c>
      <c r="M1507" s="4" t="s">
        <v>5</v>
      </c>
    </row>
    <row r="1508" spans="2:13" ht="15" customHeight="1" x14ac:dyDescent="0.25">
      <c r="B1508" s="95"/>
      <c r="L1508" s="495">
        <f>Samples!C1491</f>
        <v>0</v>
      </c>
      <c r="M1508" s="4" t="s">
        <v>5</v>
      </c>
    </row>
    <row r="1509" spans="2:13" ht="15" customHeight="1" x14ac:dyDescent="0.25">
      <c r="B1509" s="95"/>
      <c r="L1509" s="495">
        <f>Samples!C1492</f>
        <v>0</v>
      </c>
      <c r="M1509" s="4" t="s">
        <v>5</v>
      </c>
    </row>
    <row r="1510" spans="2:13" ht="15" customHeight="1" x14ac:dyDescent="0.25">
      <c r="B1510" s="95"/>
      <c r="L1510" s="495">
        <f>Samples!C1493</f>
        <v>0</v>
      </c>
      <c r="M1510" s="4" t="s">
        <v>5</v>
      </c>
    </row>
    <row r="1511" spans="2:13" ht="15" customHeight="1" x14ac:dyDescent="0.25">
      <c r="B1511" s="95"/>
      <c r="L1511" s="495">
        <f>Samples!C1494</f>
        <v>0</v>
      </c>
      <c r="M1511" s="4" t="s">
        <v>5</v>
      </c>
    </row>
    <row r="1512" spans="2:13" ht="15" customHeight="1" x14ac:dyDescent="0.25">
      <c r="B1512" s="95"/>
      <c r="L1512" s="495">
        <f>Samples!C1495</f>
        <v>0</v>
      </c>
      <c r="M1512" s="4" t="s">
        <v>5</v>
      </c>
    </row>
    <row r="1513" spans="2:13" ht="15" customHeight="1" x14ac:dyDescent="0.25">
      <c r="B1513" s="95"/>
      <c r="L1513" s="495">
        <f>Samples!C1496</f>
        <v>0</v>
      </c>
      <c r="M1513" s="4" t="s">
        <v>5</v>
      </c>
    </row>
    <row r="1514" spans="2:13" ht="15" customHeight="1" x14ac:dyDescent="0.25">
      <c r="B1514" s="95"/>
      <c r="L1514" s="495">
        <f>Samples!C1497</f>
        <v>0</v>
      </c>
      <c r="M1514" s="4" t="s">
        <v>5</v>
      </c>
    </row>
    <row r="1515" spans="2:13" ht="15" customHeight="1" x14ac:dyDescent="0.25">
      <c r="B1515" s="95"/>
      <c r="L1515" s="495">
        <f>Samples!C1498</f>
        <v>0</v>
      </c>
      <c r="M1515" s="4" t="s">
        <v>5</v>
      </c>
    </row>
    <row r="1516" spans="2:13" ht="15" customHeight="1" x14ac:dyDescent="0.25">
      <c r="B1516" s="95"/>
      <c r="L1516" s="495">
        <f>Samples!C1499</f>
        <v>0</v>
      </c>
      <c r="M1516" s="4" t="s">
        <v>5</v>
      </c>
    </row>
    <row r="1517" spans="2:13" ht="15" customHeight="1" x14ac:dyDescent="0.25">
      <c r="B1517" s="95"/>
      <c r="L1517" s="495">
        <f>Samples!C1500</f>
        <v>0</v>
      </c>
      <c r="M1517" s="4" t="s">
        <v>5</v>
      </c>
    </row>
    <row r="1518" spans="2:13" ht="15" customHeight="1" x14ac:dyDescent="0.25">
      <c r="B1518" s="95"/>
      <c r="L1518" s="495">
        <f>Samples!C1501</f>
        <v>0</v>
      </c>
      <c r="M1518" s="4" t="s">
        <v>5</v>
      </c>
    </row>
    <row r="1519" spans="2:13" ht="15" customHeight="1" x14ac:dyDescent="0.25">
      <c r="B1519" s="95"/>
      <c r="L1519" s="495">
        <f>Samples!C1502</f>
        <v>0</v>
      </c>
      <c r="M1519" s="4" t="s">
        <v>5</v>
      </c>
    </row>
    <row r="1520" spans="2:13" ht="15" customHeight="1" x14ac:dyDescent="0.25">
      <c r="B1520" s="95"/>
      <c r="L1520" s="495">
        <f>Samples!C1503</f>
        <v>0</v>
      </c>
      <c r="M1520" s="4" t="s">
        <v>5</v>
      </c>
    </row>
    <row r="1521" spans="2:13" ht="15" customHeight="1" x14ac:dyDescent="0.25">
      <c r="B1521" s="95"/>
      <c r="L1521" s="495">
        <f>Samples!C1504</f>
        <v>0</v>
      </c>
      <c r="M1521" s="4" t="s">
        <v>5</v>
      </c>
    </row>
    <row r="1522" spans="2:13" ht="15" customHeight="1" x14ac:dyDescent="0.25">
      <c r="B1522" s="95"/>
      <c r="L1522" s="495">
        <f>Samples!C1505</f>
        <v>0</v>
      </c>
      <c r="M1522" s="4" t="s">
        <v>5</v>
      </c>
    </row>
    <row r="1523" spans="2:13" ht="15" customHeight="1" x14ac:dyDescent="0.25">
      <c r="B1523" s="95"/>
      <c r="L1523" s="495">
        <f>Samples!C1506</f>
        <v>0</v>
      </c>
      <c r="M1523" s="4" t="s">
        <v>5</v>
      </c>
    </row>
    <row r="1524" spans="2:13" ht="15" customHeight="1" x14ac:dyDescent="0.25">
      <c r="B1524" s="95"/>
      <c r="L1524" s="495">
        <f>Samples!C1507</f>
        <v>0</v>
      </c>
      <c r="M1524" s="4" t="s">
        <v>5</v>
      </c>
    </row>
    <row r="1525" spans="2:13" ht="15" customHeight="1" x14ac:dyDescent="0.25">
      <c r="B1525" s="95"/>
      <c r="L1525" s="495">
        <f>Samples!C1508</f>
        <v>0</v>
      </c>
      <c r="M1525" s="4" t="s">
        <v>5</v>
      </c>
    </row>
    <row r="1526" spans="2:13" ht="15" customHeight="1" x14ac:dyDescent="0.25">
      <c r="B1526" s="95"/>
      <c r="L1526" s="495">
        <f>Samples!C1509</f>
        <v>0</v>
      </c>
      <c r="M1526" s="4" t="s">
        <v>5</v>
      </c>
    </row>
    <row r="1527" spans="2:13" ht="15" customHeight="1" x14ac:dyDescent="0.25">
      <c r="B1527" s="95"/>
      <c r="L1527" s="495">
        <f>Samples!C1510</f>
        <v>0</v>
      </c>
      <c r="M1527" s="4" t="s">
        <v>5</v>
      </c>
    </row>
    <row r="1528" spans="2:13" ht="15" customHeight="1" x14ac:dyDescent="0.25">
      <c r="B1528" s="95"/>
      <c r="L1528" s="495">
        <f>Samples!C1511</f>
        <v>0</v>
      </c>
      <c r="M1528" s="4" t="s">
        <v>5</v>
      </c>
    </row>
    <row r="1529" spans="2:13" ht="15" customHeight="1" x14ac:dyDescent="0.25">
      <c r="B1529" s="95"/>
      <c r="L1529" s="495">
        <f>Samples!C1512</f>
        <v>0</v>
      </c>
      <c r="M1529" s="4" t="s">
        <v>5</v>
      </c>
    </row>
    <row r="1530" spans="2:13" ht="15" customHeight="1" x14ac:dyDescent="0.25">
      <c r="B1530" s="95"/>
      <c r="L1530" s="495">
        <f>Samples!C1513</f>
        <v>0</v>
      </c>
      <c r="M1530" s="4" t="s">
        <v>5</v>
      </c>
    </row>
    <row r="1531" spans="2:13" ht="15" customHeight="1" x14ac:dyDescent="0.25">
      <c r="B1531" s="95"/>
      <c r="L1531" s="495">
        <f>Samples!C1514</f>
        <v>0</v>
      </c>
      <c r="M1531" s="4" t="s">
        <v>5</v>
      </c>
    </row>
    <row r="1532" spans="2:13" ht="15" customHeight="1" x14ac:dyDescent="0.25">
      <c r="B1532" s="95"/>
      <c r="L1532" s="495">
        <f>Samples!C1515</f>
        <v>0</v>
      </c>
      <c r="M1532" s="4" t="s">
        <v>5</v>
      </c>
    </row>
    <row r="1533" spans="2:13" ht="15" customHeight="1" x14ac:dyDescent="0.25">
      <c r="B1533" s="95"/>
      <c r="L1533" s="495">
        <f>Samples!C1516</f>
        <v>0</v>
      </c>
      <c r="M1533" s="4" t="s">
        <v>5</v>
      </c>
    </row>
    <row r="1534" spans="2:13" ht="15" customHeight="1" x14ac:dyDescent="0.25">
      <c r="B1534" s="95"/>
      <c r="L1534" s="495">
        <f>Samples!C1517</f>
        <v>0</v>
      </c>
      <c r="M1534" s="4" t="s">
        <v>5</v>
      </c>
    </row>
    <row r="1535" spans="2:13" ht="15" customHeight="1" x14ac:dyDescent="0.25">
      <c r="B1535" s="95"/>
      <c r="L1535" s="495">
        <f>Samples!C1518</f>
        <v>0</v>
      </c>
      <c r="M1535" s="4" t="s">
        <v>5</v>
      </c>
    </row>
    <row r="1536" spans="2:13" ht="15" customHeight="1" x14ac:dyDescent="0.25">
      <c r="B1536" s="95"/>
      <c r="L1536" s="495">
        <f>Samples!C1519</f>
        <v>0</v>
      </c>
      <c r="M1536" s="4" t="s">
        <v>5</v>
      </c>
    </row>
    <row r="1537" spans="2:13" ht="15" customHeight="1" x14ac:dyDescent="0.25">
      <c r="B1537" s="95"/>
      <c r="L1537" s="495">
        <f>Samples!C1520</f>
        <v>0</v>
      </c>
      <c r="M1537" s="4" t="s">
        <v>5</v>
      </c>
    </row>
    <row r="1538" spans="2:13" ht="15" customHeight="1" x14ac:dyDescent="0.25">
      <c r="B1538" s="95"/>
      <c r="L1538" s="495">
        <f>Samples!C1521</f>
        <v>0</v>
      </c>
      <c r="M1538" s="4" t="s">
        <v>5</v>
      </c>
    </row>
    <row r="1539" spans="2:13" ht="15" customHeight="1" x14ac:dyDescent="0.25">
      <c r="B1539" s="95"/>
      <c r="L1539" s="495">
        <f>Samples!C1522</f>
        <v>0</v>
      </c>
      <c r="M1539" s="4" t="s">
        <v>5</v>
      </c>
    </row>
    <row r="1540" spans="2:13" ht="15" customHeight="1" x14ac:dyDescent="0.25">
      <c r="B1540" s="95"/>
      <c r="L1540" s="495">
        <f>Samples!C1523</f>
        <v>0</v>
      </c>
      <c r="M1540" s="4" t="s">
        <v>5</v>
      </c>
    </row>
    <row r="1541" spans="2:13" ht="15" customHeight="1" x14ac:dyDescent="0.25">
      <c r="B1541" s="95"/>
      <c r="L1541" s="495">
        <f>Samples!C1524</f>
        <v>0</v>
      </c>
      <c r="M1541" s="4" t="s">
        <v>5</v>
      </c>
    </row>
    <row r="1542" spans="2:13" ht="15" customHeight="1" x14ac:dyDescent="0.25">
      <c r="B1542" s="95"/>
      <c r="L1542" s="495">
        <f>Samples!C1525</f>
        <v>0</v>
      </c>
      <c r="M1542" s="4" t="s">
        <v>5</v>
      </c>
    </row>
    <row r="1543" spans="2:13" ht="15" customHeight="1" x14ac:dyDescent="0.25">
      <c r="B1543" s="95"/>
      <c r="L1543" s="495">
        <f>Samples!C1526</f>
        <v>0</v>
      </c>
      <c r="M1543" s="4" t="s">
        <v>5</v>
      </c>
    </row>
    <row r="1544" spans="2:13" ht="15" customHeight="1" x14ac:dyDescent="0.25">
      <c r="B1544" s="95"/>
      <c r="L1544" s="495">
        <f>Samples!C1527</f>
        <v>0</v>
      </c>
      <c r="M1544" s="4" t="s">
        <v>5</v>
      </c>
    </row>
    <row r="1545" spans="2:13" ht="15" customHeight="1" x14ac:dyDescent="0.25">
      <c r="B1545" s="95"/>
      <c r="L1545" s="495">
        <f>Samples!C1528</f>
        <v>0</v>
      </c>
      <c r="M1545" s="4" t="s">
        <v>5</v>
      </c>
    </row>
    <row r="1546" spans="2:13" ht="15" customHeight="1" x14ac:dyDescent="0.25">
      <c r="B1546" s="95"/>
      <c r="L1546" s="495">
        <f>Samples!C1529</f>
        <v>0</v>
      </c>
      <c r="M1546" s="4" t="s">
        <v>5</v>
      </c>
    </row>
    <row r="1547" spans="2:13" ht="15" customHeight="1" x14ac:dyDescent="0.25">
      <c r="B1547" s="95"/>
      <c r="L1547" s="495">
        <f>Samples!C1530</f>
        <v>0</v>
      </c>
      <c r="M1547" s="4" t="s">
        <v>5</v>
      </c>
    </row>
    <row r="1548" spans="2:13" ht="15" customHeight="1" x14ac:dyDescent="0.25">
      <c r="B1548" s="95"/>
      <c r="L1548" s="495">
        <f>Samples!C1531</f>
        <v>0</v>
      </c>
      <c r="M1548" s="4" t="s">
        <v>5</v>
      </c>
    </row>
    <row r="1549" spans="2:13" ht="15" customHeight="1" x14ac:dyDescent="0.25">
      <c r="B1549" s="95"/>
      <c r="L1549" s="495">
        <f>Samples!C1532</f>
        <v>0</v>
      </c>
      <c r="M1549" s="4" t="s">
        <v>5</v>
      </c>
    </row>
    <row r="1550" spans="2:13" ht="15" customHeight="1" x14ac:dyDescent="0.25">
      <c r="B1550" s="95"/>
      <c r="L1550" s="495">
        <f>Samples!C1533</f>
        <v>0</v>
      </c>
      <c r="M1550" s="4" t="s">
        <v>5</v>
      </c>
    </row>
    <row r="1551" spans="2:13" ht="15" customHeight="1" x14ac:dyDescent="0.25">
      <c r="B1551" s="95"/>
      <c r="L1551" s="495">
        <f>Samples!C1534</f>
        <v>0</v>
      </c>
      <c r="M1551" s="4" t="s">
        <v>5</v>
      </c>
    </row>
    <row r="1552" spans="2:13" ht="15" customHeight="1" x14ac:dyDescent="0.25">
      <c r="B1552" s="95"/>
      <c r="L1552" s="495">
        <f>Samples!C1535</f>
        <v>0</v>
      </c>
      <c r="M1552" s="4" t="s">
        <v>5</v>
      </c>
    </row>
    <row r="1553" spans="2:13" ht="15" customHeight="1" x14ac:dyDescent="0.25">
      <c r="B1553" s="95"/>
      <c r="L1553" s="495">
        <f>Samples!C1536</f>
        <v>0</v>
      </c>
      <c r="M1553" s="4" t="s">
        <v>5</v>
      </c>
    </row>
    <row r="1554" spans="2:13" ht="15" customHeight="1" x14ac:dyDescent="0.25">
      <c r="B1554" s="95"/>
      <c r="L1554" s="495">
        <f>Samples!C1537</f>
        <v>0</v>
      </c>
      <c r="M1554" s="4" t="s">
        <v>5</v>
      </c>
    </row>
    <row r="1555" spans="2:13" ht="15" customHeight="1" x14ac:dyDescent="0.25">
      <c r="B1555" s="95"/>
      <c r="L1555" s="495">
        <f>Samples!C1538</f>
        <v>0</v>
      </c>
      <c r="M1555" s="4" t="s">
        <v>5</v>
      </c>
    </row>
    <row r="1556" spans="2:13" ht="15" customHeight="1" x14ac:dyDescent="0.25">
      <c r="B1556" s="95"/>
      <c r="L1556" s="495">
        <f>Samples!C1539</f>
        <v>0</v>
      </c>
      <c r="M1556" s="4" t="s">
        <v>5</v>
      </c>
    </row>
    <row r="1557" spans="2:13" ht="15" customHeight="1" x14ac:dyDescent="0.25">
      <c r="B1557" s="95"/>
      <c r="L1557" s="495">
        <f>Samples!C1540</f>
        <v>0</v>
      </c>
      <c r="M1557" s="4" t="s">
        <v>5</v>
      </c>
    </row>
    <row r="1558" spans="2:13" ht="15" customHeight="1" x14ac:dyDescent="0.25">
      <c r="B1558" s="95"/>
      <c r="L1558" s="495">
        <f>Samples!C1541</f>
        <v>0</v>
      </c>
      <c r="M1558" s="4" t="s">
        <v>5</v>
      </c>
    </row>
    <row r="1559" spans="2:13" ht="15" customHeight="1" x14ac:dyDescent="0.25">
      <c r="B1559" s="95"/>
      <c r="L1559" s="495">
        <f>Samples!C1542</f>
        <v>0</v>
      </c>
      <c r="M1559" s="4" t="s">
        <v>5</v>
      </c>
    </row>
    <row r="1560" spans="2:13" ht="15" customHeight="1" x14ac:dyDescent="0.25">
      <c r="B1560" s="95"/>
      <c r="L1560" s="495">
        <f>Samples!C1543</f>
        <v>0</v>
      </c>
      <c r="M1560" s="4" t="s">
        <v>5</v>
      </c>
    </row>
    <row r="1561" spans="2:13" ht="15" customHeight="1" x14ac:dyDescent="0.25">
      <c r="B1561" s="95"/>
      <c r="L1561" s="495">
        <f>Samples!C1544</f>
        <v>0</v>
      </c>
      <c r="M1561" s="4" t="s">
        <v>5</v>
      </c>
    </row>
    <row r="1562" spans="2:13" ht="15" customHeight="1" x14ac:dyDescent="0.25">
      <c r="B1562" s="95"/>
      <c r="L1562" s="495">
        <f>Samples!C1545</f>
        <v>0</v>
      </c>
      <c r="M1562" s="4" t="s">
        <v>5</v>
      </c>
    </row>
    <row r="1563" spans="2:13" ht="15" customHeight="1" x14ac:dyDescent="0.25">
      <c r="B1563" s="95"/>
      <c r="L1563" s="495">
        <f>Samples!C1546</f>
        <v>0</v>
      </c>
      <c r="M1563" s="4" t="s">
        <v>5</v>
      </c>
    </row>
    <row r="1564" spans="2:13" ht="15" customHeight="1" x14ac:dyDescent="0.25">
      <c r="B1564" s="95"/>
      <c r="L1564" s="495">
        <f>Samples!C1547</f>
        <v>0</v>
      </c>
      <c r="M1564" s="4" t="s">
        <v>5</v>
      </c>
    </row>
    <row r="1565" spans="2:13" ht="15" customHeight="1" x14ac:dyDescent="0.25">
      <c r="B1565" s="95"/>
      <c r="L1565" s="495">
        <f>Samples!C1548</f>
        <v>0</v>
      </c>
      <c r="M1565" s="4" t="s">
        <v>5</v>
      </c>
    </row>
    <row r="1566" spans="2:13" ht="15" customHeight="1" x14ac:dyDescent="0.25">
      <c r="B1566" s="95"/>
      <c r="L1566" s="495">
        <f>Samples!C1549</f>
        <v>0</v>
      </c>
      <c r="M1566" s="4" t="s">
        <v>5</v>
      </c>
    </row>
    <row r="1567" spans="2:13" ht="15" customHeight="1" x14ac:dyDescent="0.25">
      <c r="B1567" s="95"/>
      <c r="L1567" s="495">
        <f>Samples!C1550</f>
        <v>0</v>
      </c>
      <c r="M1567" s="4" t="s">
        <v>5</v>
      </c>
    </row>
    <row r="1568" spans="2:13" ht="15" customHeight="1" x14ac:dyDescent="0.25">
      <c r="B1568" s="95"/>
      <c r="L1568" s="495">
        <f>Samples!C1551</f>
        <v>0</v>
      </c>
      <c r="M1568" s="4" t="s">
        <v>5</v>
      </c>
    </row>
    <row r="1569" spans="2:13" ht="15" customHeight="1" x14ac:dyDescent="0.25">
      <c r="B1569" s="95"/>
      <c r="L1569" s="495">
        <f>Samples!C1552</f>
        <v>0</v>
      </c>
      <c r="M1569" s="4" t="s">
        <v>5</v>
      </c>
    </row>
    <row r="1570" spans="2:13" ht="15" customHeight="1" x14ac:dyDescent="0.25">
      <c r="B1570" s="95"/>
      <c r="L1570" s="495">
        <f>Samples!C1553</f>
        <v>0</v>
      </c>
      <c r="M1570" s="4" t="s">
        <v>5</v>
      </c>
    </row>
    <row r="1571" spans="2:13" ht="15" customHeight="1" x14ac:dyDescent="0.25">
      <c r="B1571" s="95"/>
      <c r="L1571" s="495">
        <f>Samples!C1554</f>
        <v>0</v>
      </c>
      <c r="M1571" s="4" t="s">
        <v>5</v>
      </c>
    </row>
    <row r="1572" spans="2:13" ht="15" customHeight="1" x14ac:dyDescent="0.25">
      <c r="B1572" s="95"/>
      <c r="L1572" s="495">
        <f>Samples!C1555</f>
        <v>0</v>
      </c>
      <c r="M1572" s="4" t="s">
        <v>5</v>
      </c>
    </row>
    <row r="1573" spans="2:13" ht="15" customHeight="1" x14ac:dyDescent="0.25">
      <c r="B1573" s="95"/>
      <c r="L1573" s="495">
        <f>Samples!C1556</f>
        <v>0</v>
      </c>
      <c r="M1573" s="4" t="s">
        <v>5</v>
      </c>
    </row>
    <row r="1574" spans="2:13" ht="15" customHeight="1" x14ac:dyDescent="0.25">
      <c r="B1574" s="95"/>
      <c r="L1574" s="495">
        <f>Samples!C1557</f>
        <v>0</v>
      </c>
      <c r="M1574" s="4" t="s">
        <v>5</v>
      </c>
    </row>
    <row r="1575" spans="2:13" ht="15" customHeight="1" x14ac:dyDescent="0.25">
      <c r="B1575" s="95"/>
      <c r="L1575" s="495">
        <f>Samples!C1558</f>
        <v>0</v>
      </c>
      <c r="M1575" s="4" t="s">
        <v>5</v>
      </c>
    </row>
    <row r="1576" spans="2:13" ht="15" customHeight="1" x14ac:dyDescent="0.25">
      <c r="B1576" s="95"/>
      <c r="L1576" s="495">
        <f>Samples!C1559</f>
        <v>0</v>
      </c>
      <c r="M1576" s="4" t="s">
        <v>5</v>
      </c>
    </row>
    <row r="1577" spans="2:13" ht="15" customHeight="1" x14ac:dyDescent="0.25">
      <c r="B1577" s="95"/>
      <c r="L1577" s="495">
        <f>Samples!C1560</f>
        <v>0</v>
      </c>
      <c r="M1577" s="4" t="s">
        <v>5</v>
      </c>
    </row>
    <row r="1578" spans="2:13" ht="15" customHeight="1" x14ac:dyDescent="0.25">
      <c r="B1578" s="95"/>
      <c r="L1578" s="495">
        <f>Samples!C1561</f>
        <v>0</v>
      </c>
      <c r="M1578" s="4" t="s">
        <v>5</v>
      </c>
    </row>
    <row r="1579" spans="2:13" ht="15" customHeight="1" x14ac:dyDescent="0.25">
      <c r="B1579" s="95"/>
      <c r="L1579" s="495">
        <f>Samples!C1562</f>
        <v>0</v>
      </c>
      <c r="M1579" s="4" t="s">
        <v>5</v>
      </c>
    </row>
    <row r="1580" spans="2:13" ht="15" customHeight="1" x14ac:dyDescent="0.25">
      <c r="B1580" s="95"/>
      <c r="L1580" s="495">
        <f>Samples!C1563</f>
        <v>0</v>
      </c>
      <c r="M1580" s="4" t="s">
        <v>5</v>
      </c>
    </row>
    <row r="1581" spans="2:13" ht="15" customHeight="1" x14ac:dyDescent="0.25">
      <c r="B1581" s="95"/>
      <c r="L1581" s="495">
        <f>Samples!C1564</f>
        <v>0</v>
      </c>
      <c r="M1581" s="4" t="s">
        <v>5</v>
      </c>
    </row>
    <row r="1582" spans="2:13" ht="15" customHeight="1" x14ac:dyDescent="0.25">
      <c r="B1582" s="95"/>
      <c r="L1582" s="495">
        <f>Samples!C1565</f>
        <v>0</v>
      </c>
      <c r="M1582" s="4" t="s">
        <v>5</v>
      </c>
    </row>
    <row r="1583" spans="2:13" ht="15" customHeight="1" x14ac:dyDescent="0.25">
      <c r="B1583" s="95"/>
      <c r="L1583" s="495">
        <f>Samples!C1566</f>
        <v>0</v>
      </c>
      <c r="M1583" s="4" t="s">
        <v>5</v>
      </c>
    </row>
    <row r="1584" spans="2:13" ht="15" customHeight="1" x14ac:dyDescent="0.25">
      <c r="B1584" s="95"/>
      <c r="L1584" s="495">
        <f>Samples!C1567</f>
        <v>0</v>
      </c>
      <c r="M1584" s="4" t="s">
        <v>5</v>
      </c>
    </row>
    <row r="1585" spans="2:13" ht="15" customHeight="1" x14ac:dyDescent="0.25">
      <c r="B1585" s="95"/>
      <c r="L1585" s="495">
        <f>Samples!C1568</f>
        <v>0</v>
      </c>
      <c r="M1585" s="4" t="s">
        <v>5</v>
      </c>
    </row>
    <row r="1586" spans="2:13" ht="15" customHeight="1" x14ac:dyDescent="0.25">
      <c r="B1586" s="95"/>
      <c r="L1586" s="495">
        <f>Samples!C1569</f>
        <v>0</v>
      </c>
      <c r="M1586" s="4" t="s">
        <v>5</v>
      </c>
    </row>
    <row r="1587" spans="2:13" ht="15" customHeight="1" x14ac:dyDescent="0.25">
      <c r="B1587" s="95"/>
      <c r="L1587" s="495">
        <f>Samples!C1570</f>
        <v>0</v>
      </c>
      <c r="M1587" s="4" t="s">
        <v>5</v>
      </c>
    </row>
    <row r="1588" spans="2:13" ht="15" customHeight="1" x14ac:dyDescent="0.25">
      <c r="B1588" s="95"/>
      <c r="L1588" s="495">
        <f>Samples!C1571</f>
        <v>0</v>
      </c>
      <c r="M1588" s="4" t="s">
        <v>5</v>
      </c>
    </row>
    <row r="1589" spans="2:13" ht="15" customHeight="1" x14ac:dyDescent="0.25">
      <c r="B1589" s="95"/>
      <c r="L1589" s="495">
        <f>Samples!C1572</f>
        <v>0</v>
      </c>
      <c r="M1589" s="4" t="s">
        <v>5</v>
      </c>
    </row>
    <row r="1590" spans="2:13" ht="15" customHeight="1" x14ac:dyDescent="0.25">
      <c r="B1590" s="95"/>
      <c r="L1590" s="495">
        <f>Samples!C1573</f>
        <v>0</v>
      </c>
      <c r="M1590" s="4" t="s">
        <v>5</v>
      </c>
    </row>
    <row r="1591" spans="2:13" ht="15" customHeight="1" x14ac:dyDescent="0.25">
      <c r="B1591" s="95"/>
      <c r="L1591" s="495">
        <f>Samples!C1574</f>
        <v>0</v>
      </c>
      <c r="M1591" s="4" t="s">
        <v>5</v>
      </c>
    </row>
    <row r="1592" spans="2:13" ht="15" customHeight="1" x14ac:dyDescent="0.25">
      <c r="B1592" s="95"/>
      <c r="L1592" s="495">
        <f>Samples!C1575</f>
        <v>0</v>
      </c>
      <c r="M1592" s="4" t="s">
        <v>5</v>
      </c>
    </row>
    <row r="1593" spans="2:13" ht="15" customHeight="1" x14ac:dyDescent="0.25">
      <c r="B1593" s="95"/>
      <c r="L1593" s="495">
        <f>Samples!C1576</f>
        <v>0</v>
      </c>
      <c r="M1593" s="4" t="s">
        <v>5</v>
      </c>
    </row>
    <row r="1594" spans="2:13" ht="15" customHeight="1" x14ac:dyDescent="0.25">
      <c r="B1594" s="95"/>
      <c r="L1594" s="495">
        <f>Samples!C1577</f>
        <v>0</v>
      </c>
      <c r="M1594" s="4" t="s">
        <v>5</v>
      </c>
    </row>
    <row r="1595" spans="2:13" ht="15" customHeight="1" x14ac:dyDescent="0.25">
      <c r="B1595" s="95"/>
      <c r="L1595" s="495">
        <f>Samples!C1578</f>
        <v>0</v>
      </c>
      <c r="M1595" s="4" t="s">
        <v>5</v>
      </c>
    </row>
    <row r="1596" spans="2:13" ht="15" customHeight="1" x14ac:dyDescent="0.25">
      <c r="B1596" s="95"/>
      <c r="L1596" s="495">
        <f>Samples!C1579</f>
        <v>0</v>
      </c>
      <c r="M1596" s="4" t="s">
        <v>5</v>
      </c>
    </row>
    <row r="1597" spans="2:13" ht="15" customHeight="1" x14ac:dyDescent="0.25">
      <c r="B1597" s="95"/>
      <c r="L1597" s="495">
        <f>Samples!C1580</f>
        <v>0</v>
      </c>
      <c r="M1597" s="4" t="s">
        <v>5</v>
      </c>
    </row>
    <row r="1598" spans="2:13" ht="15" customHeight="1" x14ac:dyDescent="0.25">
      <c r="B1598" s="95"/>
      <c r="L1598" s="495">
        <f>Samples!C1581</f>
        <v>0</v>
      </c>
      <c r="M1598" s="4" t="s">
        <v>5</v>
      </c>
    </row>
    <row r="1599" spans="2:13" ht="15" customHeight="1" x14ac:dyDescent="0.25">
      <c r="B1599" s="95"/>
      <c r="L1599" s="495">
        <f>Samples!C1582</f>
        <v>0</v>
      </c>
      <c r="M1599" s="4" t="s">
        <v>5</v>
      </c>
    </row>
    <row r="1600" spans="2:13" ht="15" customHeight="1" x14ac:dyDescent="0.25">
      <c r="B1600" s="95"/>
      <c r="L1600" s="495">
        <f>Samples!C1583</f>
        <v>0</v>
      </c>
      <c r="M1600" s="4" t="s">
        <v>5</v>
      </c>
    </row>
    <row r="1601" spans="2:13" ht="15" customHeight="1" x14ac:dyDescent="0.25">
      <c r="B1601" s="95"/>
      <c r="L1601" s="495">
        <f>Samples!C1584</f>
        <v>0</v>
      </c>
      <c r="M1601" s="4" t="s">
        <v>5</v>
      </c>
    </row>
    <row r="1602" spans="2:13" ht="15" customHeight="1" x14ac:dyDescent="0.25">
      <c r="B1602" s="95"/>
      <c r="L1602" s="495">
        <f>Samples!C1585</f>
        <v>0</v>
      </c>
      <c r="M1602" s="4" t="s">
        <v>5</v>
      </c>
    </row>
    <row r="1603" spans="2:13" ht="15" customHeight="1" x14ac:dyDescent="0.25">
      <c r="B1603" s="95"/>
      <c r="L1603" s="495">
        <f>Samples!C1586</f>
        <v>0</v>
      </c>
      <c r="M1603" s="4" t="s">
        <v>5</v>
      </c>
    </row>
    <row r="1604" spans="2:13" ht="15" customHeight="1" x14ac:dyDescent="0.25">
      <c r="B1604" s="95"/>
      <c r="L1604" s="495">
        <f>Samples!C1587</f>
        <v>0</v>
      </c>
      <c r="M1604" s="4" t="s">
        <v>5</v>
      </c>
    </row>
    <row r="1605" spans="2:13" ht="15" customHeight="1" x14ac:dyDescent="0.25">
      <c r="B1605" s="95"/>
      <c r="L1605" s="495">
        <f>Samples!C1588</f>
        <v>0</v>
      </c>
      <c r="M1605" s="4" t="s">
        <v>5</v>
      </c>
    </row>
    <row r="1606" spans="2:13" ht="15" customHeight="1" x14ac:dyDescent="0.25">
      <c r="B1606" s="95"/>
      <c r="L1606" s="495">
        <f>Samples!C1589</f>
        <v>0</v>
      </c>
      <c r="M1606" s="4" t="s">
        <v>5</v>
      </c>
    </row>
    <row r="1607" spans="2:13" ht="15" customHeight="1" x14ac:dyDescent="0.25">
      <c r="B1607" s="95"/>
      <c r="L1607" s="495">
        <f>Samples!C1590</f>
        <v>0</v>
      </c>
      <c r="M1607" s="4" t="s">
        <v>5</v>
      </c>
    </row>
    <row r="1608" spans="2:13" ht="15" customHeight="1" x14ac:dyDescent="0.25">
      <c r="B1608" s="95"/>
      <c r="L1608" s="495">
        <f>Samples!C1591</f>
        <v>0</v>
      </c>
      <c r="M1608" s="4" t="s">
        <v>5</v>
      </c>
    </row>
    <row r="1609" spans="2:13" ht="15" customHeight="1" x14ac:dyDescent="0.25">
      <c r="B1609" s="95"/>
      <c r="L1609" s="495">
        <f>Samples!C1592</f>
        <v>0</v>
      </c>
      <c r="M1609" s="4" t="s">
        <v>5</v>
      </c>
    </row>
    <row r="1610" spans="2:13" ht="15" customHeight="1" x14ac:dyDescent="0.25">
      <c r="B1610" s="95"/>
      <c r="L1610" s="495">
        <f>Samples!C1593</f>
        <v>0</v>
      </c>
      <c r="M1610" s="4" t="s">
        <v>5</v>
      </c>
    </row>
    <row r="1611" spans="2:13" ht="15" customHeight="1" x14ac:dyDescent="0.25">
      <c r="B1611" s="95"/>
      <c r="L1611" s="495">
        <f>Samples!C1594</f>
        <v>0</v>
      </c>
      <c r="M1611" s="4" t="s">
        <v>5</v>
      </c>
    </row>
    <row r="1612" spans="2:13" ht="15" customHeight="1" x14ac:dyDescent="0.25">
      <c r="B1612" s="95"/>
      <c r="L1612" s="495">
        <f>Samples!C1595</f>
        <v>0</v>
      </c>
      <c r="M1612" s="4" t="s">
        <v>5</v>
      </c>
    </row>
    <row r="1613" spans="2:13" ht="15" customHeight="1" x14ac:dyDescent="0.25">
      <c r="B1613" s="95"/>
      <c r="L1613" s="495">
        <f>Samples!C1596</f>
        <v>0</v>
      </c>
      <c r="M1613" s="4" t="s">
        <v>5</v>
      </c>
    </row>
    <row r="1614" spans="2:13" ht="15" customHeight="1" x14ac:dyDescent="0.25">
      <c r="B1614" s="95"/>
      <c r="L1614" s="495">
        <f>Samples!C1597</f>
        <v>0</v>
      </c>
      <c r="M1614" s="4" t="s">
        <v>5</v>
      </c>
    </row>
    <row r="1615" spans="2:13" ht="15" customHeight="1" x14ac:dyDescent="0.25">
      <c r="B1615" s="95"/>
      <c r="L1615" s="495">
        <f>Samples!C1598</f>
        <v>0</v>
      </c>
      <c r="M1615" s="4" t="s">
        <v>5</v>
      </c>
    </row>
    <row r="1616" spans="2:13" ht="15" customHeight="1" x14ac:dyDescent="0.25">
      <c r="B1616" s="95"/>
      <c r="L1616" s="495">
        <f>Samples!C1599</f>
        <v>0</v>
      </c>
      <c r="M1616" s="4" t="s">
        <v>5</v>
      </c>
    </row>
    <row r="1617" spans="2:13" ht="15" customHeight="1" x14ac:dyDescent="0.25">
      <c r="B1617" s="95"/>
      <c r="L1617" s="495">
        <f>Samples!C1600</f>
        <v>0</v>
      </c>
      <c r="M1617" s="4" t="s">
        <v>5</v>
      </c>
    </row>
    <row r="1618" spans="2:13" ht="15" customHeight="1" x14ac:dyDescent="0.25">
      <c r="B1618" s="95"/>
      <c r="L1618" s="495">
        <f>Samples!C1601</f>
        <v>0</v>
      </c>
      <c r="M1618" s="4" t="s">
        <v>5</v>
      </c>
    </row>
    <row r="1619" spans="2:13" ht="15" customHeight="1" x14ac:dyDescent="0.25">
      <c r="B1619" s="95"/>
      <c r="L1619" s="495">
        <f>Samples!C1602</f>
        <v>0</v>
      </c>
      <c r="M1619" s="4" t="s">
        <v>5</v>
      </c>
    </row>
    <row r="1620" spans="2:13" ht="15" customHeight="1" x14ac:dyDescent="0.25">
      <c r="B1620" s="95"/>
      <c r="L1620" s="495">
        <f>Samples!C1603</f>
        <v>0</v>
      </c>
      <c r="M1620" s="4" t="s">
        <v>5</v>
      </c>
    </row>
    <row r="1621" spans="2:13" ht="15" customHeight="1" x14ac:dyDescent="0.25">
      <c r="B1621" s="95"/>
      <c r="L1621" s="495">
        <f>Samples!C1604</f>
        <v>0</v>
      </c>
      <c r="M1621" s="4" t="s">
        <v>5</v>
      </c>
    </row>
    <row r="1622" spans="2:13" ht="15" customHeight="1" x14ac:dyDescent="0.25">
      <c r="B1622" s="95"/>
      <c r="L1622" s="495">
        <f>Samples!C1605</f>
        <v>0</v>
      </c>
      <c r="M1622" s="4" t="s">
        <v>5</v>
      </c>
    </row>
    <row r="1623" spans="2:13" ht="15" customHeight="1" x14ac:dyDescent="0.25">
      <c r="B1623" s="95"/>
      <c r="L1623" s="495">
        <f>Samples!C1606</f>
        <v>0</v>
      </c>
      <c r="M1623" s="4" t="s">
        <v>5</v>
      </c>
    </row>
    <row r="1624" spans="2:13" ht="15" customHeight="1" x14ac:dyDescent="0.25">
      <c r="B1624" s="95"/>
      <c r="L1624" s="495">
        <f>Samples!C1607</f>
        <v>0</v>
      </c>
      <c r="M1624" s="4" t="s">
        <v>5</v>
      </c>
    </row>
    <row r="1625" spans="2:13" ht="15" customHeight="1" x14ac:dyDescent="0.25">
      <c r="B1625" s="95"/>
      <c r="L1625" s="495">
        <f>Samples!C1608</f>
        <v>0</v>
      </c>
      <c r="M1625" s="4" t="s">
        <v>5</v>
      </c>
    </row>
    <row r="1626" spans="2:13" ht="15" customHeight="1" x14ac:dyDescent="0.25">
      <c r="B1626" s="95"/>
      <c r="L1626" s="495">
        <f>Samples!C1609</f>
        <v>0</v>
      </c>
      <c r="M1626" s="4" t="s">
        <v>5</v>
      </c>
    </row>
    <row r="1627" spans="2:13" ht="15" customHeight="1" x14ac:dyDescent="0.25">
      <c r="B1627" s="95"/>
      <c r="L1627" s="495">
        <f>Samples!C1610</f>
        <v>0</v>
      </c>
      <c r="M1627" s="4" t="s">
        <v>5</v>
      </c>
    </row>
    <row r="1628" spans="2:13" ht="15" customHeight="1" x14ac:dyDescent="0.25">
      <c r="B1628" s="95"/>
      <c r="L1628" s="495">
        <f>Samples!C1611</f>
        <v>0</v>
      </c>
      <c r="M1628" s="4" t="s">
        <v>5</v>
      </c>
    </row>
    <row r="1629" spans="2:13" ht="15" customHeight="1" x14ac:dyDescent="0.25">
      <c r="B1629" s="95"/>
      <c r="L1629" s="495">
        <f>Samples!C1612</f>
        <v>0</v>
      </c>
      <c r="M1629" s="4" t="s">
        <v>5</v>
      </c>
    </row>
    <row r="1630" spans="2:13" ht="15" customHeight="1" x14ac:dyDescent="0.25">
      <c r="B1630" s="95"/>
      <c r="L1630" s="495">
        <f>Samples!C1613</f>
        <v>0</v>
      </c>
      <c r="M1630" s="4" t="s">
        <v>5</v>
      </c>
    </row>
    <row r="1631" spans="2:13" ht="15" customHeight="1" x14ac:dyDescent="0.25">
      <c r="B1631" s="95"/>
      <c r="L1631" s="495">
        <f>Samples!C1614</f>
        <v>0</v>
      </c>
      <c r="M1631" s="4" t="s">
        <v>5</v>
      </c>
    </row>
    <row r="1632" spans="2:13" ht="15" customHeight="1" x14ac:dyDescent="0.25">
      <c r="B1632" s="95"/>
      <c r="L1632" s="495">
        <f>Samples!C1615</f>
        <v>0</v>
      </c>
      <c r="M1632" s="4" t="s">
        <v>5</v>
      </c>
    </row>
    <row r="1633" spans="2:13" ht="15" customHeight="1" x14ac:dyDescent="0.25">
      <c r="B1633" s="95"/>
      <c r="L1633" s="495">
        <f>Samples!C1616</f>
        <v>0</v>
      </c>
      <c r="M1633" s="4" t="s">
        <v>5</v>
      </c>
    </row>
    <row r="1634" spans="2:13" ht="15" customHeight="1" x14ac:dyDescent="0.25">
      <c r="B1634" s="95"/>
      <c r="L1634" s="495">
        <f>Samples!C1617</f>
        <v>0</v>
      </c>
      <c r="M1634" s="4" t="s">
        <v>5</v>
      </c>
    </row>
    <row r="1635" spans="2:13" ht="15" customHeight="1" x14ac:dyDescent="0.25">
      <c r="B1635" s="95"/>
      <c r="L1635" s="495">
        <f>Samples!C1618</f>
        <v>0</v>
      </c>
      <c r="M1635" s="4" t="s">
        <v>5</v>
      </c>
    </row>
    <row r="1636" spans="2:13" ht="15" customHeight="1" x14ac:dyDescent="0.25">
      <c r="B1636" s="95"/>
      <c r="L1636" s="495">
        <f>Samples!C1619</f>
        <v>0</v>
      </c>
      <c r="M1636" s="4" t="s">
        <v>5</v>
      </c>
    </row>
    <row r="1637" spans="2:13" ht="15" customHeight="1" x14ac:dyDescent="0.25">
      <c r="B1637" s="95"/>
      <c r="L1637" s="495">
        <f>Samples!C1620</f>
        <v>0</v>
      </c>
      <c r="M1637" s="4" t="s">
        <v>5</v>
      </c>
    </row>
    <row r="1638" spans="2:13" ht="15" customHeight="1" x14ac:dyDescent="0.25">
      <c r="B1638" s="95"/>
      <c r="L1638" s="495">
        <f>Samples!C1621</f>
        <v>0</v>
      </c>
      <c r="M1638" s="4" t="s">
        <v>5</v>
      </c>
    </row>
    <row r="1639" spans="2:13" ht="15" customHeight="1" x14ac:dyDescent="0.25">
      <c r="B1639" s="95"/>
      <c r="L1639" s="495">
        <f>Samples!C1622</f>
        <v>0</v>
      </c>
      <c r="M1639" s="4" t="s">
        <v>5</v>
      </c>
    </row>
    <row r="1640" spans="2:13" ht="15" customHeight="1" x14ac:dyDescent="0.25">
      <c r="B1640" s="95"/>
      <c r="L1640" s="495">
        <f>Samples!C1623</f>
        <v>0</v>
      </c>
      <c r="M1640" s="4" t="s">
        <v>5</v>
      </c>
    </row>
    <row r="1641" spans="2:13" ht="15" customHeight="1" x14ac:dyDescent="0.25">
      <c r="B1641" s="95"/>
      <c r="L1641" s="495">
        <f>Samples!C1624</f>
        <v>0</v>
      </c>
      <c r="M1641" s="4" t="s">
        <v>5</v>
      </c>
    </row>
    <row r="1642" spans="2:13" ht="15" customHeight="1" x14ac:dyDescent="0.25">
      <c r="B1642" s="95"/>
      <c r="L1642" s="495">
        <f>Samples!C1625</f>
        <v>0</v>
      </c>
      <c r="M1642" s="4" t="s">
        <v>5</v>
      </c>
    </row>
    <row r="1643" spans="2:13" ht="15" customHeight="1" x14ac:dyDescent="0.25">
      <c r="B1643" s="95"/>
      <c r="L1643" s="495">
        <f>Samples!C1626</f>
        <v>0</v>
      </c>
      <c r="M1643" s="4" t="s">
        <v>5</v>
      </c>
    </row>
    <row r="1644" spans="2:13" ht="15" customHeight="1" x14ac:dyDescent="0.25">
      <c r="B1644" s="95"/>
      <c r="L1644" s="495">
        <f>Samples!C1627</f>
        <v>0</v>
      </c>
      <c r="M1644" s="4" t="s">
        <v>5</v>
      </c>
    </row>
    <row r="1645" spans="2:13" ht="15" customHeight="1" x14ac:dyDescent="0.25">
      <c r="B1645" s="95"/>
      <c r="L1645" s="495">
        <f>Samples!C1628</f>
        <v>0</v>
      </c>
      <c r="M1645" s="4" t="s">
        <v>5</v>
      </c>
    </row>
    <row r="1646" spans="2:13" ht="15" customHeight="1" x14ac:dyDescent="0.25">
      <c r="B1646" s="95"/>
      <c r="L1646" s="495">
        <f>Samples!C1629</f>
        <v>0</v>
      </c>
      <c r="M1646" s="4" t="s">
        <v>5</v>
      </c>
    </row>
    <row r="1647" spans="2:13" ht="15" customHeight="1" x14ac:dyDescent="0.25">
      <c r="B1647" s="95"/>
      <c r="L1647" s="495">
        <f>Samples!C1630</f>
        <v>0</v>
      </c>
      <c r="M1647" s="4" t="s">
        <v>5</v>
      </c>
    </row>
    <row r="1648" spans="2:13" ht="15" customHeight="1" x14ac:dyDescent="0.25">
      <c r="B1648" s="95"/>
      <c r="L1648" s="495">
        <f>Samples!C1631</f>
        <v>0</v>
      </c>
      <c r="M1648" s="4" t="s">
        <v>5</v>
      </c>
    </row>
    <row r="1649" spans="2:13" ht="15" customHeight="1" x14ac:dyDescent="0.25">
      <c r="B1649" s="95"/>
      <c r="L1649" s="495">
        <f>Samples!C1632</f>
        <v>0</v>
      </c>
      <c r="M1649" s="4" t="s">
        <v>5</v>
      </c>
    </row>
    <row r="1650" spans="2:13" ht="15" customHeight="1" x14ac:dyDescent="0.25">
      <c r="B1650" s="95"/>
      <c r="L1650" s="495">
        <f>Samples!C1633</f>
        <v>0</v>
      </c>
      <c r="M1650" s="4" t="s">
        <v>5</v>
      </c>
    </row>
    <row r="1651" spans="2:13" ht="15" customHeight="1" x14ac:dyDescent="0.25">
      <c r="B1651" s="95"/>
      <c r="L1651" s="495">
        <f>Samples!C1634</f>
        <v>0</v>
      </c>
      <c r="M1651" s="4" t="s">
        <v>5</v>
      </c>
    </row>
    <row r="1652" spans="2:13" ht="15" customHeight="1" x14ac:dyDescent="0.25">
      <c r="B1652" s="95"/>
      <c r="L1652" s="495">
        <f>Samples!C1635</f>
        <v>0</v>
      </c>
      <c r="M1652" s="4" t="s">
        <v>5</v>
      </c>
    </row>
    <row r="1653" spans="2:13" ht="15" customHeight="1" x14ac:dyDescent="0.25">
      <c r="B1653" s="95"/>
      <c r="L1653" s="495">
        <f>Samples!C1636</f>
        <v>0</v>
      </c>
      <c r="M1653" s="4" t="s">
        <v>5</v>
      </c>
    </row>
    <row r="1654" spans="2:13" ht="15" customHeight="1" x14ac:dyDescent="0.25">
      <c r="B1654" s="95"/>
      <c r="L1654" s="495">
        <f>Samples!C1637</f>
        <v>0</v>
      </c>
      <c r="M1654" s="4" t="s">
        <v>5</v>
      </c>
    </row>
    <row r="1655" spans="2:13" ht="15" customHeight="1" x14ac:dyDescent="0.25">
      <c r="B1655" s="95"/>
      <c r="L1655" s="495">
        <f>Samples!C1638</f>
        <v>0</v>
      </c>
      <c r="M1655" s="4" t="s">
        <v>5</v>
      </c>
    </row>
    <row r="1656" spans="2:13" ht="15" customHeight="1" x14ac:dyDescent="0.25">
      <c r="B1656" s="95"/>
      <c r="L1656" s="495">
        <f>Samples!C1639</f>
        <v>0</v>
      </c>
      <c r="M1656" s="4" t="s">
        <v>5</v>
      </c>
    </row>
    <row r="1657" spans="2:13" ht="15" customHeight="1" x14ac:dyDescent="0.25">
      <c r="B1657" s="95"/>
      <c r="L1657" s="495">
        <f>Samples!C1640</f>
        <v>0</v>
      </c>
      <c r="M1657" s="4" t="s">
        <v>5</v>
      </c>
    </row>
    <row r="1658" spans="2:13" ht="15" customHeight="1" x14ac:dyDescent="0.25">
      <c r="B1658" s="95"/>
      <c r="L1658" s="495">
        <f>Samples!C1641</f>
        <v>0</v>
      </c>
      <c r="M1658" s="4" t="s">
        <v>5</v>
      </c>
    </row>
    <row r="1659" spans="2:13" ht="15" customHeight="1" x14ac:dyDescent="0.25">
      <c r="B1659" s="95"/>
      <c r="L1659" s="495">
        <f>Samples!C1642</f>
        <v>0</v>
      </c>
      <c r="M1659" s="4" t="s">
        <v>5</v>
      </c>
    </row>
    <row r="1660" spans="2:13" ht="15" customHeight="1" x14ac:dyDescent="0.25">
      <c r="B1660" s="95"/>
      <c r="L1660" s="495">
        <f>Samples!C1643</f>
        <v>0</v>
      </c>
      <c r="M1660" s="4" t="s">
        <v>5</v>
      </c>
    </row>
    <row r="1661" spans="2:13" ht="15" customHeight="1" x14ac:dyDescent="0.25">
      <c r="B1661" s="95"/>
      <c r="L1661" s="495">
        <f>Samples!C1644</f>
        <v>0</v>
      </c>
      <c r="M1661" s="4" t="s">
        <v>5</v>
      </c>
    </row>
    <row r="1662" spans="2:13" ht="15" customHeight="1" x14ac:dyDescent="0.25">
      <c r="B1662" s="95"/>
      <c r="L1662" s="495">
        <f>Samples!C1645</f>
        <v>0</v>
      </c>
      <c r="M1662" s="4" t="s">
        <v>5</v>
      </c>
    </row>
    <row r="1663" spans="2:13" ht="15" customHeight="1" x14ac:dyDescent="0.25">
      <c r="B1663" s="95"/>
      <c r="L1663" s="495">
        <f>Samples!C1646</f>
        <v>0</v>
      </c>
      <c r="M1663" s="4" t="s">
        <v>5</v>
      </c>
    </row>
    <row r="1664" spans="2:13" ht="15" customHeight="1" x14ac:dyDescent="0.25">
      <c r="B1664" s="95"/>
      <c r="L1664" s="495">
        <f>Samples!C1647</f>
        <v>0</v>
      </c>
      <c r="M1664" s="4" t="s">
        <v>5</v>
      </c>
    </row>
    <row r="1665" spans="2:13" ht="15" customHeight="1" x14ac:dyDescent="0.25">
      <c r="B1665" s="95"/>
      <c r="L1665" s="495">
        <f>Samples!C1648</f>
        <v>0</v>
      </c>
      <c r="M1665" s="4" t="s">
        <v>5</v>
      </c>
    </row>
    <row r="1666" spans="2:13" ht="15" customHeight="1" x14ac:dyDescent="0.25">
      <c r="B1666" s="95"/>
      <c r="L1666" s="495">
        <f>Samples!C1649</f>
        <v>0</v>
      </c>
      <c r="M1666" s="4" t="s">
        <v>5</v>
      </c>
    </row>
    <row r="1667" spans="2:13" ht="15" customHeight="1" x14ac:dyDescent="0.25">
      <c r="B1667" s="95"/>
      <c r="L1667" s="495">
        <f>Samples!C1650</f>
        <v>0</v>
      </c>
      <c r="M1667" s="4" t="s">
        <v>5</v>
      </c>
    </row>
    <row r="1668" spans="2:13" ht="15" customHeight="1" x14ac:dyDescent="0.25">
      <c r="B1668" s="95"/>
      <c r="L1668" s="495">
        <f>Samples!C1651</f>
        <v>0</v>
      </c>
      <c r="M1668" s="4" t="s">
        <v>5</v>
      </c>
    </row>
    <row r="1669" spans="2:13" ht="15" customHeight="1" x14ac:dyDescent="0.25">
      <c r="B1669" s="95"/>
      <c r="L1669" s="495">
        <f>Samples!C1652</f>
        <v>0</v>
      </c>
      <c r="M1669" s="4" t="s">
        <v>5</v>
      </c>
    </row>
    <row r="1670" spans="2:13" ht="15" customHeight="1" x14ac:dyDescent="0.25">
      <c r="B1670" s="95"/>
      <c r="L1670" s="495">
        <f>Samples!C1653</f>
        <v>0</v>
      </c>
      <c r="M1670" s="4" t="s">
        <v>5</v>
      </c>
    </row>
    <row r="1671" spans="2:13" ht="15" customHeight="1" x14ac:dyDescent="0.25">
      <c r="B1671" s="95"/>
      <c r="L1671" s="495">
        <f>Samples!C1654</f>
        <v>0</v>
      </c>
      <c r="M1671" s="4" t="s">
        <v>5</v>
      </c>
    </row>
    <row r="1672" spans="2:13" ht="15" customHeight="1" x14ac:dyDescent="0.25">
      <c r="B1672" s="95"/>
      <c r="L1672" s="495">
        <f>Samples!C1655</f>
        <v>0</v>
      </c>
      <c r="M1672" s="4" t="s">
        <v>5</v>
      </c>
    </row>
    <row r="1673" spans="2:13" ht="15" customHeight="1" x14ac:dyDescent="0.25">
      <c r="B1673" s="95"/>
      <c r="L1673" s="495">
        <f>Samples!C1656</f>
        <v>0</v>
      </c>
      <c r="M1673" s="4" t="s">
        <v>5</v>
      </c>
    </row>
    <row r="1674" spans="2:13" ht="15" customHeight="1" x14ac:dyDescent="0.25">
      <c r="B1674" s="95"/>
      <c r="L1674" s="495">
        <f>Samples!C1657</f>
        <v>0</v>
      </c>
      <c r="M1674" s="4" t="s">
        <v>5</v>
      </c>
    </row>
    <row r="1675" spans="2:13" ht="15" customHeight="1" x14ac:dyDescent="0.25">
      <c r="B1675" s="95"/>
      <c r="L1675" s="495">
        <f>Samples!C1658</f>
        <v>0</v>
      </c>
      <c r="M1675" s="4" t="s">
        <v>5</v>
      </c>
    </row>
    <row r="1676" spans="2:13" ht="15" customHeight="1" x14ac:dyDescent="0.25">
      <c r="B1676" s="95"/>
      <c r="L1676" s="495">
        <f>Samples!C1659</f>
        <v>0</v>
      </c>
      <c r="M1676" s="4" t="s">
        <v>5</v>
      </c>
    </row>
    <row r="1677" spans="2:13" ht="15" customHeight="1" x14ac:dyDescent="0.25">
      <c r="B1677" s="95"/>
      <c r="L1677" s="495">
        <f>Samples!C1660</f>
        <v>0</v>
      </c>
      <c r="M1677" s="4" t="s">
        <v>5</v>
      </c>
    </row>
    <row r="1678" spans="2:13" ht="15" customHeight="1" x14ac:dyDescent="0.25">
      <c r="B1678" s="95"/>
      <c r="L1678" s="495">
        <f>Samples!C1661</f>
        <v>0</v>
      </c>
      <c r="M1678" s="4" t="s">
        <v>5</v>
      </c>
    </row>
    <row r="1679" spans="2:13" ht="15" customHeight="1" x14ac:dyDescent="0.25">
      <c r="B1679" s="95"/>
      <c r="L1679" s="495">
        <f>Samples!C1662</f>
        <v>0</v>
      </c>
      <c r="M1679" s="4" t="s">
        <v>5</v>
      </c>
    </row>
    <row r="1680" spans="2:13" ht="15" customHeight="1" x14ac:dyDescent="0.25">
      <c r="B1680" s="95"/>
      <c r="L1680" s="495">
        <f>Samples!C1663</f>
        <v>0</v>
      </c>
      <c r="M1680" s="4" t="s">
        <v>5</v>
      </c>
    </row>
    <row r="1681" spans="2:13" ht="15" customHeight="1" x14ac:dyDescent="0.25">
      <c r="B1681" s="95"/>
      <c r="L1681" s="495">
        <f>Samples!C1664</f>
        <v>0</v>
      </c>
      <c r="M1681" s="4" t="s">
        <v>5</v>
      </c>
    </row>
    <row r="1682" spans="2:13" ht="15" customHeight="1" x14ac:dyDescent="0.25">
      <c r="B1682" s="95"/>
      <c r="L1682" s="495">
        <f>Samples!C1665</f>
        <v>0</v>
      </c>
      <c r="M1682" s="4" t="s">
        <v>5</v>
      </c>
    </row>
    <row r="1683" spans="2:13" ht="15" customHeight="1" x14ac:dyDescent="0.25">
      <c r="B1683" s="95"/>
      <c r="L1683" s="495">
        <f>Samples!C1666</f>
        <v>0</v>
      </c>
      <c r="M1683" s="4" t="s">
        <v>5</v>
      </c>
    </row>
    <row r="1684" spans="2:13" ht="15" customHeight="1" x14ac:dyDescent="0.25">
      <c r="B1684" s="95"/>
      <c r="L1684" s="495">
        <f>Samples!C1667</f>
        <v>0</v>
      </c>
      <c r="M1684" s="4" t="s">
        <v>5</v>
      </c>
    </row>
    <row r="1685" spans="2:13" ht="15" customHeight="1" x14ac:dyDescent="0.25">
      <c r="B1685" s="95"/>
      <c r="L1685" s="495">
        <f>Samples!C1668</f>
        <v>0</v>
      </c>
      <c r="M1685" s="4" t="s">
        <v>5</v>
      </c>
    </row>
    <row r="1686" spans="2:13" ht="15" customHeight="1" x14ac:dyDescent="0.25">
      <c r="B1686" s="95"/>
      <c r="L1686" s="495">
        <f>Samples!C1669</f>
        <v>0</v>
      </c>
      <c r="M1686" s="4" t="s">
        <v>5</v>
      </c>
    </row>
    <row r="1687" spans="2:13" ht="15" customHeight="1" x14ac:dyDescent="0.25">
      <c r="B1687" s="95"/>
      <c r="L1687" s="495">
        <f>Samples!C1670</f>
        <v>0</v>
      </c>
      <c r="M1687" s="4" t="s">
        <v>5</v>
      </c>
    </row>
    <row r="1688" spans="2:13" ht="15" customHeight="1" x14ac:dyDescent="0.25">
      <c r="B1688" s="95"/>
      <c r="L1688" s="495">
        <f>Samples!C1671</f>
        <v>0</v>
      </c>
      <c r="M1688" s="4" t="s">
        <v>5</v>
      </c>
    </row>
    <row r="1689" spans="2:13" ht="15" customHeight="1" x14ac:dyDescent="0.25">
      <c r="B1689" s="95"/>
      <c r="L1689" s="495">
        <f>Samples!C1672</f>
        <v>0</v>
      </c>
      <c r="M1689" s="4" t="s">
        <v>5</v>
      </c>
    </row>
    <row r="1690" spans="2:13" ht="15" customHeight="1" x14ac:dyDescent="0.25">
      <c r="B1690" s="95"/>
      <c r="L1690" s="495">
        <f>Samples!C1673</f>
        <v>0</v>
      </c>
      <c r="M1690" s="4" t="s">
        <v>5</v>
      </c>
    </row>
    <row r="1691" spans="2:13" ht="15" customHeight="1" x14ac:dyDescent="0.25">
      <c r="B1691" s="95"/>
      <c r="L1691" s="495">
        <f>Samples!C1674</f>
        <v>0</v>
      </c>
      <c r="M1691" s="4" t="s">
        <v>5</v>
      </c>
    </row>
    <row r="1692" spans="2:13" ht="15" customHeight="1" x14ac:dyDescent="0.25">
      <c r="B1692" s="95"/>
      <c r="L1692" s="495">
        <f>Samples!C1675</f>
        <v>0</v>
      </c>
      <c r="M1692" s="4" t="s">
        <v>5</v>
      </c>
    </row>
    <row r="1693" spans="2:13" ht="15" customHeight="1" x14ac:dyDescent="0.25">
      <c r="B1693" s="95"/>
      <c r="L1693" s="495">
        <f>Samples!C1676</f>
        <v>0</v>
      </c>
      <c r="M1693" s="4" t="s">
        <v>5</v>
      </c>
    </row>
    <row r="1694" spans="2:13" ht="15" customHeight="1" x14ac:dyDescent="0.25">
      <c r="B1694" s="95"/>
      <c r="L1694" s="495">
        <f>Samples!C1677</f>
        <v>0</v>
      </c>
      <c r="M1694" s="4" t="s">
        <v>5</v>
      </c>
    </row>
    <row r="1695" spans="2:13" ht="15" customHeight="1" x14ac:dyDescent="0.25">
      <c r="B1695" s="95"/>
      <c r="L1695" s="495">
        <f>Samples!C1678</f>
        <v>0</v>
      </c>
      <c r="M1695" s="4" t="s">
        <v>5</v>
      </c>
    </row>
    <row r="1696" spans="2:13" ht="15" customHeight="1" x14ac:dyDescent="0.25">
      <c r="B1696" s="95"/>
      <c r="L1696" s="495">
        <f>Samples!C1679</f>
        <v>0</v>
      </c>
      <c r="M1696" s="4" t="s">
        <v>5</v>
      </c>
    </row>
    <row r="1697" spans="2:13" ht="15" customHeight="1" x14ac:dyDescent="0.25">
      <c r="B1697" s="95"/>
      <c r="L1697" s="495">
        <f>Samples!C1680</f>
        <v>0</v>
      </c>
      <c r="M1697" s="4" t="s">
        <v>5</v>
      </c>
    </row>
    <row r="1698" spans="2:13" ht="15" customHeight="1" x14ac:dyDescent="0.25">
      <c r="B1698" s="95"/>
      <c r="L1698" s="495">
        <f>Samples!C1681</f>
        <v>0</v>
      </c>
      <c r="M1698" s="4" t="s">
        <v>5</v>
      </c>
    </row>
    <row r="1699" spans="2:13" ht="15" customHeight="1" x14ac:dyDescent="0.25">
      <c r="B1699" s="95"/>
      <c r="L1699" s="495">
        <f>Samples!C1682</f>
        <v>0</v>
      </c>
      <c r="M1699" s="4" t="s">
        <v>5</v>
      </c>
    </row>
    <row r="1700" spans="2:13" ht="15" customHeight="1" x14ac:dyDescent="0.25">
      <c r="B1700" s="95"/>
      <c r="L1700" s="495">
        <f>Samples!C1683</f>
        <v>0</v>
      </c>
      <c r="M1700" s="4" t="s">
        <v>5</v>
      </c>
    </row>
    <row r="1701" spans="2:13" ht="15" customHeight="1" x14ac:dyDescent="0.25">
      <c r="B1701" s="95"/>
      <c r="L1701" s="495">
        <f>Samples!C1684</f>
        <v>0</v>
      </c>
      <c r="M1701" s="4" t="s">
        <v>5</v>
      </c>
    </row>
    <row r="1702" spans="2:13" ht="15" customHeight="1" x14ac:dyDescent="0.25">
      <c r="B1702" s="95"/>
      <c r="L1702" s="495">
        <f>Samples!C1685</f>
        <v>0</v>
      </c>
      <c r="M1702" s="4" t="s">
        <v>5</v>
      </c>
    </row>
    <row r="1703" spans="2:13" ht="15" customHeight="1" x14ac:dyDescent="0.25">
      <c r="B1703" s="95"/>
      <c r="L1703" s="495">
        <f>Samples!C1686</f>
        <v>0</v>
      </c>
      <c r="M1703" s="4" t="s">
        <v>5</v>
      </c>
    </row>
    <row r="1704" spans="2:13" ht="15" customHeight="1" x14ac:dyDescent="0.25">
      <c r="B1704" s="95"/>
      <c r="L1704" s="495">
        <f>Samples!C1687</f>
        <v>0</v>
      </c>
      <c r="M1704" s="4" t="s">
        <v>5</v>
      </c>
    </row>
    <row r="1705" spans="2:13" ht="15" customHeight="1" x14ac:dyDescent="0.25">
      <c r="B1705" s="95"/>
      <c r="L1705" s="495">
        <f>Samples!C1688</f>
        <v>0</v>
      </c>
      <c r="M1705" s="4" t="s">
        <v>5</v>
      </c>
    </row>
    <row r="1706" spans="2:13" ht="15" customHeight="1" x14ac:dyDescent="0.25">
      <c r="B1706" s="95"/>
      <c r="L1706" s="495">
        <f>Samples!C1689</f>
        <v>0</v>
      </c>
      <c r="M1706" s="4" t="s">
        <v>5</v>
      </c>
    </row>
    <row r="1707" spans="2:13" ht="15" customHeight="1" x14ac:dyDescent="0.25">
      <c r="B1707" s="95"/>
      <c r="L1707" s="495">
        <f>Samples!C1690</f>
        <v>0</v>
      </c>
      <c r="M1707" s="4" t="s">
        <v>5</v>
      </c>
    </row>
    <row r="1708" spans="2:13" ht="15" customHeight="1" x14ac:dyDescent="0.25">
      <c r="B1708" s="95"/>
      <c r="L1708" s="495">
        <f>Samples!C1691</f>
        <v>0</v>
      </c>
      <c r="M1708" s="4" t="s">
        <v>5</v>
      </c>
    </row>
    <row r="1709" spans="2:13" ht="15" customHeight="1" x14ac:dyDescent="0.25">
      <c r="B1709" s="95"/>
      <c r="L1709" s="495">
        <f>Samples!C1692</f>
        <v>0</v>
      </c>
      <c r="M1709" s="4" t="s">
        <v>5</v>
      </c>
    </row>
    <row r="1710" spans="2:13" ht="15" customHeight="1" x14ac:dyDescent="0.25">
      <c r="B1710" s="95"/>
      <c r="L1710" s="495">
        <f>Samples!C1693</f>
        <v>0</v>
      </c>
      <c r="M1710" s="4" t="s">
        <v>5</v>
      </c>
    </row>
    <row r="1711" spans="2:13" ht="15" customHeight="1" x14ac:dyDescent="0.25">
      <c r="B1711" s="95"/>
      <c r="L1711" s="495">
        <f>Samples!C1694</f>
        <v>0</v>
      </c>
      <c r="M1711" s="4" t="s">
        <v>5</v>
      </c>
    </row>
    <row r="1712" spans="2:13" ht="15" customHeight="1" x14ac:dyDescent="0.25">
      <c r="B1712" s="95"/>
      <c r="L1712" s="495">
        <f>Samples!C1695</f>
        <v>0</v>
      </c>
      <c r="M1712" s="4" t="s">
        <v>5</v>
      </c>
    </row>
    <row r="1713" spans="2:13" ht="15" customHeight="1" x14ac:dyDescent="0.25">
      <c r="B1713" s="95"/>
      <c r="L1713" s="495">
        <f>Samples!C1696</f>
        <v>0</v>
      </c>
      <c r="M1713" s="4" t="s">
        <v>5</v>
      </c>
    </row>
    <row r="1714" spans="2:13" ht="15" customHeight="1" x14ac:dyDescent="0.25">
      <c r="B1714" s="95"/>
      <c r="L1714" s="495">
        <f>Samples!C1697</f>
        <v>0</v>
      </c>
      <c r="M1714" s="4" t="s">
        <v>5</v>
      </c>
    </row>
    <row r="1715" spans="2:13" ht="15" customHeight="1" x14ac:dyDescent="0.25">
      <c r="B1715" s="95"/>
      <c r="L1715" s="495">
        <f>Samples!C1698</f>
        <v>0</v>
      </c>
      <c r="M1715" s="4" t="s">
        <v>5</v>
      </c>
    </row>
    <row r="1716" spans="2:13" ht="15" customHeight="1" x14ac:dyDescent="0.25">
      <c r="B1716" s="95"/>
      <c r="L1716" s="495">
        <f>Samples!C1699</f>
        <v>0</v>
      </c>
      <c r="M1716" s="4" t="s">
        <v>5</v>
      </c>
    </row>
    <row r="1717" spans="2:13" ht="15" customHeight="1" x14ac:dyDescent="0.25">
      <c r="B1717" s="95"/>
      <c r="L1717" s="495">
        <f>Samples!C1700</f>
        <v>0</v>
      </c>
      <c r="M1717" s="4" t="s">
        <v>5</v>
      </c>
    </row>
    <row r="1718" spans="2:13" ht="15" customHeight="1" x14ac:dyDescent="0.25">
      <c r="B1718" s="95"/>
      <c r="L1718" s="495">
        <f>Samples!C1701</f>
        <v>0</v>
      </c>
      <c r="M1718" s="4" t="s">
        <v>5</v>
      </c>
    </row>
    <row r="1719" spans="2:13" ht="15" customHeight="1" x14ac:dyDescent="0.25">
      <c r="B1719" s="95"/>
      <c r="L1719" s="495">
        <f>Samples!C1702</f>
        <v>0</v>
      </c>
      <c r="M1719" s="4" t="s">
        <v>5</v>
      </c>
    </row>
    <row r="1720" spans="2:13" ht="15" customHeight="1" x14ac:dyDescent="0.25">
      <c r="B1720" s="95"/>
      <c r="L1720" s="495">
        <f>Samples!C1703</f>
        <v>0</v>
      </c>
      <c r="M1720" s="4" t="s">
        <v>5</v>
      </c>
    </row>
    <row r="1721" spans="2:13" ht="15" customHeight="1" x14ac:dyDescent="0.25">
      <c r="B1721" s="95"/>
      <c r="L1721" s="495">
        <f>Samples!C1704</f>
        <v>0</v>
      </c>
      <c r="M1721" s="4" t="s">
        <v>5</v>
      </c>
    </row>
    <row r="1722" spans="2:13" ht="15" customHeight="1" x14ac:dyDescent="0.25">
      <c r="B1722" s="95"/>
      <c r="L1722" s="495">
        <f>Samples!C1705</f>
        <v>0</v>
      </c>
      <c r="M1722" s="4" t="s">
        <v>5</v>
      </c>
    </row>
    <row r="1723" spans="2:13" ht="15" customHeight="1" x14ac:dyDescent="0.25">
      <c r="B1723" s="95"/>
      <c r="L1723" s="495">
        <f>Samples!C1706</f>
        <v>0</v>
      </c>
      <c r="M1723" s="4" t="s">
        <v>5</v>
      </c>
    </row>
    <row r="1724" spans="2:13" ht="15" customHeight="1" x14ac:dyDescent="0.25">
      <c r="B1724" s="95"/>
      <c r="L1724" s="495">
        <f>Samples!C1707</f>
        <v>0</v>
      </c>
      <c r="M1724" s="4" t="s">
        <v>5</v>
      </c>
    </row>
    <row r="1725" spans="2:13" ht="15" customHeight="1" x14ac:dyDescent="0.25">
      <c r="B1725" s="95"/>
      <c r="L1725" s="495">
        <f>Samples!C1708</f>
        <v>0</v>
      </c>
      <c r="M1725" s="4" t="s">
        <v>5</v>
      </c>
    </row>
    <row r="1726" spans="2:13" ht="15" customHeight="1" x14ac:dyDescent="0.25">
      <c r="B1726" s="95"/>
      <c r="L1726" s="495">
        <f>Samples!C1709</f>
        <v>0</v>
      </c>
      <c r="M1726" s="4" t="s">
        <v>5</v>
      </c>
    </row>
    <row r="1727" spans="2:13" ht="15" customHeight="1" x14ac:dyDescent="0.25">
      <c r="B1727" s="95"/>
      <c r="L1727" s="495">
        <f>Samples!C1710</f>
        <v>0</v>
      </c>
      <c r="M1727" s="4" t="s">
        <v>5</v>
      </c>
    </row>
    <row r="1728" spans="2:13" ht="15" customHeight="1" x14ac:dyDescent="0.25">
      <c r="B1728" s="95"/>
      <c r="L1728" s="495">
        <f>Samples!C1711</f>
        <v>0</v>
      </c>
      <c r="M1728" s="4" t="s">
        <v>5</v>
      </c>
    </row>
    <row r="1729" spans="2:13" ht="15" customHeight="1" x14ac:dyDescent="0.25">
      <c r="B1729" s="95"/>
      <c r="L1729" s="495">
        <f>Samples!C1712</f>
        <v>0</v>
      </c>
      <c r="M1729" s="4" t="s">
        <v>5</v>
      </c>
    </row>
    <row r="1730" spans="2:13" ht="15" customHeight="1" x14ac:dyDescent="0.25">
      <c r="B1730" s="95"/>
      <c r="L1730" s="495">
        <f>Samples!C1713</f>
        <v>0</v>
      </c>
      <c r="M1730" s="4" t="s">
        <v>5</v>
      </c>
    </row>
    <row r="1731" spans="2:13" ht="15" customHeight="1" x14ac:dyDescent="0.25">
      <c r="B1731" s="95"/>
      <c r="L1731" s="495">
        <f>Samples!C1714</f>
        <v>0</v>
      </c>
      <c r="M1731" s="4" t="s">
        <v>5</v>
      </c>
    </row>
    <row r="1732" spans="2:13" ht="15" customHeight="1" x14ac:dyDescent="0.25">
      <c r="B1732" s="95"/>
      <c r="L1732" s="495">
        <f>Samples!C1715</f>
        <v>0</v>
      </c>
      <c r="M1732" s="4" t="s">
        <v>5</v>
      </c>
    </row>
    <row r="1733" spans="2:13" ht="15" customHeight="1" x14ac:dyDescent="0.25">
      <c r="B1733" s="95"/>
      <c r="L1733" s="495">
        <f>Samples!C1716</f>
        <v>0</v>
      </c>
      <c r="M1733" s="4" t="s">
        <v>5</v>
      </c>
    </row>
    <row r="1734" spans="2:13" ht="15" customHeight="1" x14ac:dyDescent="0.25">
      <c r="B1734" s="95"/>
      <c r="L1734" s="495">
        <f>Samples!C1717</f>
        <v>0</v>
      </c>
      <c r="M1734" s="4" t="s">
        <v>5</v>
      </c>
    </row>
    <row r="1735" spans="2:13" ht="15" customHeight="1" x14ac:dyDescent="0.25">
      <c r="B1735" s="95"/>
      <c r="L1735" s="495">
        <f>Samples!C1718</f>
        <v>0</v>
      </c>
      <c r="M1735" s="4" t="s">
        <v>5</v>
      </c>
    </row>
    <row r="1736" spans="2:13" ht="15" customHeight="1" x14ac:dyDescent="0.25">
      <c r="B1736" s="95"/>
      <c r="L1736" s="495">
        <f>Samples!C1719</f>
        <v>0</v>
      </c>
      <c r="M1736" s="4" t="s">
        <v>5</v>
      </c>
    </row>
    <row r="1737" spans="2:13" ht="15" customHeight="1" x14ac:dyDescent="0.25">
      <c r="B1737" s="95"/>
      <c r="L1737" s="495">
        <f>Samples!C1720</f>
        <v>0</v>
      </c>
      <c r="M1737" s="4" t="s">
        <v>5</v>
      </c>
    </row>
    <row r="1738" spans="2:13" ht="15" customHeight="1" x14ac:dyDescent="0.25">
      <c r="B1738" s="95"/>
      <c r="L1738" s="495">
        <f>Samples!C1721</f>
        <v>0</v>
      </c>
      <c r="M1738" s="4" t="s">
        <v>5</v>
      </c>
    </row>
    <row r="1739" spans="2:13" ht="15" customHeight="1" x14ac:dyDescent="0.25">
      <c r="B1739" s="95"/>
      <c r="L1739" s="495">
        <f>Samples!C1722</f>
        <v>0</v>
      </c>
      <c r="M1739" s="4" t="s">
        <v>5</v>
      </c>
    </row>
    <row r="1740" spans="2:13" ht="15" customHeight="1" x14ac:dyDescent="0.25">
      <c r="B1740" s="95"/>
      <c r="L1740" s="495">
        <f>Samples!C1723</f>
        <v>0</v>
      </c>
      <c r="M1740" s="4" t="s">
        <v>5</v>
      </c>
    </row>
    <row r="1741" spans="2:13" ht="15" customHeight="1" x14ac:dyDescent="0.25">
      <c r="B1741" s="95"/>
      <c r="L1741" s="495">
        <f>Samples!C1724</f>
        <v>0</v>
      </c>
      <c r="M1741" s="4" t="s">
        <v>5</v>
      </c>
    </row>
    <row r="1742" spans="2:13" ht="15" customHeight="1" x14ac:dyDescent="0.25">
      <c r="B1742" s="95"/>
      <c r="L1742" s="495">
        <f>Samples!C1725</f>
        <v>0</v>
      </c>
      <c r="M1742" s="4" t="s">
        <v>5</v>
      </c>
    </row>
    <row r="1743" spans="2:13" ht="15" customHeight="1" x14ac:dyDescent="0.25">
      <c r="B1743" s="95"/>
      <c r="L1743" s="495">
        <f>Samples!C1726</f>
        <v>0</v>
      </c>
      <c r="M1743" s="4" t="s">
        <v>5</v>
      </c>
    </row>
    <row r="1744" spans="2:13" ht="15" customHeight="1" x14ac:dyDescent="0.25">
      <c r="B1744" s="95"/>
      <c r="L1744" s="495">
        <f>Samples!C1727</f>
        <v>0</v>
      </c>
      <c r="M1744" s="4" t="s">
        <v>5</v>
      </c>
    </row>
    <row r="1745" spans="2:13" ht="15" customHeight="1" x14ac:dyDescent="0.25">
      <c r="B1745" s="95"/>
      <c r="L1745" s="495">
        <f>Samples!C1728</f>
        <v>0</v>
      </c>
      <c r="M1745" s="4" t="s">
        <v>5</v>
      </c>
    </row>
    <row r="1746" spans="2:13" ht="15" customHeight="1" x14ac:dyDescent="0.25">
      <c r="B1746" s="95"/>
      <c r="L1746" s="495">
        <f>Samples!C1729</f>
        <v>0</v>
      </c>
      <c r="M1746" s="4" t="s">
        <v>5</v>
      </c>
    </row>
    <row r="1747" spans="2:13" ht="15" customHeight="1" x14ac:dyDescent="0.25">
      <c r="B1747" s="95"/>
      <c r="L1747" s="495">
        <f>Samples!C1730</f>
        <v>0</v>
      </c>
      <c r="M1747" s="4" t="s">
        <v>5</v>
      </c>
    </row>
    <row r="1748" spans="2:13" ht="15" customHeight="1" x14ac:dyDescent="0.25">
      <c r="B1748" s="95"/>
      <c r="L1748" s="495">
        <f>Samples!C1731</f>
        <v>0</v>
      </c>
      <c r="M1748" s="4" t="s">
        <v>5</v>
      </c>
    </row>
    <row r="1749" spans="2:13" ht="15" customHeight="1" x14ac:dyDescent="0.25">
      <c r="B1749" s="95"/>
      <c r="L1749" s="495">
        <f>Samples!C1732</f>
        <v>0</v>
      </c>
      <c r="M1749" s="4" t="s">
        <v>5</v>
      </c>
    </row>
    <row r="1750" spans="2:13" ht="15" customHeight="1" x14ac:dyDescent="0.25">
      <c r="B1750" s="95"/>
      <c r="L1750" s="495">
        <f>Samples!C1733</f>
        <v>0</v>
      </c>
      <c r="M1750" s="4" t="s">
        <v>5</v>
      </c>
    </row>
    <row r="1751" spans="2:13" ht="15" customHeight="1" x14ac:dyDescent="0.25">
      <c r="B1751" s="95"/>
      <c r="L1751" s="495">
        <f>Samples!C1734</f>
        <v>0</v>
      </c>
      <c r="M1751" s="4" t="s">
        <v>5</v>
      </c>
    </row>
    <row r="1752" spans="2:13" ht="15" customHeight="1" x14ac:dyDescent="0.25">
      <c r="B1752" s="95"/>
      <c r="L1752" s="495">
        <f>Samples!C1735</f>
        <v>0</v>
      </c>
      <c r="M1752" s="4" t="s">
        <v>5</v>
      </c>
    </row>
    <row r="1753" spans="2:13" ht="15" customHeight="1" x14ac:dyDescent="0.25">
      <c r="B1753" s="95"/>
      <c r="L1753" s="495">
        <f>Samples!C1736</f>
        <v>0</v>
      </c>
      <c r="M1753" s="4" t="s">
        <v>5</v>
      </c>
    </row>
    <row r="1754" spans="2:13" ht="15" customHeight="1" x14ac:dyDescent="0.25">
      <c r="B1754" s="95"/>
      <c r="L1754" s="495">
        <f>Samples!C1737</f>
        <v>0</v>
      </c>
      <c r="M1754" s="4" t="s">
        <v>5</v>
      </c>
    </row>
    <row r="1755" spans="2:13" ht="15" customHeight="1" x14ac:dyDescent="0.25">
      <c r="B1755" s="95"/>
      <c r="L1755" s="495">
        <f>Samples!C1738</f>
        <v>0</v>
      </c>
      <c r="M1755" s="4" t="s">
        <v>5</v>
      </c>
    </row>
    <row r="1756" spans="2:13" ht="15" customHeight="1" x14ac:dyDescent="0.25">
      <c r="B1756" s="95"/>
      <c r="L1756" s="495">
        <f>Samples!C1739</f>
        <v>0</v>
      </c>
      <c r="M1756" s="4" t="s">
        <v>5</v>
      </c>
    </row>
    <row r="1757" spans="2:13" ht="15" customHeight="1" x14ac:dyDescent="0.25">
      <c r="B1757" s="95"/>
      <c r="L1757" s="495">
        <f>Samples!C1740</f>
        <v>0</v>
      </c>
      <c r="M1757" s="4" t="s">
        <v>5</v>
      </c>
    </row>
    <row r="1758" spans="2:13" ht="15" customHeight="1" x14ac:dyDescent="0.25">
      <c r="B1758" s="95"/>
      <c r="L1758" s="495">
        <f>Samples!C1741</f>
        <v>0</v>
      </c>
      <c r="M1758" s="4" t="s">
        <v>5</v>
      </c>
    </row>
    <row r="1759" spans="2:13" ht="15" customHeight="1" x14ac:dyDescent="0.25">
      <c r="B1759" s="95"/>
      <c r="L1759" s="495">
        <f>Samples!C1742</f>
        <v>0</v>
      </c>
      <c r="M1759" s="4" t="s">
        <v>5</v>
      </c>
    </row>
    <row r="1760" spans="2:13" ht="15" customHeight="1" x14ac:dyDescent="0.25">
      <c r="B1760" s="95"/>
      <c r="L1760" s="495">
        <f>Samples!C1743</f>
        <v>0</v>
      </c>
      <c r="M1760" s="4" t="s">
        <v>5</v>
      </c>
    </row>
    <row r="1761" spans="2:13" ht="15" customHeight="1" x14ac:dyDescent="0.25">
      <c r="B1761" s="95"/>
      <c r="L1761" s="495">
        <f>Samples!C1744</f>
        <v>0</v>
      </c>
      <c r="M1761" s="4" t="s">
        <v>5</v>
      </c>
    </row>
    <row r="1762" spans="2:13" ht="15" customHeight="1" x14ac:dyDescent="0.25">
      <c r="B1762" s="95"/>
      <c r="L1762" s="495">
        <f>Samples!C1745</f>
        <v>0</v>
      </c>
      <c r="M1762" s="4" t="s">
        <v>5</v>
      </c>
    </row>
    <row r="1763" spans="2:13" ht="15" customHeight="1" x14ac:dyDescent="0.25">
      <c r="B1763" s="95"/>
      <c r="L1763" s="495">
        <f>Samples!C1746</f>
        <v>0</v>
      </c>
      <c r="M1763" s="4" t="s">
        <v>5</v>
      </c>
    </row>
    <row r="1764" spans="2:13" ht="15" customHeight="1" x14ac:dyDescent="0.25">
      <c r="B1764" s="95"/>
      <c r="L1764" s="495">
        <f>Samples!C1747</f>
        <v>0</v>
      </c>
      <c r="M1764" s="4" t="s">
        <v>5</v>
      </c>
    </row>
    <row r="1765" spans="2:13" ht="15" customHeight="1" x14ac:dyDescent="0.25">
      <c r="B1765" s="95"/>
      <c r="L1765" s="495">
        <f>Samples!C1748</f>
        <v>0</v>
      </c>
      <c r="M1765" s="4" t="s">
        <v>5</v>
      </c>
    </row>
    <row r="1766" spans="2:13" ht="15" customHeight="1" x14ac:dyDescent="0.25">
      <c r="B1766" s="95"/>
      <c r="L1766" s="495">
        <f>Samples!C1749</f>
        <v>0</v>
      </c>
      <c r="M1766" s="4" t="s">
        <v>5</v>
      </c>
    </row>
    <row r="1767" spans="2:13" ht="15" customHeight="1" x14ac:dyDescent="0.25">
      <c r="B1767" s="95"/>
      <c r="L1767" s="495">
        <f>Samples!C1750</f>
        <v>0</v>
      </c>
      <c r="M1767" s="4" t="s">
        <v>5</v>
      </c>
    </row>
    <row r="1768" spans="2:13" ht="15" customHeight="1" x14ac:dyDescent="0.25">
      <c r="B1768" s="95"/>
      <c r="L1768" s="495">
        <f>Samples!C1751</f>
        <v>0</v>
      </c>
      <c r="M1768" s="4" t="s">
        <v>5</v>
      </c>
    </row>
    <row r="1769" spans="2:13" ht="15" customHeight="1" x14ac:dyDescent="0.25">
      <c r="B1769" s="95"/>
      <c r="L1769" s="495">
        <f>Samples!C1752</f>
        <v>0</v>
      </c>
      <c r="M1769" s="4" t="s">
        <v>5</v>
      </c>
    </row>
    <row r="1770" spans="2:13" ht="15" customHeight="1" x14ac:dyDescent="0.25">
      <c r="B1770" s="95"/>
      <c r="L1770" s="495">
        <f>Samples!C1753</f>
        <v>0</v>
      </c>
      <c r="M1770" s="4" t="s">
        <v>5</v>
      </c>
    </row>
    <row r="1771" spans="2:13" ht="15" customHeight="1" x14ac:dyDescent="0.25">
      <c r="B1771" s="95"/>
      <c r="L1771" s="495">
        <f>Samples!C1754</f>
        <v>0</v>
      </c>
      <c r="M1771" s="4" t="s">
        <v>5</v>
      </c>
    </row>
    <row r="1772" spans="2:13" ht="15" customHeight="1" x14ac:dyDescent="0.25">
      <c r="B1772" s="95"/>
      <c r="L1772" s="495">
        <f>Samples!C1755</f>
        <v>0</v>
      </c>
      <c r="M1772" s="4" t="s">
        <v>5</v>
      </c>
    </row>
    <row r="1773" spans="2:13" ht="15" customHeight="1" x14ac:dyDescent="0.25">
      <c r="B1773" s="95"/>
      <c r="L1773" s="495">
        <f>Samples!C1756</f>
        <v>0</v>
      </c>
      <c r="M1773" s="4" t="s">
        <v>5</v>
      </c>
    </row>
    <row r="1774" spans="2:13" ht="15" customHeight="1" x14ac:dyDescent="0.25">
      <c r="B1774" s="95"/>
      <c r="L1774" s="495">
        <f>Samples!C1757</f>
        <v>0</v>
      </c>
      <c r="M1774" s="4" t="s">
        <v>5</v>
      </c>
    </row>
    <row r="1775" spans="2:13" ht="15" customHeight="1" x14ac:dyDescent="0.25">
      <c r="B1775" s="95"/>
      <c r="L1775" s="495">
        <f>Samples!C1758</f>
        <v>0</v>
      </c>
      <c r="M1775" s="4" t="s">
        <v>5</v>
      </c>
    </row>
    <row r="1776" spans="2:13" ht="15" customHeight="1" x14ac:dyDescent="0.25">
      <c r="B1776" s="95"/>
      <c r="L1776" s="495">
        <f>Samples!C1759</f>
        <v>0</v>
      </c>
      <c r="M1776" s="4" t="s">
        <v>5</v>
      </c>
    </row>
    <row r="1777" spans="2:13" ht="15" customHeight="1" x14ac:dyDescent="0.25">
      <c r="B1777" s="95"/>
      <c r="L1777" s="495">
        <f>Samples!C1760</f>
        <v>0</v>
      </c>
      <c r="M1777" s="4" t="s">
        <v>5</v>
      </c>
    </row>
    <row r="1778" spans="2:13" ht="15" customHeight="1" x14ac:dyDescent="0.25">
      <c r="B1778" s="95"/>
      <c r="L1778" s="495">
        <f>Samples!C1761</f>
        <v>0</v>
      </c>
      <c r="M1778" s="4" t="s">
        <v>5</v>
      </c>
    </row>
    <row r="1779" spans="2:13" ht="15" customHeight="1" x14ac:dyDescent="0.25">
      <c r="B1779" s="95"/>
      <c r="L1779" s="495">
        <f>Samples!C1762</f>
        <v>0</v>
      </c>
      <c r="M1779" s="4" t="s">
        <v>5</v>
      </c>
    </row>
    <row r="1780" spans="2:13" ht="15" customHeight="1" x14ac:dyDescent="0.25">
      <c r="B1780" s="95"/>
      <c r="L1780" s="495">
        <f>Samples!C1763</f>
        <v>0</v>
      </c>
      <c r="M1780" s="4" t="s">
        <v>5</v>
      </c>
    </row>
    <row r="1781" spans="2:13" ht="15" customHeight="1" x14ac:dyDescent="0.25">
      <c r="B1781" s="95"/>
      <c r="L1781" s="495">
        <f>Samples!C1764</f>
        <v>0</v>
      </c>
      <c r="M1781" s="4" t="s">
        <v>5</v>
      </c>
    </row>
    <row r="1782" spans="2:13" ht="15" customHeight="1" x14ac:dyDescent="0.25">
      <c r="B1782" s="95"/>
      <c r="L1782" s="495">
        <f>Samples!C1765</f>
        <v>0</v>
      </c>
      <c r="M1782" s="4" t="s">
        <v>5</v>
      </c>
    </row>
    <row r="1783" spans="2:13" ht="15" customHeight="1" x14ac:dyDescent="0.25">
      <c r="B1783" s="95"/>
      <c r="L1783" s="495">
        <f>Samples!C1766</f>
        <v>0</v>
      </c>
      <c r="M1783" s="4" t="s">
        <v>5</v>
      </c>
    </row>
    <row r="1784" spans="2:13" ht="15" customHeight="1" x14ac:dyDescent="0.25">
      <c r="B1784" s="95"/>
      <c r="L1784" s="495">
        <f>Samples!C1767</f>
        <v>0</v>
      </c>
      <c r="M1784" s="4" t="s">
        <v>5</v>
      </c>
    </row>
    <row r="1785" spans="2:13" ht="15" customHeight="1" x14ac:dyDescent="0.25">
      <c r="B1785" s="95"/>
      <c r="L1785" s="495">
        <f>Samples!C1768</f>
        <v>0</v>
      </c>
      <c r="M1785" s="4" t="s">
        <v>5</v>
      </c>
    </row>
    <row r="1786" spans="2:13" ht="15" customHeight="1" x14ac:dyDescent="0.25">
      <c r="B1786" s="95"/>
      <c r="L1786" s="495">
        <f>Samples!C1769</f>
        <v>0</v>
      </c>
      <c r="M1786" s="4" t="s">
        <v>5</v>
      </c>
    </row>
    <row r="1787" spans="2:13" ht="15" customHeight="1" x14ac:dyDescent="0.25">
      <c r="B1787" s="95"/>
      <c r="L1787" s="495">
        <f>Samples!C1770</f>
        <v>0</v>
      </c>
      <c r="M1787" s="4" t="s">
        <v>5</v>
      </c>
    </row>
    <row r="1788" spans="2:13" ht="15" customHeight="1" x14ac:dyDescent="0.25">
      <c r="B1788" s="95"/>
      <c r="L1788" s="495">
        <f>Samples!C1771</f>
        <v>0</v>
      </c>
      <c r="M1788" s="4" t="s">
        <v>5</v>
      </c>
    </row>
    <row r="1789" spans="2:13" ht="15" customHeight="1" x14ac:dyDescent="0.25">
      <c r="B1789" s="95"/>
      <c r="L1789" s="495">
        <f>Samples!C1772</f>
        <v>0</v>
      </c>
      <c r="M1789" s="4" t="s">
        <v>5</v>
      </c>
    </row>
    <row r="1790" spans="2:13" ht="15" customHeight="1" x14ac:dyDescent="0.25">
      <c r="B1790" s="95"/>
      <c r="L1790" s="495">
        <f>Samples!C1773</f>
        <v>0</v>
      </c>
      <c r="M1790" s="4" t="s">
        <v>5</v>
      </c>
    </row>
    <row r="1791" spans="2:13" ht="15" customHeight="1" x14ac:dyDescent="0.25">
      <c r="B1791" s="95"/>
      <c r="L1791" s="495">
        <f>Samples!C1774</f>
        <v>0</v>
      </c>
      <c r="M1791" s="4" t="s">
        <v>5</v>
      </c>
    </row>
    <row r="1792" spans="2:13" ht="15" customHeight="1" x14ac:dyDescent="0.25">
      <c r="B1792" s="95"/>
      <c r="L1792" s="495">
        <f>Samples!C1775</f>
        <v>0</v>
      </c>
      <c r="M1792" s="4" t="s">
        <v>5</v>
      </c>
    </row>
    <row r="1793" spans="2:13" ht="15" customHeight="1" x14ac:dyDescent="0.25">
      <c r="B1793" s="95"/>
      <c r="L1793" s="495">
        <f>Samples!C1776</f>
        <v>0</v>
      </c>
      <c r="M1793" s="4" t="s">
        <v>5</v>
      </c>
    </row>
    <row r="1794" spans="2:13" ht="15" customHeight="1" x14ac:dyDescent="0.25">
      <c r="B1794" s="95"/>
      <c r="L1794" s="495">
        <f>Samples!C1777</f>
        <v>0</v>
      </c>
      <c r="M1794" s="4" t="s">
        <v>5</v>
      </c>
    </row>
    <row r="1795" spans="2:13" ht="15" customHeight="1" x14ac:dyDescent="0.25">
      <c r="B1795" s="95"/>
      <c r="L1795" s="495">
        <f>Samples!C1778</f>
        <v>0</v>
      </c>
      <c r="M1795" s="4" t="s">
        <v>5</v>
      </c>
    </row>
    <row r="1796" spans="2:13" ht="15" customHeight="1" x14ac:dyDescent="0.25">
      <c r="B1796" s="95"/>
      <c r="L1796" s="495">
        <f>Samples!C1779</f>
        <v>0</v>
      </c>
      <c r="M1796" s="4" t="s">
        <v>5</v>
      </c>
    </row>
    <row r="1797" spans="2:13" ht="15" customHeight="1" x14ac:dyDescent="0.25">
      <c r="B1797" s="95"/>
      <c r="L1797" s="495">
        <f>Samples!C1780</f>
        <v>0</v>
      </c>
      <c r="M1797" s="4" t="s">
        <v>5</v>
      </c>
    </row>
    <row r="1798" spans="2:13" ht="15" customHeight="1" x14ac:dyDescent="0.25">
      <c r="B1798" s="95"/>
      <c r="L1798" s="495">
        <f>Samples!C1781</f>
        <v>0</v>
      </c>
      <c r="M1798" s="4" t="s">
        <v>5</v>
      </c>
    </row>
    <row r="1799" spans="2:13" ht="15" customHeight="1" x14ac:dyDescent="0.25">
      <c r="B1799" s="95"/>
      <c r="L1799" s="495">
        <f>Samples!C1782</f>
        <v>0</v>
      </c>
      <c r="M1799" s="4" t="s">
        <v>5</v>
      </c>
    </row>
    <row r="1800" spans="2:13" ht="15" customHeight="1" x14ac:dyDescent="0.25">
      <c r="B1800" s="95"/>
      <c r="L1800" s="495">
        <f>Samples!C1783</f>
        <v>0</v>
      </c>
      <c r="M1800" s="4" t="s">
        <v>5</v>
      </c>
    </row>
    <row r="1801" spans="2:13" ht="15" customHeight="1" x14ac:dyDescent="0.25">
      <c r="B1801" s="95"/>
      <c r="L1801" s="495">
        <f>Samples!C1784</f>
        <v>0</v>
      </c>
      <c r="M1801" s="4" t="s">
        <v>5</v>
      </c>
    </row>
    <row r="1802" spans="2:13" ht="15" customHeight="1" x14ac:dyDescent="0.25">
      <c r="B1802" s="95"/>
      <c r="L1802" s="495">
        <f>Samples!C1785</f>
        <v>0</v>
      </c>
      <c r="M1802" s="4" t="s">
        <v>5</v>
      </c>
    </row>
    <row r="1803" spans="2:13" ht="15" customHeight="1" x14ac:dyDescent="0.25">
      <c r="B1803" s="95"/>
      <c r="L1803" s="495">
        <f>Samples!C1786</f>
        <v>0</v>
      </c>
      <c r="M1803" s="4" t="s">
        <v>5</v>
      </c>
    </row>
    <row r="1804" spans="2:13" ht="15" customHeight="1" x14ac:dyDescent="0.25">
      <c r="B1804" s="95"/>
      <c r="L1804" s="495">
        <f>Samples!C1787</f>
        <v>0</v>
      </c>
      <c r="M1804" s="4" t="s">
        <v>5</v>
      </c>
    </row>
    <row r="1805" spans="2:13" ht="15" customHeight="1" x14ac:dyDescent="0.25">
      <c r="B1805" s="95"/>
      <c r="L1805" s="495">
        <f>Samples!C1788</f>
        <v>0</v>
      </c>
      <c r="M1805" s="4" t="s">
        <v>5</v>
      </c>
    </row>
    <row r="1806" spans="2:13" ht="15" customHeight="1" x14ac:dyDescent="0.25">
      <c r="B1806" s="95"/>
      <c r="L1806" s="495">
        <f>Samples!C1789</f>
        <v>0</v>
      </c>
      <c r="M1806" s="4" t="s">
        <v>5</v>
      </c>
    </row>
    <row r="1807" spans="2:13" ht="15" customHeight="1" x14ac:dyDescent="0.25">
      <c r="B1807" s="95"/>
      <c r="L1807" s="495">
        <f>Samples!C1790</f>
        <v>0</v>
      </c>
      <c r="M1807" s="4" t="s">
        <v>5</v>
      </c>
    </row>
    <row r="1808" spans="2:13" ht="15" customHeight="1" x14ac:dyDescent="0.25">
      <c r="B1808" s="95"/>
      <c r="L1808" s="495">
        <f>Samples!C1791</f>
        <v>0</v>
      </c>
      <c r="M1808" s="4" t="s">
        <v>5</v>
      </c>
    </row>
    <row r="1809" spans="2:13" ht="15" customHeight="1" x14ac:dyDescent="0.25">
      <c r="B1809" s="95"/>
      <c r="L1809" s="495">
        <f>Samples!C1792</f>
        <v>0</v>
      </c>
      <c r="M1809" s="4" t="s">
        <v>5</v>
      </c>
    </row>
    <row r="1810" spans="2:13" ht="15" customHeight="1" x14ac:dyDescent="0.25">
      <c r="B1810" s="95"/>
      <c r="L1810" s="495">
        <f>Samples!C1793</f>
        <v>0</v>
      </c>
      <c r="M1810" s="4" t="s">
        <v>5</v>
      </c>
    </row>
    <row r="1811" spans="2:13" ht="15" customHeight="1" x14ac:dyDescent="0.25">
      <c r="B1811" s="95"/>
      <c r="L1811" s="495">
        <f>Samples!C1794</f>
        <v>0</v>
      </c>
      <c r="M1811" s="4" t="s">
        <v>5</v>
      </c>
    </row>
    <row r="1812" spans="2:13" ht="15" customHeight="1" x14ac:dyDescent="0.25">
      <c r="B1812" s="95"/>
      <c r="L1812" s="495">
        <f>Samples!C1795</f>
        <v>0</v>
      </c>
      <c r="M1812" s="4" t="s">
        <v>5</v>
      </c>
    </row>
    <row r="1813" spans="2:13" ht="15" customHeight="1" x14ac:dyDescent="0.25">
      <c r="B1813" s="95"/>
      <c r="L1813" s="495">
        <f>Samples!C1796</f>
        <v>0</v>
      </c>
      <c r="M1813" s="4" t="s">
        <v>5</v>
      </c>
    </row>
    <row r="1814" spans="2:13" ht="15" customHeight="1" x14ac:dyDescent="0.25">
      <c r="B1814" s="95"/>
      <c r="L1814" s="495">
        <f>Samples!C1797</f>
        <v>0</v>
      </c>
      <c r="M1814" s="4" t="s">
        <v>5</v>
      </c>
    </row>
    <row r="1815" spans="2:13" ht="15" customHeight="1" x14ac:dyDescent="0.25">
      <c r="B1815" s="95"/>
      <c r="L1815" s="495">
        <f>Samples!C1798</f>
        <v>0</v>
      </c>
    </row>
    <row r="1816" spans="2:13" ht="15" customHeight="1" x14ac:dyDescent="0.25">
      <c r="B1816" s="95"/>
      <c r="L1816" s="495">
        <f>Samples!C1799</f>
        <v>0</v>
      </c>
    </row>
    <row r="1817" spans="2:13" ht="15" customHeight="1" x14ac:dyDescent="0.25">
      <c r="B1817" s="95"/>
      <c r="L1817" s="495">
        <f>Samples!C1800</f>
        <v>0</v>
      </c>
    </row>
    <row r="1818" spans="2:13" ht="15" customHeight="1" x14ac:dyDescent="0.25">
      <c r="B1818" s="95"/>
      <c r="L1818" s="495">
        <f>Samples!C1801</f>
        <v>0</v>
      </c>
    </row>
    <row r="1819" spans="2:13" ht="15" customHeight="1" x14ac:dyDescent="0.25">
      <c r="B1819" s="95"/>
      <c r="L1819" s="495">
        <f>Samples!C1802</f>
        <v>0</v>
      </c>
    </row>
    <row r="1820" spans="2:13" ht="15" customHeight="1" x14ac:dyDescent="0.25">
      <c r="B1820" s="95"/>
      <c r="L1820" s="495">
        <f>Samples!C1803</f>
        <v>0</v>
      </c>
    </row>
    <row r="1821" spans="2:13" ht="15" customHeight="1" x14ac:dyDescent="0.25">
      <c r="B1821" s="95"/>
      <c r="L1821" s="495">
        <f>Samples!C1804</f>
        <v>0</v>
      </c>
    </row>
    <row r="1822" spans="2:13" ht="15" customHeight="1" x14ac:dyDescent="0.25">
      <c r="B1822" s="95"/>
      <c r="L1822" s="495">
        <f>Samples!C1805</f>
        <v>0</v>
      </c>
    </row>
    <row r="1823" spans="2:13" ht="15" customHeight="1" x14ac:dyDescent="0.25">
      <c r="B1823" s="95"/>
      <c r="L1823" s="495">
        <f>Samples!C1806</f>
        <v>0</v>
      </c>
    </row>
    <row r="1824" spans="2:13" ht="15" customHeight="1" x14ac:dyDescent="0.25">
      <c r="B1824" s="95"/>
      <c r="L1824" s="495">
        <f>Samples!C1807</f>
        <v>0</v>
      </c>
    </row>
    <row r="1825" spans="2:12" ht="15" customHeight="1" x14ac:dyDescent="0.25">
      <c r="B1825" s="95"/>
      <c r="L1825" s="495">
        <f>Samples!C1808</f>
        <v>0</v>
      </c>
    </row>
    <row r="1826" spans="2:12" ht="15" customHeight="1" x14ac:dyDescent="0.25">
      <c r="B1826" s="95"/>
      <c r="L1826" s="495">
        <f>Samples!C1809</f>
        <v>0</v>
      </c>
    </row>
    <row r="1827" spans="2:12" ht="15" customHeight="1" x14ac:dyDescent="0.25">
      <c r="B1827" s="95"/>
      <c r="L1827" s="495">
        <f>Samples!C1810</f>
        <v>0</v>
      </c>
    </row>
    <row r="1828" spans="2:12" ht="15" customHeight="1" x14ac:dyDescent="0.25">
      <c r="B1828" s="95"/>
      <c r="L1828" s="495">
        <f>Samples!C1811</f>
        <v>0</v>
      </c>
    </row>
    <row r="1829" spans="2:12" ht="15" customHeight="1" x14ac:dyDescent="0.25">
      <c r="B1829" s="95"/>
      <c r="L1829" s="495">
        <f>Samples!C1812</f>
        <v>0</v>
      </c>
    </row>
    <row r="1830" spans="2:12" ht="15" customHeight="1" x14ac:dyDescent="0.25">
      <c r="B1830" s="95"/>
      <c r="L1830" s="495">
        <f>Samples!C1813</f>
        <v>0</v>
      </c>
    </row>
    <row r="1831" spans="2:12" ht="15" customHeight="1" x14ac:dyDescent="0.25">
      <c r="B1831" s="95"/>
      <c r="L1831" s="495">
        <f>Samples!C1814</f>
        <v>0</v>
      </c>
    </row>
    <row r="1832" spans="2:12" ht="15" customHeight="1" x14ac:dyDescent="0.25">
      <c r="B1832" s="95"/>
      <c r="L1832" s="495">
        <f>Samples!C1815</f>
        <v>0</v>
      </c>
    </row>
    <row r="1833" spans="2:12" ht="15" customHeight="1" x14ac:dyDescent="0.25">
      <c r="B1833" s="95"/>
      <c r="L1833" s="495">
        <f>Samples!C1816</f>
        <v>0</v>
      </c>
    </row>
    <row r="1834" spans="2:12" ht="15" customHeight="1" x14ac:dyDescent="0.25">
      <c r="B1834" s="95"/>
      <c r="L1834" s="495">
        <f>Samples!C1817</f>
        <v>0</v>
      </c>
    </row>
    <row r="1835" spans="2:12" ht="15" customHeight="1" x14ac:dyDescent="0.25">
      <c r="B1835" s="95"/>
      <c r="L1835" s="495">
        <f>Samples!C1818</f>
        <v>0</v>
      </c>
    </row>
    <row r="1836" spans="2:12" ht="15" customHeight="1" x14ac:dyDescent="0.25">
      <c r="B1836" s="95"/>
      <c r="L1836" s="495">
        <f>Samples!C1819</f>
        <v>0</v>
      </c>
    </row>
    <row r="1837" spans="2:12" ht="15" customHeight="1" x14ac:dyDescent="0.25">
      <c r="B1837" s="95"/>
      <c r="L1837" s="495">
        <f>Samples!C1820</f>
        <v>0</v>
      </c>
    </row>
    <row r="1838" spans="2:12" ht="15" customHeight="1" x14ac:dyDescent="0.25">
      <c r="B1838" s="95"/>
      <c r="L1838" s="495">
        <f>Samples!C1821</f>
        <v>0</v>
      </c>
    </row>
    <row r="1839" spans="2:12" ht="15" customHeight="1" x14ac:dyDescent="0.25">
      <c r="B1839" s="95"/>
      <c r="L1839" s="495">
        <f>Samples!C1822</f>
        <v>0</v>
      </c>
    </row>
    <row r="1840" spans="2:12" ht="15" customHeight="1" x14ac:dyDescent="0.25">
      <c r="B1840" s="95"/>
      <c r="L1840" s="495">
        <f>Samples!C1823</f>
        <v>0</v>
      </c>
    </row>
    <row r="1841" spans="2:12" ht="15" customHeight="1" x14ac:dyDescent="0.25">
      <c r="B1841" s="95"/>
      <c r="L1841" s="495">
        <f>Samples!C1824</f>
        <v>0</v>
      </c>
    </row>
    <row r="1842" spans="2:12" ht="15" customHeight="1" x14ac:dyDescent="0.25">
      <c r="B1842" s="95"/>
      <c r="L1842" s="495">
        <f>Samples!C1825</f>
        <v>0</v>
      </c>
    </row>
    <row r="1843" spans="2:12" ht="15" customHeight="1" x14ac:dyDescent="0.25">
      <c r="B1843" s="95"/>
      <c r="L1843" s="495">
        <f>Samples!C1826</f>
        <v>0</v>
      </c>
    </row>
    <row r="1844" spans="2:12" ht="15" customHeight="1" x14ac:dyDescent="0.25">
      <c r="B1844" s="95"/>
      <c r="L1844" s="495">
        <f>Samples!C1827</f>
        <v>0</v>
      </c>
    </row>
    <row r="1845" spans="2:12" ht="15" customHeight="1" x14ac:dyDescent="0.25">
      <c r="B1845" s="95"/>
      <c r="L1845" s="495">
        <f>Samples!C1828</f>
        <v>0</v>
      </c>
    </row>
    <row r="1846" spans="2:12" ht="15" customHeight="1" x14ac:dyDescent="0.25">
      <c r="B1846" s="95"/>
      <c r="L1846" s="495">
        <f>Samples!C1829</f>
        <v>0</v>
      </c>
    </row>
    <row r="1847" spans="2:12" ht="15" customHeight="1" x14ac:dyDescent="0.25">
      <c r="B1847" s="95"/>
      <c r="L1847" s="495">
        <f>Samples!C1830</f>
        <v>0</v>
      </c>
    </row>
    <row r="1848" spans="2:12" ht="15" customHeight="1" x14ac:dyDescent="0.25">
      <c r="B1848" s="95"/>
      <c r="L1848" s="495">
        <f>Samples!C1831</f>
        <v>0</v>
      </c>
    </row>
    <row r="1849" spans="2:12" ht="15" customHeight="1" x14ac:dyDescent="0.25">
      <c r="B1849" s="95"/>
      <c r="L1849" s="495">
        <f>Samples!C1832</f>
        <v>0</v>
      </c>
    </row>
    <row r="1850" spans="2:12" ht="15" customHeight="1" x14ac:dyDescent="0.25">
      <c r="B1850" s="95"/>
      <c r="L1850" s="495">
        <f>Samples!C1833</f>
        <v>0</v>
      </c>
    </row>
    <row r="1851" spans="2:12" ht="15" customHeight="1" x14ac:dyDescent="0.25">
      <c r="B1851" s="95"/>
      <c r="L1851" s="495">
        <f>Samples!C1834</f>
        <v>0</v>
      </c>
    </row>
    <row r="1852" spans="2:12" ht="15" customHeight="1" x14ac:dyDescent="0.25">
      <c r="B1852" s="95"/>
      <c r="L1852" s="495">
        <f>Samples!C1835</f>
        <v>0</v>
      </c>
    </row>
    <row r="1853" spans="2:12" ht="15" customHeight="1" x14ac:dyDescent="0.25">
      <c r="B1853" s="95"/>
      <c r="L1853" s="495">
        <f>Samples!C1836</f>
        <v>0</v>
      </c>
    </row>
    <row r="1854" spans="2:12" ht="15" customHeight="1" x14ac:dyDescent="0.25">
      <c r="B1854" s="95"/>
      <c r="L1854" s="495">
        <f>Samples!C1837</f>
        <v>0</v>
      </c>
    </row>
    <row r="1855" spans="2:12" ht="15" customHeight="1" x14ac:dyDescent="0.25">
      <c r="B1855" s="95"/>
      <c r="L1855" s="495">
        <f>Samples!C1838</f>
        <v>0</v>
      </c>
    </row>
    <row r="1856" spans="2:12" ht="15" customHeight="1" x14ac:dyDescent="0.25">
      <c r="B1856" s="95"/>
      <c r="L1856" s="495">
        <f>Samples!C1839</f>
        <v>0</v>
      </c>
    </row>
    <row r="1857" spans="2:12" ht="15" customHeight="1" x14ac:dyDescent="0.25">
      <c r="B1857" s="95"/>
      <c r="L1857" s="495">
        <f>Samples!C1840</f>
        <v>0</v>
      </c>
    </row>
    <row r="1858" spans="2:12" ht="15" customHeight="1" x14ac:dyDescent="0.25">
      <c r="B1858" s="95"/>
      <c r="L1858" s="495">
        <f>Samples!C1841</f>
        <v>0</v>
      </c>
    </row>
    <row r="1859" spans="2:12" ht="15" customHeight="1" x14ac:dyDescent="0.25">
      <c r="B1859" s="95"/>
      <c r="L1859" s="495">
        <f>Samples!C1842</f>
        <v>0</v>
      </c>
    </row>
    <row r="1860" spans="2:12" ht="15" customHeight="1" x14ac:dyDescent="0.25">
      <c r="B1860" s="95"/>
      <c r="L1860" s="495">
        <f>Samples!C1843</f>
        <v>0</v>
      </c>
    </row>
    <row r="1861" spans="2:12" ht="15" customHeight="1" x14ac:dyDescent="0.25">
      <c r="B1861" s="95"/>
      <c r="L1861" s="495">
        <f>Samples!C1844</f>
        <v>0</v>
      </c>
    </row>
    <row r="1862" spans="2:12" ht="15" customHeight="1" x14ac:dyDescent="0.25">
      <c r="B1862" s="95"/>
      <c r="L1862" s="495">
        <f>Samples!C1845</f>
        <v>0</v>
      </c>
    </row>
    <row r="1863" spans="2:12" ht="15" customHeight="1" x14ac:dyDescent="0.25">
      <c r="B1863" s="95"/>
      <c r="L1863" s="495">
        <f>Samples!C1846</f>
        <v>0</v>
      </c>
    </row>
    <row r="1864" spans="2:12" ht="15" customHeight="1" x14ac:dyDescent="0.25">
      <c r="B1864" s="95"/>
      <c r="L1864" s="495">
        <f>Samples!C1847</f>
        <v>0</v>
      </c>
    </row>
    <row r="1865" spans="2:12" ht="15" customHeight="1" x14ac:dyDescent="0.25">
      <c r="B1865" s="95"/>
      <c r="L1865" s="495">
        <f>Samples!C1848</f>
        <v>0</v>
      </c>
    </row>
    <row r="1866" spans="2:12" ht="15" customHeight="1" x14ac:dyDescent="0.25">
      <c r="B1866" s="95"/>
      <c r="L1866" s="495">
        <f>Samples!C1849</f>
        <v>0</v>
      </c>
    </row>
    <row r="1867" spans="2:12" ht="15" customHeight="1" x14ac:dyDescent="0.25">
      <c r="B1867" s="95"/>
      <c r="L1867" s="495">
        <f>Samples!C1850</f>
        <v>0</v>
      </c>
    </row>
    <row r="1868" spans="2:12" ht="15" customHeight="1" x14ac:dyDescent="0.25">
      <c r="B1868" s="95"/>
      <c r="L1868" s="495">
        <f>Samples!C1851</f>
        <v>0</v>
      </c>
    </row>
    <row r="1869" spans="2:12" ht="15" customHeight="1" x14ac:dyDescent="0.25">
      <c r="B1869" s="95"/>
      <c r="L1869" s="495">
        <f>Samples!C1852</f>
        <v>0</v>
      </c>
    </row>
    <row r="1870" spans="2:12" ht="15" customHeight="1" x14ac:dyDescent="0.25">
      <c r="B1870" s="95"/>
      <c r="L1870" s="495">
        <f>Samples!C1853</f>
        <v>0</v>
      </c>
    </row>
    <row r="1871" spans="2:12" ht="15" customHeight="1" x14ac:dyDescent="0.25">
      <c r="B1871" s="95"/>
      <c r="L1871" s="495">
        <f>Samples!C1854</f>
        <v>0</v>
      </c>
    </row>
    <row r="1872" spans="2:12" ht="15" customHeight="1" x14ac:dyDescent="0.25">
      <c r="B1872" s="95"/>
      <c r="L1872" s="495">
        <f>Samples!C1855</f>
        <v>0</v>
      </c>
    </row>
    <row r="1873" spans="2:12" ht="15" customHeight="1" x14ac:dyDescent="0.25">
      <c r="B1873" s="95"/>
      <c r="L1873" s="495">
        <f>Samples!C1856</f>
        <v>0</v>
      </c>
    </row>
    <row r="1874" spans="2:12" ht="15" customHeight="1" x14ac:dyDescent="0.25">
      <c r="B1874" s="95"/>
      <c r="L1874" s="495">
        <f>Samples!C1857</f>
        <v>0</v>
      </c>
    </row>
    <row r="1875" spans="2:12" ht="15" customHeight="1" x14ac:dyDescent="0.25">
      <c r="B1875" s="95"/>
      <c r="L1875" s="495">
        <f>Samples!C1858</f>
        <v>0</v>
      </c>
    </row>
    <row r="1876" spans="2:12" ht="15" customHeight="1" x14ac:dyDescent="0.25">
      <c r="B1876" s="95"/>
      <c r="L1876" s="495">
        <f>Samples!C1859</f>
        <v>0</v>
      </c>
    </row>
    <row r="1877" spans="2:12" ht="15" customHeight="1" x14ac:dyDescent="0.25">
      <c r="B1877" s="95"/>
      <c r="L1877" s="495">
        <f>Samples!C1860</f>
        <v>0</v>
      </c>
    </row>
    <row r="1878" spans="2:12" ht="15" customHeight="1" x14ac:dyDescent="0.25">
      <c r="B1878" s="95"/>
      <c r="L1878" s="495">
        <f>Samples!C1861</f>
        <v>0</v>
      </c>
    </row>
    <row r="1879" spans="2:12" ht="15" customHeight="1" x14ac:dyDescent="0.25">
      <c r="B1879" s="95"/>
      <c r="L1879" s="495">
        <f>Samples!C1862</f>
        <v>0</v>
      </c>
    </row>
    <row r="1880" spans="2:12" ht="15" customHeight="1" x14ac:dyDescent="0.25">
      <c r="B1880" s="95"/>
      <c r="L1880" s="495">
        <f>Samples!C1863</f>
        <v>0</v>
      </c>
    </row>
    <row r="1881" spans="2:12" ht="15" customHeight="1" x14ac:dyDescent="0.25">
      <c r="B1881" s="95"/>
      <c r="L1881" s="495">
        <f>Samples!C1864</f>
        <v>0</v>
      </c>
    </row>
    <row r="1882" spans="2:12" ht="15" customHeight="1" x14ac:dyDescent="0.25">
      <c r="B1882" s="95"/>
      <c r="L1882" s="495">
        <f>Samples!C1865</f>
        <v>0</v>
      </c>
    </row>
    <row r="1883" spans="2:12" ht="15" customHeight="1" x14ac:dyDescent="0.25">
      <c r="B1883" s="95"/>
      <c r="L1883" s="495">
        <f>Samples!C1866</f>
        <v>0</v>
      </c>
    </row>
    <row r="1884" spans="2:12" ht="15" customHeight="1" x14ac:dyDescent="0.25">
      <c r="B1884" s="95"/>
      <c r="L1884" s="495">
        <f>Samples!C1867</f>
        <v>0</v>
      </c>
    </row>
    <row r="1885" spans="2:12" ht="15" customHeight="1" x14ac:dyDescent="0.25">
      <c r="B1885" s="95"/>
      <c r="L1885" s="495">
        <f>Samples!C1868</f>
        <v>0</v>
      </c>
    </row>
    <row r="1886" spans="2:12" ht="15" customHeight="1" x14ac:dyDescent="0.25">
      <c r="B1886" s="95"/>
      <c r="L1886" s="495">
        <f>Samples!C1869</f>
        <v>0</v>
      </c>
    </row>
    <row r="1887" spans="2:12" ht="15" customHeight="1" x14ac:dyDescent="0.25">
      <c r="B1887" s="95"/>
      <c r="L1887" s="495">
        <f>Samples!C1870</f>
        <v>0</v>
      </c>
    </row>
    <row r="1888" spans="2:12" ht="15" customHeight="1" x14ac:dyDescent="0.25">
      <c r="B1888" s="95"/>
      <c r="L1888" s="495">
        <f>Samples!C1871</f>
        <v>0</v>
      </c>
    </row>
    <row r="1889" spans="2:12" ht="15" customHeight="1" x14ac:dyDescent="0.25">
      <c r="B1889" s="95"/>
      <c r="L1889" s="495">
        <f>Samples!C1872</f>
        <v>0</v>
      </c>
    </row>
    <row r="1890" spans="2:12" ht="15" customHeight="1" x14ac:dyDescent="0.25">
      <c r="B1890" s="95"/>
      <c r="L1890" s="495">
        <f>Samples!C1873</f>
        <v>0</v>
      </c>
    </row>
    <row r="1891" spans="2:12" ht="15" customHeight="1" x14ac:dyDescent="0.25">
      <c r="B1891" s="95"/>
      <c r="L1891" s="495">
        <f>Samples!C1874</f>
        <v>0</v>
      </c>
    </row>
    <row r="1892" spans="2:12" ht="15" customHeight="1" x14ac:dyDescent="0.25">
      <c r="B1892" s="95"/>
      <c r="L1892" s="495">
        <f>Samples!C1875</f>
        <v>0</v>
      </c>
    </row>
    <row r="1893" spans="2:12" ht="15" customHeight="1" x14ac:dyDescent="0.25">
      <c r="B1893" s="95"/>
      <c r="L1893" s="495">
        <f>Samples!C1876</f>
        <v>0</v>
      </c>
    </row>
    <row r="1894" spans="2:12" ht="15" customHeight="1" x14ac:dyDescent="0.25">
      <c r="B1894" s="95"/>
      <c r="L1894" s="495">
        <f>Samples!C1877</f>
        <v>0</v>
      </c>
    </row>
    <row r="1895" spans="2:12" ht="15" customHeight="1" x14ac:dyDescent="0.25">
      <c r="B1895" s="95"/>
      <c r="L1895" s="495">
        <f>Samples!C1878</f>
        <v>0</v>
      </c>
    </row>
    <row r="1896" spans="2:12" ht="15" customHeight="1" x14ac:dyDescent="0.25">
      <c r="B1896" s="95"/>
      <c r="L1896" s="495">
        <f>Samples!C1879</f>
        <v>0</v>
      </c>
    </row>
    <row r="1897" spans="2:12" ht="15" customHeight="1" x14ac:dyDescent="0.25">
      <c r="B1897" s="95"/>
      <c r="L1897" s="495">
        <f>Samples!C1880</f>
        <v>0</v>
      </c>
    </row>
    <row r="1898" spans="2:12" ht="15" customHeight="1" x14ac:dyDescent="0.25">
      <c r="B1898" s="95"/>
      <c r="L1898" s="495">
        <f>Samples!C1881</f>
        <v>0</v>
      </c>
    </row>
    <row r="1899" spans="2:12" ht="15" customHeight="1" x14ac:dyDescent="0.25">
      <c r="B1899" s="95"/>
      <c r="L1899" s="495">
        <f>Samples!C1882</f>
        <v>0</v>
      </c>
    </row>
    <row r="1900" spans="2:12" ht="15" customHeight="1" x14ac:dyDescent="0.25">
      <c r="B1900" s="95"/>
      <c r="L1900" s="495">
        <f>Samples!C1883</f>
        <v>0</v>
      </c>
    </row>
    <row r="1901" spans="2:12" ht="15" customHeight="1" x14ac:dyDescent="0.25">
      <c r="B1901" s="95"/>
      <c r="L1901" s="495">
        <f>Samples!C1884</f>
        <v>0</v>
      </c>
    </row>
    <row r="1902" spans="2:12" ht="15" customHeight="1" x14ac:dyDescent="0.25">
      <c r="B1902" s="95"/>
      <c r="L1902" s="495">
        <f>Samples!C1885</f>
        <v>0</v>
      </c>
    </row>
    <row r="1903" spans="2:12" ht="15" customHeight="1" x14ac:dyDescent="0.25">
      <c r="B1903" s="95"/>
      <c r="L1903" s="495">
        <f>Samples!C1886</f>
        <v>0</v>
      </c>
    </row>
    <row r="1904" spans="2:12" ht="15" customHeight="1" x14ac:dyDescent="0.25">
      <c r="B1904" s="95"/>
      <c r="L1904" s="495">
        <f>Samples!C1887</f>
        <v>0</v>
      </c>
    </row>
    <row r="1905" spans="2:12" ht="15" customHeight="1" x14ac:dyDescent="0.25">
      <c r="B1905" s="95"/>
      <c r="L1905" s="495">
        <f>Samples!C1888</f>
        <v>0</v>
      </c>
    </row>
    <row r="1906" spans="2:12" ht="15" customHeight="1" x14ac:dyDescent="0.25">
      <c r="B1906" s="95"/>
      <c r="L1906" s="495">
        <f>Samples!C1889</f>
        <v>0</v>
      </c>
    </row>
    <row r="1907" spans="2:12" ht="15" customHeight="1" x14ac:dyDescent="0.25">
      <c r="B1907" s="95"/>
      <c r="L1907" s="495">
        <f>Samples!C1890</f>
        <v>0</v>
      </c>
    </row>
    <row r="1908" spans="2:12" ht="15" customHeight="1" x14ac:dyDescent="0.25">
      <c r="B1908" s="95"/>
      <c r="L1908" s="495">
        <f>Samples!C1891</f>
        <v>0</v>
      </c>
    </row>
    <row r="1909" spans="2:12" ht="15" customHeight="1" x14ac:dyDescent="0.25">
      <c r="B1909" s="95"/>
      <c r="L1909" s="495">
        <f>Samples!C1892</f>
        <v>0</v>
      </c>
    </row>
    <row r="1910" spans="2:12" ht="15" customHeight="1" x14ac:dyDescent="0.25">
      <c r="B1910" s="95"/>
      <c r="L1910" s="495">
        <f>Samples!C1893</f>
        <v>0</v>
      </c>
    </row>
    <row r="1911" spans="2:12" ht="15" customHeight="1" x14ac:dyDescent="0.25">
      <c r="B1911" s="95"/>
      <c r="L1911" s="495">
        <f>Samples!C1894</f>
        <v>0</v>
      </c>
    </row>
    <row r="1912" spans="2:12" ht="15" customHeight="1" x14ac:dyDescent="0.25">
      <c r="B1912" s="95"/>
      <c r="L1912" s="495">
        <f>Samples!C1895</f>
        <v>0</v>
      </c>
    </row>
    <row r="1913" spans="2:12" ht="15" customHeight="1" x14ac:dyDescent="0.25">
      <c r="B1913" s="95"/>
      <c r="L1913" s="495">
        <f>Samples!C1896</f>
        <v>0</v>
      </c>
    </row>
    <row r="1914" spans="2:12" ht="15" customHeight="1" x14ac:dyDescent="0.25">
      <c r="B1914" s="95"/>
      <c r="L1914" s="495">
        <f>Samples!C1897</f>
        <v>0</v>
      </c>
    </row>
    <row r="1915" spans="2:12" ht="15" customHeight="1" x14ac:dyDescent="0.25">
      <c r="B1915" s="95"/>
      <c r="L1915" s="495">
        <f>Samples!C1898</f>
        <v>0</v>
      </c>
    </row>
    <row r="1916" spans="2:12" ht="15" customHeight="1" x14ac:dyDescent="0.25">
      <c r="B1916" s="95"/>
      <c r="L1916" s="495">
        <f>Samples!C1899</f>
        <v>0</v>
      </c>
    </row>
    <row r="1917" spans="2:12" ht="15" customHeight="1" x14ac:dyDescent="0.25">
      <c r="B1917" s="95"/>
      <c r="L1917" s="495">
        <f>Samples!C1900</f>
        <v>0</v>
      </c>
    </row>
    <row r="1918" spans="2:12" ht="15" customHeight="1" x14ac:dyDescent="0.25">
      <c r="B1918" s="95"/>
      <c r="L1918" s="495">
        <f>Samples!C1901</f>
        <v>0</v>
      </c>
    </row>
    <row r="1919" spans="2:12" ht="15" customHeight="1" x14ac:dyDescent="0.25">
      <c r="B1919" s="95"/>
      <c r="L1919" s="495">
        <f>Samples!C1902</f>
        <v>0</v>
      </c>
    </row>
    <row r="1920" spans="2:12" ht="15" customHeight="1" x14ac:dyDescent="0.25">
      <c r="B1920" s="95"/>
      <c r="L1920" s="495">
        <f>Samples!C1903</f>
        <v>0</v>
      </c>
    </row>
    <row r="1921" spans="2:12" ht="15" customHeight="1" x14ac:dyDescent="0.25">
      <c r="B1921" s="95"/>
      <c r="L1921" s="495">
        <f>Samples!C1904</f>
        <v>0</v>
      </c>
    </row>
    <row r="1922" spans="2:12" ht="15" customHeight="1" x14ac:dyDescent="0.25">
      <c r="B1922" s="95"/>
      <c r="L1922" s="495">
        <f>Samples!C1905</f>
        <v>0</v>
      </c>
    </row>
    <row r="1923" spans="2:12" ht="15" customHeight="1" x14ac:dyDescent="0.25">
      <c r="B1923" s="95"/>
      <c r="L1923" s="495">
        <f>Samples!C1906</f>
        <v>0</v>
      </c>
    </row>
    <row r="1924" spans="2:12" ht="15" customHeight="1" x14ac:dyDescent="0.25">
      <c r="B1924" s="95"/>
      <c r="L1924" s="495">
        <f>Samples!C1907</f>
        <v>0</v>
      </c>
    </row>
    <row r="1925" spans="2:12" ht="15" customHeight="1" x14ac:dyDescent="0.25">
      <c r="B1925" s="95"/>
      <c r="L1925" s="495">
        <f>Samples!C1908</f>
        <v>0</v>
      </c>
    </row>
    <row r="1926" spans="2:12" ht="15" customHeight="1" x14ac:dyDescent="0.25">
      <c r="B1926" s="95"/>
      <c r="L1926" s="495">
        <f>Samples!C1909</f>
        <v>0</v>
      </c>
    </row>
    <row r="1927" spans="2:12" ht="15" customHeight="1" x14ac:dyDescent="0.25">
      <c r="B1927" s="95"/>
      <c r="L1927" s="495">
        <f>Samples!C1910</f>
        <v>0</v>
      </c>
    </row>
    <row r="1928" spans="2:12" ht="15" customHeight="1" x14ac:dyDescent="0.25">
      <c r="B1928" s="95"/>
      <c r="L1928" s="495">
        <f>Samples!C1911</f>
        <v>0</v>
      </c>
    </row>
    <row r="1929" spans="2:12" ht="15" customHeight="1" x14ac:dyDescent="0.25">
      <c r="B1929" s="95"/>
      <c r="L1929" s="495">
        <f>Samples!C1912</f>
        <v>0</v>
      </c>
    </row>
    <row r="1930" spans="2:12" ht="15" customHeight="1" x14ac:dyDescent="0.25">
      <c r="B1930" s="95"/>
      <c r="L1930" s="495">
        <f>Samples!C1913</f>
        <v>0</v>
      </c>
    </row>
    <row r="1931" spans="2:12" ht="15" customHeight="1" x14ac:dyDescent="0.25">
      <c r="B1931" s="95"/>
      <c r="L1931" s="495">
        <f>Samples!C1914</f>
        <v>0</v>
      </c>
    </row>
    <row r="1932" spans="2:12" ht="15" customHeight="1" x14ac:dyDescent="0.25">
      <c r="B1932" s="95"/>
      <c r="L1932" s="495">
        <f>Samples!C1915</f>
        <v>0</v>
      </c>
    </row>
    <row r="1933" spans="2:12" ht="15" customHeight="1" x14ac:dyDescent="0.25">
      <c r="B1933" s="95"/>
      <c r="L1933" s="495">
        <f>Samples!C1916</f>
        <v>0</v>
      </c>
    </row>
    <row r="1934" spans="2:12" ht="15" customHeight="1" x14ac:dyDescent="0.25">
      <c r="B1934" s="95"/>
      <c r="L1934" s="495">
        <f>Samples!C1917</f>
        <v>0</v>
      </c>
    </row>
    <row r="1935" spans="2:12" ht="15" customHeight="1" x14ac:dyDescent="0.25">
      <c r="B1935" s="95"/>
      <c r="L1935" s="495">
        <f>Samples!C1918</f>
        <v>0</v>
      </c>
    </row>
    <row r="1936" spans="2:12" ht="15" customHeight="1" x14ac:dyDescent="0.25">
      <c r="B1936" s="95"/>
      <c r="L1936" s="495">
        <f>Samples!C1919</f>
        <v>0</v>
      </c>
    </row>
    <row r="1937" spans="2:12" ht="15" customHeight="1" x14ac:dyDescent="0.25">
      <c r="B1937" s="95"/>
      <c r="L1937" s="495">
        <f>Samples!C1920</f>
        <v>0</v>
      </c>
    </row>
    <row r="1938" spans="2:12" ht="15" customHeight="1" x14ac:dyDescent="0.25">
      <c r="B1938" s="95"/>
      <c r="L1938" s="495">
        <f>Samples!C1921</f>
        <v>0</v>
      </c>
    </row>
    <row r="1939" spans="2:12" ht="15" customHeight="1" x14ac:dyDescent="0.25">
      <c r="B1939" s="95"/>
      <c r="L1939" s="495">
        <f>Samples!C1922</f>
        <v>0</v>
      </c>
    </row>
    <row r="1940" spans="2:12" ht="15" customHeight="1" x14ac:dyDescent="0.25">
      <c r="B1940" s="95"/>
      <c r="L1940" s="495">
        <f>Samples!C1923</f>
        <v>0</v>
      </c>
    </row>
    <row r="1941" spans="2:12" ht="15" customHeight="1" x14ac:dyDescent="0.25">
      <c r="B1941" s="95"/>
      <c r="L1941" s="495">
        <f>Samples!C1924</f>
        <v>0</v>
      </c>
    </row>
    <row r="1942" spans="2:12" ht="15" customHeight="1" x14ac:dyDescent="0.25">
      <c r="B1942" s="95"/>
      <c r="L1942" s="495">
        <f>Samples!C1925</f>
        <v>0</v>
      </c>
    </row>
    <row r="1943" spans="2:12" ht="15" customHeight="1" x14ac:dyDescent="0.25">
      <c r="B1943" s="95"/>
      <c r="L1943" s="495">
        <f>Samples!C1926</f>
        <v>0</v>
      </c>
    </row>
    <row r="1944" spans="2:12" ht="15" customHeight="1" x14ac:dyDescent="0.25">
      <c r="B1944" s="95"/>
      <c r="L1944" s="495">
        <f>Samples!C1927</f>
        <v>0</v>
      </c>
    </row>
    <row r="1945" spans="2:12" ht="15" customHeight="1" x14ac:dyDescent="0.25">
      <c r="B1945" s="95"/>
      <c r="L1945" s="495">
        <f>Samples!C1928</f>
        <v>0</v>
      </c>
    </row>
    <row r="1946" spans="2:12" ht="15" customHeight="1" x14ac:dyDescent="0.25">
      <c r="B1946" s="95"/>
      <c r="L1946" s="495">
        <f>Samples!C1929</f>
        <v>0</v>
      </c>
    </row>
    <row r="1947" spans="2:12" ht="15" customHeight="1" x14ac:dyDescent="0.25">
      <c r="B1947" s="95"/>
      <c r="L1947" s="495">
        <f>Samples!C1930</f>
        <v>0</v>
      </c>
    </row>
    <row r="1948" spans="2:12" ht="15" customHeight="1" x14ac:dyDescent="0.25">
      <c r="B1948" s="95"/>
      <c r="L1948" s="495">
        <f>Samples!C1931</f>
        <v>0</v>
      </c>
    </row>
    <row r="1949" spans="2:12" ht="15" customHeight="1" x14ac:dyDescent="0.25">
      <c r="B1949" s="95"/>
      <c r="L1949" s="495">
        <f>Samples!C1932</f>
        <v>0</v>
      </c>
    </row>
    <row r="1950" spans="2:12" ht="15" customHeight="1" x14ac:dyDescent="0.25">
      <c r="B1950" s="95"/>
      <c r="L1950" s="495">
        <f>Samples!C1933</f>
        <v>0</v>
      </c>
    </row>
    <row r="1951" spans="2:12" ht="15" customHeight="1" x14ac:dyDescent="0.25">
      <c r="B1951" s="95"/>
      <c r="L1951" s="495">
        <f>Samples!C1934</f>
        <v>0</v>
      </c>
    </row>
    <row r="1952" spans="2:12" ht="15" customHeight="1" x14ac:dyDescent="0.25">
      <c r="B1952" s="95"/>
      <c r="L1952" s="495">
        <f>Samples!C1935</f>
        <v>0</v>
      </c>
    </row>
    <row r="1953" spans="2:12" ht="15" customHeight="1" x14ac:dyDescent="0.25">
      <c r="B1953" s="95"/>
      <c r="L1953" s="495">
        <f>Samples!C1936</f>
        <v>0</v>
      </c>
    </row>
    <row r="1954" spans="2:12" ht="15" customHeight="1" x14ac:dyDescent="0.25">
      <c r="B1954" s="95"/>
      <c r="L1954" s="495">
        <f>Samples!C1937</f>
        <v>0</v>
      </c>
    </row>
    <row r="1955" spans="2:12" ht="15" customHeight="1" x14ac:dyDescent="0.25">
      <c r="B1955" s="95"/>
      <c r="L1955" s="495">
        <f>Samples!C1938</f>
        <v>0</v>
      </c>
    </row>
    <row r="1956" spans="2:12" ht="15" customHeight="1" x14ac:dyDescent="0.25">
      <c r="B1956" s="95"/>
      <c r="L1956" s="495">
        <f>Samples!C1939</f>
        <v>0</v>
      </c>
    </row>
    <row r="1957" spans="2:12" ht="15" customHeight="1" x14ac:dyDescent="0.25">
      <c r="B1957" s="95"/>
      <c r="L1957" s="495">
        <f>Samples!C1940</f>
        <v>0</v>
      </c>
    </row>
    <row r="1958" spans="2:12" ht="15" customHeight="1" x14ac:dyDescent="0.25">
      <c r="B1958" s="95"/>
      <c r="L1958" s="495">
        <f>Samples!C1941</f>
        <v>0</v>
      </c>
    </row>
    <row r="1959" spans="2:12" ht="15" customHeight="1" x14ac:dyDescent="0.25">
      <c r="B1959" s="95"/>
      <c r="L1959" s="495">
        <f>Samples!C1942</f>
        <v>0</v>
      </c>
    </row>
    <row r="1960" spans="2:12" ht="15" customHeight="1" x14ac:dyDescent="0.25">
      <c r="B1960" s="95"/>
      <c r="L1960" s="495">
        <f>Samples!C1943</f>
        <v>0</v>
      </c>
    </row>
    <row r="1961" spans="2:12" ht="15" customHeight="1" x14ac:dyDescent="0.25">
      <c r="B1961" s="95"/>
      <c r="L1961" s="495">
        <f>Samples!C1944</f>
        <v>0</v>
      </c>
    </row>
    <row r="1962" spans="2:12" ht="15" customHeight="1" x14ac:dyDescent="0.25">
      <c r="B1962" s="95"/>
      <c r="L1962" s="495">
        <f>Samples!C1945</f>
        <v>0</v>
      </c>
    </row>
    <row r="1963" spans="2:12" ht="15" customHeight="1" x14ac:dyDescent="0.25">
      <c r="B1963" s="95"/>
      <c r="L1963" s="495">
        <f>Samples!C1946</f>
        <v>0</v>
      </c>
    </row>
    <row r="1964" spans="2:12" ht="15" customHeight="1" x14ac:dyDescent="0.25">
      <c r="B1964" s="95"/>
      <c r="L1964" s="495">
        <f>Samples!C1947</f>
        <v>0</v>
      </c>
    </row>
    <row r="1965" spans="2:12" ht="15" customHeight="1" x14ac:dyDescent="0.25">
      <c r="B1965" s="95"/>
      <c r="L1965" s="495">
        <f>Samples!C1948</f>
        <v>0</v>
      </c>
    </row>
    <row r="1966" spans="2:12" ht="15" customHeight="1" x14ac:dyDescent="0.25">
      <c r="B1966" s="95"/>
      <c r="L1966" s="495">
        <f>Samples!C1949</f>
        <v>0</v>
      </c>
    </row>
    <row r="1967" spans="2:12" ht="15" customHeight="1" x14ac:dyDescent="0.25">
      <c r="B1967" s="95"/>
      <c r="L1967" s="495">
        <f>Samples!C1950</f>
        <v>0</v>
      </c>
    </row>
    <row r="1968" spans="2:12" ht="15" customHeight="1" x14ac:dyDescent="0.25">
      <c r="B1968" s="95"/>
      <c r="L1968" s="495">
        <f>Samples!C1951</f>
        <v>0</v>
      </c>
    </row>
    <row r="1969" spans="2:12" ht="15" customHeight="1" x14ac:dyDescent="0.25">
      <c r="B1969" s="95"/>
      <c r="L1969" s="495">
        <f>Samples!C1952</f>
        <v>0</v>
      </c>
    </row>
    <row r="1970" spans="2:12" ht="15" customHeight="1" x14ac:dyDescent="0.25">
      <c r="B1970" s="95"/>
      <c r="L1970" s="495">
        <f>Samples!C1953</f>
        <v>0</v>
      </c>
    </row>
    <row r="1971" spans="2:12" ht="15" customHeight="1" x14ac:dyDescent="0.25">
      <c r="B1971" s="95"/>
      <c r="L1971" s="495">
        <f>Samples!C1954</f>
        <v>0</v>
      </c>
    </row>
    <row r="1972" spans="2:12" ht="15" customHeight="1" x14ac:dyDescent="0.25">
      <c r="B1972" s="95"/>
      <c r="L1972" s="495">
        <f>Samples!C1955</f>
        <v>0</v>
      </c>
    </row>
    <row r="1973" spans="2:12" ht="15" customHeight="1" x14ac:dyDescent="0.25">
      <c r="B1973" s="95"/>
      <c r="L1973" s="495">
        <f>Samples!C1956</f>
        <v>0</v>
      </c>
    </row>
    <row r="1974" spans="2:12" ht="15" customHeight="1" x14ac:dyDescent="0.25">
      <c r="B1974" s="95"/>
      <c r="L1974" s="495">
        <f>Samples!C1957</f>
        <v>0</v>
      </c>
    </row>
    <row r="1975" spans="2:12" ht="15" customHeight="1" x14ac:dyDescent="0.25">
      <c r="B1975" s="95"/>
      <c r="L1975" s="495">
        <f>Samples!C1958</f>
        <v>0</v>
      </c>
    </row>
    <row r="1976" spans="2:12" ht="15" customHeight="1" x14ac:dyDescent="0.25">
      <c r="B1976" s="95"/>
      <c r="L1976" s="495">
        <f>Samples!C1959</f>
        <v>0</v>
      </c>
    </row>
    <row r="1977" spans="2:12" ht="15" customHeight="1" x14ac:dyDescent="0.25">
      <c r="B1977" s="95"/>
      <c r="L1977" s="495">
        <f>Samples!C1960</f>
        <v>0</v>
      </c>
    </row>
    <row r="1978" spans="2:12" ht="15" customHeight="1" x14ac:dyDescent="0.25">
      <c r="B1978" s="95"/>
      <c r="L1978" s="495">
        <f>Samples!C1961</f>
        <v>0</v>
      </c>
    </row>
    <row r="1979" spans="2:12" ht="15" customHeight="1" x14ac:dyDescent="0.25">
      <c r="B1979" s="95"/>
      <c r="L1979" s="495">
        <f>Samples!C1962</f>
        <v>0</v>
      </c>
    </row>
    <row r="1980" spans="2:12" ht="15" customHeight="1" x14ac:dyDescent="0.25">
      <c r="B1980" s="95"/>
      <c r="L1980" s="495">
        <f>Samples!C1963</f>
        <v>0</v>
      </c>
    </row>
    <row r="1981" spans="2:12" ht="15" customHeight="1" x14ac:dyDescent="0.25">
      <c r="B1981" s="95"/>
      <c r="L1981" s="495">
        <f>Samples!C1964</f>
        <v>0</v>
      </c>
    </row>
    <row r="1982" spans="2:12" ht="15" customHeight="1" x14ac:dyDescent="0.25">
      <c r="B1982" s="95"/>
      <c r="L1982" s="495">
        <f>Samples!C1965</f>
        <v>0</v>
      </c>
    </row>
    <row r="1983" spans="2:12" ht="15" customHeight="1" x14ac:dyDescent="0.25">
      <c r="B1983" s="95"/>
      <c r="L1983" s="495">
        <f>Samples!C1966</f>
        <v>0</v>
      </c>
    </row>
    <row r="1984" spans="2:12" ht="15" customHeight="1" x14ac:dyDescent="0.25">
      <c r="B1984" s="95"/>
      <c r="L1984" s="495">
        <f>Samples!C1967</f>
        <v>0</v>
      </c>
    </row>
    <row r="1985" spans="2:12" ht="15" customHeight="1" x14ac:dyDescent="0.25">
      <c r="B1985" s="95"/>
      <c r="L1985" s="495">
        <f>Samples!C1968</f>
        <v>0</v>
      </c>
    </row>
    <row r="1986" spans="2:12" ht="15" customHeight="1" x14ac:dyDescent="0.25">
      <c r="B1986" s="95"/>
      <c r="L1986" s="495">
        <f>Samples!C1969</f>
        <v>0</v>
      </c>
    </row>
    <row r="1987" spans="2:12" ht="15" customHeight="1" x14ac:dyDescent="0.25">
      <c r="B1987" s="95"/>
      <c r="L1987" s="495">
        <f>Samples!C1970</f>
        <v>0</v>
      </c>
    </row>
    <row r="1988" spans="2:12" ht="15" customHeight="1" x14ac:dyDescent="0.25">
      <c r="B1988" s="95"/>
      <c r="L1988" s="495">
        <f>Samples!C1971</f>
        <v>0</v>
      </c>
    </row>
    <row r="1989" spans="2:12" ht="15" customHeight="1" x14ac:dyDescent="0.25">
      <c r="B1989" s="95"/>
      <c r="L1989" s="495">
        <f>Samples!C1972</f>
        <v>0</v>
      </c>
    </row>
    <row r="1990" spans="2:12" ht="15" customHeight="1" x14ac:dyDescent="0.25">
      <c r="B1990" s="95"/>
      <c r="L1990" s="495">
        <f>Samples!C1973</f>
        <v>0</v>
      </c>
    </row>
    <row r="1991" spans="2:12" ht="15" customHeight="1" x14ac:dyDescent="0.25">
      <c r="B1991" s="95"/>
      <c r="L1991" s="495">
        <f>Samples!C1974</f>
        <v>0</v>
      </c>
    </row>
    <row r="1992" spans="2:12" ht="15" customHeight="1" x14ac:dyDescent="0.25">
      <c r="B1992" s="95"/>
      <c r="L1992" s="495">
        <f>Samples!C1975</f>
        <v>0</v>
      </c>
    </row>
    <row r="1993" spans="2:12" ht="15" customHeight="1" x14ac:dyDescent="0.25">
      <c r="B1993" s="95"/>
      <c r="L1993" s="495">
        <f>Samples!C1976</f>
        <v>0</v>
      </c>
    </row>
    <row r="1994" spans="2:12" ht="15" customHeight="1" x14ac:dyDescent="0.25">
      <c r="B1994" s="95"/>
      <c r="L1994" s="495">
        <f>Samples!C1977</f>
        <v>0</v>
      </c>
    </row>
    <row r="1995" spans="2:12" ht="15" customHeight="1" x14ac:dyDescent="0.25">
      <c r="B1995" s="95"/>
      <c r="L1995" s="495">
        <f>Samples!C1978</f>
        <v>0</v>
      </c>
    </row>
    <row r="1996" spans="2:12" ht="15" customHeight="1" x14ac:dyDescent="0.25">
      <c r="B1996" s="95"/>
      <c r="L1996" s="495">
        <f>Samples!C1979</f>
        <v>0</v>
      </c>
    </row>
    <row r="1997" spans="2:12" ht="15" customHeight="1" x14ac:dyDescent="0.25">
      <c r="B1997" s="95"/>
      <c r="L1997" s="495">
        <f>Samples!C1980</f>
        <v>0</v>
      </c>
    </row>
    <row r="1998" spans="2:12" ht="15" customHeight="1" x14ac:dyDescent="0.25">
      <c r="B1998" s="95"/>
      <c r="L1998" s="495">
        <f>Samples!C1981</f>
        <v>0</v>
      </c>
    </row>
    <row r="1999" spans="2:12" ht="15" customHeight="1" x14ac:dyDescent="0.25">
      <c r="B1999" s="95"/>
      <c r="L1999" s="495">
        <f>Samples!C1982</f>
        <v>0</v>
      </c>
    </row>
    <row r="2000" spans="2:12" ht="15" customHeight="1" x14ac:dyDescent="0.25">
      <c r="B2000" s="95"/>
      <c r="L2000" s="495">
        <f>Samples!C1983</f>
        <v>0</v>
      </c>
    </row>
    <row r="2001" spans="2:12" ht="15" customHeight="1" x14ac:dyDescent="0.25">
      <c r="B2001" s="95"/>
      <c r="L2001" s="495">
        <f>Samples!C1984</f>
        <v>0</v>
      </c>
    </row>
    <row r="2002" spans="2:12" ht="15" customHeight="1" x14ac:dyDescent="0.25">
      <c r="B2002" s="95"/>
      <c r="L2002" s="495">
        <f>Samples!C1985</f>
        <v>0</v>
      </c>
    </row>
    <row r="2003" spans="2:12" ht="15" customHeight="1" x14ac:dyDescent="0.25">
      <c r="B2003" s="95"/>
      <c r="L2003" s="495">
        <f>Samples!C1986</f>
        <v>0</v>
      </c>
    </row>
    <row r="2004" spans="2:12" ht="15" customHeight="1" x14ac:dyDescent="0.25">
      <c r="B2004" s="95"/>
      <c r="L2004" s="495">
        <f>Samples!C1987</f>
        <v>0</v>
      </c>
    </row>
    <row r="2005" spans="2:12" ht="15" customHeight="1" x14ac:dyDescent="0.25">
      <c r="B2005" s="95"/>
      <c r="L2005" s="495">
        <f>Samples!C1988</f>
        <v>0</v>
      </c>
    </row>
    <row r="2006" spans="2:12" ht="15" customHeight="1" x14ac:dyDescent="0.25">
      <c r="B2006" s="95"/>
      <c r="L2006" s="495">
        <f>Samples!C1989</f>
        <v>0</v>
      </c>
    </row>
    <row r="2007" spans="2:12" ht="15" customHeight="1" x14ac:dyDescent="0.25">
      <c r="B2007" s="95"/>
      <c r="L2007" s="495">
        <f>Samples!C1990</f>
        <v>0</v>
      </c>
    </row>
    <row r="2008" spans="2:12" ht="15" customHeight="1" x14ac:dyDescent="0.25">
      <c r="B2008" s="95"/>
      <c r="L2008" s="495">
        <f>Samples!C1991</f>
        <v>0</v>
      </c>
    </row>
    <row r="2009" spans="2:12" ht="15" customHeight="1" x14ac:dyDescent="0.25">
      <c r="B2009" s="95"/>
      <c r="L2009" s="495">
        <f>Samples!C1992</f>
        <v>0</v>
      </c>
    </row>
    <row r="2010" spans="2:12" ht="15" customHeight="1" x14ac:dyDescent="0.25">
      <c r="B2010" s="95"/>
      <c r="L2010" s="495">
        <f>Samples!C1993</f>
        <v>0</v>
      </c>
    </row>
    <row r="2011" spans="2:12" ht="15" customHeight="1" x14ac:dyDescent="0.25">
      <c r="B2011" s="95"/>
      <c r="L2011" s="495">
        <f>Samples!C1994</f>
        <v>0</v>
      </c>
    </row>
    <row r="2012" spans="2:12" ht="15" customHeight="1" x14ac:dyDescent="0.25">
      <c r="B2012" s="95"/>
      <c r="L2012" s="495">
        <f>Samples!C1995</f>
        <v>0</v>
      </c>
    </row>
    <row r="2013" spans="2:12" ht="15" customHeight="1" x14ac:dyDescent="0.25">
      <c r="B2013" s="95"/>
      <c r="L2013" s="495">
        <f>Samples!C1996</f>
        <v>0</v>
      </c>
    </row>
    <row r="2014" spans="2:12" ht="15" customHeight="1" x14ac:dyDescent="0.25">
      <c r="B2014" s="95"/>
      <c r="L2014" s="495">
        <f>Samples!C1997</f>
        <v>0</v>
      </c>
    </row>
    <row r="2015" spans="2:12" ht="15" customHeight="1" x14ac:dyDescent="0.25">
      <c r="B2015" s="95"/>
      <c r="L2015" s="495">
        <f>Samples!C1998</f>
        <v>0</v>
      </c>
    </row>
    <row r="2016" spans="2:12" ht="15" customHeight="1" x14ac:dyDescent="0.25">
      <c r="B2016" s="95"/>
      <c r="L2016" s="495">
        <f>Samples!C1999</f>
        <v>0</v>
      </c>
    </row>
    <row r="2017" spans="2:12" ht="15" customHeight="1" x14ac:dyDescent="0.25">
      <c r="B2017" s="95"/>
      <c r="L2017" s="495">
        <f>Samples!C2000</f>
        <v>0</v>
      </c>
    </row>
    <row r="2018" spans="2:12" ht="15" customHeight="1" x14ac:dyDescent="0.25">
      <c r="B2018" s="95"/>
      <c r="L2018" s="495">
        <f>Samples!C2001</f>
        <v>0</v>
      </c>
    </row>
    <row r="2019" spans="2:12" ht="15" customHeight="1" x14ac:dyDescent="0.25">
      <c r="B2019" s="95"/>
      <c r="L2019" s="495">
        <f>Samples!C2002</f>
        <v>0</v>
      </c>
    </row>
    <row r="2020" spans="2:12" ht="15" customHeight="1" x14ac:dyDescent="0.25">
      <c r="B2020" s="95"/>
      <c r="L2020" s="495">
        <f>Samples!C2003</f>
        <v>0</v>
      </c>
    </row>
    <row r="2021" spans="2:12" ht="15" customHeight="1" x14ac:dyDescent="0.25">
      <c r="B2021" s="95"/>
      <c r="L2021" s="495">
        <f>Samples!C2004</f>
        <v>0</v>
      </c>
    </row>
    <row r="2022" spans="2:12" ht="15" customHeight="1" x14ac:dyDescent="0.25">
      <c r="B2022" s="95"/>
      <c r="L2022" s="495">
        <f>Samples!C2005</f>
        <v>0</v>
      </c>
    </row>
    <row r="2023" spans="2:12" ht="15" customHeight="1" x14ac:dyDescent="0.25">
      <c r="B2023" s="95"/>
      <c r="L2023" s="495">
        <f>Samples!C2006</f>
        <v>0</v>
      </c>
    </row>
    <row r="2024" spans="2:12" ht="15" customHeight="1" x14ac:dyDescent="0.25">
      <c r="B2024" s="95"/>
      <c r="L2024" s="495">
        <f>Samples!C2007</f>
        <v>0</v>
      </c>
    </row>
    <row r="2025" spans="2:12" ht="15" customHeight="1" x14ac:dyDescent="0.25">
      <c r="B2025" s="95"/>
      <c r="L2025" s="495">
        <f>Samples!C2008</f>
        <v>0</v>
      </c>
    </row>
    <row r="2026" spans="2:12" ht="15" customHeight="1" x14ac:dyDescent="0.25">
      <c r="B2026" s="95"/>
      <c r="L2026" s="495">
        <f>Samples!C2009</f>
        <v>0</v>
      </c>
    </row>
    <row r="2027" spans="2:12" ht="15" customHeight="1" x14ac:dyDescent="0.25">
      <c r="B2027" s="95"/>
      <c r="L2027" s="495">
        <f>Samples!C2010</f>
        <v>0</v>
      </c>
    </row>
    <row r="2028" spans="2:12" ht="15" customHeight="1" x14ac:dyDescent="0.25">
      <c r="B2028" s="95"/>
      <c r="L2028" s="495">
        <f>Samples!C2011</f>
        <v>0</v>
      </c>
    </row>
    <row r="2029" spans="2:12" ht="15" customHeight="1" x14ac:dyDescent="0.25">
      <c r="B2029" s="95"/>
      <c r="L2029" s="495">
        <f>Samples!C2012</f>
        <v>0</v>
      </c>
    </row>
    <row r="2030" spans="2:12" ht="15" customHeight="1" x14ac:dyDescent="0.25">
      <c r="B2030" s="95"/>
      <c r="L2030" s="495">
        <f>Samples!C2013</f>
        <v>0</v>
      </c>
    </row>
    <row r="2031" spans="2:12" ht="15" customHeight="1" x14ac:dyDescent="0.25">
      <c r="B2031" s="95"/>
      <c r="L2031" s="495">
        <f>Samples!C2014</f>
        <v>0</v>
      </c>
    </row>
    <row r="2032" spans="2:12" ht="15" customHeight="1" x14ac:dyDescent="0.25">
      <c r="B2032" s="95"/>
      <c r="L2032" s="495">
        <f>Samples!C2015</f>
        <v>0</v>
      </c>
    </row>
    <row r="2033" spans="2:12" ht="15" customHeight="1" x14ac:dyDescent="0.25">
      <c r="B2033" s="95"/>
      <c r="L2033" s="495">
        <f>Samples!C2016</f>
        <v>0</v>
      </c>
    </row>
    <row r="2034" spans="2:12" ht="15" customHeight="1" x14ac:dyDescent="0.25">
      <c r="B2034" s="95"/>
      <c r="L2034" s="495">
        <f>Samples!C2017</f>
        <v>0</v>
      </c>
    </row>
    <row r="2035" spans="2:12" ht="15" customHeight="1" x14ac:dyDescent="0.25">
      <c r="B2035" s="95"/>
      <c r="L2035" s="495">
        <f>Samples!C2018</f>
        <v>0</v>
      </c>
    </row>
    <row r="2036" spans="2:12" ht="15" customHeight="1" x14ac:dyDescent="0.25">
      <c r="B2036" s="95"/>
      <c r="L2036" s="495">
        <f>Samples!C2019</f>
        <v>0</v>
      </c>
    </row>
    <row r="2037" spans="2:12" ht="15" customHeight="1" x14ac:dyDescent="0.25">
      <c r="B2037" s="95"/>
      <c r="L2037" s="495">
        <f>Samples!C2020</f>
        <v>0</v>
      </c>
    </row>
    <row r="2038" spans="2:12" ht="15" customHeight="1" x14ac:dyDescent="0.25">
      <c r="B2038" s="95"/>
      <c r="L2038" s="495">
        <f>Samples!C2021</f>
        <v>0</v>
      </c>
    </row>
    <row r="2039" spans="2:12" ht="15" customHeight="1" x14ac:dyDescent="0.25">
      <c r="B2039" s="95"/>
      <c r="L2039" s="495">
        <f>Samples!C2022</f>
        <v>0</v>
      </c>
    </row>
    <row r="2040" spans="2:12" ht="15" customHeight="1" x14ac:dyDescent="0.25">
      <c r="B2040" s="95"/>
      <c r="L2040" s="495">
        <f>Samples!C2023</f>
        <v>0</v>
      </c>
    </row>
    <row r="2041" spans="2:12" ht="15" customHeight="1" x14ac:dyDescent="0.25">
      <c r="B2041" s="95"/>
      <c r="L2041" s="495">
        <f>Samples!C2024</f>
        <v>0</v>
      </c>
    </row>
    <row r="2042" spans="2:12" ht="15" customHeight="1" x14ac:dyDescent="0.25">
      <c r="B2042" s="95"/>
      <c r="L2042" s="495">
        <f>Samples!C2025</f>
        <v>0</v>
      </c>
    </row>
    <row r="2043" spans="2:12" ht="15" customHeight="1" x14ac:dyDescent="0.25">
      <c r="B2043" s="95"/>
      <c r="L2043" s="495">
        <f>Samples!C2026</f>
        <v>0</v>
      </c>
    </row>
    <row r="2044" spans="2:12" ht="15" customHeight="1" x14ac:dyDescent="0.25">
      <c r="B2044" s="95"/>
      <c r="L2044" s="495">
        <f>Samples!C2027</f>
        <v>0</v>
      </c>
    </row>
    <row r="2045" spans="2:12" ht="15" customHeight="1" x14ac:dyDescent="0.25">
      <c r="B2045" s="95"/>
      <c r="L2045" s="495">
        <f>Samples!C2028</f>
        <v>0</v>
      </c>
    </row>
    <row r="2046" spans="2:12" ht="15" customHeight="1" x14ac:dyDescent="0.25">
      <c r="B2046" s="95"/>
      <c r="L2046" s="495">
        <f>Samples!C2029</f>
        <v>0</v>
      </c>
    </row>
    <row r="2047" spans="2:12" ht="15" customHeight="1" x14ac:dyDescent="0.25">
      <c r="B2047" s="95"/>
      <c r="L2047" s="495">
        <f>Samples!C2030</f>
        <v>0</v>
      </c>
    </row>
    <row r="2048" spans="2:12" ht="15" customHeight="1" x14ac:dyDescent="0.25">
      <c r="B2048" s="95"/>
      <c r="L2048" s="495">
        <f>Samples!C2031</f>
        <v>0</v>
      </c>
    </row>
    <row r="2049" spans="2:12" ht="15" customHeight="1" x14ac:dyDescent="0.25">
      <c r="B2049" s="95"/>
      <c r="L2049" s="495">
        <f>Samples!C2032</f>
        <v>0</v>
      </c>
    </row>
    <row r="2050" spans="2:12" ht="15" customHeight="1" x14ac:dyDescent="0.25">
      <c r="B2050" s="95"/>
      <c r="L2050" s="495">
        <f>Samples!C2033</f>
        <v>0</v>
      </c>
    </row>
    <row r="2051" spans="2:12" ht="15" customHeight="1" x14ac:dyDescent="0.25">
      <c r="B2051" s="95"/>
      <c r="L2051" s="495">
        <f>Samples!C2034</f>
        <v>0</v>
      </c>
    </row>
    <row r="2052" spans="2:12" ht="15" customHeight="1" x14ac:dyDescent="0.25">
      <c r="B2052" s="95"/>
      <c r="L2052" s="495">
        <f>Samples!C2035</f>
        <v>0</v>
      </c>
    </row>
    <row r="2053" spans="2:12" ht="15" customHeight="1" x14ac:dyDescent="0.25">
      <c r="B2053" s="95"/>
      <c r="L2053" s="495">
        <f>Samples!C2036</f>
        <v>0</v>
      </c>
    </row>
    <row r="2054" spans="2:12" ht="15" customHeight="1" x14ac:dyDescent="0.25">
      <c r="B2054" s="95"/>
      <c r="L2054" s="495">
        <f>Samples!C2037</f>
        <v>0</v>
      </c>
    </row>
    <row r="2055" spans="2:12" ht="15" customHeight="1" x14ac:dyDescent="0.25">
      <c r="B2055" s="95"/>
      <c r="L2055" s="495">
        <f>Samples!C2038</f>
        <v>0</v>
      </c>
    </row>
    <row r="2056" spans="2:12" ht="15" customHeight="1" x14ac:dyDescent="0.25">
      <c r="B2056" s="95"/>
      <c r="L2056" s="495">
        <f>Samples!C2039</f>
        <v>0</v>
      </c>
    </row>
    <row r="2057" spans="2:12" ht="15" customHeight="1" x14ac:dyDescent="0.25">
      <c r="B2057" s="95"/>
      <c r="L2057" s="495">
        <f>Samples!C2040</f>
        <v>0</v>
      </c>
    </row>
    <row r="2058" spans="2:12" ht="15" customHeight="1" x14ac:dyDescent="0.25">
      <c r="B2058" s="95"/>
      <c r="L2058" s="495">
        <f>Samples!C2041</f>
        <v>0</v>
      </c>
    </row>
    <row r="2059" spans="2:12" ht="15" customHeight="1" x14ac:dyDescent="0.25">
      <c r="B2059" s="95"/>
      <c r="L2059" s="495">
        <f>Samples!C2042</f>
        <v>0</v>
      </c>
    </row>
    <row r="2060" spans="2:12" ht="15" customHeight="1" x14ac:dyDescent="0.25">
      <c r="B2060" s="95"/>
      <c r="L2060" s="495">
        <f>Samples!C2043</f>
        <v>0</v>
      </c>
    </row>
    <row r="2061" spans="2:12" ht="15" customHeight="1" x14ac:dyDescent="0.25">
      <c r="B2061" s="95"/>
      <c r="L2061" s="495">
        <f>Samples!C2044</f>
        <v>0</v>
      </c>
    </row>
    <row r="2062" spans="2:12" ht="15" customHeight="1" x14ac:dyDescent="0.25">
      <c r="B2062" s="95"/>
      <c r="L2062" s="495">
        <f>Samples!C2045</f>
        <v>0</v>
      </c>
    </row>
    <row r="2063" spans="2:12" ht="15" customHeight="1" x14ac:dyDescent="0.25">
      <c r="B2063" s="95"/>
      <c r="L2063" s="495">
        <f>Samples!C2046</f>
        <v>0</v>
      </c>
    </row>
    <row r="2064" spans="2:12" ht="15" customHeight="1" x14ac:dyDescent="0.25">
      <c r="B2064" s="95"/>
      <c r="L2064" s="495">
        <f>Samples!C2047</f>
        <v>0</v>
      </c>
    </row>
    <row r="2065" spans="2:12" ht="15" customHeight="1" x14ac:dyDescent="0.25">
      <c r="B2065" s="95"/>
      <c r="L2065" s="495">
        <f>Samples!C2048</f>
        <v>0</v>
      </c>
    </row>
    <row r="2066" spans="2:12" ht="15" customHeight="1" x14ac:dyDescent="0.25">
      <c r="B2066" s="95"/>
      <c r="L2066" s="495">
        <f>Samples!C2049</f>
        <v>0</v>
      </c>
    </row>
    <row r="2067" spans="2:12" ht="15" customHeight="1" x14ac:dyDescent="0.25">
      <c r="B2067" s="95"/>
      <c r="L2067" s="495">
        <f>Samples!C2050</f>
        <v>0</v>
      </c>
    </row>
    <row r="2068" spans="2:12" ht="15" customHeight="1" x14ac:dyDescent="0.25">
      <c r="B2068" s="95"/>
      <c r="L2068" s="495">
        <f>Samples!C2051</f>
        <v>0</v>
      </c>
    </row>
    <row r="2069" spans="2:12" ht="15" customHeight="1" x14ac:dyDescent="0.25">
      <c r="B2069" s="95"/>
      <c r="L2069" s="495">
        <f>Samples!C2052</f>
        <v>0</v>
      </c>
    </row>
    <row r="2070" spans="2:12" ht="15" customHeight="1" x14ac:dyDescent="0.25">
      <c r="B2070" s="95"/>
      <c r="L2070" s="495">
        <f>Samples!C2053</f>
        <v>0</v>
      </c>
    </row>
    <row r="2071" spans="2:12" ht="15" customHeight="1" x14ac:dyDescent="0.25">
      <c r="B2071" s="95"/>
      <c r="L2071" s="495">
        <f>Samples!C2054</f>
        <v>0</v>
      </c>
    </row>
    <row r="2072" spans="2:12" ht="15" customHeight="1" x14ac:dyDescent="0.25">
      <c r="B2072" s="95"/>
    </row>
    <row r="2073" spans="2:12" ht="15" customHeight="1" x14ac:dyDescent="0.25">
      <c r="B2073" s="95"/>
    </row>
    <row r="2074" spans="2:12" ht="15" customHeight="1" x14ac:dyDescent="0.25">
      <c r="B2074" s="95"/>
    </row>
    <row r="2075" spans="2:12" ht="15" customHeight="1" x14ac:dyDescent="0.25">
      <c r="B2075" s="95"/>
    </row>
    <row r="2076" spans="2:12" ht="15" customHeight="1" x14ac:dyDescent="0.25">
      <c r="B2076" s="95"/>
    </row>
    <row r="2077" spans="2:12" ht="15" customHeight="1" x14ac:dyDescent="0.25">
      <c r="B2077" s="95"/>
    </row>
    <row r="2078" spans="2:12" ht="15" customHeight="1" x14ac:dyDescent="0.25">
      <c r="B2078" s="95"/>
    </row>
    <row r="2079" spans="2:12" ht="15" customHeight="1" x14ac:dyDescent="0.25">
      <c r="B2079" s="95"/>
    </row>
  </sheetData>
  <autoFilter ref="C22:H22">
    <sortState ref="C23:H237">
      <sortCondition descending="1" ref="H22"/>
    </sortState>
  </autoFilter>
  <mergeCells count="9">
    <mergeCell ref="L4:M4"/>
    <mergeCell ref="B19:F19"/>
    <mergeCell ref="B16:I16"/>
    <mergeCell ref="Y2:AE2"/>
    <mergeCell ref="AW4:AW5"/>
    <mergeCell ref="AW6:AW7"/>
    <mergeCell ref="AW8:AW9"/>
    <mergeCell ref="AW10:AW11"/>
    <mergeCell ref="AW12:AW13"/>
  </mergeCells>
  <conditionalFormatting sqref="AA14:AA15">
    <cfRule type="dataBar" priority="68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{99C38524-83CF-44E3-BA9E-1D3B4E350FC8}</x14:id>
        </ext>
      </extLst>
    </cfRule>
  </conditionalFormatting>
  <conditionalFormatting sqref="AE14:AE15">
    <cfRule type="dataBar" priority="63">
      <dataBar>
        <cfvo type="num" val="0"/>
        <cfvo type="num" val="100"/>
        <color rgb="FF7FE99B"/>
      </dataBar>
      <extLst>
        <ext xmlns:x14="http://schemas.microsoft.com/office/spreadsheetml/2009/9/main" uri="{B025F937-C7B1-47D3-B67F-A62EFF666E3E}">
          <x14:id>{065A26CD-50B5-4101-8E44-46E0649CEB90}</x14:id>
        </ext>
      </extLst>
    </cfRule>
  </conditionalFormatting>
  <conditionalFormatting sqref="AE16:AE17">
    <cfRule type="dataBar" priority="62">
      <dataBar>
        <cfvo type="num" val="0"/>
        <cfvo type="num" val="100"/>
        <color rgb="FF1CA440"/>
      </dataBar>
      <extLst>
        <ext xmlns:x14="http://schemas.microsoft.com/office/spreadsheetml/2009/9/main" uri="{B025F937-C7B1-47D3-B67F-A62EFF666E3E}">
          <x14:id>{54160D33-24BA-44EC-871B-FADBE0D79DD6}</x14:id>
        </ext>
      </extLst>
    </cfRule>
  </conditionalFormatting>
  <conditionalFormatting sqref="L4 P10">
    <cfRule type="dataBar" priority="60">
      <dataBar>
        <cfvo type="num" val="0"/>
        <cfvo type="num" val="100"/>
        <color rgb="FFD1FBD3"/>
      </dataBar>
      <extLst>
        <ext xmlns:x14="http://schemas.microsoft.com/office/spreadsheetml/2009/9/main" uri="{B025F937-C7B1-47D3-B67F-A62EFF666E3E}">
          <x14:id>{AA0DB79E-2006-4E84-9AF3-779C8383773A}</x14:id>
        </ext>
      </extLst>
    </cfRule>
  </conditionalFormatting>
  <conditionalFormatting sqref="G11:G12 G14 I14 C14 E14">
    <cfRule type="colorScale" priority="44">
      <colorScale>
        <cfvo type="num" val="1"/>
        <cfvo type="num" val="2"/>
        <color rgb="FFFFC9C9"/>
        <color rgb="FFFFC9C9"/>
      </colorScale>
    </cfRule>
  </conditionalFormatting>
  <conditionalFormatting sqref="E8:E9">
    <cfRule type="colorScale" priority="42">
      <colorScale>
        <cfvo type="num" val="1"/>
        <cfvo type="num" val="2"/>
        <color rgb="FFFFC9C9"/>
        <color rgb="FFFFC9C9"/>
      </colorScale>
    </cfRule>
  </conditionalFormatting>
  <conditionalFormatting sqref="I8:I9">
    <cfRule type="colorScale" priority="41">
      <colorScale>
        <cfvo type="num" val="1"/>
        <cfvo type="num" val="2"/>
        <color rgb="FFFFC9C9"/>
        <color rgb="FFFFC9C9"/>
      </colorScale>
    </cfRule>
  </conditionalFormatting>
  <conditionalFormatting sqref="E11:E12">
    <cfRule type="colorScale" priority="36">
      <colorScale>
        <cfvo type="num" val="1"/>
        <cfvo type="num" val="2"/>
        <color rgb="FFFFC9C9"/>
        <color rgb="FFFFC9C9"/>
      </colorScale>
    </cfRule>
  </conditionalFormatting>
  <conditionalFormatting sqref="I11:I12">
    <cfRule type="colorScale" priority="46">
      <colorScale>
        <cfvo type="num" val="1"/>
        <cfvo type="num" val="2"/>
        <color rgb="FFFFC9C9"/>
        <color rgb="FFFFC9C9"/>
      </colorScale>
    </cfRule>
  </conditionalFormatting>
  <conditionalFormatting sqref="C11:C12">
    <cfRule type="colorScale" priority="45">
      <colorScale>
        <cfvo type="num" val="1"/>
        <cfvo type="num" val="2"/>
        <color rgb="FFFFC9C9"/>
        <color rgb="FFFFC9C9"/>
      </colorScale>
    </cfRule>
  </conditionalFormatting>
  <conditionalFormatting sqref="AI15">
    <cfRule type="dataBar" priority="34">
      <dataBar>
        <cfvo type="num" val="1"/>
        <cfvo type="num" val="100"/>
        <color rgb="FFF1DDFF"/>
      </dataBar>
      <extLst>
        <ext xmlns:x14="http://schemas.microsoft.com/office/spreadsheetml/2009/9/main" uri="{B025F937-C7B1-47D3-B67F-A62EFF666E3E}">
          <x14:id>{F9A41F7A-3538-4824-BA1F-BDB7F1EAFE2D}</x14:id>
        </ext>
      </extLst>
    </cfRule>
  </conditionalFormatting>
  <conditionalFormatting sqref="AI16">
    <cfRule type="dataBar" priority="33">
      <dataBar>
        <cfvo type="num" val="0"/>
        <cfvo type="num" val="100"/>
        <color rgb="FFD89FFF"/>
      </dataBar>
      <extLst>
        <ext xmlns:x14="http://schemas.microsoft.com/office/spreadsheetml/2009/9/main" uri="{B025F937-C7B1-47D3-B67F-A62EFF666E3E}">
          <x14:id>{4859B760-8C3D-4A8C-A6C6-70788648168C}</x14:id>
        </ext>
      </extLst>
    </cfRule>
  </conditionalFormatting>
  <conditionalFormatting sqref="AI17">
    <cfRule type="dataBar" priority="32">
      <dataBar>
        <cfvo type="num" val="0"/>
        <cfvo type="num" val="100"/>
        <color rgb="FFBD5BFF"/>
      </dataBar>
      <extLst>
        <ext xmlns:x14="http://schemas.microsoft.com/office/spreadsheetml/2009/9/main" uri="{B025F937-C7B1-47D3-B67F-A62EFF666E3E}">
          <x14:id>{5B4B53B6-E7BA-470A-A2B9-9DD7E07354DE}</x14:id>
        </ext>
      </extLst>
    </cfRule>
  </conditionalFormatting>
  <conditionalFormatting sqref="AI4">
    <cfRule type="dataBar" priority="30">
      <dataBar>
        <cfvo type="num" val="1"/>
        <cfvo type="num" val="100"/>
        <color rgb="FFF1DDFF"/>
      </dataBar>
      <extLst>
        <ext xmlns:x14="http://schemas.microsoft.com/office/spreadsheetml/2009/9/main" uri="{B025F937-C7B1-47D3-B67F-A62EFF666E3E}">
          <x14:id>{0FAE377C-5740-408C-90B3-D05B82B1FBA3}</x14:id>
        </ext>
      </extLst>
    </cfRule>
  </conditionalFormatting>
  <conditionalFormatting sqref="AI5">
    <cfRule type="dataBar" priority="29">
      <dataBar>
        <cfvo type="num" val="0"/>
        <cfvo type="num" val="100"/>
        <color rgb="FFD89FFF"/>
      </dataBar>
      <extLst>
        <ext xmlns:x14="http://schemas.microsoft.com/office/spreadsheetml/2009/9/main" uri="{B025F937-C7B1-47D3-B67F-A62EFF666E3E}">
          <x14:id>{CAE320F6-67E8-43A0-8213-7DF52AB44F92}</x14:id>
        </ext>
      </extLst>
    </cfRule>
  </conditionalFormatting>
  <conditionalFormatting sqref="AI6">
    <cfRule type="dataBar" priority="28">
      <dataBar>
        <cfvo type="num" val="0"/>
        <cfvo type="num" val="100"/>
        <color rgb="FFBD5BFF"/>
      </dataBar>
      <extLst>
        <ext xmlns:x14="http://schemas.microsoft.com/office/spreadsheetml/2009/9/main" uri="{B025F937-C7B1-47D3-B67F-A62EFF666E3E}">
          <x14:id>{4FF74AEE-7632-4CFD-BED7-712F423E6249}</x14:id>
        </ext>
      </extLst>
    </cfRule>
  </conditionalFormatting>
  <conditionalFormatting sqref="AI7">
    <cfRule type="dataBar" priority="27">
      <dataBar>
        <cfvo type="num" val="0"/>
        <cfvo type="num" val="100"/>
        <color rgb="FF9A05FF"/>
      </dataBar>
      <extLst>
        <ext xmlns:x14="http://schemas.microsoft.com/office/spreadsheetml/2009/9/main" uri="{B025F937-C7B1-47D3-B67F-A62EFF666E3E}">
          <x14:id>{AD1E518A-50AB-4C3D-A62B-1EE9DABDAF64}</x14:id>
        </ext>
      </extLst>
    </cfRule>
  </conditionalFormatting>
  <conditionalFormatting sqref="AI10">
    <cfRule type="dataBar" priority="26">
      <dataBar>
        <cfvo type="num" val="1"/>
        <cfvo type="num" val="100"/>
        <color rgb="FFF1DDFF"/>
      </dataBar>
      <extLst>
        <ext xmlns:x14="http://schemas.microsoft.com/office/spreadsheetml/2009/9/main" uri="{B025F937-C7B1-47D3-B67F-A62EFF666E3E}">
          <x14:id>{5C1A4319-86CE-4CA6-A087-22BB94B94590}</x14:id>
        </ext>
      </extLst>
    </cfRule>
  </conditionalFormatting>
  <conditionalFormatting sqref="AI11">
    <cfRule type="dataBar" priority="25">
      <dataBar>
        <cfvo type="num" val="0"/>
        <cfvo type="num" val="100"/>
        <color rgb="FFD89FFF"/>
      </dataBar>
      <extLst>
        <ext xmlns:x14="http://schemas.microsoft.com/office/spreadsheetml/2009/9/main" uri="{B025F937-C7B1-47D3-B67F-A62EFF666E3E}">
          <x14:id>{B6D3D853-D4ED-41CF-B2F8-A803F21E323C}</x14:id>
        </ext>
      </extLst>
    </cfRule>
  </conditionalFormatting>
  <conditionalFormatting sqref="AI12">
    <cfRule type="dataBar" priority="24">
      <dataBar>
        <cfvo type="num" val="0"/>
        <cfvo type="num" val="100"/>
        <color rgb="FFBD5BFF"/>
      </dataBar>
      <extLst>
        <ext xmlns:x14="http://schemas.microsoft.com/office/spreadsheetml/2009/9/main" uri="{B025F937-C7B1-47D3-B67F-A62EFF666E3E}">
          <x14:id>{C1E1CE65-D10D-4F06-BF85-4405E99326F9}</x14:id>
        </ext>
      </extLst>
    </cfRule>
  </conditionalFormatting>
  <conditionalFormatting sqref="AI13">
    <cfRule type="dataBar" priority="23">
      <dataBar>
        <cfvo type="num" val="0"/>
        <cfvo type="num" val="100"/>
        <color rgb="FF9A05FF"/>
      </dataBar>
      <extLst>
        <ext xmlns:x14="http://schemas.microsoft.com/office/spreadsheetml/2009/9/main" uri="{B025F937-C7B1-47D3-B67F-A62EFF666E3E}">
          <x14:id>{70AD8F13-2869-45BE-81FA-38D59F808A08}</x14:id>
        </ext>
      </extLst>
    </cfRule>
  </conditionalFormatting>
  <conditionalFormatting sqref="G15">
    <cfRule type="colorScale" priority="20">
      <colorScale>
        <cfvo type="num" val="1"/>
        <cfvo type="num" val="2"/>
        <color rgb="FFFFC9C9"/>
        <color rgb="FFFFC9C9"/>
      </colorScale>
    </cfRule>
  </conditionalFormatting>
  <conditionalFormatting sqref="I15">
    <cfRule type="colorScale" priority="19">
      <colorScale>
        <cfvo type="num" val="1"/>
        <cfvo type="num" val="2"/>
        <color rgb="FFFFC9C9"/>
        <color rgb="FFFFC9C9"/>
      </colorScale>
    </cfRule>
  </conditionalFormatting>
  <conditionalFormatting sqref="AZ6 AZ4 AZ8 AZ10 AZ12">
    <cfRule type="dataBar" priority="18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{276252D4-AD35-4B30-8E4E-2CAB493A02CB}</x14:id>
        </ext>
      </extLst>
    </cfRule>
  </conditionalFormatting>
  <conditionalFormatting sqref="AZ5 AZ7 AZ9 AZ11 AZ13">
    <cfRule type="dataBar" priority="17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{91CDC9A4-778F-4B6B-A731-9A13FFA91685}</x14:id>
        </ext>
      </extLst>
    </cfRule>
  </conditionalFormatting>
  <conditionalFormatting sqref="S4:S10">
    <cfRule type="dataBar" priority="16">
      <dataBar>
        <cfvo type="num" val="0"/>
        <cfvo type="num" val="100"/>
        <color rgb="FFFAD9C2"/>
      </dataBar>
      <extLst>
        <ext xmlns:x14="http://schemas.microsoft.com/office/spreadsheetml/2009/9/main" uri="{B025F937-C7B1-47D3-B67F-A62EFF666E3E}">
          <x14:id>{A8D536A6-D792-4B64-8FEB-EFE7B773B470}</x14:id>
        </ext>
      </extLst>
    </cfRule>
  </conditionalFormatting>
  <conditionalFormatting sqref="W4:W8">
    <cfRule type="dataBar" priority="15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{629C56D4-FC2B-488A-8BC8-E38293EB17C0}</x14:id>
        </ext>
      </extLst>
    </cfRule>
  </conditionalFormatting>
  <conditionalFormatting sqref="AA4:AA7">
    <cfRule type="dataBar" priority="14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{583565DA-BDCF-4509-8319-203341FCC2AE}</x14:id>
        </ext>
      </extLst>
    </cfRule>
  </conditionalFormatting>
  <conditionalFormatting sqref="AE4:AE7">
    <cfRule type="dataBar" priority="13">
      <dataBar>
        <cfvo type="num" val="0"/>
        <cfvo type="num" val="100"/>
        <color rgb="FFB6F0C5"/>
      </dataBar>
      <extLst>
        <ext xmlns:x14="http://schemas.microsoft.com/office/spreadsheetml/2009/9/main" uri="{B025F937-C7B1-47D3-B67F-A62EFF666E3E}">
          <x14:id>{CC1215DB-2E70-49F7-802D-B16D1F962384}</x14:id>
        </ext>
      </extLst>
    </cfRule>
  </conditionalFormatting>
  <conditionalFormatting sqref="AU4">
    <cfRule type="dataBar" priority="1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{F78D997D-74BE-49AD-A42E-D5693EDC1776}</x14:id>
        </ext>
      </extLst>
    </cfRule>
  </conditionalFormatting>
  <conditionalFormatting sqref="AU5">
    <cfRule type="dataBar" priority="11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{9CC4CAAD-E0D1-446A-A9C6-2EE5FAB74F78}</x14:id>
        </ext>
      </extLst>
    </cfRule>
  </conditionalFormatting>
  <conditionalFormatting sqref="AQ14:AQ17">
    <cfRule type="dataBar" priority="10">
      <dataBar>
        <cfvo type="num" val="0"/>
        <cfvo type="num" val="100"/>
        <color rgb="FFFFBDE3"/>
      </dataBar>
      <extLst>
        <ext xmlns:x14="http://schemas.microsoft.com/office/spreadsheetml/2009/9/main" uri="{B025F937-C7B1-47D3-B67F-A62EFF666E3E}">
          <x14:id>{61C3B297-077F-4D65-BF60-01ACD67D5E09}</x14:id>
        </ext>
      </extLst>
    </cfRule>
  </conditionalFormatting>
  <conditionalFormatting sqref="AM4:AM9">
    <cfRule type="dataBar" priority="9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{3AF6A710-A2F8-45B4-A37F-5F4BACD17CEA}</x14:id>
        </ext>
      </extLst>
    </cfRule>
  </conditionalFormatting>
  <conditionalFormatting sqref="AQ4:AQ8">
    <cfRule type="dataBar" priority="8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{E9195525-9015-4900-9E32-E128BB2CA8F0}</x14:id>
        </ext>
      </extLst>
    </cfRule>
  </conditionalFormatting>
  <conditionalFormatting sqref="AM12:AM17">
    <cfRule type="dataBar" priority="6">
      <dataBar>
        <cfvo type="num" val="0"/>
        <cfvo type="num" val="100"/>
        <color rgb="FFFFD833"/>
      </dataBar>
      <extLst>
        <ext xmlns:x14="http://schemas.microsoft.com/office/spreadsheetml/2009/9/main" uri="{B025F937-C7B1-47D3-B67F-A62EFF666E3E}">
          <x14:id>{27FE0D3E-B376-4C16-BEC5-A3A3E106894A}</x14:id>
        </ext>
      </extLst>
    </cfRule>
  </conditionalFormatting>
  <conditionalFormatting sqref="AQ9:AQ11">
    <cfRule type="dataBar" priority="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{1CEFB1FC-C2F5-4B99-8075-8102EF1DE8A7}</x14:id>
        </ext>
      </extLst>
    </cfRule>
  </conditionalFormatting>
  <conditionalFormatting sqref="K23:K117">
    <cfRule type="dataBar" priority="3">
      <dataBar>
        <cfvo type="num" val="0"/>
        <cfvo type="num" val="100"/>
        <color rgb="FFFFB628"/>
      </dataBar>
      <extLst>
        <ext xmlns:x14="http://schemas.microsoft.com/office/spreadsheetml/2009/9/main" uri="{B025F937-C7B1-47D3-B67F-A62EFF666E3E}">
          <x14:id>{AC9175F3-6FBA-4FC4-8D3A-6691FEEDA7F0}</x14:id>
        </ext>
      </extLst>
    </cfRule>
  </conditionalFormatting>
  <conditionalFormatting sqref="AB10">
    <cfRule type="dataBar" priority="2">
      <dataBar>
        <cfvo type="num" val="0"/>
        <cfvo type="num" val="100"/>
        <color rgb="FFFFB9BB"/>
      </dataBar>
      <extLst>
        <ext xmlns:x14="http://schemas.microsoft.com/office/spreadsheetml/2009/9/main" uri="{B025F937-C7B1-47D3-B67F-A62EFF666E3E}">
          <x14:id>{D48430FC-1C62-4D12-A935-B124E16E9071}</x14:id>
        </ext>
      </extLst>
    </cfRule>
  </conditionalFormatting>
  <conditionalFormatting sqref="AB11">
    <cfRule type="dataBar" priority="1">
      <dataBar>
        <cfvo type="num" val="0"/>
        <cfvo type="num" val="100"/>
        <color rgb="FFAFF7B8"/>
      </dataBar>
      <extLst>
        <ext xmlns:x14="http://schemas.microsoft.com/office/spreadsheetml/2009/9/main" uri="{B025F937-C7B1-47D3-B67F-A62EFF666E3E}">
          <x14:id>{B502B74B-41B2-4400-B4DE-9CF374EE0E89}</x14:id>
        </ext>
      </extLst>
    </cfRule>
  </conditionalFormatting>
  <dataValidations count="3">
    <dataValidation type="list" showInputMessage="1" showErrorMessage="1" sqref="G8">
      <formula1>"Knockout, BaseEditing"</formula1>
    </dataValidation>
    <dataValidation type="list" showInputMessage="1" showErrorMessage="1" sqref="I17">
      <formula1>"Only deletions, All variants"</formula1>
    </dataValidation>
    <dataValidation type="decimal" showInputMessage="1" showErrorMessage="1" errorTitle="Transparancy" error="Only values between 1 to 100 are allowd for HeatMapTransparancy!" sqref="I14">
      <formula1>1</formula1>
      <formula2>100</formula2>
    </dataValidation>
  </dataValidations>
  <pageMargins left="0.25" right="0.25" top="0.75" bottom="0.75" header="0.3" footer="0.3"/>
  <pageSetup paperSize="9" scale="58" orientation="landscape" r:id="rId1"/>
  <ignoredErrors>
    <ignoredError sqref="R6:R10 AZ4:AZ12 AY5 AY7 AY9 AY11 AY13 AP9:AP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MakeFigure">
              <controlPr defaultSize="0" print="0" autoFill="0" autoPict="0" macro="[0]!VisualVar">
                <anchor moveWithCells="1" sizeWithCells="1">
                  <from>
                    <xdr:col>11</xdr:col>
                    <xdr:colOff>28575</xdr:colOff>
                    <xdr:row>0</xdr:row>
                    <xdr:rowOff>171450</xdr:rowOff>
                  </from>
                  <to>
                    <xdr:col>13</xdr:col>
                    <xdr:colOff>9525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opyFigure">
              <controlPr defaultSize="0" print="0" autoFill="0" autoPict="0" macro="[0]!VisualizedVariants">
                <anchor moveWithCells="1" sizeWithCells="1">
                  <from>
                    <xdr:col>11</xdr:col>
                    <xdr:colOff>28575</xdr:colOff>
                    <xdr:row>10</xdr:row>
                    <xdr:rowOff>95250</xdr:rowOff>
                  </from>
                  <to>
                    <xdr:col>13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opyFigure">
              <controlPr defaultSize="0" print="0" autoFill="0" autoPict="0" macro="[0]!Housekeeping">
                <anchor moveWithCells="1" sizeWithCells="1">
                  <from>
                    <xdr:col>9</xdr:col>
                    <xdr:colOff>133350</xdr:colOff>
                    <xdr:row>4</xdr:row>
                    <xdr:rowOff>28575</xdr:rowOff>
                  </from>
                  <to>
                    <xdr:col>10</xdr:col>
                    <xdr:colOff>790575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SaveAndNew">
                <anchor moveWithCells="1" sizeWithCells="1">
                  <from>
                    <xdr:col>11</xdr:col>
                    <xdr:colOff>28575</xdr:colOff>
                    <xdr:row>4</xdr:row>
                    <xdr:rowOff>28575</xdr:rowOff>
                  </from>
                  <to>
                    <xdr:col>13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NewProject">
                <anchor moveWithCells="1" sizeWithCells="1">
                  <from>
                    <xdr:col>9</xdr:col>
                    <xdr:colOff>133350</xdr:colOff>
                    <xdr:row>0</xdr:row>
                    <xdr:rowOff>171450</xdr:rowOff>
                  </from>
                  <to>
                    <xdr:col>10</xdr:col>
                    <xdr:colOff>790575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atchImportAndAnalysis">
                <anchor moveWithCells="1" sizeWithCells="1">
                  <from>
                    <xdr:col>13</xdr:col>
                    <xdr:colOff>66675</xdr:colOff>
                    <xdr:row>0</xdr:row>
                    <xdr:rowOff>171450</xdr:rowOff>
                  </from>
                  <to>
                    <xdr:col>15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Button 22">
              <controlPr defaultSize="0" print="0" autoFill="0" autoPict="0" macro="[0]!PatternPrediction">
                <anchor moveWithCells="1" sizeWithCells="1">
                  <from>
                    <xdr:col>11</xdr:col>
                    <xdr:colOff>28575</xdr:colOff>
                    <xdr:row>7</xdr:row>
                    <xdr:rowOff>38100</xdr:rowOff>
                  </from>
                  <to>
                    <xdr:col>13</xdr:col>
                    <xdr:colOff>9525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1" name="Button 23">
              <controlPr defaultSize="0" print="0" autoFill="0" autoPict="0" macro="[0]!BatchPaternPrediction">
                <anchor moveWithCells="1" sizeWithCells="1">
                  <from>
                    <xdr:col>13</xdr:col>
                    <xdr:colOff>76200</xdr:colOff>
                    <xdr:row>5</xdr:row>
                    <xdr:rowOff>133350</xdr:rowOff>
                  </from>
                  <to>
                    <xdr:col>15</xdr:col>
                    <xdr:colOff>133350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opyFigure">
              <controlPr defaultSize="0" print="0" autoFill="0" autoPict="0" macro="[0]!Top10VisualizedVariants">
                <anchor moveWithCells="1" sizeWithCells="1">
                  <from>
                    <xdr:col>9</xdr:col>
                    <xdr:colOff>133350</xdr:colOff>
                    <xdr:row>10</xdr:row>
                    <xdr:rowOff>95250</xdr:rowOff>
                  </from>
                  <to>
                    <xdr:col>10</xdr:col>
                    <xdr:colOff>790575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Button 26">
              <controlPr defaultSize="0" print="0" autoFill="0" autoPict="0" macro="[0]!SelectHeatMap">
                <anchor moveWithCells="1" sizeWithCells="1">
                  <from>
                    <xdr:col>13</xdr:col>
                    <xdr:colOff>76200</xdr:colOff>
                    <xdr:row>10</xdr:row>
                    <xdr:rowOff>95250</xdr:rowOff>
                  </from>
                  <to>
                    <xdr:col>15</xdr:col>
                    <xdr:colOff>133350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CleanGalaxySNVs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10</xdr:col>
                    <xdr:colOff>790575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C38524-83CF-44E3-BA9E-1D3B4E350FC8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AA14:AA15</xm:sqref>
        </x14:conditionalFormatting>
        <x14:conditionalFormatting xmlns:xm="http://schemas.microsoft.com/office/excel/2006/main">
          <x14:cfRule type="dataBar" id="{065A26CD-50B5-4101-8E44-46E0649CEB90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AE14:AE15</xm:sqref>
        </x14:conditionalFormatting>
        <x14:conditionalFormatting xmlns:xm="http://schemas.microsoft.com/office/excel/2006/main">
          <x14:cfRule type="dataBar" id="{54160D33-24BA-44EC-871B-FADBE0D79DD6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AE16:AE17</xm:sqref>
        </x14:conditionalFormatting>
        <x14:conditionalFormatting xmlns:xm="http://schemas.microsoft.com/office/excel/2006/main">
          <x14:cfRule type="dataBar" id="{AA0DB79E-2006-4E84-9AF3-779C8383773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CC015"/>
              <x14:negativeFillColor rgb="FFFF0000"/>
              <x14:axisColor rgb="FF000000"/>
            </x14:dataBar>
          </x14:cfRule>
          <xm:sqref>L4 P10</xm:sqref>
        </x14:conditionalFormatting>
        <x14:conditionalFormatting xmlns:xm="http://schemas.microsoft.com/office/excel/2006/main">
          <x14:cfRule type="dataBar" id="{F9A41F7A-3538-4824-BA1F-BDB7F1EAFE2D}">
            <x14:dataBar minLength="0" maxLength="100" gradient="0">
              <x14:cfvo type="num">
                <xm:f>1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AI15</xm:sqref>
        </x14:conditionalFormatting>
        <x14:conditionalFormatting xmlns:xm="http://schemas.microsoft.com/office/excel/2006/main">
          <x14:cfRule type="dataBar" id="{4859B760-8C3D-4A8C-A6C6-70788648168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AI16</xm:sqref>
        </x14:conditionalFormatting>
        <x14:conditionalFormatting xmlns:xm="http://schemas.microsoft.com/office/excel/2006/main">
          <x14:cfRule type="dataBar" id="{5B4B53B6-E7BA-470A-A2B9-9DD7E07354DE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BD5BFF"/>
              <x14:negativeFillColor rgb="FFFF0000"/>
              <x14:axisColor rgb="FF000000"/>
            </x14:dataBar>
          </x14:cfRule>
          <xm:sqref>AI17</xm:sqref>
        </x14:conditionalFormatting>
        <x14:conditionalFormatting xmlns:xm="http://schemas.microsoft.com/office/excel/2006/main">
          <x14:cfRule type="dataBar" id="{0FAE377C-5740-408C-90B3-D05B82B1FBA3}">
            <x14:dataBar minLength="0" maxLength="100" gradient="0">
              <x14:cfvo type="num">
                <xm:f>1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AI4</xm:sqref>
        </x14:conditionalFormatting>
        <x14:conditionalFormatting xmlns:xm="http://schemas.microsoft.com/office/excel/2006/main">
          <x14:cfRule type="dataBar" id="{CAE320F6-67E8-43A0-8213-7DF52AB44F92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AI5</xm:sqref>
        </x14:conditionalFormatting>
        <x14:conditionalFormatting xmlns:xm="http://schemas.microsoft.com/office/excel/2006/main">
          <x14:cfRule type="dataBar" id="{4FF74AEE-7632-4CFD-BED7-712F423E624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BD5BFF"/>
              <x14:negativeFillColor rgb="FFFF0000"/>
              <x14:axisColor rgb="FF000000"/>
            </x14:dataBar>
          </x14:cfRule>
          <xm:sqref>AI6</xm:sqref>
        </x14:conditionalFormatting>
        <x14:conditionalFormatting xmlns:xm="http://schemas.microsoft.com/office/excel/2006/main">
          <x14:cfRule type="dataBar" id="{AD1E518A-50AB-4C3D-A62B-1EE9DABDAF64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A05FF"/>
              <x14:negativeFillColor rgb="FFFF0000"/>
              <x14:axisColor rgb="FF000000"/>
            </x14:dataBar>
          </x14:cfRule>
          <xm:sqref>AI7</xm:sqref>
        </x14:conditionalFormatting>
        <x14:conditionalFormatting xmlns:xm="http://schemas.microsoft.com/office/excel/2006/main">
          <x14:cfRule type="dataBar" id="{5C1A4319-86CE-4CA6-A087-22BB94B94590}">
            <x14:dataBar minLength="0" maxLength="100" gradient="0">
              <x14:cfvo type="num">
                <xm:f>1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AI10</xm:sqref>
        </x14:conditionalFormatting>
        <x14:conditionalFormatting xmlns:xm="http://schemas.microsoft.com/office/excel/2006/main">
          <x14:cfRule type="dataBar" id="{B6D3D853-D4ED-41CF-B2F8-A803F21E323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AI11</xm:sqref>
        </x14:conditionalFormatting>
        <x14:conditionalFormatting xmlns:xm="http://schemas.microsoft.com/office/excel/2006/main">
          <x14:cfRule type="dataBar" id="{C1E1CE65-D10D-4F06-BF85-4405E99326F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BD5BFF"/>
              <x14:negativeFillColor rgb="FFFF0000"/>
              <x14:axisColor rgb="FF000000"/>
            </x14:dataBar>
          </x14:cfRule>
          <xm:sqref>AI12</xm:sqref>
        </x14:conditionalFormatting>
        <x14:conditionalFormatting xmlns:xm="http://schemas.microsoft.com/office/excel/2006/main">
          <x14:cfRule type="dataBar" id="{70AD8F13-2869-45BE-81FA-38D59F808A0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A05FF"/>
              <x14:negativeFillColor rgb="FFFF0000"/>
              <x14:axisColor rgb="FF000000"/>
            </x14:dataBar>
          </x14:cfRule>
          <xm:sqref>AI13</xm:sqref>
        </x14:conditionalFormatting>
        <x14:conditionalFormatting xmlns:xm="http://schemas.microsoft.com/office/excel/2006/main">
          <x14:cfRule type="dataBar" id="{276252D4-AD35-4B30-8E4E-2CAB493A02CB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AZ6 AZ4 AZ8 AZ10 AZ12</xm:sqref>
        </x14:conditionalFormatting>
        <x14:conditionalFormatting xmlns:xm="http://schemas.microsoft.com/office/excel/2006/main">
          <x14:cfRule type="dataBar" id="{91CDC9A4-778F-4B6B-A731-9A13FFA91685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AZ5 AZ7 AZ9 AZ11 AZ13</xm:sqref>
        </x14:conditionalFormatting>
        <x14:conditionalFormatting xmlns:xm="http://schemas.microsoft.com/office/excel/2006/main">
          <x14:cfRule type="dataBar" id="{A8D536A6-D792-4B64-8FEB-EFE7B773B47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S4:S10</xm:sqref>
        </x14:conditionalFormatting>
        <x14:conditionalFormatting xmlns:xm="http://schemas.microsoft.com/office/excel/2006/main">
          <x14:cfRule type="dataBar" id="{629C56D4-FC2B-488A-8BC8-E38293EB17C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W4:W8</xm:sqref>
        </x14:conditionalFormatting>
        <x14:conditionalFormatting xmlns:xm="http://schemas.microsoft.com/office/excel/2006/main">
          <x14:cfRule type="dataBar" id="{583565DA-BDCF-4509-8319-203341FCC2AE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AA4:AA7</xm:sqref>
        </x14:conditionalFormatting>
        <x14:conditionalFormatting xmlns:xm="http://schemas.microsoft.com/office/excel/2006/main">
          <x14:cfRule type="dataBar" id="{CC1215DB-2E70-49F7-802D-B16D1F962384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20A042"/>
              <x14:negativeFillColor rgb="FFFF0000"/>
              <x14:axisColor rgb="FF000000"/>
            </x14:dataBar>
          </x14:cfRule>
          <xm:sqref>AE4:AE7</xm:sqref>
        </x14:conditionalFormatting>
        <x14:conditionalFormatting xmlns:xm="http://schemas.microsoft.com/office/excel/2006/main">
          <x14:cfRule type="dataBar" id="{F78D997D-74BE-49AD-A42E-D5693EDC1776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AU4</xm:sqref>
        </x14:conditionalFormatting>
        <x14:conditionalFormatting xmlns:xm="http://schemas.microsoft.com/office/excel/2006/main">
          <x14:cfRule type="dataBar" id="{9CC4CAAD-E0D1-446A-A9C6-2EE5FAB74F7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AU5</xm:sqref>
        </x14:conditionalFormatting>
        <x14:conditionalFormatting xmlns:xm="http://schemas.microsoft.com/office/excel/2006/main">
          <x14:cfRule type="dataBar" id="{61C3B297-077F-4D65-BF60-01ACD67D5E0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E60083"/>
              <x14:negativeFillColor rgb="FFFF0000"/>
              <x14:axisColor rgb="FF000000"/>
            </x14:dataBar>
          </x14:cfRule>
          <xm:sqref>AQ14:AQ17</xm:sqref>
        </x14:conditionalFormatting>
        <x14:conditionalFormatting xmlns:xm="http://schemas.microsoft.com/office/excel/2006/main">
          <x14:cfRule type="dataBar" id="{3AF6A710-A2F8-45B4-A37F-5F4BACD17CE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AM4:AM9</xm:sqref>
        </x14:conditionalFormatting>
        <x14:conditionalFormatting xmlns:xm="http://schemas.microsoft.com/office/excel/2006/main">
          <x14:cfRule type="dataBar" id="{E9195525-9015-4900-9E32-E128BB2CA8F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AQ4:AQ8</xm:sqref>
        </x14:conditionalFormatting>
        <x14:conditionalFormatting xmlns:xm="http://schemas.microsoft.com/office/excel/2006/main">
          <x14:cfRule type="dataBar" id="{27FE0D3E-B376-4C16-BEC5-A3A3E106894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7" tint="-0.249977111117893"/>
              <x14:negativeFillColor rgb="FFFF0000"/>
              <x14:axisColor rgb="FF000000"/>
            </x14:dataBar>
          </x14:cfRule>
          <xm:sqref>AM12:AM17</xm:sqref>
        </x14:conditionalFormatting>
        <x14:conditionalFormatting xmlns:xm="http://schemas.microsoft.com/office/excel/2006/main">
          <x14:cfRule type="dataBar" id="{1CEFB1FC-C2F5-4B99-8075-8102EF1DE8A7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AQ9:AQ11</xm:sqref>
        </x14:conditionalFormatting>
        <x14:conditionalFormatting xmlns:xm="http://schemas.microsoft.com/office/excel/2006/main">
          <x14:cfRule type="dataBar" id="{AC9175F3-6FBA-4FC4-8D3A-6691FEEDA7F0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K23:K117</xm:sqref>
        </x14:conditionalFormatting>
        <x14:conditionalFormatting xmlns:xm="http://schemas.microsoft.com/office/excel/2006/main">
          <x14:cfRule type="dataBar" id="{D48430FC-1C62-4D12-A935-B124E16E9071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9BB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B502B74B-41B2-4400-B4DE-9CF374EE0E8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F7B8"/>
              <x14:negativeFillColor rgb="FFFF0000"/>
              <x14:axisColor rgb="FF000000"/>
            </x14:dataBar>
          </x14:cfRule>
          <xm:sqref>AB11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79998168889431442"/>
  </sheetPr>
  <dimension ref="A1:AR2146"/>
  <sheetViews>
    <sheetView workbookViewId="0">
      <selection activeCell="F9" sqref="F9"/>
    </sheetView>
  </sheetViews>
  <sheetFormatPr defaultRowHeight="15" customHeight="1" x14ac:dyDescent="0.25"/>
  <cols>
    <col min="1" max="1" width="7.140625" style="148" customWidth="1"/>
    <col min="2" max="3" width="11.5703125" style="148" customWidth="1"/>
    <col min="4" max="4" width="9.140625" style="89"/>
    <col min="5" max="5" width="37.5703125" customWidth="1"/>
    <col min="6" max="6" width="11.28515625" style="251" customWidth="1"/>
    <col min="7" max="7" width="23.42578125" style="101" customWidth="1"/>
    <col min="8" max="8" width="20" style="250" bestFit="1" customWidth="1"/>
    <col min="9" max="9" width="20.42578125" style="101" customWidth="1"/>
    <col min="10" max="10" width="19.42578125" style="250" customWidth="1"/>
    <col min="11" max="11" width="15.85546875" style="622" customWidth="1"/>
    <col min="12" max="12" width="27" customWidth="1"/>
    <col min="13" max="13" width="37.140625" style="148" customWidth="1"/>
    <col min="14" max="14" width="33" style="148" customWidth="1"/>
    <col min="15" max="15" width="19.7109375" style="148" customWidth="1"/>
    <col min="16" max="16" width="39.140625" style="148" customWidth="1"/>
    <col min="17" max="17" width="15.5703125" style="148" customWidth="1"/>
    <col min="18" max="44" width="9.140625" style="148"/>
  </cols>
  <sheetData>
    <row r="1" spans="2:17" s="148" customFormat="1" ht="15" customHeight="1" thickBot="1" x14ac:dyDescent="0.3">
      <c r="D1" s="147"/>
      <c r="F1" s="247"/>
      <c r="G1" s="514"/>
      <c r="H1" s="514"/>
      <c r="I1" s="514"/>
      <c r="J1" s="514"/>
      <c r="K1" s="514"/>
    </row>
    <row r="2" spans="2:17" ht="15" customHeight="1" thickBot="1" x14ac:dyDescent="0.3">
      <c r="E2" s="88" t="s">
        <v>146</v>
      </c>
      <c r="F2" s="512" t="s">
        <v>129</v>
      </c>
      <c r="G2" s="512" t="s">
        <v>127</v>
      </c>
      <c r="H2" s="248" t="s">
        <v>227</v>
      </c>
      <c r="I2" s="515" t="s">
        <v>228</v>
      </c>
      <c r="J2" s="249" t="s">
        <v>226</v>
      </c>
      <c r="K2" s="513" t="s">
        <v>225</v>
      </c>
      <c r="L2" s="513" t="s">
        <v>140</v>
      </c>
      <c r="M2" s="218" t="s">
        <v>141</v>
      </c>
      <c r="N2" s="218" t="s">
        <v>144</v>
      </c>
      <c r="O2" s="201" t="s">
        <v>142</v>
      </c>
      <c r="P2" s="201" t="s">
        <v>143</v>
      </c>
      <c r="Q2" s="201" t="s">
        <v>145</v>
      </c>
    </row>
    <row r="3" spans="2:17" ht="15" customHeight="1" x14ac:dyDescent="0.25">
      <c r="D3" s="242">
        <v>1</v>
      </c>
      <c r="E3" s="623"/>
      <c r="F3" s="245"/>
      <c r="I3"/>
      <c r="K3" s="620"/>
      <c r="L3" s="516"/>
      <c r="M3" s="165"/>
      <c r="N3" s="298"/>
      <c r="O3" s="296"/>
      <c r="P3" s="296"/>
      <c r="Q3" s="298"/>
    </row>
    <row r="4" spans="2:17" ht="15" customHeight="1" x14ac:dyDescent="0.25">
      <c r="D4" s="243">
        <v>2</v>
      </c>
      <c r="E4" s="246"/>
      <c r="F4" s="101"/>
      <c r="I4"/>
      <c r="K4" s="620"/>
      <c r="L4" s="517"/>
      <c r="M4" s="165"/>
      <c r="N4" s="296"/>
      <c r="O4" s="296"/>
      <c r="P4" s="296"/>
      <c r="Q4" s="296"/>
    </row>
    <row r="5" spans="2:17" ht="15" customHeight="1" x14ac:dyDescent="0.25">
      <c r="D5" s="243">
        <v>3</v>
      </c>
      <c r="E5" s="246"/>
      <c r="F5" s="101"/>
      <c r="I5"/>
      <c r="K5" s="620"/>
      <c r="L5" s="517"/>
      <c r="M5" s="165"/>
      <c r="N5" s="296"/>
      <c r="O5" s="296"/>
      <c r="P5" s="296"/>
      <c r="Q5" s="296"/>
    </row>
    <row r="6" spans="2:17" ht="15" customHeight="1" x14ac:dyDescent="0.25">
      <c r="D6" s="243">
        <v>4</v>
      </c>
      <c r="E6" s="246"/>
      <c r="F6" s="101"/>
      <c r="I6"/>
      <c r="K6" s="620"/>
      <c r="L6" s="517"/>
      <c r="M6" s="165"/>
      <c r="N6" s="296"/>
      <c r="O6" s="296"/>
      <c r="P6" s="296"/>
      <c r="Q6" s="296"/>
    </row>
    <row r="7" spans="2:17" ht="15" customHeight="1" x14ac:dyDescent="0.25">
      <c r="D7" s="243">
        <v>5</v>
      </c>
      <c r="E7" s="246"/>
      <c r="F7" s="101"/>
      <c r="I7"/>
      <c r="K7" s="620"/>
      <c r="L7" s="517"/>
      <c r="M7" s="165"/>
      <c r="N7" s="296"/>
      <c r="O7" s="296"/>
      <c r="P7" s="296"/>
      <c r="Q7" s="296"/>
    </row>
    <row r="8" spans="2:17" ht="15" customHeight="1" x14ac:dyDescent="0.25">
      <c r="D8" s="243">
        <v>6</v>
      </c>
      <c r="E8" s="246"/>
      <c r="F8" s="101"/>
      <c r="I8"/>
      <c r="K8" s="620"/>
      <c r="L8" s="517"/>
      <c r="M8" s="299"/>
      <c r="N8" s="296"/>
      <c r="O8" s="296"/>
      <c r="P8" s="296"/>
      <c r="Q8" s="296"/>
    </row>
    <row r="9" spans="2:17" ht="15" customHeight="1" x14ac:dyDescent="0.25">
      <c r="D9" s="243">
        <v>7</v>
      </c>
      <c r="E9" s="246"/>
      <c r="F9" s="101"/>
      <c r="I9"/>
      <c r="K9" s="620"/>
      <c r="L9" s="517"/>
      <c r="M9" s="299"/>
      <c r="N9" s="296"/>
      <c r="O9" s="296"/>
      <c r="P9" s="296"/>
      <c r="Q9" s="296"/>
    </row>
    <row r="10" spans="2:17" ht="15" customHeight="1" x14ac:dyDescent="0.25">
      <c r="D10" s="243">
        <v>8</v>
      </c>
      <c r="E10" s="246"/>
      <c r="F10" s="101"/>
      <c r="I10"/>
      <c r="K10" s="620"/>
      <c r="L10" s="517"/>
      <c r="M10" s="299"/>
      <c r="N10" s="296"/>
      <c r="O10" s="296"/>
      <c r="P10" s="296"/>
      <c r="Q10" s="296"/>
    </row>
    <row r="11" spans="2:17" ht="15" customHeight="1" x14ac:dyDescent="0.25">
      <c r="D11" s="243">
        <v>9</v>
      </c>
      <c r="E11" s="246"/>
      <c r="F11" s="101"/>
      <c r="I11"/>
      <c r="K11" s="620"/>
      <c r="L11" s="517"/>
      <c r="M11" s="299"/>
      <c r="N11" s="296"/>
      <c r="O11" s="296"/>
      <c r="P11" s="296"/>
      <c r="Q11" s="296"/>
    </row>
    <row r="12" spans="2:17" ht="15" customHeight="1" x14ac:dyDescent="0.25">
      <c r="D12" s="243">
        <v>10</v>
      </c>
      <c r="E12" s="246"/>
      <c r="F12" s="101"/>
      <c r="I12"/>
      <c r="K12" s="620"/>
      <c r="L12" s="517"/>
      <c r="M12" s="299"/>
      <c r="N12" s="296"/>
      <c r="O12" s="296"/>
      <c r="P12" s="296"/>
      <c r="Q12" s="296"/>
    </row>
    <row r="13" spans="2:17" ht="15" customHeight="1" x14ac:dyDescent="0.25">
      <c r="B13" s="149" t="s">
        <v>130</v>
      </c>
      <c r="C13" s="611"/>
      <c r="D13" s="243">
        <v>11</v>
      </c>
      <c r="E13" s="246"/>
      <c r="F13" s="101"/>
      <c r="I13"/>
      <c r="K13" s="620"/>
      <c r="L13" s="517"/>
      <c r="M13" s="299"/>
      <c r="N13" s="296"/>
      <c r="O13" s="296"/>
      <c r="P13" s="296"/>
      <c r="Q13" s="296"/>
    </row>
    <row r="14" spans="2:17" ht="15" customHeight="1" x14ac:dyDescent="0.25">
      <c r="B14" s="149" t="s">
        <v>147</v>
      </c>
      <c r="C14" s="254"/>
      <c r="D14" s="243">
        <v>12</v>
      </c>
      <c r="E14" s="246"/>
      <c r="F14" s="101"/>
      <c r="I14"/>
      <c r="K14" s="620"/>
      <c r="L14" s="517"/>
      <c r="M14" s="299"/>
      <c r="N14" s="296"/>
      <c r="O14" s="296"/>
      <c r="P14" s="296"/>
      <c r="Q14" s="296"/>
    </row>
    <row r="15" spans="2:17" ht="15" customHeight="1" x14ac:dyDescent="0.25">
      <c r="D15" s="243">
        <v>13</v>
      </c>
      <c r="E15" s="246"/>
      <c r="F15" s="101"/>
      <c r="I15"/>
      <c r="K15" s="620"/>
      <c r="L15" s="517"/>
      <c r="M15" s="299"/>
      <c r="N15" s="296"/>
      <c r="O15" s="296"/>
      <c r="P15" s="296"/>
      <c r="Q15" s="296"/>
    </row>
    <row r="16" spans="2:17" ht="15" customHeight="1" x14ac:dyDescent="0.25">
      <c r="D16" s="243">
        <v>14</v>
      </c>
      <c r="E16" s="246"/>
      <c r="F16" s="101"/>
      <c r="I16"/>
      <c r="K16" s="620"/>
      <c r="L16" s="517"/>
      <c r="M16" s="299"/>
      <c r="N16" s="296"/>
      <c r="O16" s="296"/>
      <c r="P16" s="296"/>
      <c r="Q16" s="296"/>
    </row>
    <row r="17" spans="4:17" ht="15" customHeight="1" x14ac:dyDescent="0.25">
      <c r="D17" s="243">
        <v>15</v>
      </c>
      <c r="E17" s="246"/>
      <c r="F17" s="101"/>
      <c r="I17"/>
      <c r="K17" s="620"/>
      <c r="L17" s="517"/>
      <c r="M17" s="299"/>
      <c r="N17" s="296"/>
      <c r="O17" s="296"/>
      <c r="P17" s="296"/>
      <c r="Q17" s="296"/>
    </row>
    <row r="18" spans="4:17" ht="15" customHeight="1" x14ac:dyDescent="0.25">
      <c r="D18" s="243">
        <v>16</v>
      </c>
      <c r="E18" s="246"/>
      <c r="F18" s="101"/>
      <c r="I18"/>
      <c r="K18" s="620"/>
      <c r="L18" s="517"/>
      <c r="M18" s="299"/>
      <c r="N18" s="296"/>
      <c r="O18" s="296"/>
      <c r="P18" s="296"/>
      <c r="Q18" s="296"/>
    </row>
    <row r="19" spans="4:17" ht="15" customHeight="1" x14ac:dyDescent="0.25">
      <c r="D19" s="243">
        <v>17</v>
      </c>
      <c r="E19" s="246"/>
      <c r="F19" s="101"/>
      <c r="I19"/>
      <c r="K19" s="620"/>
      <c r="L19" s="517"/>
      <c r="M19" s="299"/>
      <c r="N19" s="296"/>
      <c r="O19" s="296"/>
      <c r="P19" s="296"/>
      <c r="Q19" s="296"/>
    </row>
    <row r="20" spans="4:17" ht="15" customHeight="1" x14ac:dyDescent="0.25">
      <c r="D20" s="243">
        <v>18</v>
      </c>
      <c r="E20" s="246"/>
      <c r="F20" s="101"/>
      <c r="I20"/>
      <c r="K20" s="620"/>
      <c r="L20" s="517"/>
      <c r="M20" s="299"/>
      <c r="N20" s="296"/>
      <c r="O20" s="296"/>
      <c r="P20" s="296"/>
      <c r="Q20" s="296"/>
    </row>
    <row r="21" spans="4:17" ht="15" customHeight="1" x14ac:dyDescent="0.25">
      <c r="D21" s="243">
        <v>19</v>
      </c>
      <c r="E21" s="246"/>
      <c r="F21" s="101"/>
      <c r="I21"/>
      <c r="K21" s="620"/>
      <c r="L21" s="517"/>
      <c r="M21" s="299"/>
      <c r="N21" s="296"/>
      <c r="O21" s="296"/>
      <c r="P21" s="296"/>
      <c r="Q21" s="296"/>
    </row>
    <row r="22" spans="4:17" ht="15" customHeight="1" x14ac:dyDescent="0.25">
      <c r="D22" s="243">
        <v>20</v>
      </c>
      <c r="E22" s="246"/>
      <c r="F22" s="101"/>
      <c r="I22"/>
      <c r="K22" s="620"/>
      <c r="L22" s="517"/>
      <c r="M22" s="299"/>
      <c r="N22" s="296"/>
      <c r="O22" s="296"/>
      <c r="P22" s="296"/>
      <c r="Q22" s="296"/>
    </row>
    <row r="23" spans="4:17" ht="15" customHeight="1" x14ac:dyDescent="0.25">
      <c r="D23" s="243">
        <v>21</v>
      </c>
      <c r="E23" s="246"/>
      <c r="F23" s="101"/>
      <c r="I23"/>
      <c r="K23" s="620"/>
      <c r="L23" s="517"/>
      <c r="M23" s="299"/>
      <c r="N23" s="296"/>
      <c r="O23" s="296"/>
      <c r="P23" s="296"/>
      <c r="Q23" s="296"/>
    </row>
    <row r="24" spans="4:17" ht="15" customHeight="1" x14ac:dyDescent="0.25">
      <c r="D24" s="243">
        <v>22</v>
      </c>
      <c r="E24" s="246"/>
      <c r="F24" s="101"/>
      <c r="I24"/>
      <c r="K24" s="620"/>
      <c r="L24" s="517"/>
      <c r="M24" s="299"/>
      <c r="N24" s="296"/>
      <c r="O24" s="296"/>
      <c r="P24" s="296"/>
      <c r="Q24" s="296"/>
    </row>
    <row r="25" spans="4:17" ht="15" customHeight="1" x14ac:dyDescent="0.25">
      <c r="D25" s="243">
        <v>23</v>
      </c>
      <c r="E25" s="246"/>
      <c r="F25" s="101"/>
      <c r="I25"/>
      <c r="K25" s="620"/>
      <c r="L25" s="517"/>
      <c r="M25" s="299"/>
      <c r="N25" s="296"/>
      <c r="O25" s="296"/>
      <c r="P25" s="296"/>
      <c r="Q25" s="296"/>
    </row>
    <row r="26" spans="4:17" ht="15" customHeight="1" x14ac:dyDescent="0.25">
      <c r="D26" s="243">
        <v>24</v>
      </c>
      <c r="E26" s="246"/>
      <c r="F26" s="101"/>
      <c r="I26"/>
      <c r="K26" s="620"/>
      <c r="L26" s="517"/>
      <c r="M26" s="299"/>
      <c r="N26" s="296"/>
      <c r="O26" s="296"/>
      <c r="P26" s="296"/>
      <c r="Q26" s="296"/>
    </row>
    <row r="27" spans="4:17" ht="15" customHeight="1" x14ac:dyDescent="0.25">
      <c r="D27" s="243">
        <v>25</v>
      </c>
      <c r="E27" s="246"/>
      <c r="F27" s="101"/>
      <c r="I27"/>
      <c r="K27" s="620"/>
      <c r="L27" s="517"/>
      <c r="M27" s="299"/>
      <c r="N27" s="296"/>
      <c r="O27" s="296"/>
      <c r="P27" s="296"/>
      <c r="Q27" s="296"/>
    </row>
    <row r="28" spans="4:17" ht="15" customHeight="1" x14ac:dyDescent="0.25">
      <c r="D28" s="243">
        <v>26</v>
      </c>
      <c r="E28" s="246"/>
      <c r="F28" s="101"/>
      <c r="I28"/>
      <c r="K28" s="620"/>
      <c r="L28" s="517"/>
      <c r="M28" s="299"/>
      <c r="N28" s="296"/>
      <c r="O28" s="296"/>
      <c r="P28" s="296"/>
      <c r="Q28" s="296"/>
    </row>
    <row r="29" spans="4:17" ht="15" customHeight="1" x14ac:dyDescent="0.25">
      <c r="D29" s="243">
        <v>27</v>
      </c>
      <c r="E29" s="246"/>
      <c r="F29" s="101"/>
      <c r="I29"/>
      <c r="K29" s="620"/>
      <c r="L29" s="517"/>
      <c r="M29" s="299"/>
      <c r="N29" s="296"/>
      <c r="O29" s="296"/>
      <c r="P29" s="296"/>
      <c r="Q29" s="296"/>
    </row>
    <row r="30" spans="4:17" ht="15" customHeight="1" x14ac:dyDescent="0.25">
      <c r="D30" s="243">
        <v>28</v>
      </c>
      <c r="E30" s="246"/>
      <c r="F30" s="101"/>
      <c r="I30"/>
      <c r="K30" s="620"/>
      <c r="L30" s="517"/>
      <c r="M30" s="299"/>
      <c r="N30" s="296"/>
      <c r="O30" s="296"/>
      <c r="P30" s="296"/>
      <c r="Q30" s="296"/>
    </row>
    <row r="31" spans="4:17" ht="15" customHeight="1" x14ac:dyDescent="0.25">
      <c r="D31" s="243">
        <v>29</v>
      </c>
      <c r="E31" s="246"/>
      <c r="F31" s="101"/>
      <c r="I31"/>
      <c r="K31" s="620"/>
      <c r="L31" s="517"/>
      <c r="M31" s="299"/>
      <c r="N31" s="296"/>
      <c r="O31" s="296"/>
      <c r="P31" s="296"/>
      <c r="Q31" s="296"/>
    </row>
    <row r="32" spans="4:17" ht="15" customHeight="1" x14ac:dyDescent="0.25">
      <c r="D32" s="243">
        <v>30</v>
      </c>
      <c r="E32" s="246"/>
      <c r="F32" s="101"/>
      <c r="I32"/>
      <c r="K32" s="620"/>
      <c r="L32" s="517"/>
      <c r="M32" s="299"/>
      <c r="N32" s="296"/>
      <c r="O32" s="296"/>
      <c r="P32" s="296"/>
      <c r="Q32" s="296"/>
    </row>
    <row r="33" spans="4:17" ht="15" customHeight="1" x14ac:dyDescent="0.25">
      <c r="D33" s="243">
        <v>31</v>
      </c>
      <c r="E33" s="246"/>
      <c r="F33" s="101"/>
      <c r="I33"/>
      <c r="K33" s="620"/>
      <c r="L33" s="517"/>
      <c r="M33" s="299"/>
      <c r="N33" s="296"/>
      <c r="O33" s="296"/>
      <c r="P33" s="296"/>
      <c r="Q33" s="296"/>
    </row>
    <row r="34" spans="4:17" ht="15" customHeight="1" x14ac:dyDescent="0.25">
      <c r="D34" s="243">
        <v>32</v>
      </c>
      <c r="E34" s="246"/>
      <c r="F34" s="101"/>
      <c r="I34"/>
      <c r="K34" s="620"/>
      <c r="L34" s="517"/>
      <c r="M34" s="299"/>
      <c r="N34" s="296"/>
      <c r="O34" s="296"/>
      <c r="P34" s="296"/>
      <c r="Q34" s="296"/>
    </row>
    <row r="35" spans="4:17" ht="15" customHeight="1" x14ac:dyDescent="0.25">
      <c r="D35" s="243">
        <v>33</v>
      </c>
      <c r="E35" s="246"/>
      <c r="F35" s="101"/>
      <c r="I35"/>
      <c r="K35" s="620"/>
      <c r="L35" s="517"/>
      <c r="M35" s="299"/>
      <c r="N35" s="296"/>
      <c r="O35" s="296"/>
      <c r="P35" s="296"/>
      <c r="Q35" s="296"/>
    </row>
    <row r="36" spans="4:17" ht="15" customHeight="1" x14ac:dyDescent="0.25">
      <c r="D36" s="243">
        <v>34</v>
      </c>
      <c r="E36" s="246"/>
      <c r="F36" s="101"/>
      <c r="I36"/>
      <c r="K36" s="620"/>
      <c r="L36" s="517"/>
      <c r="M36" s="299"/>
      <c r="N36" s="296"/>
      <c r="O36" s="296"/>
      <c r="P36" s="296"/>
      <c r="Q36" s="296"/>
    </row>
    <row r="37" spans="4:17" ht="15" customHeight="1" x14ac:dyDescent="0.25">
      <c r="D37" s="243">
        <v>35</v>
      </c>
      <c r="E37" s="246"/>
      <c r="F37" s="101"/>
      <c r="I37"/>
      <c r="K37" s="620"/>
      <c r="L37" s="517"/>
      <c r="M37" s="299"/>
      <c r="N37" s="296"/>
      <c r="O37" s="296"/>
      <c r="P37" s="296"/>
      <c r="Q37" s="296"/>
    </row>
    <row r="38" spans="4:17" ht="15" customHeight="1" x14ac:dyDescent="0.25">
      <c r="D38" s="243">
        <v>36</v>
      </c>
      <c r="E38" s="246"/>
      <c r="F38" s="101"/>
      <c r="I38"/>
      <c r="K38" s="620"/>
      <c r="L38" s="517"/>
      <c r="M38" s="299"/>
      <c r="N38" s="296"/>
      <c r="O38" s="296"/>
      <c r="P38" s="296"/>
      <c r="Q38" s="296"/>
    </row>
    <row r="39" spans="4:17" ht="15" customHeight="1" x14ac:dyDescent="0.25">
      <c r="D39" s="243">
        <v>37</v>
      </c>
      <c r="E39" s="246"/>
      <c r="F39" s="101"/>
      <c r="I39"/>
      <c r="K39" s="620"/>
      <c r="L39" s="517"/>
      <c r="M39" s="299"/>
      <c r="N39" s="296"/>
      <c r="O39" s="296"/>
      <c r="P39" s="296"/>
      <c r="Q39" s="296"/>
    </row>
    <row r="40" spans="4:17" ht="15" customHeight="1" x14ac:dyDescent="0.25">
      <c r="D40" s="243">
        <v>38</v>
      </c>
      <c r="E40" s="246"/>
      <c r="F40" s="101"/>
      <c r="I40"/>
      <c r="K40" s="620"/>
      <c r="L40" s="517"/>
      <c r="M40" s="299"/>
      <c r="N40" s="296"/>
      <c r="O40" s="296"/>
      <c r="P40" s="296"/>
      <c r="Q40" s="296"/>
    </row>
    <row r="41" spans="4:17" ht="15" customHeight="1" x14ac:dyDescent="0.25">
      <c r="D41" s="243">
        <v>39</v>
      </c>
      <c r="E41" s="246"/>
      <c r="F41" s="101"/>
      <c r="I41"/>
      <c r="K41" s="620"/>
      <c r="L41" s="517"/>
      <c r="M41" s="299"/>
      <c r="N41" s="296"/>
      <c r="O41" s="296"/>
      <c r="P41" s="296"/>
      <c r="Q41" s="296"/>
    </row>
    <row r="42" spans="4:17" ht="15" customHeight="1" x14ac:dyDescent="0.25">
      <c r="D42" s="243">
        <v>40</v>
      </c>
      <c r="E42" s="246"/>
      <c r="F42" s="101"/>
      <c r="I42"/>
      <c r="K42" s="620"/>
      <c r="L42" s="517"/>
      <c r="M42" s="299"/>
      <c r="N42" s="296"/>
      <c r="O42" s="296"/>
      <c r="P42" s="296"/>
      <c r="Q42" s="296"/>
    </row>
    <row r="43" spans="4:17" ht="15" customHeight="1" x14ac:dyDescent="0.25">
      <c r="D43" s="243">
        <v>41</v>
      </c>
      <c r="E43" s="246"/>
      <c r="F43" s="101"/>
      <c r="I43"/>
      <c r="K43" s="620"/>
      <c r="L43" s="517"/>
      <c r="M43" s="299"/>
      <c r="N43" s="296"/>
      <c r="O43" s="296"/>
      <c r="P43" s="296"/>
      <c r="Q43" s="296"/>
    </row>
    <row r="44" spans="4:17" ht="15" customHeight="1" x14ac:dyDescent="0.25">
      <c r="D44" s="243">
        <v>42</v>
      </c>
      <c r="E44" s="246"/>
      <c r="F44" s="101"/>
      <c r="I44"/>
      <c r="K44" s="620"/>
      <c r="L44" s="517"/>
      <c r="M44" s="299"/>
      <c r="N44" s="296"/>
      <c r="O44" s="296"/>
      <c r="P44" s="296"/>
      <c r="Q44" s="296"/>
    </row>
    <row r="45" spans="4:17" ht="15" customHeight="1" x14ac:dyDescent="0.25">
      <c r="D45" s="243">
        <v>43</v>
      </c>
      <c r="E45" s="246"/>
      <c r="F45" s="101"/>
      <c r="I45"/>
      <c r="K45" s="620"/>
      <c r="L45" s="517"/>
      <c r="M45" s="299"/>
      <c r="N45" s="296"/>
      <c r="O45" s="296"/>
      <c r="P45" s="296"/>
      <c r="Q45" s="296"/>
    </row>
    <row r="46" spans="4:17" ht="15" customHeight="1" x14ac:dyDescent="0.25">
      <c r="D46" s="243">
        <v>44</v>
      </c>
      <c r="E46" s="246"/>
      <c r="F46" s="101"/>
      <c r="I46"/>
      <c r="K46" s="620"/>
      <c r="L46" s="517"/>
      <c r="M46" s="299"/>
      <c r="N46" s="296"/>
      <c r="O46" s="296"/>
      <c r="P46" s="296"/>
      <c r="Q46" s="296"/>
    </row>
    <row r="47" spans="4:17" ht="15" customHeight="1" x14ac:dyDescent="0.25">
      <c r="D47" s="243">
        <v>45</v>
      </c>
      <c r="E47" s="246"/>
      <c r="F47" s="101"/>
      <c r="I47"/>
      <c r="K47" s="620"/>
      <c r="L47" s="517"/>
      <c r="M47" s="299"/>
      <c r="N47" s="296"/>
      <c r="O47" s="296"/>
      <c r="P47" s="296"/>
      <c r="Q47" s="296"/>
    </row>
    <row r="48" spans="4:17" ht="15" customHeight="1" x14ac:dyDescent="0.25">
      <c r="D48" s="243">
        <v>46</v>
      </c>
      <c r="E48" s="246"/>
      <c r="F48" s="101"/>
      <c r="I48"/>
      <c r="K48" s="620"/>
      <c r="L48" s="517"/>
      <c r="M48" s="299"/>
      <c r="N48" s="296"/>
      <c r="O48" s="296"/>
      <c r="P48" s="296"/>
      <c r="Q48" s="296"/>
    </row>
    <row r="49" spans="4:17" ht="15" customHeight="1" x14ac:dyDescent="0.25">
      <c r="D49" s="243">
        <v>47</v>
      </c>
      <c r="E49" s="246"/>
      <c r="F49" s="101"/>
      <c r="I49"/>
      <c r="K49" s="620"/>
      <c r="L49" s="517"/>
      <c r="M49" s="299"/>
      <c r="N49" s="296"/>
      <c r="O49" s="296"/>
      <c r="P49" s="296"/>
      <c r="Q49" s="296"/>
    </row>
    <row r="50" spans="4:17" ht="15" customHeight="1" x14ac:dyDescent="0.25">
      <c r="D50" s="243">
        <v>48</v>
      </c>
      <c r="E50" s="246"/>
      <c r="F50" s="101"/>
      <c r="I50"/>
      <c r="K50" s="620"/>
      <c r="L50" s="517"/>
      <c r="M50" s="299"/>
      <c r="N50" s="296"/>
      <c r="O50" s="296"/>
      <c r="P50" s="296"/>
      <c r="Q50" s="296"/>
    </row>
    <row r="51" spans="4:17" ht="15" customHeight="1" x14ac:dyDescent="0.25">
      <c r="D51" s="243">
        <v>49</v>
      </c>
      <c r="E51" s="246"/>
      <c r="F51" s="101"/>
      <c r="I51"/>
      <c r="K51" s="620"/>
      <c r="L51" s="517"/>
      <c r="M51" s="299"/>
      <c r="N51" s="296"/>
      <c r="O51" s="296"/>
      <c r="P51" s="296"/>
      <c r="Q51" s="296"/>
    </row>
    <row r="52" spans="4:17" ht="15" customHeight="1" x14ac:dyDescent="0.25">
      <c r="D52" s="243">
        <v>50</v>
      </c>
      <c r="E52" s="246"/>
      <c r="F52" s="101"/>
      <c r="I52"/>
      <c r="K52" s="620"/>
      <c r="L52" s="517"/>
      <c r="M52" s="299"/>
      <c r="N52" s="296"/>
      <c r="O52" s="296"/>
      <c r="P52" s="296"/>
      <c r="Q52" s="296"/>
    </row>
    <row r="53" spans="4:17" ht="15" customHeight="1" x14ac:dyDescent="0.25">
      <c r="D53" s="243">
        <v>51</v>
      </c>
      <c r="E53" s="246"/>
      <c r="F53" s="101"/>
      <c r="I53"/>
      <c r="K53" s="620"/>
      <c r="L53" s="517"/>
      <c r="M53" s="299"/>
      <c r="N53" s="296"/>
      <c r="O53" s="296"/>
      <c r="P53" s="296"/>
      <c r="Q53" s="296"/>
    </row>
    <row r="54" spans="4:17" ht="15" customHeight="1" x14ac:dyDescent="0.25">
      <c r="D54" s="243">
        <v>52</v>
      </c>
      <c r="E54" s="246"/>
      <c r="F54" s="101"/>
      <c r="I54"/>
      <c r="K54" s="620"/>
      <c r="L54" s="517"/>
      <c r="M54" s="299"/>
      <c r="N54" s="296"/>
      <c r="O54" s="296"/>
      <c r="P54" s="296"/>
      <c r="Q54" s="296"/>
    </row>
    <row r="55" spans="4:17" ht="15" customHeight="1" x14ac:dyDescent="0.25">
      <c r="D55" s="243">
        <v>53</v>
      </c>
      <c r="E55" s="246"/>
      <c r="F55" s="101"/>
      <c r="I55"/>
      <c r="K55" s="620"/>
      <c r="L55" s="517"/>
      <c r="M55" s="299"/>
      <c r="N55" s="296"/>
      <c r="O55" s="296"/>
      <c r="P55" s="296"/>
      <c r="Q55" s="296"/>
    </row>
    <row r="56" spans="4:17" ht="15" customHeight="1" x14ac:dyDescent="0.25">
      <c r="D56" s="243">
        <v>54</v>
      </c>
      <c r="E56" s="246"/>
      <c r="F56" s="101"/>
      <c r="I56"/>
      <c r="K56" s="620"/>
      <c r="L56" s="517"/>
      <c r="M56" s="299"/>
      <c r="N56" s="296"/>
      <c r="O56" s="296"/>
      <c r="P56" s="296"/>
      <c r="Q56" s="296"/>
    </row>
    <row r="57" spans="4:17" ht="15" customHeight="1" x14ac:dyDescent="0.25">
      <c r="D57" s="243">
        <v>55</v>
      </c>
      <c r="E57" s="246"/>
      <c r="F57" s="101"/>
      <c r="I57"/>
      <c r="K57" s="620"/>
      <c r="L57" s="517"/>
      <c r="M57" s="299"/>
      <c r="N57" s="296"/>
      <c r="O57" s="296"/>
      <c r="P57" s="296"/>
      <c r="Q57" s="296"/>
    </row>
    <row r="58" spans="4:17" ht="15" customHeight="1" x14ac:dyDescent="0.25">
      <c r="D58" s="243">
        <v>56</v>
      </c>
      <c r="E58" s="246"/>
      <c r="F58" s="101"/>
      <c r="I58"/>
      <c r="K58" s="620"/>
      <c r="L58" s="517"/>
      <c r="M58" s="299"/>
      <c r="N58" s="296"/>
      <c r="O58" s="296"/>
      <c r="P58" s="296"/>
      <c r="Q58" s="296"/>
    </row>
    <row r="59" spans="4:17" ht="15" customHeight="1" x14ac:dyDescent="0.25">
      <c r="D59" s="243">
        <v>57</v>
      </c>
      <c r="E59" s="246"/>
      <c r="F59" s="101"/>
      <c r="I59"/>
      <c r="K59" s="620"/>
      <c r="L59" s="517"/>
      <c r="M59" s="299"/>
      <c r="N59" s="296"/>
      <c r="O59" s="296"/>
      <c r="P59" s="296"/>
      <c r="Q59" s="296"/>
    </row>
    <row r="60" spans="4:17" ht="15" customHeight="1" x14ac:dyDescent="0.25">
      <c r="D60" s="243">
        <v>58</v>
      </c>
      <c r="E60" s="246"/>
      <c r="F60" s="101"/>
      <c r="I60"/>
      <c r="K60" s="620"/>
      <c r="L60" s="517"/>
      <c r="M60" s="299"/>
      <c r="N60" s="296"/>
      <c r="O60" s="296"/>
      <c r="P60" s="296"/>
      <c r="Q60" s="296"/>
    </row>
    <row r="61" spans="4:17" ht="15" customHeight="1" x14ac:dyDescent="0.25">
      <c r="D61" s="243">
        <v>59</v>
      </c>
      <c r="E61" s="246"/>
      <c r="F61" s="101"/>
      <c r="I61"/>
      <c r="K61" s="620"/>
      <c r="L61" s="517"/>
      <c r="M61" s="299"/>
      <c r="N61" s="296"/>
      <c r="O61" s="296"/>
      <c r="P61" s="296"/>
      <c r="Q61" s="296"/>
    </row>
    <row r="62" spans="4:17" ht="15" customHeight="1" x14ac:dyDescent="0.25">
      <c r="D62" s="243">
        <v>60</v>
      </c>
      <c r="E62" s="246"/>
      <c r="F62" s="101"/>
      <c r="I62"/>
      <c r="K62" s="620"/>
      <c r="L62" s="517"/>
      <c r="M62" s="299"/>
      <c r="N62" s="296"/>
      <c r="O62" s="296"/>
      <c r="P62" s="296"/>
      <c r="Q62" s="296"/>
    </row>
    <row r="63" spans="4:17" ht="15" customHeight="1" x14ac:dyDescent="0.25">
      <c r="D63" s="243">
        <v>61</v>
      </c>
      <c r="E63" s="246"/>
      <c r="F63" s="101"/>
      <c r="I63"/>
      <c r="K63" s="620"/>
      <c r="L63" s="517"/>
      <c r="M63" s="299"/>
      <c r="N63" s="296"/>
      <c r="O63" s="296"/>
      <c r="P63" s="296"/>
      <c r="Q63" s="296"/>
    </row>
    <row r="64" spans="4:17" ht="15" customHeight="1" x14ac:dyDescent="0.25">
      <c r="D64" s="243">
        <v>62</v>
      </c>
      <c r="E64" s="246"/>
      <c r="F64" s="101"/>
      <c r="I64"/>
      <c r="K64" s="620"/>
      <c r="L64" s="517"/>
      <c r="M64" s="299"/>
      <c r="N64" s="296"/>
      <c r="O64" s="296"/>
      <c r="P64" s="296"/>
      <c r="Q64" s="296"/>
    </row>
    <row r="65" spans="4:17" ht="15" customHeight="1" x14ac:dyDescent="0.25">
      <c r="D65" s="243">
        <v>63</v>
      </c>
      <c r="E65" s="246"/>
      <c r="F65" s="101"/>
      <c r="I65"/>
      <c r="K65" s="620"/>
      <c r="L65" s="517"/>
      <c r="M65" s="299"/>
      <c r="N65" s="296"/>
      <c r="O65" s="296"/>
      <c r="P65" s="296"/>
      <c r="Q65" s="296"/>
    </row>
    <row r="66" spans="4:17" ht="15" customHeight="1" x14ac:dyDescent="0.25">
      <c r="D66" s="243">
        <v>64</v>
      </c>
      <c r="E66" s="246"/>
      <c r="F66" s="101"/>
      <c r="I66"/>
      <c r="K66" s="620"/>
      <c r="L66" s="517"/>
      <c r="M66" s="299"/>
      <c r="N66" s="296"/>
      <c r="O66" s="296"/>
      <c r="P66" s="296"/>
      <c r="Q66" s="296"/>
    </row>
    <row r="67" spans="4:17" ht="15" customHeight="1" x14ac:dyDescent="0.25">
      <c r="D67" s="243">
        <v>65</v>
      </c>
      <c r="E67" s="246"/>
      <c r="F67" s="101"/>
      <c r="I67"/>
      <c r="K67" s="620"/>
      <c r="L67" s="517"/>
      <c r="M67" s="299"/>
      <c r="N67" s="296"/>
      <c r="O67" s="296"/>
      <c r="P67" s="296"/>
      <c r="Q67" s="296"/>
    </row>
    <row r="68" spans="4:17" ht="15" customHeight="1" x14ac:dyDescent="0.25">
      <c r="D68" s="243">
        <v>66</v>
      </c>
      <c r="E68" s="246"/>
      <c r="F68" s="101"/>
      <c r="I68"/>
      <c r="K68" s="620"/>
      <c r="L68" s="517"/>
      <c r="M68" s="299"/>
      <c r="N68" s="296"/>
      <c r="O68" s="296"/>
      <c r="P68" s="296"/>
      <c r="Q68" s="296"/>
    </row>
    <row r="69" spans="4:17" ht="15" customHeight="1" x14ac:dyDescent="0.25">
      <c r="D69" s="243">
        <v>67</v>
      </c>
      <c r="E69" s="246"/>
      <c r="F69" s="101"/>
      <c r="I69"/>
      <c r="K69" s="620"/>
      <c r="L69" s="517"/>
      <c r="M69" s="299"/>
      <c r="N69" s="296"/>
      <c r="O69" s="296"/>
      <c r="P69" s="296"/>
      <c r="Q69" s="296"/>
    </row>
    <row r="70" spans="4:17" ht="15" customHeight="1" x14ac:dyDescent="0.25">
      <c r="D70" s="243">
        <v>68</v>
      </c>
      <c r="E70" s="246"/>
      <c r="F70" s="101"/>
      <c r="I70"/>
      <c r="K70" s="620"/>
      <c r="L70" s="517"/>
      <c r="M70" s="299"/>
      <c r="N70" s="296"/>
      <c r="O70" s="296"/>
      <c r="P70" s="296"/>
      <c r="Q70" s="296"/>
    </row>
    <row r="71" spans="4:17" ht="15" customHeight="1" x14ac:dyDescent="0.25">
      <c r="D71" s="243">
        <v>69</v>
      </c>
      <c r="E71" s="246"/>
      <c r="F71" s="101"/>
      <c r="I71"/>
      <c r="K71" s="620"/>
      <c r="L71" s="517"/>
      <c r="M71" s="299"/>
      <c r="N71" s="296"/>
      <c r="O71" s="296"/>
      <c r="P71" s="296"/>
      <c r="Q71" s="296"/>
    </row>
    <row r="72" spans="4:17" ht="15" customHeight="1" x14ac:dyDescent="0.25">
      <c r="D72" s="243">
        <v>70</v>
      </c>
      <c r="E72" s="246"/>
      <c r="F72" s="101"/>
      <c r="I72"/>
      <c r="K72" s="620"/>
      <c r="L72" s="517"/>
      <c r="M72" s="299"/>
      <c r="N72" s="296"/>
      <c r="O72" s="296"/>
      <c r="P72" s="296"/>
      <c r="Q72" s="296"/>
    </row>
    <row r="73" spans="4:17" ht="15" customHeight="1" x14ac:dyDescent="0.25">
      <c r="D73" s="243">
        <v>71</v>
      </c>
      <c r="E73" s="246"/>
      <c r="F73" s="101"/>
      <c r="I73"/>
      <c r="K73" s="620"/>
      <c r="L73" s="517"/>
      <c r="M73" s="299"/>
      <c r="N73" s="296"/>
      <c r="O73" s="296"/>
      <c r="P73" s="296"/>
      <c r="Q73" s="296"/>
    </row>
    <row r="74" spans="4:17" ht="15" customHeight="1" x14ac:dyDescent="0.25">
      <c r="D74" s="243">
        <v>72</v>
      </c>
      <c r="E74" s="246"/>
      <c r="F74" s="101"/>
      <c r="I74"/>
      <c r="K74" s="620"/>
      <c r="L74" s="517"/>
      <c r="M74" s="299"/>
      <c r="N74" s="296"/>
      <c r="O74" s="296"/>
      <c r="P74" s="296"/>
      <c r="Q74" s="296"/>
    </row>
    <row r="75" spans="4:17" ht="15" customHeight="1" x14ac:dyDescent="0.25">
      <c r="D75" s="243">
        <v>73</v>
      </c>
      <c r="E75" s="246"/>
      <c r="F75" s="101"/>
      <c r="I75"/>
      <c r="K75" s="620"/>
      <c r="L75" s="517"/>
      <c r="M75" s="299"/>
      <c r="N75" s="296"/>
      <c r="O75" s="296"/>
      <c r="P75" s="296"/>
      <c r="Q75" s="296"/>
    </row>
    <row r="76" spans="4:17" ht="15" customHeight="1" x14ac:dyDescent="0.25">
      <c r="D76" s="243">
        <v>74</v>
      </c>
      <c r="E76" s="246"/>
      <c r="F76" s="101"/>
      <c r="I76"/>
      <c r="K76" s="620"/>
      <c r="L76" s="517"/>
      <c r="M76" s="299"/>
      <c r="N76" s="296"/>
      <c r="O76" s="296"/>
      <c r="P76" s="296"/>
      <c r="Q76" s="296"/>
    </row>
    <row r="77" spans="4:17" ht="15" customHeight="1" x14ac:dyDescent="0.25">
      <c r="D77" s="243">
        <v>75</v>
      </c>
      <c r="E77" s="246"/>
      <c r="F77" s="101"/>
      <c r="I77"/>
      <c r="K77" s="620"/>
      <c r="L77" s="517"/>
      <c r="M77" s="299"/>
      <c r="N77" s="296"/>
      <c r="O77" s="296"/>
      <c r="P77" s="296"/>
      <c r="Q77" s="296"/>
    </row>
    <row r="78" spans="4:17" ht="15" customHeight="1" x14ac:dyDescent="0.25">
      <c r="D78" s="243">
        <v>76</v>
      </c>
      <c r="E78" s="246"/>
      <c r="F78" s="101"/>
      <c r="I78"/>
      <c r="K78" s="620"/>
      <c r="L78" s="517"/>
      <c r="M78" s="299"/>
      <c r="N78" s="296"/>
      <c r="O78" s="296"/>
      <c r="P78" s="296"/>
      <c r="Q78" s="296"/>
    </row>
    <row r="79" spans="4:17" ht="15" customHeight="1" x14ac:dyDescent="0.25">
      <c r="D79" s="243">
        <v>77</v>
      </c>
      <c r="E79" s="246"/>
      <c r="F79" s="101"/>
      <c r="I79"/>
      <c r="K79" s="620"/>
      <c r="L79" s="517"/>
      <c r="M79" s="299"/>
      <c r="N79" s="296"/>
      <c r="O79" s="296"/>
      <c r="P79" s="296"/>
      <c r="Q79" s="296"/>
    </row>
    <row r="80" spans="4:17" ht="15" customHeight="1" x14ac:dyDescent="0.25">
      <c r="D80" s="243">
        <v>78</v>
      </c>
      <c r="E80" s="246"/>
      <c r="F80" s="101"/>
      <c r="I80"/>
      <c r="K80" s="620"/>
      <c r="L80" s="517"/>
      <c r="M80" s="299"/>
      <c r="N80" s="296"/>
      <c r="O80" s="296"/>
      <c r="P80" s="296"/>
      <c r="Q80" s="296"/>
    </row>
    <row r="81" spans="4:17" ht="15" customHeight="1" x14ac:dyDescent="0.25">
      <c r="D81" s="243">
        <v>79</v>
      </c>
      <c r="E81" s="246"/>
      <c r="F81" s="101"/>
      <c r="I81"/>
      <c r="K81" s="620"/>
      <c r="L81" s="517"/>
      <c r="M81" s="299"/>
      <c r="N81" s="296"/>
      <c r="O81" s="296"/>
      <c r="P81" s="296"/>
      <c r="Q81" s="296"/>
    </row>
    <row r="82" spans="4:17" ht="15" customHeight="1" x14ac:dyDescent="0.25">
      <c r="D82" s="243">
        <v>80</v>
      </c>
      <c r="E82" s="246"/>
      <c r="F82" s="101"/>
      <c r="I82"/>
      <c r="K82" s="620"/>
      <c r="L82" s="517"/>
      <c r="M82" s="299"/>
      <c r="N82" s="296"/>
      <c r="O82" s="296"/>
      <c r="P82" s="296"/>
      <c r="Q82" s="296"/>
    </row>
    <row r="83" spans="4:17" ht="15" customHeight="1" x14ac:dyDescent="0.25">
      <c r="D83" s="243">
        <v>81</v>
      </c>
      <c r="E83" s="246"/>
      <c r="F83" s="101"/>
      <c r="I83"/>
      <c r="K83" s="620"/>
      <c r="L83" s="517"/>
      <c r="M83" s="299"/>
      <c r="N83" s="296"/>
      <c r="O83" s="296"/>
      <c r="P83" s="296"/>
      <c r="Q83" s="296"/>
    </row>
    <row r="84" spans="4:17" ht="15" customHeight="1" x14ac:dyDescent="0.25">
      <c r="D84" s="243">
        <v>82</v>
      </c>
      <c r="E84" s="246"/>
      <c r="F84" s="101"/>
      <c r="I84"/>
      <c r="K84" s="620"/>
      <c r="L84" s="517"/>
      <c r="M84" s="299"/>
      <c r="N84" s="296"/>
      <c r="O84" s="296"/>
      <c r="P84" s="296"/>
      <c r="Q84" s="296"/>
    </row>
    <row r="85" spans="4:17" ht="15" customHeight="1" x14ac:dyDescent="0.25">
      <c r="D85" s="243">
        <v>83</v>
      </c>
      <c r="E85" s="246"/>
      <c r="F85" s="101"/>
      <c r="I85"/>
      <c r="K85" s="620"/>
      <c r="L85" s="517"/>
      <c r="M85" s="299"/>
      <c r="N85" s="296"/>
      <c r="O85" s="296"/>
      <c r="P85" s="296"/>
      <c r="Q85" s="296"/>
    </row>
    <row r="86" spans="4:17" ht="15" customHeight="1" x14ac:dyDescent="0.25">
      <c r="D86" s="243">
        <v>84</v>
      </c>
      <c r="E86" s="246"/>
      <c r="F86" s="101"/>
      <c r="I86"/>
      <c r="K86" s="620"/>
      <c r="L86" s="517"/>
      <c r="M86" s="299"/>
      <c r="N86" s="296"/>
      <c r="O86" s="296"/>
      <c r="P86" s="296"/>
      <c r="Q86" s="296"/>
    </row>
    <row r="87" spans="4:17" ht="15" customHeight="1" x14ac:dyDescent="0.25">
      <c r="D87" s="243">
        <v>85</v>
      </c>
      <c r="E87" s="246"/>
      <c r="F87" s="101"/>
      <c r="I87"/>
      <c r="K87" s="620"/>
      <c r="L87" s="517"/>
      <c r="M87" s="299"/>
      <c r="N87" s="296"/>
      <c r="O87" s="296"/>
      <c r="P87" s="296"/>
      <c r="Q87" s="296"/>
    </row>
    <row r="88" spans="4:17" ht="15" customHeight="1" x14ac:dyDescent="0.25">
      <c r="D88" s="243">
        <v>86</v>
      </c>
      <c r="E88" s="246"/>
      <c r="F88" s="101"/>
      <c r="I88"/>
      <c r="K88" s="620"/>
      <c r="L88" s="517"/>
      <c r="M88" s="299"/>
      <c r="N88" s="296"/>
      <c r="O88" s="296"/>
      <c r="P88" s="296"/>
      <c r="Q88" s="296"/>
    </row>
    <row r="89" spans="4:17" ht="15" customHeight="1" x14ac:dyDescent="0.25">
      <c r="D89" s="243">
        <v>87</v>
      </c>
      <c r="E89" s="246"/>
      <c r="F89" s="101"/>
      <c r="I89"/>
      <c r="K89" s="620"/>
      <c r="L89" s="517"/>
      <c r="M89" s="299"/>
      <c r="N89" s="296"/>
      <c r="O89" s="296"/>
      <c r="P89" s="296"/>
      <c r="Q89" s="296"/>
    </row>
    <row r="90" spans="4:17" ht="15" customHeight="1" x14ac:dyDescent="0.25">
      <c r="D90" s="243">
        <v>88</v>
      </c>
      <c r="E90" s="246"/>
      <c r="F90" s="101"/>
      <c r="I90"/>
      <c r="K90" s="620"/>
      <c r="L90" s="517"/>
      <c r="M90" s="299"/>
      <c r="N90" s="296"/>
      <c r="O90" s="296"/>
      <c r="P90" s="296"/>
      <c r="Q90" s="296"/>
    </row>
    <row r="91" spans="4:17" ht="15" customHeight="1" x14ac:dyDescent="0.25">
      <c r="D91" s="243">
        <v>89</v>
      </c>
      <c r="E91" s="246"/>
      <c r="F91" s="101"/>
      <c r="I91"/>
      <c r="K91" s="620"/>
      <c r="L91" s="517"/>
      <c r="M91" s="299"/>
      <c r="N91" s="296"/>
      <c r="O91" s="296"/>
      <c r="P91" s="296"/>
      <c r="Q91" s="296"/>
    </row>
    <row r="92" spans="4:17" ht="15" customHeight="1" x14ac:dyDescent="0.25">
      <c r="D92" s="243">
        <v>90</v>
      </c>
      <c r="E92" s="246"/>
      <c r="F92" s="101"/>
      <c r="I92"/>
      <c r="K92" s="620"/>
      <c r="L92" s="517"/>
      <c r="M92" s="299"/>
      <c r="N92" s="296"/>
      <c r="O92" s="296"/>
      <c r="P92" s="296"/>
      <c r="Q92" s="296"/>
    </row>
    <row r="93" spans="4:17" ht="15" customHeight="1" x14ac:dyDescent="0.25">
      <c r="D93" s="243">
        <v>91</v>
      </c>
      <c r="E93" s="246"/>
      <c r="F93" s="101"/>
      <c r="I93"/>
      <c r="K93" s="620"/>
      <c r="L93" s="517"/>
      <c r="M93" s="299"/>
      <c r="N93" s="296"/>
      <c r="O93" s="296"/>
      <c r="P93" s="296"/>
      <c r="Q93" s="296"/>
    </row>
    <row r="94" spans="4:17" ht="15" customHeight="1" x14ac:dyDescent="0.25">
      <c r="D94" s="243">
        <v>92</v>
      </c>
      <c r="E94" s="246"/>
      <c r="F94" s="101"/>
      <c r="I94"/>
      <c r="K94" s="620"/>
      <c r="L94" s="517"/>
      <c r="M94" s="299"/>
      <c r="N94" s="296"/>
      <c r="O94" s="296"/>
      <c r="P94" s="296"/>
      <c r="Q94" s="296"/>
    </row>
    <row r="95" spans="4:17" ht="15" customHeight="1" x14ac:dyDescent="0.25">
      <c r="D95" s="243">
        <v>93</v>
      </c>
      <c r="E95" s="246"/>
      <c r="F95" s="101"/>
      <c r="I95"/>
      <c r="K95" s="620"/>
      <c r="L95" s="517"/>
      <c r="M95" s="299"/>
      <c r="N95" s="296"/>
      <c r="O95" s="296"/>
      <c r="P95" s="296"/>
      <c r="Q95" s="296"/>
    </row>
    <row r="96" spans="4:17" ht="15" customHeight="1" x14ac:dyDescent="0.25">
      <c r="D96" s="243">
        <v>94</v>
      </c>
      <c r="E96" s="246"/>
      <c r="F96" s="101"/>
      <c r="I96"/>
      <c r="K96" s="620"/>
      <c r="L96" s="517"/>
      <c r="M96" s="299"/>
      <c r="N96" s="296"/>
      <c r="O96" s="296"/>
      <c r="P96" s="296"/>
      <c r="Q96" s="296"/>
    </row>
    <row r="97" spans="4:17" ht="15" customHeight="1" x14ac:dyDescent="0.25">
      <c r="D97" s="243">
        <v>95</v>
      </c>
      <c r="E97" s="246"/>
      <c r="F97" s="101"/>
      <c r="I97"/>
      <c r="K97" s="620"/>
      <c r="L97" s="517"/>
      <c r="M97" s="299"/>
      <c r="N97" s="296"/>
      <c r="O97" s="296"/>
      <c r="P97" s="296"/>
      <c r="Q97" s="296"/>
    </row>
    <row r="98" spans="4:17" ht="15" customHeight="1" x14ac:dyDescent="0.25">
      <c r="D98" s="243">
        <v>96</v>
      </c>
      <c r="E98" s="246"/>
      <c r="F98" s="101"/>
      <c r="I98"/>
      <c r="K98" s="620"/>
      <c r="L98" s="517"/>
      <c r="M98" s="299"/>
      <c r="N98" s="296"/>
      <c r="O98" s="296"/>
      <c r="P98" s="296"/>
      <c r="Q98" s="296"/>
    </row>
    <row r="99" spans="4:17" ht="15" customHeight="1" x14ac:dyDescent="0.25">
      <c r="D99" s="243">
        <v>97</v>
      </c>
      <c r="E99" s="246"/>
      <c r="F99" s="101"/>
      <c r="G99" s="544"/>
      <c r="H99" s="546"/>
      <c r="I99"/>
      <c r="K99" s="620"/>
      <c r="L99" s="517"/>
      <c r="M99" s="299"/>
      <c r="N99" s="296"/>
      <c r="O99" s="296"/>
      <c r="P99" s="296"/>
      <c r="Q99" s="296"/>
    </row>
    <row r="100" spans="4:17" ht="15" customHeight="1" x14ac:dyDescent="0.25">
      <c r="D100" s="243">
        <v>98</v>
      </c>
      <c r="E100" s="246"/>
      <c r="F100" s="101"/>
      <c r="G100" s="544"/>
      <c r="H100" s="546"/>
      <c r="I100"/>
      <c r="K100" s="620"/>
      <c r="L100" s="517"/>
      <c r="M100" s="299"/>
      <c r="N100" s="296"/>
      <c r="O100" s="296"/>
      <c r="P100" s="296"/>
      <c r="Q100" s="296"/>
    </row>
    <row r="101" spans="4:17" ht="15" customHeight="1" x14ac:dyDescent="0.25">
      <c r="D101" s="243">
        <v>99</v>
      </c>
      <c r="E101" s="246"/>
      <c r="F101" s="101"/>
      <c r="G101" s="544"/>
      <c r="H101" s="546"/>
      <c r="I101"/>
      <c r="K101" s="620"/>
      <c r="L101" s="517"/>
      <c r="M101" s="299"/>
      <c r="N101" s="296"/>
      <c r="O101" s="296"/>
      <c r="P101" s="296"/>
      <c r="Q101" s="296"/>
    </row>
    <row r="102" spans="4:17" ht="15" customHeight="1" x14ac:dyDescent="0.25">
      <c r="D102" s="243">
        <v>100</v>
      </c>
      <c r="E102" s="246"/>
      <c r="F102" s="101"/>
      <c r="G102" s="544"/>
      <c r="H102" s="546"/>
      <c r="I102"/>
      <c r="K102" s="620"/>
      <c r="L102" s="517"/>
      <c r="M102" s="299"/>
      <c r="N102" s="296"/>
      <c r="O102" s="296"/>
      <c r="P102" s="296"/>
      <c r="Q102" s="296"/>
    </row>
    <row r="103" spans="4:17" ht="15" customHeight="1" x14ac:dyDescent="0.25">
      <c r="D103" s="243">
        <v>101</v>
      </c>
      <c r="E103" s="246"/>
      <c r="F103" s="101"/>
      <c r="G103" s="544"/>
      <c r="H103" s="546"/>
      <c r="I103"/>
      <c r="K103" s="620"/>
      <c r="L103" s="517"/>
      <c r="M103" s="299"/>
      <c r="N103" s="296"/>
      <c r="O103" s="296"/>
      <c r="P103" s="296"/>
      <c r="Q103" s="296"/>
    </row>
    <row r="104" spans="4:17" ht="15" customHeight="1" x14ac:dyDescent="0.25">
      <c r="D104" s="243">
        <v>102</v>
      </c>
      <c r="E104" s="246"/>
      <c r="F104" s="101"/>
      <c r="G104" s="544"/>
      <c r="H104" s="546"/>
      <c r="I104"/>
      <c r="K104" s="620"/>
      <c r="L104" s="517"/>
      <c r="M104" s="299"/>
      <c r="N104" s="296"/>
      <c r="O104" s="296"/>
      <c r="P104" s="296"/>
      <c r="Q104" s="296"/>
    </row>
    <row r="105" spans="4:17" ht="15" customHeight="1" x14ac:dyDescent="0.25">
      <c r="D105" s="243">
        <v>103</v>
      </c>
      <c r="E105" s="246"/>
      <c r="F105" s="101"/>
      <c r="G105" s="544"/>
      <c r="H105" s="546"/>
      <c r="I105"/>
      <c r="K105" s="620"/>
      <c r="L105" s="517"/>
      <c r="M105" s="299"/>
      <c r="N105" s="296"/>
      <c r="O105" s="296"/>
      <c r="P105" s="296"/>
      <c r="Q105" s="296"/>
    </row>
    <row r="106" spans="4:17" ht="15" customHeight="1" x14ac:dyDescent="0.25">
      <c r="D106" s="243">
        <v>104</v>
      </c>
      <c r="E106" s="246"/>
      <c r="F106" s="101"/>
      <c r="G106" s="544"/>
      <c r="H106" s="546"/>
      <c r="I106"/>
      <c r="K106" s="620"/>
      <c r="L106" s="517"/>
      <c r="M106" s="299"/>
      <c r="N106" s="296"/>
      <c r="O106" s="296"/>
      <c r="P106" s="296"/>
      <c r="Q106" s="296"/>
    </row>
    <row r="107" spans="4:17" ht="15" customHeight="1" x14ac:dyDescent="0.25">
      <c r="D107" s="243">
        <v>105</v>
      </c>
      <c r="E107" s="246"/>
      <c r="F107" s="101"/>
      <c r="G107" s="544"/>
      <c r="H107" s="546"/>
      <c r="I107"/>
      <c r="K107" s="620"/>
      <c r="L107" s="517"/>
      <c r="M107" s="299"/>
      <c r="N107" s="296"/>
      <c r="O107" s="296"/>
      <c r="P107" s="296"/>
      <c r="Q107" s="296"/>
    </row>
    <row r="108" spans="4:17" ht="15" customHeight="1" x14ac:dyDescent="0.25">
      <c r="D108" s="243">
        <v>106</v>
      </c>
      <c r="E108" s="246"/>
      <c r="F108" s="101"/>
      <c r="G108" s="544"/>
      <c r="H108" s="546"/>
      <c r="I108"/>
      <c r="K108" s="620"/>
      <c r="L108" s="517"/>
      <c r="M108" s="299"/>
      <c r="N108" s="296"/>
      <c r="O108" s="296"/>
      <c r="P108" s="296"/>
      <c r="Q108" s="296"/>
    </row>
    <row r="109" spans="4:17" ht="15" customHeight="1" x14ac:dyDescent="0.25">
      <c r="D109" s="243">
        <v>107</v>
      </c>
      <c r="E109" s="246"/>
      <c r="F109" s="101"/>
      <c r="G109" s="544"/>
      <c r="H109" s="546"/>
      <c r="I109"/>
      <c r="K109" s="620"/>
      <c r="L109" s="517"/>
      <c r="M109" s="299"/>
      <c r="N109" s="296"/>
      <c r="O109" s="296"/>
      <c r="P109" s="296"/>
      <c r="Q109" s="296"/>
    </row>
    <row r="110" spans="4:17" ht="15" customHeight="1" x14ac:dyDescent="0.25">
      <c r="D110" s="243">
        <v>108</v>
      </c>
      <c r="E110" s="246"/>
      <c r="F110" s="101"/>
      <c r="G110" s="544"/>
      <c r="H110" s="546"/>
      <c r="I110"/>
      <c r="K110" s="620"/>
      <c r="L110" s="517"/>
      <c r="M110" s="299"/>
      <c r="N110" s="296"/>
      <c r="O110" s="296"/>
      <c r="P110" s="296"/>
      <c r="Q110" s="296"/>
    </row>
    <row r="111" spans="4:17" ht="15" customHeight="1" x14ac:dyDescent="0.25">
      <c r="D111" s="243">
        <v>109</v>
      </c>
      <c r="E111" s="246"/>
      <c r="F111" s="101"/>
      <c r="G111" s="544"/>
      <c r="H111" s="546"/>
      <c r="I111"/>
      <c r="K111" s="620"/>
      <c r="L111" s="517"/>
      <c r="M111" s="299"/>
      <c r="N111" s="296"/>
      <c r="O111" s="296"/>
      <c r="P111" s="296"/>
      <c r="Q111" s="296"/>
    </row>
    <row r="112" spans="4:17" ht="15" customHeight="1" x14ac:dyDescent="0.25">
      <c r="D112" s="243">
        <v>110</v>
      </c>
      <c r="E112" s="246"/>
      <c r="F112" s="101"/>
      <c r="G112" s="544"/>
      <c r="H112" s="546"/>
      <c r="I112"/>
      <c r="K112" s="620"/>
      <c r="L112" s="517"/>
      <c r="M112" s="299"/>
      <c r="N112" s="296"/>
      <c r="O112" s="296"/>
      <c r="P112" s="296"/>
      <c r="Q112" s="296"/>
    </row>
    <row r="113" spans="4:17" ht="15" customHeight="1" x14ac:dyDescent="0.25">
      <c r="D113" s="243">
        <v>111</v>
      </c>
      <c r="E113" s="246"/>
      <c r="F113" s="101"/>
      <c r="G113" s="544"/>
      <c r="H113" s="546"/>
      <c r="I113"/>
      <c r="K113" s="620"/>
      <c r="L113" s="517"/>
      <c r="M113" s="299"/>
      <c r="N113" s="296"/>
      <c r="O113" s="296"/>
      <c r="P113" s="296"/>
      <c r="Q113" s="296"/>
    </row>
    <row r="114" spans="4:17" ht="15" customHeight="1" x14ac:dyDescent="0.25">
      <c r="D114" s="243">
        <v>112</v>
      </c>
      <c r="E114" s="246"/>
      <c r="F114" s="101"/>
      <c r="G114" s="544"/>
      <c r="H114" s="546"/>
      <c r="I114"/>
      <c r="K114" s="620"/>
      <c r="L114" s="517"/>
      <c r="M114" s="299"/>
      <c r="N114" s="296"/>
      <c r="O114" s="296"/>
      <c r="P114" s="296"/>
      <c r="Q114" s="296"/>
    </row>
    <row r="115" spans="4:17" ht="15" customHeight="1" x14ac:dyDescent="0.25">
      <c r="D115" s="243">
        <v>113</v>
      </c>
      <c r="E115" s="246"/>
      <c r="F115" s="101"/>
      <c r="G115" s="544"/>
      <c r="H115" s="546"/>
      <c r="I115"/>
      <c r="K115" s="620"/>
      <c r="L115" s="517"/>
      <c r="M115" s="299"/>
      <c r="N115" s="296"/>
      <c r="O115" s="296"/>
      <c r="P115" s="296"/>
      <c r="Q115" s="296"/>
    </row>
    <row r="116" spans="4:17" ht="15" customHeight="1" x14ac:dyDescent="0.25">
      <c r="D116" s="243">
        <v>114</v>
      </c>
      <c r="E116" s="246"/>
      <c r="F116" s="101"/>
      <c r="G116" s="544"/>
      <c r="H116" s="546"/>
      <c r="I116"/>
      <c r="K116" s="620"/>
      <c r="L116" s="517"/>
      <c r="M116" s="299"/>
      <c r="N116" s="296"/>
      <c r="O116" s="296"/>
      <c r="P116" s="296"/>
      <c r="Q116" s="296"/>
    </row>
    <row r="117" spans="4:17" ht="15" customHeight="1" x14ac:dyDescent="0.25">
      <c r="D117" s="243">
        <v>115</v>
      </c>
      <c r="E117" s="246"/>
      <c r="F117" s="101"/>
      <c r="G117" s="544"/>
      <c r="H117" s="546"/>
      <c r="I117"/>
      <c r="K117" s="620"/>
      <c r="L117" s="517"/>
      <c r="M117" s="299"/>
      <c r="N117" s="296"/>
      <c r="O117" s="296"/>
      <c r="P117" s="296"/>
      <c r="Q117" s="296"/>
    </row>
    <row r="118" spans="4:17" ht="15" customHeight="1" x14ac:dyDescent="0.25">
      <c r="D118" s="243">
        <v>116</v>
      </c>
      <c r="E118" s="246"/>
      <c r="F118" s="101"/>
      <c r="G118" s="544"/>
      <c r="H118" s="546"/>
      <c r="I118"/>
      <c r="K118" s="620"/>
      <c r="L118" s="517"/>
      <c r="M118" s="299"/>
      <c r="N118" s="296"/>
      <c r="O118" s="296"/>
      <c r="P118" s="296"/>
      <c r="Q118" s="296"/>
    </row>
    <row r="119" spans="4:17" ht="15" customHeight="1" x14ac:dyDescent="0.25">
      <c r="D119" s="243">
        <v>117</v>
      </c>
      <c r="E119" s="246"/>
      <c r="F119" s="101"/>
      <c r="G119" s="544"/>
      <c r="H119" s="546"/>
      <c r="I119"/>
      <c r="K119" s="620"/>
      <c r="L119" s="517"/>
      <c r="M119" s="299"/>
      <c r="N119" s="296"/>
      <c r="O119" s="296"/>
      <c r="P119" s="296"/>
      <c r="Q119" s="296"/>
    </row>
    <row r="120" spans="4:17" ht="15" customHeight="1" x14ac:dyDescent="0.25">
      <c r="D120" s="243">
        <v>118</v>
      </c>
      <c r="E120" s="246"/>
      <c r="F120" s="101"/>
      <c r="G120" s="544"/>
      <c r="H120" s="546"/>
      <c r="I120"/>
      <c r="K120" s="620"/>
      <c r="L120" s="517"/>
      <c r="M120" s="299"/>
      <c r="N120" s="296"/>
      <c r="O120" s="296"/>
      <c r="P120" s="296"/>
      <c r="Q120" s="296"/>
    </row>
    <row r="121" spans="4:17" ht="15" customHeight="1" x14ac:dyDescent="0.25">
      <c r="D121" s="243">
        <v>119</v>
      </c>
      <c r="E121" s="246"/>
      <c r="F121" s="101"/>
      <c r="G121" s="544"/>
      <c r="H121" s="546"/>
      <c r="I121"/>
      <c r="K121" s="620"/>
      <c r="L121" s="517"/>
      <c r="M121" s="299"/>
      <c r="N121" s="296"/>
      <c r="O121" s="296"/>
      <c r="P121" s="296"/>
      <c r="Q121" s="296"/>
    </row>
    <row r="122" spans="4:17" ht="15" customHeight="1" x14ac:dyDescent="0.25">
      <c r="D122" s="243">
        <v>120</v>
      </c>
      <c r="E122" s="246"/>
      <c r="F122" s="101"/>
      <c r="G122" s="544"/>
      <c r="H122" s="546"/>
      <c r="I122"/>
      <c r="K122" s="620"/>
      <c r="L122" s="517"/>
      <c r="M122" s="299"/>
      <c r="N122" s="296"/>
      <c r="O122" s="296"/>
      <c r="P122" s="296"/>
      <c r="Q122" s="296"/>
    </row>
    <row r="123" spans="4:17" ht="15" customHeight="1" x14ac:dyDescent="0.25">
      <c r="D123" s="243">
        <v>121</v>
      </c>
      <c r="E123" s="246"/>
      <c r="F123" s="101"/>
      <c r="G123" s="544"/>
      <c r="H123" s="546"/>
      <c r="I123"/>
      <c r="K123" s="620"/>
      <c r="L123" s="517"/>
      <c r="M123" s="299"/>
      <c r="N123" s="296"/>
      <c r="O123" s="296"/>
      <c r="P123" s="296"/>
      <c r="Q123" s="296"/>
    </row>
    <row r="124" spans="4:17" ht="15" customHeight="1" x14ac:dyDescent="0.25">
      <c r="D124" s="243">
        <v>122</v>
      </c>
      <c r="E124" s="246"/>
      <c r="F124" s="101"/>
      <c r="G124" s="544"/>
      <c r="H124" s="546"/>
      <c r="I124"/>
      <c r="K124" s="620"/>
      <c r="L124" s="517"/>
      <c r="M124" s="299"/>
      <c r="N124" s="296"/>
      <c r="O124" s="296"/>
      <c r="P124" s="296"/>
      <c r="Q124" s="296"/>
    </row>
    <row r="125" spans="4:17" ht="15" customHeight="1" x14ac:dyDescent="0.25">
      <c r="D125" s="243">
        <v>123</v>
      </c>
      <c r="E125" s="246"/>
      <c r="F125" s="101"/>
      <c r="G125" s="544"/>
      <c r="H125" s="546"/>
      <c r="I125"/>
      <c r="K125" s="620"/>
      <c r="L125" s="517"/>
      <c r="M125" s="299"/>
      <c r="N125" s="296"/>
      <c r="O125" s="296"/>
      <c r="P125" s="296"/>
      <c r="Q125" s="296"/>
    </row>
    <row r="126" spans="4:17" ht="15" customHeight="1" x14ac:dyDescent="0.25">
      <c r="D126" s="243">
        <v>124</v>
      </c>
      <c r="E126" s="246"/>
      <c r="F126" s="101"/>
      <c r="G126" s="544"/>
      <c r="H126" s="546"/>
      <c r="I126"/>
      <c r="K126" s="620"/>
      <c r="L126" s="517"/>
      <c r="M126" s="299"/>
      <c r="N126" s="296"/>
      <c r="O126" s="296"/>
      <c r="P126" s="296"/>
      <c r="Q126" s="296"/>
    </row>
    <row r="127" spans="4:17" ht="15" customHeight="1" x14ac:dyDescent="0.25">
      <c r="D127" s="243">
        <v>125</v>
      </c>
      <c r="E127" s="246"/>
      <c r="F127" s="101"/>
      <c r="G127" s="544"/>
      <c r="H127" s="546"/>
      <c r="I127"/>
      <c r="K127" s="620"/>
      <c r="L127" s="517"/>
      <c r="M127" s="299"/>
      <c r="N127" s="296"/>
      <c r="O127" s="296"/>
      <c r="P127" s="296"/>
      <c r="Q127" s="296"/>
    </row>
    <row r="128" spans="4:17" ht="15" customHeight="1" x14ac:dyDescent="0.25">
      <c r="D128" s="243">
        <v>126</v>
      </c>
      <c r="E128" s="246"/>
      <c r="F128" s="101"/>
      <c r="G128" s="544"/>
      <c r="H128" s="546"/>
      <c r="I128"/>
      <c r="K128" s="620"/>
      <c r="L128" s="517"/>
      <c r="M128" s="299"/>
      <c r="N128" s="296"/>
      <c r="O128" s="296"/>
      <c r="P128" s="296"/>
      <c r="Q128" s="296"/>
    </row>
    <row r="129" spans="4:17" ht="15" customHeight="1" x14ac:dyDescent="0.25">
      <c r="D129" s="243">
        <v>127</v>
      </c>
      <c r="E129" s="246"/>
      <c r="F129" s="101"/>
      <c r="G129" s="544"/>
      <c r="H129" s="546"/>
      <c r="I129"/>
      <c r="K129" s="620"/>
      <c r="L129" s="517"/>
      <c r="M129" s="299"/>
      <c r="N129" s="296"/>
      <c r="O129" s="296"/>
      <c r="P129" s="296"/>
      <c r="Q129" s="296"/>
    </row>
    <row r="130" spans="4:17" ht="15" customHeight="1" x14ac:dyDescent="0.25">
      <c r="D130" s="243">
        <v>128</v>
      </c>
      <c r="E130" s="246"/>
      <c r="F130" s="101"/>
      <c r="G130" s="544"/>
      <c r="H130" s="546"/>
      <c r="I130"/>
      <c r="K130" s="620"/>
      <c r="L130" s="517"/>
      <c r="M130" s="299"/>
      <c r="N130" s="296"/>
      <c r="O130" s="296"/>
      <c r="P130" s="296"/>
      <c r="Q130" s="296"/>
    </row>
    <row r="131" spans="4:17" ht="15" customHeight="1" x14ac:dyDescent="0.25">
      <c r="D131" s="243">
        <v>129</v>
      </c>
      <c r="E131" s="246"/>
      <c r="F131" s="101"/>
      <c r="G131" s="544"/>
      <c r="H131" s="546"/>
      <c r="I131"/>
      <c r="K131" s="620"/>
      <c r="L131" s="517"/>
      <c r="M131" s="299"/>
      <c r="N131" s="296"/>
      <c r="O131" s="296"/>
      <c r="P131" s="296"/>
      <c r="Q131" s="296"/>
    </row>
    <row r="132" spans="4:17" ht="15" customHeight="1" x14ac:dyDescent="0.25">
      <c r="D132" s="243">
        <v>130</v>
      </c>
      <c r="E132" s="246"/>
      <c r="F132" s="101"/>
      <c r="G132" s="544"/>
      <c r="H132" s="546"/>
      <c r="I132"/>
      <c r="K132" s="620"/>
      <c r="L132" s="517"/>
      <c r="M132" s="299"/>
      <c r="N132" s="296"/>
      <c r="O132" s="296"/>
      <c r="P132" s="296"/>
      <c r="Q132" s="296"/>
    </row>
    <row r="133" spans="4:17" ht="15" customHeight="1" x14ac:dyDescent="0.25">
      <c r="D133" s="243">
        <v>131</v>
      </c>
      <c r="E133" s="246"/>
      <c r="F133" s="101"/>
      <c r="G133" s="544"/>
      <c r="H133" s="546"/>
      <c r="I133"/>
      <c r="K133" s="620"/>
      <c r="L133" s="517"/>
      <c r="M133" s="299"/>
      <c r="N133" s="296"/>
      <c r="O133" s="296"/>
      <c r="P133" s="296"/>
      <c r="Q133" s="296"/>
    </row>
    <row r="134" spans="4:17" ht="15" customHeight="1" x14ac:dyDescent="0.25">
      <c r="D134" s="243">
        <v>132</v>
      </c>
      <c r="E134" s="246"/>
      <c r="F134" s="101"/>
      <c r="G134" s="544"/>
      <c r="H134" s="546"/>
      <c r="I134"/>
      <c r="K134" s="620"/>
      <c r="L134" s="517"/>
      <c r="M134" s="299"/>
      <c r="N134" s="296"/>
      <c r="O134" s="296"/>
      <c r="P134" s="296"/>
      <c r="Q134" s="296"/>
    </row>
    <row r="135" spans="4:17" ht="15" customHeight="1" x14ac:dyDescent="0.25">
      <c r="D135" s="243">
        <v>133</v>
      </c>
      <c r="E135" s="246"/>
      <c r="F135" s="101"/>
      <c r="G135" s="544"/>
      <c r="H135" s="546"/>
      <c r="I135"/>
      <c r="K135" s="620"/>
      <c r="L135" s="517"/>
      <c r="M135" s="299"/>
      <c r="N135" s="296"/>
      <c r="O135" s="296"/>
      <c r="P135" s="296"/>
      <c r="Q135" s="296"/>
    </row>
    <row r="136" spans="4:17" ht="15" customHeight="1" x14ac:dyDescent="0.25">
      <c r="D136" s="243">
        <v>134</v>
      </c>
      <c r="E136" s="246"/>
      <c r="F136" s="101"/>
      <c r="G136" s="544"/>
      <c r="H136" s="546"/>
      <c r="I136"/>
      <c r="K136" s="620"/>
      <c r="L136" s="517"/>
      <c r="M136" s="299"/>
      <c r="N136" s="296"/>
      <c r="O136" s="296"/>
      <c r="P136" s="296"/>
      <c r="Q136" s="296"/>
    </row>
    <row r="137" spans="4:17" ht="15" customHeight="1" x14ac:dyDescent="0.25">
      <c r="D137" s="243">
        <v>135</v>
      </c>
      <c r="E137" s="246"/>
      <c r="F137" s="101"/>
      <c r="G137" s="544"/>
      <c r="H137" s="546"/>
      <c r="I137"/>
      <c r="K137" s="620"/>
      <c r="L137" s="517"/>
      <c r="M137" s="299"/>
      <c r="N137" s="296"/>
      <c r="O137" s="296"/>
      <c r="P137" s="296"/>
      <c r="Q137" s="296"/>
    </row>
    <row r="138" spans="4:17" ht="15" customHeight="1" x14ac:dyDescent="0.25">
      <c r="D138" s="243">
        <v>136</v>
      </c>
      <c r="E138" s="246"/>
      <c r="F138" s="101"/>
      <c r="G138" s="544"/>
      <c r="H138" s="546"/>
      <c r="I138"/>
      <c r="K138" s="620"/>
      <c r="L138" s="517"/>
      <c r="M138" s="299"/>
      <c r="N138" s="296"/>
      <c r="O138" s="296"/>
      <c r="P138" s="296"/>
      <c r="Q138" s="296"/>
    </row>
    <row r="139" spans="4:17" ht="15" customHeight="1" x14ac:dyDescent="0.25">
      <c r="D139" s="243">
        <v>137</v>
      </c>
      <c r="E139" s="246"/>
      <c r="F139" s="101"/>
      <c r="G139" s="544"/>
      <c r="H139" s="546"/>
      <c r="I139"/>
      <c r="K139" s="620"/>
      <c r="L139" s="517"/>
      <c r="M139" s="299"/>
      <c r="N139" s="296"/>
      <c r="O139" s="296"/>
      <c r="P139" s="296"/>
      <c r="Q139" s="296"/>
    </row>
    <row r="140" spans="4:17" ht="15" customHeight="1" x14ac:dyDescent="0.25">
      <c r="D140" s="243">
        <v>138</v>
      </c>
      <c r="E140" s="246"/>
      <c r="F140" s="101"/>
      <c r="G140" s="544"/>
      <c r="H140" s="546"/>
      <c r="I140"/>
      <c r="K140" s="620"/>
      <c r="L140" s="517"/>
      <c r="M140" s="299"/>
      <c r="N140" s="296"/>
      <c r="O140" s="296"/>
      <c r="P140" s="296"/>
      <c r="Q140" s="296"/>
    </row>
    <row r="141" spans="4:17" ht="15" customHeight="1" x14ac:dyDescent="0.25">
      <c r="D141" s="243">
        <v>139</v>
      </c>
      <c r="E141" s="246"/>
      <c r="F141" s="101"/>
      <c r="G141" s="544"/>
      <c r="H141" s="546"/>
      <c r="I141"/>
      <c r="K141" s="620"/>
      <c r="L141" s="517"/>
      <c r="M141" s="299"/>
      <c r="N141" s="296"/>
      <c r="O141" s="296"/>
      <c r="P141" s="296"/>
      <c r="Q141" s="296"/>
    </row>
    <row r="142" spans="4:17" ht="15" customHeight="1" x14ac:dyDescent="0.25">
      <c r="D142" s="243">
        <v>140</v>
      </c>
      <c r="E142" s="246"/>
      <c r="F142" s="101"/>
      <c r="G142" s="544"/>
      <c r="H142" s="546"/>
      <c r="I142"/>
      <c r="K142" s="620"/>
      <c r="L142" s="517"/>
      <c r="M142" s="299"/>
      <c r="N142" s="296"/>
      <c r="O142" s="296"/>
      <c r="P142" s="296"/>
      <c r="Q142" s="296"/>
    </row>
    <row r="143" spans="4:17" ht="15" customHeight="1" x14ac:dyDescent="0.25">
      <c r="D143" s="243">
        <v>141</v>
      </c>
      <c r="E143" s="246"/>
      <c r="F143" s="101"/>
      <c r="G143" s="544"/>
      <c r="H143" s="546"/>
      <c r="I143"/>
      <c r="K143" s="620"/>
      <c r="L143" s="517"/>
      <c r="M143" s="299"/>
      <c r="N143" s="296"/>
      <c r="O143" s="296"/>
      <c r="P143" s="296"/>
      <c r="Q143" s="296"/>
    </row>
    <row r="144" spans="4:17" ht="15" customHeight="1" x14ac:dyDescent="0.25">
      <c r="D144" s="243">
        <v>142</v>
      </c>
      <c r="E144" s="246"/>
      <c r="F144" s="101"/>
      <c r="G144" s="544"/>
      <c r="H144" s="546"/>
      <c r="I144"/>
      <c r="K144" s="620"/>
      <c r="L144" s="517"/>
      <c r="M144" s="299"/>
      <c r="N144" s="296"/>
      <c r="O144" s="296"/>
      <c r="P144" s="296"/>
      <c r="Q144" s="296"/>
    </row>
    <row r="145" spans="4:17" ht="15" customHeight="1" x14ac:dyDescent="0.25">
      <c r="D145" s="243">
        <v>143</v>
      </c>
      <c r="E145" s="246"/>
      <c r="F145" s="101"/>
      <c r="G145" s="544"/>
      <c r="H145" s="546"/>
      <c r="I145"/>
      <c r="K145" s="620"/>
      <c r="L145" s="517"/>
      <c r="M145" s="299"/>
      <c r="N145" s="296"/>
      <c r="O145" s="296"/>
      <c r="P145" s="296"/>
      <c r="Q145" s="296"/>
    </row>
    <row r="146" spans="4:17" ht="15" customHeight="1" x14ac:dyDescent="0.25">
      <c r="D146" s="243">
        <v>144</v>
      </c>
      <c r="E146" s="246"/>
      <c r="F146" s="101"/>
      <c r="G146" s="544"/>
      <c r="H146" s="546"/>
      <c r="I146"/>
      <c r="K146" s="620"/>
      <c r="L146" s="517"/>
      <c r="M146" s="299"/>
      <c r="N146" s="296"/>
      <c r="O146" s="296"/>
      <c r="P146" s="296"/>
      <c r="Q146" s="296"/>
    </row>
    <row r="147" spans="4:17" ht="15" customHeight="1" x14ac:dyDescent="0.25">
      <c r="D147" s="243">
        <v>145</v>
      </c>
      <c r="E147" s="246"/>
      <c r="F147" s="101"/>
      <c r="G147" s="544"/>
      <c r="H147" s="546"/>
      <c r="I147"/>
      <c r="K147" s="620"/>
      <c r="L147" s="517"/>
      <c r="M147" s="299"/>
      <c r="N147" s="296"/>
      <c r="O147" s="296"/>
      <c r="P147" s="296"/>
      <c r="Q147" s="296"/>
    </row>
    <row r="148" spans="4:17" ht="15" customHeight="1" x14ac:dyDescent="0.25">
      <c r="D148" s="243">
        <v>146</v>
      </c>
      <c r="E148" s="246"/>
      <c r="F148" s="101"/>
      <c r="G148" s="544"/>
      <c r="H148" s="546"/>
      <c r="I148"/>
      <c r="K148" s="620"/>
      <c r="L148" s="517"/>
      <c r="M148" s="299"/>
      <c r="N148" s="296"/>
      <c r="O148" s="296"/>
      <c r="P148" s="296"/>
      <c r="Q148" s="296"/>
    </row>
    <row r="149" spans="4:17" ht="15" customHeight="1" x14ac:dyDescent="0.25">
      <c r="D149" s="243">
        <v>147</v>
      </c>
      <c r="E149" s="246"/>
      <c r="F149" s="101"/>
      <c r="G149" s="544"/>
      <c r="H149" s="546"/>
      <c r="I149"/>
      <c r="K149" s="620"/>
      <c r="L149" s="517"/>
      <c r="M149" s="299"/>
      <c r="N149" s="296"/>
      <c r="O149" s="296"/>
      <c r="P149" s="296"/>
      <c r="Q149" s="296"/>
    </row>
    <row r="150" spans="4:17" ht="15" customHeight="1" x14ac:dyDescent="0.25">
      <c r="D150" s="243">
        <v>148</v>
      </c>
      <c r="E150" s="246"/>
      <c r="F150" s="101"/>
      <c r="G150" s="544"/>
      <c r="H150" s="546"/>
      <c r="I150"/>
      <c r="K150" s="620"/>
      <c r="L150" s="517"/>
      <c r="M150" s="299"/>
      <c r="N150" s="296"/>
      <c r="O150" s="296"/>
      <c r="P150" s="296"/>
      <c r="Q150" s="296"/>
    </row>
    <row r="151" spans="4:17" ht="15" customHeight="1" x14ac:dyDescent="0.25">
      <c r="D151" s="243">
        <v>149</v>
      </c>
      <c r="E151" s="246"/>
      <c r="F151" s="101"/>
      <c r="G151" s="544"/>
      <c r="H151" s="546"/>
      <c r="I151"/>
      <c r="K151" s="620"/>
      <c r="L151" s="517"/>
      <c r="M151" s="299"/>
      <c r="N151" s="296"/>
      <c r="O151" s="296"/>
      <c r="P151" s="296"/>
      <c r="Q151" s="296"/>
    </row>
    <row r="152" spans="4:17" ht="15" customHeight="1" x14ac:dyDescent="0.25">
      <c r="D152" s="243">
        <v>150</v>
      </c>
      <c r="E152" s="246"/>
      <c r="F152" s="101"/>
      <c r="G152" s="544"/>
      <c r="H152" s="546"/>
      <c r="I152"/>
      <c r="K152" s="620"/>
      <c r="L152" s="517"/>
      <c r="M152" s="299"/>
      <c r="N152" s="296"/>
      <c r="O152" s="296"/>
      <c r="P152" s="296"/>
      <c r="Q152" s="296"/>
    </row>
    <row r="153" spans="4:17" ht="15" customHeight="1" x14ac:dyDescent="0.25">
      <c r="D153" s="243">
        <v>151</v>
      </c>
      <c r="E153" s="246"/>
      <c r="F153" s="101"/>
      <c r="G153" s="544"/>
      <c r="H153" s="546"/>
      <c r="I153"/>
      <c r="K153" s="620"/>
      <c r="L153" s="517"/>
      <c r="M153" s="299"/>
      <c r="N153" s="296"/>
      <c r="O153" s="296"/>
      <c r="P153" s="296"/>
      <c r="Q153" s="296"/>
    </row>
    <row r="154" spans="4:17" ht="15" customHeight="1" x14ac:dyDescent="0.25">
      <c r="D154" s="243">
        <v>152</v>
      </c>
      <c r="E154" s="246"/>
      <c r="F154" s="101"/>
      <c r="G154" s="544"/>
      <c r="H154" s="546"/>
      <c r="I154"/>
      <c r="K154" s="620"/>
      <c r="L154" s="517"/>
      <c r="M154" s="299"/>
      <c r="N154" s="296"/>
      <c r="O154" s="296"/>
      <c r="P154" s="296"/>
      <c r="Q154" s="296"/>
    </row>
    <row r="155" spans="4:17" ht="15" customHeight="1" x14ac:dyDescent="0.25">
      <c r="D155" s="243">
        <v>153</v>
      </c>
      <c r="E155" s="246"/>
      <c r="F155" s="101"/>
      <c r="G155" s="544"/>
      <c r="H155" s="546"/>
      <c r="I155"/>
      <c r="K155" s="620"/>
      <c r="L155" s="517"/>
      <c r="M155" s="299"/>
      <c r="N155" s="296"/>
      <c r="O155" s="296"/>
      <c r="P155" s="296"/>
      <c r="Q155" s="296"/>
    </row>
    <row r="156" spans="4:17" ht="15" customHeight="1" x14ac:dyDescent="0.25">
      <c r="D156" s="243">
        <v>154</v>
      </c>
      <c r="E156" s="246"/>
      <c r="F156" s="101"/>
      <c r="G156" s="544"/>
      <c r="H156" s="546"/>
      <c r="I156"/>
      <c r="K156" s="620"/>
      <c r="L156" s="517"/>
      <c r="M156" s="299"/>
      <c r="N156" s="296"/>
      <c r="O156" s="296"/>
      <c r="P156" s="296"/>
      <c r="Q156" s="296"/>
    </row>
    <row r="157" spans="4:17" ht="15" customHeight="1" x14ac:dyDescent="0.25">
      <c r="D157" s="243">
        <v>155</v>
      </c>
      <c r="E157" s="246"/>
      <c r="F157" s="101"/>
      <c r="G157" s="544"/>
      <c r="H157" s="546"/>
      <c r="I157"/>
      <c r="K157" s="620"/>
      <c r="L157" s="517"/>
      <c r="M157" s="299"/>
      <c r="N157" s="296"/>
      <c r="O157" s="296"/>
      <c r="P157" s="296"/>
      <c r="Q157" s="296"/>
    </row>
    <row r="158" spans="4:17" ht="15" customHeight="1" x14ac:dyDescent="0.25">
      <c r="D158" s="243">
        <v>156</v>
      </c>
      <c r="E158" s="246"/>
      <c r="F158" s="101"/>
      <c r="G158" s="544"/>
      <c r="H158" s="546"/>
      <c r="I158"/>
      <c r="K158" s="620"/>
      <c r="L158" s="517"/>
      <c r="M158" s="299"/>
      <c r="N158" s="296"/>
      <c r="O158" s="296"/>
      <c r="P158" s="296"/>
      <c r="Q158" s="296"/>
    </row>
    <row r="159" spans="4:17" ht="15" customHeight="1" x14ac:dyDescent="0.25">
      <c r="D159" s="243">
        <v>157</v>
      </c>
      <c r="E159" s="246"/>
      <c r="F159" s="101"/>
      <c r="G159" s="544"/>
      <c r="H159" s="546"/>
      <c r="I159"/>
      <c r="K159" s="620"/>
      <c r="L159" s="517"/>
      <c r="M159" s="299"/>
      <c r="N159" s="296"/>
      <c r="O159" s="296"/>
      <c r="P159" s="296"/>
      <c r="Q159" s="296"/>
    </row>
    <row r="160" spans="4:17" ht="15" customHeight="1" x14ac:dyDescent="0.25">
      <c r="D160" s="243">
        <v>158</v>
      </c>
      <c r="E160" s="246"/>
      <c r="F160" s="101"/>
      <c r="G160" s="544"/>
      <c r="H160" s="546"/>
      <c r="I160"/>
      <c r="K160" s="620"/>
      <c r="L160" s="517"/>
      <c r="M160" s="299"/>
      <c r="N160" s="296"/>
      <c r="O160" s="296"/>
      <c r="P160" s="296"/>
      <c r="Q160" s="296"/>
    </row>
    <row r="161" spans="4:17" ht="15" customHeight="1" x14ac:dyDescent="0.25">
      <c r="D161" s="243">
        <v>159</v>
      </c>
      <c r="E161" s="246"/>
      <c r="F161" s="101"/>
      <c r="G161" s="544"/>
      <c r="H161" s="546"/>
      <c r="I161"/>
      <c r="K161" s="620"/>
      <c r="L161" s="517"/>
      <c r="M161" s="299"/>
      <c r="N161" s="296"/>
      <c r="O161" s="296"/>
      <c r="P161" s="296"/>
      <c r="Q161" s="296"/>
    </row>
    <row r="162" spans="4:17" ht="15" customHeight="1" x14ac:dyDescent="0.25">
      <c r="D162" s="243">
        <v>160</v>
      </c>
      <c r="E162" s="246"/>
      <c r="F162" s="101"/>
      <c r="G162" s="544"/>
      <c r="H162" s="546"/>
      <c r="I162"/>
      <c r="K162" s="620"/>
      <c r="L162" s="517"/>
      <c r="M162" s="299"/>
      <c r="N162" s="296"/>
      <c r="O162" s="296"/>
      <c r="P162" s="296"/>
      <c r="Q162" s="296"/>
    </row>
    <row r="163" spans="4:17" ht="15" customHeight="1" x14ac:dyDescent="0.25">
      <c r="D163" s="243">
        <v>161</v>
      </c>
      <c r="E163" s="246"/>
      <c r="F163" s="101"/>
      <c r="G163" s="544"/>
      <c r="H163" s="546"/>
      <c r="I163"/>
      <c r="K163" s="620"/>
      <c r="L163" s="517"/>
      <c r="M163" s="299"/>
      <c r="N163" s="296"/>
      <c r="O163" s="296"/>
      <c r="P163" s="296"/>
      <c r="Q163" s="296"/>
    </row>
    <row r="164" spans="4:17" ht="15" customHeight="1" x14ac:dyDescent="0.25">
      <c r="D164" s="243">
        <v>162</v>
      </c>
      <c r="E164" s="246"/>
      <c r="F164" s="101"/>
      <c r="G164" s="544"/>
      <c r="H164" s="546"/>
      <c r="I164"/>
      <c r="K164" s="620"/>
      <c r="L164" s="517"/>
      <c r="M164" s="299"/>
      <c r="N164" s="296"/>
      <c r="O164" s="296"/>
      <c r="P164" s="296"/>
      <c r="Q164" s="296"/>
    </row>
    <row r="165" spans="4:17" ht="15" customHeight="1" x14ac:dyDescent="0.25">
      <c r="D165" s="243">
        <v>163</v>
      </c>
      <c r="E165" s="246"/>
      <c r="F165" s="101"/>
      <c r="G165" s="544"/>
      <c r="H165" s="546"/>
      <c r="I165"/>
      <c r="K165" s="620"/>
      <c r="L165" s="517"/>
      <c r="M165" s="299"/>
      <c r="N165" s="296"/>
      <c r="O165" s="296"/>
      <c r="P165" s="296"/>
      <c r="Q165" s="296"/>
    </row>
    <row r="166" spans="4:17" ht="15" customHeight="1" x14ac:dyDescent="0.25">
      <c r="D166" s="243">
        <v>164</v>
      </c>
      <c r="E166" s="246"/>
      <c r="F166" s="101"/>
      <c r="G166" s="544"/>
      <c r="H166" s="546"/>
      <c r="I166"/>
      <c r="K166" s="620"/>
      <c r="L166" s="517"/>
      <c r="M166" s="299"/>
      <c r="N166" s="296"/>
      <c r="O166" s="296"/>
      <c r="P166" s="296"/>
      <c r="Q166" s="296"/>
    </row>
    <row r="167" spans="4:17" ht="15" customHeight="1" x14ac:dyDescent="0.25">
      <c r="D167" s="243">
        <v>165</v>
      </c>
      <c r="E167" s="246"/>
      <c r="F167" s="101"/>
      <c r="G167" s="544"/>
      <c r="H167" s="546"/>
      <c r="I167"/>
      <c r="K167" s="620"/>
      <c r="L167" s="517"/>
      <c r="M167" s="299"/>
      <c r="N167" s="296"/>
      <c r="O167" s="296"/>
      <c r="P167" s="296"/>
      <c r="Q167" s="296"/>
    </row>
    <row r="168" spans="4:17" ht="15" customHeight="1" x14ac:dyDescent="0.25">
      <c r="D168" s="243">
        <v>166</v>
      </c>
      <c r="E168" s="246"/>
      <c r="F168" s="101"/>
      <c r="G168" s="544"/>
      <c r="H168" s="546"/>
      <c r="I168"/>
      <c r="K168" s="620"/>
      <c r="L168" s="517"/>
      <c r="M168" s="299"/>
      <c r="N168" s="296"/>
      <c r="O168" s="296"/>
      <c r="P168" s="296"/>
      <c r="Q168" s="296"/>
    </row>
    <row r="169" spans="4:17" ht="15" customHeight="1" x14ac:dyDescent="0.25">
      <c r="D169" s="243">
        <v>167</v>
      </c>
      <c r="E169" s="246"/>
      <c r="F169" s="101"/>
      <c r="G169" s="544"/>
      <c r="H169" s="546"/>
      <c r="I169"/>
      <c r="K169" s="620"/>
      <c r="L169" s="517"/>
      <c r="M169" s="299"/>
      <c r="N169" s="296"/>
      <c r="O169" s="296"/>
      <c r="P169" s="296"/>
      <c r="Q169" s="296"/>
    </row>
    <row r="170" spans="4:17" ht="15" customHeight="1" x14ac:dyDescent="0.25">
      <c r="D170" s="243">
        <v>168</v>
      </c>
      <c r="E170" s="246"/>
      <c r="F170" s="101"/>
      <c r="G170" s="544"/>
      <c r="H170" s="546"/>
      <c r="I170"/>
      <c r="K170" s="620"/>
      <c r="L170" s="517"/>
      <c r="M170" s="299"/>
      <c r="N170" s="296"/>
      <c r="O170" s="296"/>
      <c r="P170" s="296"/>
      <c r="Q170" s="296"/>
    </row>
    <row r="171" spans="4:17" ht="15" customHeight="1" x14ac:dyDescent="0.25">
      <c r="D171" s="243">
        <v>169</v>
      </c>
      <c r="E171" s="246"/>
      <c r="F171" s="101"/>
      <c r="G171" s="544"/>
      <c r="H171" s="546"/>
      <c r="I171"/>
      <c r="K171" s="620"/>
      <c r="L171" s="517"/>
      <c r="M171" s="299"/>
      <c r="N171" s="296"/>
      <c r="O171" s="296"/>
      <c r="P171" s="296"/>
      <c r="Q171" s="296"/>
    </row>
    <row r="172" spans="4:17" ht="15" customHeight="1" x14ac:dyDescent="0.25">
      <c r="D172" s="243">
        <v>170</v>
      </c>
      <c r="E172" s="246"/>
      <c r="F172" s="101"/>
      <c r="G172" s="544"/>
      <c r="H172" s="546"/>
      <c r="I172"/>
      <c r="K172" s="620"/>
      <c r="L172" s="517"/>
      <c r="M172" s="299"/>
      <c r="N172" s="296"/>
      <c r="O172" s="296"/>
      <c r="P172" s="296"/>
      <c r="Q172" s="296"/>
    </row>
    <row r="173" spans="4:17" ht="15" customHeight="1" x14ac:dyDescent="0.25">
      <c r="D173" s="243">
        <v>171</v>
      </c>
      <c r="E173" s="246"/>
      <c r="F173" s="101"/>
      <c r="G173" s="544"/>
      <c r="H173" s="546"/>
      <c r="I173"/>
      <c r="K173" s="620"/>
      <c r="L173" s="517"/>
      <c r="M173" s="299"/>
      <c r="N173" s="296"/>
      <c r="O173" s="296"/>
      <c r="P173" s="296"/>
      <c r="Q173" s="296"/>
    </row>
    <row r="174" spans="4:17" ht="15" customHeight="1" x14ac:dyDescent="0.25">
      <c r="D174" s="243">
        <v>172</v>
      </c>
      <c r="E174" s="246"/>
      <c r="F174" s="101"/>
      <c r="G174" s="544"/>
      <c r="H174" s="546"/>
      <c r="I174"/>
      <c r="K174" s="620"/>
      <c r="L174" s="517"/>
      <c r="M174" s="299"/>
      <c r="N174" s="296"/>
      <c r="O174" s="296"/>
      <c r="P174" s="296"/>
      <c r="Q174" s="296"/>
    </row>
    <row r="175" spans="4:17" ht="15" customHeight="1" x14ac:dyDescent="0.25">
      <c r="D175" s="243">
        <v>173</v>
      </c>
      <c r="E175" s="246"/>
      <c r="F175" s="101"/>
      <c r="G175" s="544"/>
      <c r="H175" s="546"/>
      <c r="I175"/>
      <c r="K175" s="620"/>
      <c r="L175" s="517"/>
      <c r="M175" s="299"/>
      <c r="N175" s="296"/>
      <c r="O175" s="296"/>
      <c r="P175" s="296"/>
      <c r="Q175" s="296"/>
    </row>
    <row r="176" spans="4:17" ht="15" customHeight="1" x14ac:dyDescent="0.25">
      <c r="D176" s="243">
        <v>174</v>
      </c>
      <c r="E176" s="246"/>
      <c r="F176" s="101"/>
      <c r="G176" s="544"/>
      <c r="H176" s="546"/>
      <c r="I176"/>
      <c r="K176" s="620"/>
      <c r="L176" s="517"/>
      <c r="M176" s="299"/>
      <c r="N176" s="296"/>
      <c r="O176" s="296"/>
      <c r="P176" s="296"/>
      <c r="Q176" s="296"/>
    </row>
    <row r="177" spans="4:17" ht="15" customHeight="1" x14ac:dyDescent="0.25">
      <c r="D177" s="243">
        <v>175</v>
      </c>
      <c r="E177" s="246"/>
      <c r="F177" s="101"/>
      <c r="G177" s="544"/>
      <c r="H177" s="546"/>
      <c r="I177"/>
      <c r="K177" s="620"/>
      <c r="L177" s="517"/>
      <c r="M177" s="299"/>
      <c r="N177" s="296"/>
      <c r="O177" s="296"/>
      <c r="P177" s="296"/>
      <c r="Q177" s="296"/>
    </row>
    <row r="178" spans="4:17" ht="15" customHeight="1" x14ac:dyDescent="0.25">
      <c r="D178" s="243">
        <v>176</v>
      </c>
      <c r="E178" s="246"/>
      <c r="F178" s="101"/>
      <c r="G178" s="544"/>
      <c r="H178" s="546"/>
      <c r="I178"/>
      <c r="K178" s="620"/>
      <c r="L178" s="517"/>
      <c r="M178" s="299"/>
      <c r="N178" s="296"/>
      <c r="O178" s="296"/>
      <c r="P178" s="296"/>
      <c r="Q178" s="296"/>
    </row>
    <row r="179" spans="4:17" ht="15" customHeight="1" x14ac:dyDescent="0.25">
      <c r="D179" s="243">
        <v>177</v>
      </c>
      <c r="E179" s="246"/>
      <c r="F179" s="101"/>
      <c r="G179" s="544"/>
      <c r="H179" s="546"/>
      <c r="I179"/>
      <c r="K179" s="620"/>
      <c r="L179" s="517"/>
      <c r="M179" s="299"/>
      <c r="N179" s="296"/>
      <c r="O179" s="296"/>
      <c r="P179" s="296"/>
      <c r="Q179" s="296"/>
    </row>
    <row r="180" spans="4:17" ht="15" customHeight="1" x14ac:dyDescent="0.25">
      <c r="D180" s="243">
        <v>178</v>
      </c>
      <c r="E180" s="246"/>
      <c r="F180" s="101"/>
      <c r="G180" s="544"/>
      <c r="H180" s="546"/>
      <c r="I180"/>
      <c r="K180" s="620"/>
      <c r="L180" s="517"/>
      <c r="M180" s="299"/>
      <c r="N180" s="296"/>
      <c r="O180" s="296"/>
      <c r="P180" s="296"/>
      <c r="Q180" s="296"/>
    </row>
    <row r="181" spans="4:17" ht="15" customHeight="1" x14ac:dyDescent="0.25">
      <c r="D181" s="243">
        <v>179</v>
      </c>
      <c r="E181" s="246"/>
      <c r="F181" s="101"/>
      <c r="G181" s="544"/>
      <c r="H181" s="546"/>
      <c r="I181"/>
      <c r="K181" s="620"/>
      <c r="L181" s="517"/>
      <c r="M181" s="299"/>
      <c r="N181" s="296"/>
      <c r="O181" s="296"/>
      <c r="P181" s="296"/>
      <c r="Q181" s="296"/>
    </row>
    <row r="182" spans="4:17" ht="15" customHeight="1" x14ac:dyDescent="0.25">
      <c r="D182" s="243">
        <v>180</v>
      </c>
      <c r="E182" s="246"/>
      <c r="F182" s="101"/>
      <c r="G182" s="544"/>
      <c r="H182" s="546"/>
      <c r="I182"/>
      <c r="K182" s="620"/>
      <c r="L182" s="517"/>
      <c r="M182" s="299"/>
      <c r="N182" s="296"/>
      <c r="O182" s="296"/>
      <c r="P182" s="296"/>
      <c r="Q182" s="296"/>
    </row>
    <row r="183" spans="4:17" ht="15" customHeight="1" x14ac:dyDescent="0.25">
      <c r="D183" s="243">
        <v>181</v>
      </c>
      <c r="E183" s="246"/>
      <c r="F183" s="101"/>
      <c r="G183" s="544"/>
      <c r="H183" s="546"/>
      <c r="I183"/>
      <c r="K183" s="620"/>
      <c r="L183" s="517"/>
      <c r="M183" s="299"/>
      <c r="N183" s="296"/>
      <c r="O183" s="296"/>
      <c r="P183" s="296"/>
      <c r="Q183" s="296"/>
    </row>
    <row r="184" spans="4:17" ht="15" customHeight="1" x14ac:dyDescent="0.25">
      <c r="D184" s="243">
        <v>182</v>
      </c>
      <c r="E184" s="246"/>
      <c r="F184" s="101"/>
      <c r="G184" s="544"/>
      <c r="H184" s="546"/>
      <c r="I184"/>
      <c r="K184" s="620"/>
      <c r="L184" s="517"/>
      <c r="M184" s="299"/>
      <c r="N184" s="296"/>
      <c r="O184" s="296"/>
      <c r="P184" s="296"/>
      <c r="Q184" s="296"/>
    </row>
    <row r="185" spans="4:17" ht="15" customHeight="1" x14ac:dyDescent="0.25">
      <c r="D185" s="243">
        <v>183</v>
      </c>
      <c r="E185" s="246"/>
      <c r="F185" s="101"/>
      <c r="G185" s="544"/>
      <c r="H185" s="546"/>
      <c r="I185"/>
      <c r="K185" s="620"/>
      <c r="L185" s="517"/>
      <c r="M185" s="299"/>
      <c r="N185" s="296"/>
      <c r="O185" s="296"/>
      <c r="P185" s="296"/>
      <c r="Q185" s="296"/>
    </row>
    <row r="186" spans="4:17" ht="15" customHeight="1" x14ac:dyDescent="0.25">
      <c r="D186" s="243">
        <v>184</v>
      </c>
      <c r="E186" s="246"/>
      <c r="F186" s="101"/>
      <c r="G186" s="544"/>
      <c r="H186" s="546"/>
      <c r="I186"/>
      <c r="K186" s="620"/>
      <c r="L186" s="517"/>
      <c r="M186" s="299"/>
      <c r="N186" s="296"/>
      <c r="O186" s="296"/>
      <c r="P186" s="296"/>
      <c r="Q186" s="296"/>
    </row>
    <row r="187" spans="4:17" ht="15" customHeight="1" x14ac:dyDescent="0.25">
      <c r="D187" s="243">
        <v>185</v>
      </c>
      <c r="E187" s="246"/>
      <c r="F187" s="101"/>
      <c r="G187" s="544"/>
      <c r="H187" s="546"/>
      <c r="I187"/>
      <c r="K187" s="620"/>
      <c r="L187" s="517"/>
      <c r="M187" s="299"/>
      <c r="N187" s="296"/>
      <c r="O187" s="296"/>
      <c r="P187" s="296"/>
      <c r="Q187" s="296"/>
    </row>
    <row r="188" spans="4:17" ht="15" customHeight="1" x14ac:dyDescent="0.25">
      <c r="D188" s="243">
        <v>186</v>
      </c>
      <c r="E188" s="246"/>
      <c r="F188" s="101"/>
      <c r="G188" s="544"/>
      <c r="H188" s="546"/>
      <c r="I188"/>
      <c r="K188" s="620"/>
      <c r="L188" s="517"/>
      <c r="M188" s="299"/>
      <c r="N188" s="296"/>
      <c r="O188" s="296"/>
      <c r="P188" s="296"/>
      <c r="Q188" s="296"/>
    </row>
    <row r="189" spans="4:17" ht="15" customHeight="1" x14ac:dyDescent="0.25">
      <c r="D189" s="243">
        <v>187</v>
      </c>
      <c r="E189" s="246"/>
      <c r="F189" s="101"/>
      <c r="G189" s="544"/>
      <c r="H189" s="546"/>
      <c r="I189"/>
      <c r="K189" s="620"/>
      <c r="L189" s="517"/>
      <c r="M189" s="299"/>
      <c r="N189" s="296"/>
      <c r="O189" s="296"/>
      <c r="P189" s="296"/>
      <c r="Q189" s="296"/>
    </row>
    <row r="190" spans="4:17" ht="15" customHeight="1" x14ac:dyDescent="0.25">
      <c r="D190" s="243">
        <v>188</v>
      </c>
      <c r="E190" s="246"/>
      <c r="F190" s="101"/>
      <c r="G190" s="544"/>
      <c r="H190" s="546"/>
      <c r="I190"/>
      <c r="K190" s="620"/>
      <c r="L190" s="517"/>
      <c r="M190" s="299"/>
      <c r="N190" s="296"/>
      <c r="O190" s="296"/>
      <c r="P190" s="296"/>
      <c r="Q190" s="296"/>
    </row>
    <row r="191" spans="4:17" ht="15" customHeight="1" x14ac:dyDescent="0.25">
      <c r="D191" s="243">
        <v>189</v>
      </c>
      <c r="E191" s="246"/>
      <c r="F191" s="101"/>
      <c r="G191" s="544"/>
      <c r="H191" s="546"/>
      <c r="I191"/>
      <c r="K191" s="620"/>
      <c r="L191" s="517"/>
      <c r="M191" s="299"/>
      <c r="N191" s="296"/>
      <c r="O191" s="296"/>
      <c r="P191" s="296"/>
      <c r="Q191" s="296"/>
    </row>
    <row r="192" spans="4:17" ht="15" customHeight="1" x14ac:dyDescent="0.25">
      <c r="D192" s="243">
        <v>190</v>
      </c>
      <c r="E192" s="246"/>
      <c r="F192" s="101"/>
      <c r="G192" s="544"/>
      <c r="H192" s="546"/>
      <c r="I192"/>
      <c r="K192" s="620"/>
      <c r="L192" s="517"/>
      <c r="M192" s="299"/>
      <c r="N192" s="296"/>
      <c r="O192" s="296"/>
      <c r="P192" s="296"/>
      <c r="Q192" s="296"/>
    </row>
    <row r="193" spans="4:17" ht="15" customHeight="1" x14ac:dyDescent="0.25">
      <c r="D193" s="243">
        <v>191</v>
      </c>
      <c r="E193" s="246"/>
      <c r="F193" s="101"/>
      <c r="G193" s="544"/>
      <c r="H193" s="546"/>
      <c r="I193"/>
      <c r="K193" s="620"/>
      <c r="L193" s="517"/>
      <c r="M193" s="299"/>
      <c r="N193" s="296"/>
      <c r="O193" s="296"/>
      <c r="P193" s="296"/>
      <c r="Q193" s="296"/>
    </row>
    <row r="194" spans="4:17" ht="15" customHeight="1" x14ac:dyDescent="0.25">
      <c r="D194" s="243">
        <v>192</v>
      </c>
      <c r="E194" s="246"/>
      <c r="F194" s="101"/>
      <c r="G194" s="544"/>
      <c r="H194" s="546"/>
      <c r="I194"/>
      <c r="K194" s="620"/>
      <c r="L194" s="517"/>
      <c r="M194" s="299"/>
      <c r="N194" s="296"/>
      <c r="O194" s="296"/>
      <c r="P194" s="296"/>
      <c r="Q194" s="296"/>
    </row>
    <row r="195" spans="4:17" ht="15" customHeight="1" x14ac:dyDescent="0.25">
      <c r="D195" s="243">
        <v>193</v>
      </c>
      <c r="E195" s="246"/>
      <c r="F195" s="101"/>
      <c r="G195" s="544"/>
      <c r="H195" s="546"/>
      <c r="I195"/>
      <c r="K195" s="620"/>
      <c r="L195" s="517"/>
      <c r="M195" s="299"/>
      <c r="N195" s="296"/>
      <c r="O195" s="296"/>
      <c r="P195" s="296"/>
      <c r="Q195" s="296"/>
    </row>
    <row r="196" spans="4:17" ht="15" customHeight="1" x14ac:dyDescent="0.25">
      <c r="D196" s="243">
        <v>194</v>
      </c>
      <c r="E196" s="246"/>
      <c r="F196" s="101"/>
      <c r="G196" s="544"/>
      <c r="H196" s="546"/>
      <c r="I196"/>
      <c r="K196" s="620"/>
      <c r="L196" s="517"/>
      <c r="M196" s="299"/>
      <c r="N196" s="296"/>
      <c r="O196" s="296"/>
      <c r="P196" s="296"/>
      <c r="Q196" s="296"/>
    </row>
    <row r="197" spans="4:17" ht="15" customHeight="1" x14ac:dyDescent="0.25">
      <c r="D197" s="243">
        <v>195</v>
      </c>
      <c r="E197" s="246"/>
      <c r="F197" s="101"/>
      <c r="G197" s="544"/>
      <c r="H197" s="546"/>
      <c r="I197"/>
      <c r="K197" s="620"/>
      <c r="L197" s="517"/>
      <c r="M197" s="299"/>
      <c r="N197" s="296"/>
      <c r="O197" s="296"/>
      <c r="P197" s="296"/>
      <c r="Q197" s="296"/>
    </row>
    <row r="198" spans="4:17" ht="15" customHeight="1" x14ac:dyDescent="0.25">
      <c r="D198" s="243">
        <v>196</v>
      </c>
      <c r="E198" s="246"/>
      <c r="F198" s="101"/>
      <c r="G198" s="544"/>
      <c r="H198" s="546"/>
      <c r="I198"/>
      <c r="K198" s="620"/>
      <c r="L198" s="517"/>
      <c r="M198" s="299"/>
      <c r="N198" s="296"/>
      <c r="O198" s="296"/>
      <c r="P198" s="296"/>
      <c r="Q198" s="296"/>
    </row>
    <row r="199" spans="4:17" ht="15" customHeight="1" x14ac:dyDescent="0.25">
      <c r="D199" s="243">
        <v>197</v>
      </c>
      <c r="E199" s="246"/>
      <c r="F199" s="101"/>
      <c r="G199" s="544"/>
      <c r="H199" s="546"/>
      <c r="I199"/>
      <c r="K199" s="620"/>
      <c r="L199" s="517"/>
      <c r="M199" s="299"/>
      <c r="N199" s="296"/>
      <c r="O199" s="296"/>
      <c r="P199" s="296"/>
      <c r="Q199" s="296"/>
    </row>
    <row r="200" spans="4:17" ht="15" customHeight="1" x14ac:dyDescent="0.25">
      <c r="D200" s="243">
        <v>198</v>
      </c>
      <c r="E200" s="246"/>
      <c r="F200" s="101"/>
      <c r="G200" s="544"/>
      <c r="H200" s="546"/>
      <c r="I200"/>
      <c r="K200" s="620"/>
      <c r="L200" s="517"/>
      <c r="M200" s="299"/>
      <c r="N200" s="296"/>
      <c r="O200" s="296"/>
      <c r="P200" s="296"/>
      <c r="Q200" s="296"/>
    </row>
    <row r="201" spans="4:17" ht="15" customHeight="1" x14ac:dyDescent="0.25">
      <c r="D201" s="243">
        <v>199</v>
      </c>
      <c r="E201" s="246"/>
      <c r="F201" s="101"/>
      <c r="G201" s="544"/>
      <c r="H201" s="546"/>
      <c r="I201"/>
      <c r="K201" s="620"/>
      <c r="L201" s="517"/>
      <c r="M201" s="299"/>
      <c r="N201" s="296"/>
      <c r="O201" s="296"/>
      <c r="P201" s="296"/>
      <c r="Q201" s="296"/>
    </row>
    <row r="202" spans="4:17" ht="15" customHeight="1" x14ac:dyDescent="0.25">
      <c r="D202" s="243">
        <v>200</v>
      </c>
      <c r="E202" s="246"/>
      <c r="F202" s="101"/>
      <c r="G202" s="544"/>
      <c r="H202" s="546"/>
      <c r="I202"/>
      <c r="K202" s="620"/>
      <c r="L202" s="517"/>
      <c r="M202" s="299"/>
      <c r="N202" s="296"/>
      <c r="O202" s="296"/>
      <c r="P202" s="296"/>
      <c r="Q202" s="296"/>
    </row>
    <row r="203" spans="4:17" ht="15" customHeight="1" x14ac:dyDescent="0.25">
      <c r="D203" s="243">
        <v>201</v>
      </c>
      <c r="E203" s="246"/>
      <c r="F203" s="101"/>
      <c r="G203" s="544"/>
      <c r="H203" s="546"/>
      <c r="I203"/>
      <c r="K203" s="620"/>
      <c r="L203" s="517"/>
      <c r="M203" s="299"/>
      <c r="N203" s="296"/>
      <c r="O203" s="296"/>
      <c r="P203" s="296"/>
      <c r="Q203" s="296"/>
    </row>
    <row r="204" spans="4:17" ht="15" customHeight="1" x14ac:dyDescent="0.25">
      <c r="D204" s="243">
        <v>202</v>
      </c>
      <c r="E204" s="246"/>
      <c r="F204" s="101"/>
      <c r="G204" s="544"/>
      <c r="H204" s="546"/>
      <c r="I204"/>
      <c r="K204" s="620"/>
      <c r="L204" s="517"/>
      <c r="M204" s="299"/>
      <c r="N204" s="296"/>
      <c r="O204" s="296"/>
      <c r="P204" s="296"/>
      <c r="Q204" s="296"/>
    </row>
    <row r="205" spans="4:17" ht="15" customHeight="1" x14ac:dyDescent="0.25">
      <c r="D205" s="243">
        <v>203</v>
      </c>
      <c r="E205" s="246"/>
      <c r="F205" s="101"/>
      <c r="G205" s="544"/>
      <c r="H205" s="546"/>
      <c r="I205"/>
      <c r="K205" s="620"/>
      <c r="L205" s="517"/>
      <c r="M205" s="299"/>
      <c r="N205" s="296"/>
      <c r="O205" s="296"/>
      <c r="P205" s="296"/>
      <c r="Q205" s="296"/>
    </row>
    <row r="206" spans="4:17" ht="15" customHeight="1" x14ac:dyDescent="0.25">
      <c r="D206" s="243">
        <v>204</v>
      </c>
      <c r="E206" s="246"/>
      <c r="F206" s="101"/>
      <c r="G206" s="544"/>
      <c r="H206" s="546"/>
      <c r="I206"/>
      <c r="K206" s="620"/>
      <c r="L206" s="517"/>
      <c r="M206" s="299"/>
      <c r="N206" s="296"/>
      <c r="O206" s="296"/>
      <c r="P206" s="296"/>
      <c r="Q206" s="296"/>
    </row>
    <row r="207" spans="4:17" ht="15" customHeight="1" x14ac:dyDescent="0.25">
      <c r="D207" s="243">
        <v>205</v>
      </c>
      <c r="E207" s="246"/>
      <c r="F207" s="101"/>
      <c r="G207" s="544"/>
      <c r="H207" s="546"/>
      <c r="I207"/>
      <c r="K207" s="620"/>
      <c r="L207" s="517"/>
      <c r="M207" s="299"/>
      <c r="N207" s="296"/>
      <c r="O207" s="296"/>
      <c r="P207" s="296"/>
      <c r="Q207" s="296"/>
    </row>
    <row r="208" spans="4:17" ht="15" customHeight="1" x14ac:dyDescent="0.25">
      <c r="D208" s="243">
        <v>206</v>
      </c>
      <c r="E208" s="246"/>
      <c r="F208" s="101"/>
      <c r="G208" s="544"/>
      <c r="H208" s="546"/>
      <c r="I208"/>
      <c r="K208" s="620"/>
      <c r="L208" s="517"/>
      <c r="M208" s="299"/>
      <c r="N208" s="296"/>
      <c r="O208" s="296"/>
      <c r="P208" s="296"/>
      <c r="Q208" s="296"/>
    </row>
    <row r="209" spans="4:17" ht="15" customHeight="1" x14ac:dyDescent="0.25">
      <c r="D209" s="243">
        <v>207</v>
      </c>
      <c r="E209" s="246"/>
      <c r="F209" s="101"/>
      <c r="G209" s="544"/>
      <c r="H209" s="546"/>
      <c r="I209"/>
      <c r="K209" s="620"/>
      <c r="L209" s="517"/>
      <c r="M209" s="299"/>
      <c r="N209" s="296"/>
      <c r="O209" s="296"/>
      <c r="P209" s="296"/>
      <c r="Q209" s="296"/>
    </row>
    <row r="210" spans="4:17" ht="15" customHeight="1" x14ac:dyDescent="0.25">
      <c r="D210" s="243">
        <v>208</v>
      </c>
      <c r="E210" s="246"/>
      <c r="F210" s="101"/>
      <c r="G210" s="544"/>
      <c r="H210" s="546"/>
      <c r="I210"/>
      <c r="K210" s="620"/>
      <c r="L210" s="517"/>
      <c r="M210" s="299"/>
      <c r="N210" s="296"/>
      <c r="O210" s="296"/>
      <c r="P210" s="296"/>
      <c r="Q210" s="296"/>
    </row>
    <row r="211" spans="4:17" ht="15" customHeight="1" x14ac:dyDescent="0.25">
      <c r="D211" s="243">
        <v>209</v>
      </c>
      <c r="E211" s="246"/>
      <c r="F211" s="101"/>
      <c r="G211" s="544"/>
      <c r="H211" s="546"/>
      <c r="I211"/>
      <c r="K211" s="620"/>
      <c r="L211" s="517"/>
      <c r="M211" s="299"/>
      <c r="N211" s="296"/>
      <c r="O211" s="296"/>
      <c r="P211" s="296"/>
      <c r="Q211" s="296"/>
    </row>
    <row r="212" spans="4:17" ht="15" customHeight="1" x14ac:dyDescent="0.25">
      <c r="D212" s="243">
        <v>210</v>
      </c>
      <c r="E212" s="246"/>
      <c r="F212" s="101"/>
      <c r="G212" s="544"/>
      <c r="H212" s="546"/>
      <c r="I212"/>
      <c r="K212" s="620"/>
      <c r="L212" s="517"/>
      <c r="M212" s="299"/>
      <c r="N212" s="296"/>
      <c r="O212" s="296"/>
      <c r="P212" s="296"/>
      <c r="Q212" s="296"/>
    </row>
    <row r="213" spans="4:17" ht="15" customHeight="1" x14ac:dyDescent="0.25">
      <c r="D213" s="243">
        <v>211</v>
      </c>
      <c r="E213" s="246"/>
      <c r="F213" s="101"/>
      <c r="G213" s="544"/>
      <c r="H213" s="546"/>
      <c r="I213"/>
      <c r="K213" s="620"/>
      <c r="L213" s="517"/>
      <c r="M213" s="299"/>
      <c r="N213" s="296"/>
      <c r="O213" s="296"/>
      <c r="P213" s="296"/>
      <c r="Q213" s="296"/>
    </row>
    <row r="214" spans="4:17" ht="15" customHeight="1" x14ac:dyDescent="0.25">
      <c r="D214" s="243">
        <v>212</v>
      </c>
      <c r="E214" s="246"/>
      <c r="F214" s="101"/>
      <c r="G214" s="544"/>
      <c r="H214" s="546"/>
      <c r="I214"/>
      <c r="K214" s="620"/>
      <c r="L214" s="517"/>
      <c r="M214" s="299"/>
      <c r="N214" s="296"/>
      <c r="O214" s="296"/>
      <c r="P214" s="296"/>
      <c r="Q214" s="296"/>
    </row>
    <row r="215" spans="4:17" ht="15" customHeight="1" x14ac:dyDescent="0.25">
      <c r="D215" s="243">
        <v>213</v>
      </c>
      <c r="E215" s="246"/>
      <c r="F215" s="101"/>
      <c r="G215" s="544"/>
      <c r="H215" s="546"/>
      <c r="I215"/>
      <c r="K215" s="620"/>
      <c r="L215" s="517"/>
      <c r="M215" s="299"/>
      <c r="N215" s="296"/>
      <c r="O215" s="296"/>
      <c r="P215" s="296"/>
      <c r="Q215" s="296"/>
    </row>
    <row r="216" spans="4:17" ht="15" customHeight="1" x14ac:dyDescent="0.25">
      <c r="D216" s="243">
        <v>214</v>
      </c>
      <c r="E216" s="246"/>
      <c r="F216" s="101"/>
      <c r="G216" s="544"/>
      <c r="H216" s="546"/>
      <c r="I216"/>
      <c r="K216" s="620"/>
      <c r="L216" s="517"/>
      <c r="M216" s="299"/>
      <c r="N216" s="296"/>
      <c r="O216" s="296"/>
      <c r="P216" s="296"/>
      <c r="Q216" s="296"/>
    </row>
    <row r="217" spans="4:17" ht="15" customHeight="1" x14ac:dyDescent="0.25">
      <c r="D217" s="243">
        <v>215</v>
      </c>
      <c r="E217" s="246"/>
      <c r="F217" s="101"/>
      <c r="G217" s="544"/>
      <c r="H217" s="546"/>
      <c r="I217"/>
      <c r="K217" s="620"/>
      <c r="L217" s="517"/>
      <c r="M217" s="299"/>
      <c r="N217" s="296"/>
      <c r="O217" s="296"/>
      <c r="P217" s="296"/>
      <c r="Q217" s="296"/>
    </row>
    <row r="218" spans="4:17" ht="15" customHeight="1" x14ac:dyDescent="0.25">
      <c r="D218" s="243">
        <v>216</v>
      </c>
      <c r="E218" s="246"/>
      <c r="F218" s="101"/>
      <c r="G218" s="544"/>
      <c r="H218" s="546"/>
      <c r="I218"/>
      <c r="K218" s="620"/>
      <c r="L218" s="517"/>
      <c r="M218" s="299"/>
      <c r="N218" s="296"/>
      <c r="O218" s="296"/>
      <c r="P218" s="296"/>
      <c r="Q218" s="296"/>
    </row>
    <row r="219" spans="4:17" ht="15" customHeight="1" x14ac:dyDescent="0.25">
      <c r="D219" s="243">
        <v>217</v>
      </c>
      <c r="E219" s="246"/>
      <c r="F219" s="101"/>
      <c r="G219" s="544"/>
      <c r="H219" s="546"/>
      <c r="I219"/>
      <c r="K219" s="620"/>
      <c r="L219" s="517"/>
      <c r="M219" s="299"/>
      <c r="N219" s="296"/>
      <c r="O219" s="296"/>
      <c r="P219" s="296"/>
      <c r="Q219" s="296"/>
    </row>
    <row r="220" spans="4:17" ht="15" customHeight="1" x14ac:dyDescent="0.25">
      <c r="D220" s="243">
        <v>218</v>
      </c>
      <c r="E220" s="246"/>
      <c r="F220" s="101"/>
      <c r="G220" s="544"/>
      <c r="H220" s="546"/>
      <c r="I220"/>
      <c r="K220" s="620"/>
      <c r="L220" s="517"/>
      <c r="M220" s="299"/>
      <c r="N220" s="296"/>
      <c r="O220" s="296"/>
      <c r="P220" s="296"/>
      <c r="Q220" s="296"/>
    </row>
    <row r="221" spans="4:17" ht="15" customHeight="1" x14ac:dyDescent="0.25">
      <c r="D221" s="243">
        <v>219</v>
      </c>
      <c r="E221" s="246"/>
      <c r="F221" s="101"/>
      <c r="G221" s="544"/>
      <c r="H221" s="546"/>
      <c r="I221"/>
      <c r="K221" s="620"/>
      <c r="L221" s="517"/>
      <c r="M221" s="299"/>
      <c r="N221" s="296"/>
      <c r="O221" s="296"/>
      <c r="P221" s="296"/>
      <c r="Q221" s="296"/>
    </row>
    <row r="222" spans="4:17" ht="15" customHeight="1" x14ac:dyDescent="0.25">
      <c r="D222" s="243">
        <v>220</v>
      </c>
      <c r="E222" s="246"/>
      <c r="F222" s="101"/>
      <c r="G222" s="544"/>
      <c r="H222" s="546"/>
      <c r="I222"/>
      <c r="K222" s="620"/>
      <c r="L222" s="517"/>
      <c r="M222" s="299"/>
      <c r="N222" s="296"/>
      <c r="O222" s="296"/>
      <c r="P222" s="296"/>
      <c r="Q222" s="296"/>
    </row>
    <row r="223" spans="4:17" ht="15" customHeight="1" x14ac:dyDescent="0.25">
      <c r="D223" s="243">
        <v>221</v>
      </c>
      <c r="E223" s="246"/>
      <c r="F223" s="101"/>
      <c r="G223" s="544"/>
      <c r="H223" s="546"/>
      <c r="I223"/>
      <c r="K223" s="620"/>
      <c r="L223" s="517"/>
      <c r="M223" s="299"/>
      <c r="N223" s="296"/>
      <c r="O223" s="296"/>
      <c r="P223" s="296"/>
      <c r="Q223" s="296"/>
    </row>
    <row r="224" spans="4:17" ht="15" customHeight="1" x14ac:dyDescent="0.25">
      <c r="D224" s="243">
        <v>222</v>
      </c>
      <c r="E224" s="246"/>
      <c r="F224" s="101"/>
      <c r="G224" s="544"/>
      <c r="H224" s="546"/>
      <c r="I224"/>
      <c r="K224" s="620"/>
      <c r="L224" s="517"/>
      <c r="M224" s="299"/>
      <c r="N224" s="296"/>
      <c r="O224" s="296"/>
      <c r="P224" s="296"/>
      <c r="Q224" s="296"/>
    </row>
    <row r="225" spans="4:17" ht="15" customHeight="1" x14ac:dyDescent="0.25">
      <c r="D225" s="243">
        <v>223</v>
      </c>
      <c r="E225" s="246"/>
      <c r="F225" s="101"/>
      <c r="G225" s="544"/>
      <c r="H225" s="546"/>
      <c r="I225"/>
      <c r="K225" s="620"/>
      <c r="L225" s="517"/>
      <c r="M225" s="299"/>
      <c r="N225" s="296"/>
      <c r="O225" s="296"/>
      <c r="P225" s="296"/>
      <c r="Q225" s="296"/>
    </row>
    <row r="226" spans="4:17" ht="15" customHeight="1" x14ac:dyDescent="0.25">
      <c r="D226" s="243">
        <v>224</v>
      </c>
      <c r="E226" s="246"/>
      <c r="F226" s="101"/>
      <c r="G226" s="544"/>
      <c r="H226" s="546"/>
      <c r="I226"/>
      <c r="K226" s="620"/>
      <c r="L226" s="517"/>
      <c r="M226" s="299"/>
      <c r="N226" s="296"/>
      <c r="O226" s="296"/>
      <c r="P226" s="296"/>
      <c r="Q226" s="296"/>
    </row>
    <row r="227" spans="4:17" ht="15" customHeight="1" x14ac:dyDescent="0.25">
      <c r="D227" s="243">
        <v>225</v>
      </c>
      <c r="E227" s="246"/>
      <c r="F227" s="101"/>
      <c r="G227" s="544"/>
      <c r="H227" s="546"/>
      <c r="I227"/>
      <c r="K227" s="620"/>
      <c r="L227" s="517"/>
      <c r="M227" s="299"/>
      <c r="N227" s="296"/>
      <c r="O227" s="296"/>
      <c r="P227" s="296"/>
      <c r="Q227" s="296"/>
    </row>
    <row r="228" spans="4:17" ht="15" customHeight="1" x14ac:dyDescent="0.25">
      <c r="D228" s="243">
        <v>226</v>
      </c>
      <c r="E228" s="246"/>
      <c r="F228" s="101"/>
      <c r="G228" s="544"/>
      <c r="H228" s="546"/>
      <c r="I228"/>
      <c r="K228" s="620"/>
      <c r="L228" s="517"/>
      <c r="M228" s="299"/>
      <c r="N228" s="296"/>
      <c r="O228" s="296"/>
      <c r="P228" s="296"/>
      <c r="Q228" s="296"/>
    </row>
    <row r="229" spans="4:17" ht="15" customHeight="1" x14ac:dyDescent="0.25">
      <c r="D229" s="243">
        <v>227</v>
      </c>
      <c r="E229" s="246"/>
      <c r="F229" s="101"/>
      <c r="G229" s="544"/>
      <c r="H229" s="546"/>
      <c r="I229"/>
      <c r="K229" s="620"/>
      <c r="L229" s="517"/>
      <c r="M229" s="299"/>
      <c r="N229" s="296"/>
      <c r="O229" s="296"/>
      <c r="P229" s="296"/>
      <c r="Q229" s="296"/>
    </row>
    <row r="230" spans="4:17" ht="15" customHeight="1" x14ac:dyDescent="0.25">
      <c r="D230" s="243">
        <v>228</v>
      </c>
      <c r="E230" s="246"/>
      <c r="F230" s="101"/>
      <c r="G230" s="544"/>
      <c r="H230" s="546"/>
      <c r="I230"/>
      <c r="K230" s="620"/>
      <c r="L230" s="517"/>
      <c r="M230" s="299"/>
      <c r="N230" s="296"/>
      <c r="O230" s="296"/>
      <c r="P230" s="296"/>
      <c r="Q230" s="296"/>
    </row>
    <row r="231" spans="4:17" ht="15" customHeight="1" x14ac:dyDescent="0.25">
      <c r="D231" s="243">
        <v>229</v>
      </c>
      <c r="E231" s="246"/>
      <c r="F231" s="101"/>
      <c r="G231" s="544"/>
      <c r="H231" s="546"/>
      <c r="I231"/>
      <c r="K231" s="620"/>
      <c r="L231" s="517"/>
      <c r="M231" s="299"/>
      <c r="N231" s="296"/>
      <c r="O231" s="296"/>
      <c r="P231" s="296"/>
      <c r="Q231" s="296"/>
    </row>
    <row r="232" spans="4:17" ht="15" customHeight="1" x14ac:dyDescent="0.25">
      <c r="D232" s="243">
        <v>230</v>
      </c>
      <c r="E232" s="246"/>
      <c r="F232" s="101"/>
      <c r="G232" s="544"/>
      <c r="H232" s="546"/>
      <c r="I232"/>
      <c r="K232" s="620"/>
      <c r="L232" s="517"/>
      <c r="M232" s="299"/>
      <c r="N232" s="296"/>
      <c r="O232" s="296"/>
      <c r="P232" s="296"/>
      <c r="Q232" s="296"/>
    </row>
    <row r="233" spans="4:17" ht="15" customHeight="1" x14ac:dyDescent="0.25">
      <c r="D233" s="243">
        <v>231</v>
      </c>
      <c r="E233" s="246"/>
      <c r="F233" s="101"/>
      <c r="G233" s="544"/>
      <c r="H233" s="546"/>
      <c r="I233"/>
      <c r="K233" s="620"/>
      <c r="L233" s="517"/>
      <c r="M233" s="299"/>
      <c r="N233" s="296"/>
      <c r="O233" s="296"/>
      <c r="P233" s="296"/>
      <c r="Q233" s="296"/>
    </row>
    <row r="234" spans="4:17" ht="15" customHeight="1" x14ac:dyDescent="0.25">
      <c r="D234" s="243">
        <v>232</v>
      </c>
      <c r="E234" s="246"/>
      <c r="F234" s="101"/>
      <c r="G234" s="544"/>
      <c r="H234" s="546"/>
      <c r="I234"/>
      <c r="K234" s="620"/>
      <c r="L234" s="517"/>
      <c r="M234" s="299"/>
      <c r="N234" s="296"/>
      <c r="O234" s="296"/>
      <c r="P234" s="296"/>
      <c r="Q234" s="296"/>
    </row>
    <row r="235" spans="4:17" ht="15" customHeight="1" x14ac:dyDescent="0.25">
      <c r="D235" s="243">
        <v>233</v>
      </c>
      <c r="E235" s="246"/>
      <c r="F235" s="101"/>
      <c r="G235" s="544"/>
      <c r="H235" s="546"/>
      <c r="I235"/>
      <c r="K235" s="620"/>
      <c r="L235" s="517"/>
      <c r="M235" s="299"/>
      <c r="N235" s="296"/>
      <c r="O235" s="296"/>
      <c r="P235" s="296"/>
      <c r="Q235" s="296"/>
    </row>
    <row r="236" spans="4:17" ht="15" customHeight="1" x14ac:dyDescent="0.25">
      <c r="D236" s="243">
        <v>234</v>
      </c>
      <c r="E236" s="246"/>
      <c r="F236" s="101"/>
      <c r="G236" s="544"/>
      <c r="H236" s="546"/>
      <c r="I236"/>
      <c r="K236" s="620"/>
      <c r="L236" s="517"/>
      <c r="M236" s="299"/>
      <c r="N236" s="296"/>
      <c r="O236" s="296"/>
      <c r="P236" s="296"/>
      <c r="Q236" s="296"/>
    </row>
    <row r="237" spans="4:17" ht="15" customHeight="1" x14ac:dyDescent="0.25">
      <c r="D237" s="243">
        <v>235</v>
      </c>
      <c r="E237" s="246"/>
      <c r="F237" s="101"/>
      <c r="G237" s="544"/>
      <c r="H237" s="546"/>
      <c r="I237"/>
      <c r="K237" s="620"/>
      <c r="L237" s="517"/>
      <c r="M237" s="299"/>
      <c r="N237" s="296"/>
      <c r="O237" s="296"/>
      <c r="P237" s="296"/>
      <c r="Q237" s="296"/>
    </row>
    <row r="238" spans="4:17" ht="15" customHeight="1" x14ac:dyDescent="0.25">
      <c r="D238" s="243">
        <v>236</v>
      </c>
      <c r="E238" s="246"/>
      <c r="F238" s="101"/>
      <c r="G238" s="544"/>
      <c r="H238" s="546"/>
      <c r="I238"/>
      <c r="K238" s="620"/>
      <c r="L238" s="517"/>
      <c r="M238" s="299"/>
      <c r="N238" s="296"/>
      <c r="O238" s="296"/>
      <c r="P238" s="296"/>
      <c r="Q238" s="296"/>
    </row>
    <row r="239" spans="4:17" ht="15" customHeight="1" x14ac:dyDescent="0.25">
      <c r="D239" s="243">
        <v>237</v>
      </c>
      <c r="E239" s="246"/>
      <c r="F239" s="101"/>
      <c r="G239" s="544"/>
      <c r="H239" s="546"/>
      <c r="I239"/>
      <c r="K239" s="620"/>
      <c r="L239" s="517"/>
      <c r="M239" s="299"/>
      <c r="N239" s="296"/>
      <c r="O239" s="296"/>
      <c r="P239" s="296"/>
      <c r="Q239" s="296"/>
    </row>
    <row r="240" spans="4:17" ht="15" customHeight="1" x14ac:dyDescent="0.25">
      <c r="D240" s="243">
        <v>238</v>
      </c>
      <c r="E240" s="246"/>
      <c r="F240" s="101"/>
      <c r="G240" s="544"/>
      <c r="H240" s="546"/>
      <c r="I240"/>
      <c r="K240" s="620"/>
      <c r="L240" s="517"/>
      <c r="M240" s="299"/>
      <c r="N240" s="296"/>
      <c r="O240" s="296"/>
      <c r="P240" s="296"/>
      <c r="Q240" s="296"/>
    </row>
    <row r="241" spans="4:17" ht="15" customHeight="1" x14ac:dyDescent="0.25">
      <c r="D241" s="243">
        <v>239</v>
      </c>
      <c r="E241" s="246"/>
      <c r="F241" s="101"/>
      <c r="G241" s="544"/>
      <c r="H241" s="546"/>
      <c r="I241"/>
      <c r="K241" s="620"/>
      <c r="L241" s="517"/>
      <c r="M241" s="299"/>
      <c r="N241" s="296"/>
      <c r="O241" s="296"/>
      <c r="P241" s="296"/>
      <c r="Q241" s="296"/>
    </row>
    <row r="242" spans="4:17" ht="15" customHeight="1" x14ac:dyDescent="0.25">
      <c r="D242" s="243">
        <v>240</v>
      </c>
      <c r="E242" s="246"/>
      <c r="F242" s="101"/>
      <c r="G242" s="544"/>
      <c r="H242" s="546"/>
      <c r="I242"/>
      <c r="K242" s="620"/>
      <c r="L242" s="517"/>
      <c r="M242" s="299"/>
      <c r="N242" s="296"/>
      <c r="O242" s="296"/>
      <c r="P242" s="296"/>
      <c r="Q242" s="296"/>
    </row>
    <row r="243" spans="4:17" ht="15" customHeight="1" x14ac:dyDescent="0.25">
      <c r="D243" s="243">
        <v>241</v>
      </c>
      <c r="E243" s="246"/>
      <c r="F243" s="101"/>
      <c r="G243" s="544"/>
      <c r="H243" s="546"/>
      <c r="I243"/>
      <c r="K243" s="620"/>
      <c r="L243" s="517"/>
      <c r="M243" s="299"/>
      <c r="N243" s="296"/>
      <c r="O243" s="296"/>
      <c r="P243" s="296"/>
      <c r="Q243" s="296"/>
    </row>
    <row r="244" spans="4:17" ht="15" customHeight="1" x14ac:dyDescent="0.25">
      <c r="D244" s="243">
        <v>242</v>
      </c>
      <c r="E244" s="246"/>
      <c r="F244" s="101"/>
      <c r="G244" s="544"/>
      <c r="H244" s="546"/>
      <c r="I244"/>
      <c r="K244" s="620"/>
      <c r="L244" s="517"/>
      <c r="M244" s="299"/>
      <c r="N244" s="296"/>
      <c r="O244" s="296"/>
      <c r="P244" s="296"/>
      <c r="Q244" s="296"/>
    </row>
    <row r="245" spans="4:17" ht="15" customHeight="1" x14ac:dyDescent="0.25">
      <c r="D245" s="243">
        <v>243</v>
      </c>
      <c r="E245" s="246"/>
      <c r="F245" s="101"/>
      <c r="G245" s="544"/>
      <c r="H245" s="546"/>
      <c r="I245"/>
      <c r="K245" s="620"/>
      <c r="L245" s="517"/>
      <c r="M245" s="299"/>
      <c r="N245" s="296"/>
      <c r="O245" s="296"/>
      <c r="P245" s="296"/>
      <c r="Q245" s="296"/>
    </row>
    <row r="246" spans="4:17" ht="15" customHeight="1" x14ac:dyDescent="0.25">
      <c r="D246" s="243">
        <v>244</v>
      </c>
      <c r="E246" s="246"/>
      <c r="F246" s="101"/>
      <c r="G246" s="544"/>
      <c r="H246" s="546"/>
      <c r="I246"/>
      <c r="K246" s="620"/>
      <c r="L246" s="517"/>
      <c r="M246" s="299"/>
      <c r="N246" s="296"/>
      <c r="O246" s="296"/>
      <c r="P246" s="296"/>
      <c r="Q246" s="296"/>
    </row>
    <row r="247" spans="4:17" ht="15" customHeight="1" x14ac:dyDescent="0.25">
      <c r="D247" s="243">
        <v>245</v>
      </c>
      <c r="E247" s="246"/>
      <c r="F247" s="101"/>
      <c r="G247" s="544"/>
      <c r="H247" s="546"/>
      <c r="I247"/>
      <c r="K247" s="620"/>
      <c r="L247" s="517"/>
      <c r="M247" s="299"/>
      <c r="N247" s="296"/>
      <c r="O247" s="296"/>
      <c r="P247" s="296"/>
      <c r="Q247" s="296"/>
    </row>
    <row r="248" spans="4:17" ht="15" customHeight="1" x14ac:dyDescent="0.25">
      <c r="D248" s="243">
        <v>246</v>
      </c>
      <c r="E248" s="246"/>
      <c r="F248" s="101"/>
      <c r="G248" s="544"/>
      <c r="H248" s="546"/>
      <c r="I248"/>
      <c r="K248" s="620"/>
      <c r="L248" s="517"/>
      <c r="M248" s="299"/>
      <c r="N248" s="296"/>
      <c r="O248" s="296"/>
      <c r="P248" s="296"/>
      <c r="Q248" s="296"/>
    </row>
    <row r="249" spans="4:17" ht="15" customHeight="1" x14ac:dyDescent="0.25">
      <c r="D249" s="243">
        <v>247</v>
      </c>
      <c r="E249" s="246"/>
      <c r="F249" s="101"/>
      <c r="G249" s="544"/>
      <c r="H249" s="546"/>
      <c r="I249"/>
      <c r="K249" s="620"/>
      <c r="L249" s="517"/>
      <c r="M249" s="299"/>
      <c r="N249" s="296"/>
      <c r="O249" s="296"/>
      <c r="P249" s="296"/>
      <c r="Q249" s="296"/>
    </row>
    <row r="250" spans="4:17" ht="15" customHeight="1" x14ac:dyDescent="0.25">
      <c r="D250" s="243">
        <v>248</v>
      </c>
      <c r="E250" s="246"/>
      <c r="F250" s="101"/>
      <c r="G250" s="544"/>
      <c r="H250" s="546"/>
      <c r="I250"/>
      <c r="K250" s="620"/>
      <c r="L250" s="517"/>
      <c r="M250" s="299"/>
      <c r="N250" s="296"/>
      <c r="O250" s="296"/>
      <c r="P250" s="296"/>
      <c r="Q250" s="296"/>
    </row>
    <row r="251" spans="4:17" ht="15" customHeight="1" x14ac:dyDescent="0.25">
      <c r="D251" s="243">
        <v>249</v>
      </c>
      <c r="E251" s="246"/>
      <c r="F251" s="101"/>
      <c r="G251" s="544"/>
      <c r="H251" s="546"/>
      <c r="I251"/>
      <c r="K251" s="620"/>
      <c r="L251" s="517"/>
      <c r="M251" s="299"/>
      <c r="N251" s="296"/>
      <c r="O251" s="296"/>
      <c r="P251" s="296"/>
      <c r="Q251" s="296"/>
    </row>
    <row r="252" spans="4:17" ht="15" customHeight="1" x14ac:dyDescent="0.25">
      <c r="D252" s="243">
        <v>250</v>
      </c>
      <c r="E252" s="246"/>
      <c r="F252" s="101"/>
      <c r="G252" s="544"/>
      <c r="H252" s="546"/>
      <c r="I252"/>
      <c r="K252" s="620"/>
      <c r="L252" s="517"/>
      <c r="M252" s="299"/>
      <c r="N252" s="296"/>
      <c r="O252" s="296"/>
      <c r="P252" s="296"/>
      <c r="Q252" s="296"/>
    </row>
    <row r="253" spans="4:17" ht="15" customHeight="1" x14ac:dyDescent="0.25">
      <c r="D253" s="243">
        <v>251</v>
      </c>
      <c r="E253" s="246"/>
      <c r="F253" s="101"/>
      <c r="G253" s="544"/>
      <c r="H253" s="546"/>
      <c r="I253"/>
      <c r="K253" s="620"/>
      <c r="L253" s="517"/>
      <c r="M253" s="299"/>
      <c r="N253" s="296"/>
      <c r="O253" s="296"/>
      <c r="P253" s="296"/>
      <c r="Q253" s="296"/>
    </row>
    <row r="254" spans="4:17" ht="15" customHeight="1" x14ac:dyDescent="0.25">
      <c r="D254" s="243">
        <v>252</v>
      </c>
      <c r="E254" s="246"/>
      <c r="F254" s="101"/>
      <c r="G254" s="544"/>
      <c r="H254" s="546"/>
      <c r="I254"/>
      <c r="K254" s="620"/>
      <c r="L254" s="517"/>
      <c r="M254" s="299"/>
      <c r="N254" s="296"/>
      <c r="O254" s="296"/>
      <c r="P254" s="296"/>
      <c r="Q254" s="296"/>
    </row>
    <row r="255" spans="4:17" ht="15" customHeight="1" x14ac:dyDescent="0.25">
      <c r="D255" s="243">
        <v>253</v>
      </c>
      <c r="E255" s="246"/>
      <c r="F255" s="101"/>
      <c r="G255" s="544"/>
      <c r="H255" s="546"/>
      <c r="I255"/>
      <c r="K255" s="620"/>
      <c r="L255" s="517"/>
      <c r="M255" s="299"/>
      <c r="N255" s="296"/>
      <c r="O255" s="296"/>
      <c r="P255" s="296"/>
      <c r="Q255" s="296"/>
    </row>
    <row r="256" spans="4:17" ht="15" customHeight="1" x14ac:dyDescent="0.25">
      <c r="D256" s="243">
        <v>254</v>
      </c>
      <c r="E256" s="246"/>
      <c r="F256" s="101"/>
      <c r="G256" s="544"/>
      <c r="H256" s="546"/>
      <c r="I256"/>
      <c r="K256" s="620"/>
      <c r="L256" s="517"/>
      <c r="M256" s="299"/>
      <c r="N256" s="296"/>
      <c r="O256" s="296"/>
      <c r="P256" s="296"/>
      <c r="Q256" s="296"/>
    </row>
    <row r="257" spans="4:17" ht="15" customHeight="1" x14ac:dyDescent="0.25">
      <c r="D257" s="243">
        <v>255</v>
      </c>
      <c r="E257" s="246"/>
      <c r="F257" s="101"/>
      <c r="G257" s="544"/>
      <c r="H257" s="546"/>
      <c r="I257"/>
      <c r="K257" s="620"/>
      <c r="L257" s="517"/>
      <c r="M257" s="299"/>
      <c r="N257" s="296"/>
      <c r="O257" s="296"/>
      <c r="P257" s="296"/>
      <c r="Q257" s="296"/>
    </row>
    <row r="258" spans="4:17" ht="15" customHeight="1" x14ac:dyDescent="0.25">
      <c r="D258" s="243">
        <v>256</v>
      </c>
      <c r="E258" s="246"/>
      <c r="F258" s="101"/>
      <c r="G258" s="544"/>
      <c r="H258" s="546"/>
      <c r="I258"/>
      <c r="K258" s="620"/>
      <c r="L258" s="517"/>
      <c r="M258" s="299"/>
      <c r="N258" s="296"/>
      <c r="O258" s="296"/>
      <c r="P258" s="296"/>
      <c r="Q258" s="296"/>
    </row>
    <row r="259" spans="4:17" ht="15" customHeight="1" x14ac:dyDescent="0.25">
      <c r="D259" s="243">
        <v>257</v>
      </c>
      <c r="E259" s="246"/>
      <c r="F259" s="101"/>
      <c r="G259" s="544"/>
      <c r="H259" s="546"/>
      <c r="I259"/>
      <c r="K259" s="620"/>
      <c r="L259" s="517"/>
      <c r="M259" s="299"/>
      <c r="N259" s="296"/>
      <c r="O259" s="296"/>
      <c r="P259" s="296"/>
      <c r="Q259" s="296"/>
    </row>
    <row r="260" spans="4:17" ht="15" customHeight="1" x14ac:dyDescent="0.25">
      <c r="D260" s="243">
        <v>258</v>
      </c>
      <c r="E260" s="246"/>
      <c r="F260" s="101"/>
      <c r="G260" s="544"/>
      <c r="H260" s="546"/>
      <c r="I260"/>
      <c r="K260" s="620"/>
      <c r="L260" s="517"/>
      <c r="M260" s="299"/>
      <c r="N260" s="296"/>
      <c r="O260" s="296"/>
      <c r="P260" s="296"/>
      <c r="Q260" s="296"/>
    </row>
    <row r="261" spans="4:17" ht="15" customHeight="1" x14ac:dyDescent="0.25">
      <c r="D261" s="243">
        <v>259</v>
      </c>
      <c r="E261" s="246"/>
      <c r="F261" s="101"/>
      <c r="G261" s="544"/>
      <c r="H261" s="546"/>
      <c r="I261"/>
      <c r="K261" s="620"/>
      <c r="L261" s="517"/>
      <c r="M261" s="299"/>
      <c r="N261" s="296"/>
      <c r="O261" s="296"/>
      <c r="P261" s="296"/>
      <c r="Q261" s="296"/>
    </row>
    <row r="262" spans="4:17" ht="15" customHeight="1" x14ac:dyDescent="0.25">
      <c r="D262" s="243">
        <v>260</v>
      </c>
      <c r="E262" s="246"/>
      <c r="F262" s="101"/>
      <c r="G262" s="544"/>
      <c r="H262" s="546"/>
      <c r="I262"/>
      <c r="K262" s="620"/>
      <c r="L262" s="517"/>
      <c r="M262" s="299"/>
      <c r="N262" s="296"/>
      <c r="O262" s="296"/>
      <c r="P262" s="296"/>
      <c r="Q262" s="296"/>
    </row>
    <row r="263" spans="4:17" ht="15" customHeight="1" x14ac:dyDescent="0.25">
      <c r="D263" s="243">
        <v>261</v>
      </c>
      <c r="E263" s="246"/>
      <c r="F263" s="101"/>
      <c r="G263" s="544"/>
      <c r="H263" s="546"/>
      <c r="I263"/>
      <c r="K263" s="620"/>
      <c r="L263" s="517"/>
      <c r="M263" s="299"/>
      <c r="N263" s="296"/>
      <c r="O263" s="296"/>
      <c r="P263" s="296"/>
      <c r="Q263" s="296"/>
    </row>
    <row r="264" spans="4:17" ht="15" customHeight="1" x14ac:dyDescent="0.25">
      <c r="D264" s="243">
        <v>262</v>
      </c>
      <c r="E264" s="246"/>
      <c r="F264" s="101"/>
      <c r="G264" s="544"/>
      <c r="H264" s="546"/>
      <c r="I264"/>
      <c r="K264" s="620"/>
      <c r="L264" s="517"/>
      <c r="M264" s="299"/>
      <c r="N264" s="296"/>
      <c r="O264" s="296"/>
      <c r="P264" s="296"/>
      <c r="Q264" s="296"/>
    </row>
    <row r="265" spans="4:17" ht="15" customHeight="1" x14ac:dyDescent="0.25">
      <c r="D265" s="243">
        <v>263</v>
      </c>
      <c r="E265" s="246"/>
      <c r="F265" s="101"/>
      <c r="G265" s="544"/>
      <c r="H265" s="546"/>
      <c r="I265"/>
      <c r="K265" s="620"/>
      <c r="L265" s="517"/>
      <c r="M265" s="299"/>
      <c r="N265" s="296"/>
      <c r="O265" s="296"/>
      <c r="P265" s="296"/>
      <c r="Q265" s="296"/>
    </row>
    <row r="266" spans="4:17" ht="15" customHeight="1" x14ac:dyDescent="0.25">
      <c r="D266" s="243">
        <v>264</v>
      </c>
      <c r="E266" s="246"/>
      <c r="F266" s="101"/>
      <c r="G266" s="544"/>
      <c r="H266" s="546"/>
      <c r="I266"/>
      <c r="K266" s="620"/>
      <c r="L266" s="517"/>
      <c r="M266" s="299"/>
      <c r="N266" s="296"/>
      <c r="O266" s="296"/>
      <c r="P266" s="296"/>
      <c r="Q266" s="296"/>
    </row>
    <row r="267" spans="4:17" ht="15" customHeight="1" x14ac:dyDescent="0.25">
      <c r="D267" s="243">
        <v>265</v>
      </c>
      <c r="E267" s="246"/>
      <c r="F267" s="101"/>
      <c r="G267" s="544"/>
      <c r="H267" s="546"/>
      <c r="I267"/>
      <c r="K267" s="620"/>
      <c r="L267" s="517"/>
      <c r="M267" s="299"/>
      <c r="N267" s="296"/>
      <c r="O267" s="296"/>
      <c r="P267" s="296"/>
      <c r="Q267" s="296"/>
    </row>
    <row r="268" spans="4:17" ht="15" customHeight="1" x14ac:dyDescent="0.25">
      <c r="D268" s="243">
        <v>266</v>
      </c>
      <c r="E268" s="246"/>
      <c r="F268" s="101"/>
      <c r="G268" s="544"/>
      <c r="H268" s="546"/>
      <c r="I268"/>
      <c r="K268" s="620"/>
      <c r="L268" s="517"/>
      <c r="M268" s="299"/>
      <c r="N268" s="296"/>
      <c r="O268" s="296"/>
      <c r="P268" s="296"/>
      <c r="Q268" s="296"/>
    </row>
    <row r="269" spans="4:17" ht="15" customHeight="1" x14ac:dyDescent="0.25">
      <c r="D269" s="243">
        <v>267</v>
      </c>
      <c r="E269" s="246"/>
      <c r="F269" s="101"/>
      <c r="G269" s="544"/>
      <c r="H269" s="546"/>
      <c r="I269"/>
      <c r="K269" s="620"/>
      <c r="L269" s="517"/>
      <c r="M269" s="299"/>
      <c r="N269" s="296"/>
      <c r="O269" s="296"/>
      <c r="P269" s="296"/>
      <c r="Q269" s="296"/>
    </row>
    <row r="270" spans="4:17" ht="15" customHeight="1" x14ac:dyDescent="0.25">
      <c r="D270" s="243">
        <v>268</v>
      </c>
      <c r="E270" s="246"/>
      <c r="F270" s="101"/>
      <c r="G270" s="544"/>
      <c r="H270" s="546"/>
      <c r="I270"/>
      <c r="K270" s="620"/>
      <c r="L270" s="517"/>
      <c r="M270" s="299"/>
      <c r="N270" s="296"/>
      <c r="O270" s="296"/>
      <c r="P270" s="296"/>
      <c r="Q270" s="296"/>
    </row>
    <row r="271" spans="4:17" ht="15" customHeight="1" x14ac:dyDescent="0.25">
      <c r="D271" s="243">
        <v>269</v>
      </c>
      <c r="E271" s="246"/>
      <c r="F271" s="101"/>
      <c r="G271" s="544"/>
      <c r="H271" s="546"/>
      <c r="I271"/>
      <c r="K271" s="620"/>
      <c r="L271" s="517"/>
      <c r="M271" s="299"/>
      <c r="N271" s="296"/>
      <c r="O271" s="296"/>
      <c r="P271" s="296"/>
      <c r="Q271" s="296"/>
    </row>
    <row r="272" spans="4:17" ht="15" customHeight="1" x14ac:dyDescent="0.25">
      <c r="D272" s="243">
        <v>270</v>
      </c>
      <c r="E272" s="246"/>
      <c r="F272" s="101"/>
      <c r="G272" s="544"/>
      <c r="H272" s="546"/>
      <c r="I272"/>
      <c r="K272" s="620"/>
      <c r="L272" s="517"/>
      <c r="M272" s="299"/>
      <c r="N272" s="296"/>
      <c r="O272" s="296"/>
      <c r="P272" s="296"/>
      <c r="Q272" s="296"/>
    </row>
    <row r="273" spans="4:17" ht="15" customHeight="1" x14ac:dyDescent="0.25">
      <c r="D273" s="243">
        <v>271</v>
      </c>
      <c r="E273" s="246"/>
      <c r="F273" s="101"/>
      <c r="G273" s="544"/>
      <c r="H273" s="546"/>
      <c r="I273"/>
      <c r="K273" s="620"/>
      <c r="L273" s="517"/>
      <c r="M273" s="299"/>
      <c r="N273" s="296"/>
      <c r="O273" s="296"/>
      <c r="P273" s="296"/>
      <c r="Q273" s="296"/>
    </row>
    <row r="274" spans="4:17" ht="15" customHeight="1" x14ac:dyDescent="0.25">
      <c r="D274" s="243">
        <v>272</v>
      </c>
      <c r="E274" s="246"/>
      <c r="F274" s="101"/>
      <c r="G274" s="544"/>
      <c r="H274" s="546"/>
      <c r="I274"/>
      <c r="K274" s="620"/>
      <c r="L274" s="517"/>
      <c r="M274" s="299"/>
      <c r="N274" s="296"/>
      <c r="O274" s="296"/>
      <c r="P274" s="296"/>
      <c r="Q274" s="296"/>
    </row>
    <row r="275" spans="4:17" ht="15" customHeight="1" x14ac:dyDescent="0.25">
      <c r="D275" s="243">
        <v>273</v>
      </c>
      <c r="E275" s="246"/>
      <c r="F275" s="101"/>
      <c r="G275" s="544"/>
      <c r="H275" s="546"/>
      <c r="I275"/>
      <c r="K275" s="620"/>
      <c r="L275" s="517"/>
      <c r="M275" s="299"/>
      <c r="N275" s="296"/>
      <c r="O275" s="296"/>
      <c r="P275" s="296"/>
      <c r="Q275" s="296"/>
    </row>
    <row r="276" spans="4:17" ht="15" customHeight="1" x14ac:dyDescent="0.25">
      <c r="D276" s="243">
        <v>274</v>
      </c>
      <c r="E276" s="246"/>
      <c r="F276" s="101"/>
      <c r="G276" s="544"/>
      <c r="H276" s="546"/>
      <c r="I276"/>
      <c r="K276" s="620"/>
      <c r="L276" s="517"/>
      <c r="M276" s="299"/>
      <c r="N276" s="296"/>
      <c r="O276" s="296"/>
      <c r="P276" s="296"/>
      <c r="Q276" s="296"/>
    </row>
    <row r="277" spans="4:17" ht="15" customHeight="1" x14ac:dyDescent="0.25">
      <c r="D277" s="243">
        <v>275</v>
      </c>
      <c r="E277" s="246"/>
      <c r="F277" s="101"/>
      <c r="G277" s="544"/>
      <c r="H277" s="546"/>
      <c r="I277"/>
      <c r="K277" s="620"/>
      <c r="L277" s="517"/>
      <c r="M277" s="299"/>
      <c r="N277" s="296"/>
      <c r="O277" s="296"/>
      <c r="P277" s="296"/>
      <c r="Q277" s="296"/>
    </row>
    <row r="278" spans="4:17" ht="15" customHeight="1" x14ac:dyDescent="0.25">
      <c r="D278" s="243">
        <v>276</v>
      </c>
      <c r="E278" s="246"/>
      <c r="F278" s="101"/>
      <c r="G278" s="544"/>
      <c r="H278" s="546"/>
      <c r="I278"/>
      <c r="K278" s="620"/>
      <c r="L278" s="517"/>
      <c r="M278" s="299"/>
      <c r="N278" s="296"/>
      <c r="O278" s="296"/>
      <c r="P278" s="296"/>
      <c r="Q278" s="296"/>
    </row>
    <row r="279" spans="4:17" ht="15" customHeight="1" x14ac:dyDescent="0.25">
      <c r="D279" s="243">
        <v>277</v>
      </c>
      <c r="E279" s="246"/>
      <c r="F279" s="101"/>
      <c r="G279" s="544"/>
      <c r="H279" s="546"/>
      <c r="I279"/>
      <c r="K279" s="620"/>
      <c r="L279" s="517"/>
      <c r="M279" s="299"/>
      <c r="N279" s="296"/>
      <c r="O279" s="296"/>
      <c r="P279" s="296"/>
      <c r="Q279" s="296"/>
    </row>
    <row r="280" spans="4:17" ht="15" customHeight="1" x14ac:dyDescent="0.25">
      <c r="D280" s="243">
        <v>278</v>
      </c>
      <c r="E280" s="246"/>
      <c r="F280" s="101"/>
      <c r="G280" s="544"/>
      <c r="H280" s="546"/>
      <c r="I280"/>
      <c r="K280" s="620"/>
      <c r="L280" s="517"/>
      <c r="M280" s="299"/>
      <c r="N280" s="296"/>
      <c r="O280" s="296"/>
      <c r="P280" s="296"/>
      <c r="Q280" s="296"/>
    </row>
    <row r="281" spans="4:17" ht="15" customHeight="1" x14ac:dyDescent="0.25">
      <c r="D281" s="243">
        <v>279</v>
      </c>
      <c r="E281" s="246"/>
      <c r="F281" s="101"/>
      <c r="G281" s="544"/>
      <c r="H281" s="546"/>
      <c r="I281"/>
      <c r="K281" s="620"/>
      <c r="L281" s="517"/>
      <c r="M281" s="299"/>
      <c r="N281" s="296"/>
      <c r="O281" s="296"/>
      <c r="P281" s="296"/>
      <c r="Q281" s="296"/>
    </row>
    <row r="282" spans="4:17" ht="15" customHeight="1" x14ac:dyDescent="0.25">
      <c r="D282" s="243">
        <v>280</v>
      </c>
      <c r="E282" s="246"/>
      <c r="F282" s="101"/>
      <c r="G282" s="544"/>
      <c r="H282" s="546"/>
      <c r="I282"/>
      <c r="K282" s="620"/>
      <c r="L282" s="517"/>
      <c r="M282" s="299"/>
      <c r="N282" s="296"/>
      <c r="O282" s="296"/>
      <c r="P282" s="296"/>
      <c r="Q282" s="296"/>
    </row>
    <row r="283" spans="4:17" ht="15" customHeight="1" x14ac:dyDescent="0.25">
      <c r="D283" s="243">
        <v>281</v>
      </c>
      <c r="E283" s="246"/>
      <c r="F283" s="101"/>
      <c r="G283" s="544"/>
      <c r="H283" s="546"/>
      <c r="I283"/>
      <c r="K283" s="620"/>
      <c r="L283" s="517"/>
      <c r="M283" s="299"/>
      <c r="N283" s="296"/>
      <c r="O283" s="296"/>
      <c r="P283" s="296"/>
      <c r="Q283" s="296"/>
    </row>
    <row r="284" spans="4:17" ht="15" customHeight="1" x14ac:dyDescent="0.25">
      <c r="D284" s="243">
        <v>282</v>
      </c>
      <c r="E284" s="246"/>
      <c r="F284" s="101"/>
      <c r="G284" s="544"/>
      <c r="H284" s="546"/>
      <c r="I284"/>
      <c r="K284" s="620"/>
      <c r="L284" s="517"/>
      <c r="M284" s="299"/>
      <c r="N284" s="296"/>
      <c r="O284" s="296"/>
      <c r="P284" s="296"/>
      <c r="Q284" s="296"/>
    </row>
    <row r="285" spans="4:17" ht="15" customHeight="1" x14ac:dyDescent="0.25">
      <c r="D285" s="243">
        <v>283</v>
      </c>
      <c r="E285" s="246"/>
      <c r="F285" s="101"/>
      <c r="G285" s="544"/>
      <c r="H285" s="546"/>
      <c r="I285"/>
      <c r="K285" s="620"/>
      <c r="L285" s="517"/>
      <c r="M285" s="299"/>
      <c r="N285" s="296"/>
      <c r="O285" s="296"/>
      <c r="P285" s="296"/>
      <c r="Q285" s="296"/>
    </row>
    <row r="286" spans="4:17" ht="15" customHeight="1" x14ac:dyDescent="0.25">
      <c r="D286" s="243">
        <v>284</v>
      </c>
      <c r="E286" s="246"/>
      <c r="F286" s="101"/>
      <c r="G286" s="544"/>
      <c r="H286" s="546"/>
      <c r="I286"/>
      <c r="K286" s="620"/>
      <c r="L286" s="517"/>
      <c r="M286" s="299"/>
      <c r="N286" s="296"/>
      <c r="O286" s="296"/>
      <c r="P286" s="296"/>
      <c r="Q286" s="296"/>
    </row>
    <row r="287" spans="4:17" ht="15" customHeight="1" x14ac:dyDescent="0.25">
      <c r="D287" s="243">
        <v>285</v>
      </c>
      <c r="E287" s="246"/>
      <c r="F287" s="101"/>
      <c r="G287" s="544"/>
      <c r="H287" s="546"/>
      <c r="I287"/>
      <c r="K287" s="620"/>
      <c r="L287" s="517"/>
      <c r="M287" s="299"/>
      <c r="N287" s="296"/>
      <c r="O287" s="296"/>
      <c r="P287" s="296"/>
      <c r="Q287" s="296"/>
    </row>
    <row r="288" spans="4:17" ht="15" customHeight="1" x14ac:dyDescent="0.25">
      <c r="D288" s="243">
        <v>286</v>
      </c>
      <c r="E288" s="246"/>
      <c r="F288" s="101"/>
      <c r="G288" s="544"/>
      <c r="H288" s="546"/>
      <c r="I288"/>
      <c r="K288" s="620"/>
      <c r="L288" s="517"/>
      <c r="M288" s="299"/>
      <c r="N288" s="296"/>
      <c r="O288" s="296"/>
      <c r="P288" s="296"/>
      <c r="Q288" s="296"/>
    </row>
    <row r="289" spans="4:17" ht="15" customHeight="1" x14ac:dyDescent="0.25">
      <c r="D289" s="243">
        <v>287</v>
      </c>
      <c r="E289" s="246"/>
      <c r="F289" s="101"/>
      <c r="G289" s="544"/>
      <c r="H289" s="546"/>
      <c r="I289"/>
      <c r="K289" s="620"/>
      <c r="L289" s="517"/>
      <c r="M289" s="299"/>
      <c r="N289" s="296"/>
      <c r="O289" s="296"/>
      <c r="P289" s="296"/>
      <c r="Q289" s="296"/>
    </row>
    <row r="290" spans="4:17" ht="15" customHeight="1" x14ac:dyDescent="0.25">
      <c r="D290" s="243">
        <v>288</v>
      </c>
      <c r="E290" s="246"/>
      <c r="F290" s="101"/>
      <c r="G290" s="544"/>
      <c r="H290" s="546"/>
      <c r="I290"/>
      <c r="K290" s="620"/>
      <c r="L290" s="517"/>
      <c r="M290" s="299"/>
      <c r="N290" s="296"/>
      <c r="O290" s="296"/>
      <c r="P290" s="296"/>
      <c r="Q290" s="296"/>
    </row>
    <row r="291" spans="4:17" ht="15" customHeight="1" x14ac:dyDescent="0.25">
      <c r="D291" s="243">
        <v>289</v>
      </c>
      <c r="E291" s="246"/>
      <c r="F291" s="101"/>
      <c r="G291" s="544"/>
      <c r="H291" s="546"/>
      <c r="I291"/>
      <c r="K291" s="620"/>
      <c r="L291" s="517"/>
      <c r="M291" s="299"/>
      <c r="N291" s="296"/>
      <c r="O291" s="296"/>
      <c r="P291" s="296"/>
      <c r="Q291" s="296"/>
    </row>
    <row r="292" spans="4:17" ht="15" customHeight="1" x14ac:dyDescent="0.25">
      <c r="D292" s="243">
        <v>290</v>
      </c>
      <c r="E292" s="246"/>
      <c r="F292" s="101"/>
      <c r="G292" s="544"/>
      <c r="H292" s="546"/>
      <c r="I292"/>
      <c r="K292" s="620"/>
      <c r="L292" s="517"/>
      <c r="M292" s="299"/>
      <c r="N292" s="296"/>
      <c r="O292" s="296"/>
      <c r="P292" s="296"/>
      <c r="Q292" s="296"/>
    </row>
    <row r="293" spans="4:17" ht="15" customHeight="1" x14ac:dyDescent="0.25">
      <c r="D293" s="243">
        <v>291</v>
      </c>
      <c r="E293" s="246"/>
      <c r="F293" s="101"/>
      <c r="G293" s="544"/>
      <c r="H293" s="546"/>
      <c r="I293"/>
      <c r="K293" s="620"/>
      <c r="L293" s="517"/>
      <c r="M293" s="299"/>
      <c r="N293" s="296"/>
      <c r="O293" s="296"/>
      <c r="P293" s="296"/>
      <c r="Q293" s="296"/>
    </row>
    <row r="294" spans="4:17" ht="15" customHeight="1" x14ac:dyDescent="0.25">
      <c r="D294" s="243">
        <v>292</v>
      </c>
      <c r="E294" s="246"/>
      <c r="F294" s="101"/>
      <c r="G294" s="544"/>
      <c r="H294" s="546"/>
      <c r="I294"/>
      <c r="K294" s="620"/>
      <c r="L294" s="517"/>
      <c r="M294" s="299"/>
      <c r="N294" s="296"/>
      <c r="O294" s="296"/>
      <c r="P294" s="296"/>
      <c r="Q294" s="296"/>
    </row>
    <row r="295" spans="4:17" ht="15" customHeight="1" x14ac:dyDescent="0.25">
      <c r="D295" s="243">
        <v>293</v>
      </c>
      <c r="E295" s="246"/>
      <c r="F295" s="101"/>
      <c r="G295" s="544"/>
      <c r="H295" s="546"/>
      <c r="I295"/>
      <c r="K295" s="620"/>
      <c r="L295" s="517"/>
      <c r="M295" s="299"/>
      <c r="N295" s="296"/>
      <c r="O295" s="296"/>
      <c r="P295" s="296"/>
      <c r="Q295" s="296"/>
    </row>
    <row r="296" spans="4:17" ht="15" customHeight="1" x14ac:dyDescent="0.25">
      <c r="D296" s="243">
        <v>294</v>
      </c>
      <c r="E296" s="246"/>
      <c r="F296" s="101"/>
      <c r="G296" s="544"/>
      <c r="H296" s="546"/>
      <c r="I296"/>
      <c r="K296" s="620"/>
      <c r="L296" s="517"/>
      <c r="M296" s="299"/>
      <c r="N296" s="296"/>
      <c r="O296" s="296"/>
      <c r="P296" s="296"/>
      <c r="Q296" s="296"/>
    </row>
    <row r="297" spans="4:17" ht="15" customHeight="1" x14ac:dyDescent="0.25">
      <c r="D297" s="243">
        <v>295</v>
      </c>
      <c r="E297" s="246"/>
      <c r="F297" s="101"/>
      <c r="G297" s="544"/>
      <c r="H297" s="546"/>
      <c r="I297"/>
      <c r="K297" s="620"/>
      <c r="L297" s="517"/>
      <c r="M297" s="299"/>
      <c r="N297" s="296"/>
      <c r="O297" s="296"/>
      <c r="P297" s="296"/>
      <c r="Q297" s="296"/>
    </row>
    <row r="298" spans="4:17" ht="15" customHeight="1" x14ac:dyDescent="0.25">
      <c r="D298" s="243">
        <v>296</v>
      </c>
      <c r="E298" s="246"/>
      <c r="F298" s="101"/>
      <c r="G298" s="544"/>
      <c r="H298" s="546"/>
      <c r="I298"/>
      <c r="K298" s="620"/>
      <c r="L298" s="517"/>
      <c r="M298" s="299"/>
      <c r="N298" s="296"/>
      <c r="O298" s="296"/>
      <c r="P298" s="296"/>
      <c r="Q298" s="296"/>
    </row>
    <row r="299" spans="4:17" ht="15" customHeight="1" x14ac:dyDescent="0.25">
      <c r="D299" s="243">
        <v>297</v>
      </c>
      <c r="E299" s="246"/>
      <c r="F299" s="101"/>
      <c r="G299" s="544"/>
      <c r="H299" s="546"/>
      <c r="I299"/>
      <c r="K299" s="620"/>
      <c r="L299" s="517"/>
      <c r="M299" s="299"/>
      <c r="N299" s="296"/>
      <c r="O299" s="296"/>
      <c r="P299" s="296"/>
      <c r="Q299" s="296"/>
    </row>
    <row r="300" spans="4:17" ht="15" customHeight="1" x14ac:dyDescent="0.25">
      <c r="D300" s="243">
        <v>298</v>
      </c>
      <c r="E300" s="246"/>
      <c r="F300" s="101"/>
      <c r="G300" s="544"/>
      <c r="H300" s="546"/>
      <c r="I300"/>
      <c r="K300" s="620"/>
      <c r="L300" s="517"/>
      <c r="M300" s="299"/>
      <c r="N300" s="296"/>
      <c r="O300" s="296"/>
      <c r="P300" s="296"/>
      <c r="Q300" s="296"/>
    </row>
    <row r="301" spans="4:17" ht="15" customHeight="1" x14ac:dyDescent="0.25">
      <c r="D301" s="243">
        <v>299</v>
      </c>
      <c r="E301" s="246"/>
      <c r="F301" s="101"/>
      <c r="G301" s="544"/>
      <c r="H301" s="546"/>
      <c r="I301"/>
      <c r="K301" s="620"/>
      <c r="L301" s="517"/>
      <c r="M301" s="299"/>
      <c r="N301" s="296"/>
      <c r="O301" s="296"/>
      <c r="P301" s="296"/>
      <c r="Q301" s="296"/>
    </row>
    <row r="302" spans="4:17" ht="15" customHeight="1" x14ac:dyDescent="0.25">
      <c r="D302" s="243">
        <v>300</v>
      </c>
      <c r="E302" s="246"/>
      <c r="F302" s="101"/>
      <c r="G302" s="544"/>
      <c r="H302" s="546"/>
      <c r="I302"/>
      <c r="K302" s="620"/>
      <c r="L302" s="517"/>
      <c r="M302" s="299"/>
      <c r="N302" s="296"/>
      <c r="O302" s="296"/>
      <c r="P302" s="296"/>
      <c r="Q302" s="296"/>
    </row>
    <row r="303" spans="4:17" ht="15" customHeight="1" x14ac:dyDescent="0.25">
      <c r="D303" s="243">
        <v>301</v>
      </c>
      <c r="E303" s="246"/>
      <c r="F303" s="101"/>
      <c r="G303" s="544"/>
      <c r="H303" s="546"/>
      <c r="I303"/>
      <c r="K303" s="620"/>
      <c r="L303" s="517"/>
      <c r="M303" s="299"/>
      <c r="N303" s="296"/>
      <c r="O303" s="296"/>
      <c r="P303" s="296"/>
      <c r="Q303" s="296"/>
    </row>
    <row r="304" spans="4:17" ht="15" customHeight="1" x14ac:dyDescent="0.25">
      <c r="D304" s="243">
        <v>302</v>
      </c>
      <c r="E304" s="246"/>
      <c r="F304" s="101"/>
      <c r="G304" s="544"/>
      <c r="H304" s="546"/>
      <c r="I304"/>
      <c r="K304" s="620"/>
      <c r="L304" s="517"/>
      <c r="M304" s="299"/>
      <c r="N304" s="296"/>
      <c r="O304" s="296"/>
      <c r="P304" s="296"/>
      <c r="Q304" s="296"/>
    </row>
    <row r="305" spans="4:17" ht="15" customHeight="1" x14ac:dyDescent="0.25">
      <c r="D305" s="243">
        <v>303</v>
      </c>
      <c r="E305" s="246"/>
      <c r="F305" s="101"/>
      <c r="G305" s="544"/>
      <c r="H305" s="546"/>
      <c r="I305"/>
      <c r="K305" s="620"/>
      <c r="L305" s="517"/>
      <c r="M305" s="299"/>
      <c r="N305" s="296"/>
      <c r="O305" s="296"/>
      <c r="P305" s="296"/>
      <c r="Q305" s="296"/>
    </row>
    <row r="306" spans="4:17" ht="15" customHeight="1" x14ac:dyDescent="0.25">
      <c r="D306" s="243">
        <v>304</v>
      </c>
      <c r="E306" s="246"/>
      <c r="F306" s="101"/>
      <c r="G306" s="544"/>
      <c r="H306" s="546"/>
      <c r="I306"/>
      <c r="K306" s="620"/>
      <c r="L306" s="517"/>
      <c r="M306" s="299"/>
      <c r="N306" s="296"/>
      <c r="O306" s="296"/>
      <c r="P306" s="296"/>
      <c r="Q306" s="296"/>
    </row>
    <row r="307" spans="4:17" ht="15" customHeight="1" x14ac:dyDescent="0.25">
      <c r="D307" s="243">
        <v>305</v>
      </c>
      <c r="E307" s="246"/>
      <c r="F307" s="101"/>
      <c r="G307" s="544"/>
      <c r="H307" s="546"/>
      <c r="I307"/>
      <c r="K307" s="620"/>
      <c r="L307" s="517"/>
      <c r="M307" s="299"/>
      <c r="N307" s="296"/>
      <c r="O307" s="296"/>
      <c r="P307" s="296"/>
      <c r="Q307" s="296"/>
    </row>
    <row r="308" spans="4:17" ht="15" customHeight="1" x14ac:dyDescent="0.25">
      <c r="D308" s="243">
        <v>306</v>
      </c>
      <c r="E308" s="246"/>
      <c r="F308" s="101"/>
      <c r="G308" s="544"/>
      <c r="H308" s="546"/>
      <c r="I308"/>
      <c r="K308" s="620"/>
      <c r="L308" s="517"/>
      <c r="M308" s="299"/>
      <c r="N308" s="296"/>
      <c r="O308" s="296"/>
      <c r="P308" s="296"/>
      <c r="Q308" s="296"/>
    </row>
    <row r="309" spans="4:17" ht="15" customHeight="1" x14ac:dyDescent="0.25">
      <c r="D309" s="243">
        <v>307</v>
      </c>
      <c r="E309" s="246"/>
      <c r="F309" s="101"/>
      <c r="G309" s="544"/>
      <c r="H309" s="546"/>
      <c r="I309"/>
      <c r="K309" s="620"/>
      <c r="L309" s="517"/>
      <c r="M309" s="299"/>
      <c r="N309" s="296"/>
      <c r="O309" s="296"/>
      <c r="P309" s="296"/>
      <c r="Q309" s="296"/>
    </row>
    <row r="310" spans="4:17" ht="15" customHeight="1" x14ac:dyDescent="0.25">
      <c r="D310" s="243">
        <v>308</v>
      </c>
      <c r="E310" s="246"/>
      <c r="F310" s="101"/>
      <c r="G310" s="544"/>
      <c r="H310" s="546"/>
      <c r="I310"/>
      <c r="K310" s="620"/>
      <c r="L310" s="517"/>
      <c r="M310" s="299"/>
      <c r="N310" s="296"/>
      <c r="O310" s="296"/>
      <c r="P310" s="296"/>
      <c r="Q310" s="296"/>
    </row>
    <row r="311" spans="4:17" ht="15" customHeight="1" x14ac:dyDescent="0.25">
      <c r="D311" s="243">
        <v>309</v>
      </c>
      <c r="E311" s="246"/>
      <c r="F311" s="101"/>
      <c r="G311" s="544"/>
      <c r="H311" s="546"/>
      <c r="I311"/>
      <c r="K311" s="620"/>
      <c r="L311" s="517"/>
      <c r="M311" s="299"/>
      <c r="N311" s="296"/>
      <c r="O311" s="296"/>
      <c r="P311" s="296"/>
      <c r="Q311" s="296"/>
    </row>
    <row r="312" spans="4:17" ht="15" customHeight="1" x14ac:dyDescent="0.25">
      <c r="D312" s="243">
        <v>310</v>
      </c>
      <c r="E312" s="246"/>
      <c r="F312" s="101"/>
      <c r="G312" s="544"/>
      <c r="H312" s="546"/>
      <c r="I312"/>
      <c r="K312" s="620"/>
      <c r="L312" s="517"/>
      <c r="M312" s="299"/>
      <c r="N312" s="296"/>
      <c r="O312" s="296"/>
      <c r="P312" s="296"/>
      <c r="Q312" s="296"/>
    </row>
    <row r="313" spans="4:17" ht="15" customHeight="1" x14ac:dyDescent="0.25">
      <c r="D313" s="243">
        <v>311</v>
      </c>
      <c r="E313" s="246"/>
      <c r="F313" s="101"/>
      <c r="G313" s="544"/>
      <c r="H313" s="546"/>
      <c r="I313"/>
      <c r="K313" s="620"/>
      <c r="L313" s="517"/>
      <c r="M313" s="299"/>
      <c r="N313" s="296"/>
      <c r="O313" s="296"/>
      <c r="P313" s="296"/>
      <c r="Q313" s="296"/>
    </row>
    <row r="314" spans="4:17" ht="15" customHeight="1" x14ac:dyDescent="0.25">
      <c r="D314" s="243">
        <v>312</v>
      </c>
      <c r="E314" s="246"/>
      <c r="F314" s="101"/>
      <c r="G314" s="544"/>
      <c r="H314" s="546"/>
      <c r="I314"/>
      <c r="K314" s="620"/>
      <c r="L314" s="517"/>
      <c r="M314" s="299"/>
      <c r="N314" s="296"/>
      <c r="O314" s="296"/>
      <c r="P314" s="296"/>
      <c r="Q314" s="296"/>
    </row>
    <row r="315" spans="4:17" ht="15" customHeight="1" x14ac:dyDescent="0.25">
      <c r="D315" s="243">
        <v>313</v>
      </c>
      <c r="E315" s="246"/>
      <c r="F315" s="101"/>
      <c r="G315" s="544"/>
      <c r="H315" s="546"/>
      <c r="I315"/>
      <c r="K315" s="620"/>
      <c r="L315" s="517"/>
      <c r="M315" s="299"/>
      <c r="N315" s="296"/>
      <c r="O315" s="296"/>
      <c r="P315" s="296"/>
      <c r="Q315" s="296"/>
    </row>
    <row r="316" spans="4:17" ht="15" customHeight="1" x14ac:dyDescent="0.25">
      <c r="D316" s="243">
        <v>314</v>
      </c>
      <c r="E316" s="246"/>
      <c r="F316" s="101"/>
      <c r="G316" s="544"/>
      <c r="H316" s="546"/>
      <c r="I316"/>
      <c r="K316" s="620"/>
      <c r="L316" s="517"/>
      <c r="M316" s="299"/>
      <c r="N316" s="296"/>
      <c r="O316" s="296"/>
      <c r="P316" s="296"/>
      <c r="Q316" s="296"/>
    </row>
    <row r="317" spans="4:17" ht="15" customHeight="1" x14ac:dyDescent="0.25">
      <c r="D317" s="243">
        <v>315</v>
      </c>
      <c r="E317" s="246"/>
      <c r="F317" s="101"/>
      <c r="G317" s="544"/>
      <c r="H317" s="546"/>
      <c r="I317"/>
      <c r="K317" s="620"/>
      <c r="L317" s="517"/>
      <c r="M317" s="299"/>
      <c r="N317" s="296"/>
      <c r="O317" s="296"/>
      <c r="P317" s="296"/>
      <c r="Q317" s="296"/>
    </row>
    <row r="318" spans="4:17" ht="15" customHeight="1" x14ac:dyDescent="0.25">
      <c r="D318" s="243">
        <v>316</v>
      </c>
      <c r="E318" s="246"/>
      <c r="F318" s="101"/>
      <c r="G318" s="544"/>
      <c r="H318" s="546"/>
      <c r="I318"/>
      <c r="K318" s="620"/>
      <c r="L318" s="517"/>
      <c r="M318" s="299"/>
      <c r="N318" s="296"/>
      <c r="O318" s="296"/>
      <c r="P318" s="296"/>
      <c r="Q318" s="296"/>
    </row>
    <row r="319" spans="4:17" ht="15" customHeight="1" x14ac:dyDescent="0.25">
      <c r="D319" s="243">
        <v>317</v>
      </c>
      <c r="E319" s="246"/>
      <c r="F319" s="101"/>
      <c r="G319" s="544"/>
      <c r="H319" s="546"/>
      <c r="I319"/>
      <c r="K319" s="620"/>
      <c r="L319" s="517"/>
      <c r="M319" s="299"/>
      <c r="N319" s="296"/>
      <c r="O319" s="296"/>
      <c r="P319" s="296"/>
      <c r="Q319" s="296"/>
    </row>
    <row r="320" spans="4:17" ht="15" customHeight="1" x14ac:dyDescent="0.25">
      <c r="D320" s="243">
        <v>318</v>
      </c>
      <c r="E320" s="246"/>
      <c r="F320" s="101"/>
      <c r="G320" s="544"/>
      <c r="H320" s="546"/>
      <c r="I320"/>
      <c r="K320" s="620"/>
      <c r="L320" s="517"/>
      <c r="M320" s="299"/>
      <c r="N320" s="296"/>
      <c r="O320" s="296"/>
      <c r="P320" s="296"/>
      <c r="Q320" s="296"/>
    </row>
    <row r="321" spans="4:17" ht="15" customHeight="1" x14ac:dyDescent="0.25">
      <c r="D321" s="243">
        <v>319</v>
      </c>
      <c r="E321" s="246"/>
      <c r="F321" s="101"/>
      <c r="G321" s="544"/>
      <c r="H321" s="546"/>
      <c r="I321"/>
      <c r="K321" s="620"/>
      <c r="L321" s="517"/>
      <c r="M321" s="299"/>
      <c r="N321" s="296"/>
      <c r="O321" s="296"/>
      <c r="P321" s="296"/>
      <c r="Q321" s="296"/>
    </row>
    <row r="322" spans="4:17" ht="15" customHeight="1" x14ac:dyDescent="0.25">
      <c r="D322" s="243">
        <v>320</v>
      </c>
      <c r="E322" s="246"/>
      <c r="F322" s="101"/>
      <c r="G322" s="544"/>
      <c r="H322" s="546"/>
      <c r="I322"/>
      <c r="K322" s="620"/>
      <c r="L322" s="517"/>
      <c r="M322" s="299"/>
      <c r="N322" s="296"/>
      <c r="O322" s="296"/>
      <c r="P322" s="296"/>
      <c r="Q322" s="296"/>
    </row>
    <row r="323" spans="4:17" ht="15" customHeight="1" x14ac:dyDescent="0.25">
      <c r="D323" s="243">
        <v>321</v>
      </c>
      <c r="E323" s="246"/>
      <c r="F323" s="101"/>
      <c r="G323" s="544"/>
      <c r="H323" s="546"/>
      <c r="I323"/>
      <c r="K323" s="620"/>
      <c r="L323" s="517"/>
      <c r="M323" s="299"/>
      <c r="N323" s="296"/>
      <c r="O323" s="296"/>
      <c r="P323" s="296"/>
      <c r="Q323" s="296"/>
    </row>
    <row r="324" spans="4:17" ht="15" customHeight="1" x14ac:dyDescent="0.25">
      <c r="D324" s="243">
        <v>322</v>
      </c>
      <c r="E324" s="246"/>
      <c r="F324" s="101"/>
      <c r="G324" s="544"/>
      <c r="H324" s="546"/>
      <c r="I324"/>
      <c r="K324" s="620"/>
      <c r="L324" s="517"/>
      <c r="M324" s="299"/>
      <c r="N324" s="296"/>
      <c r="O324" s="296"/>
      <c r="P324" s="296"/>
      <c r="Q324" s="296"/>
    </row>
    <row r="325" spans="4:17" ht="15" customHeight="1" x14ac:dyDescent="0.25">
      <c r="D325" s="243">
        <v>323</v>
      </c>
      <c r="E325" s="246"/>
      <c r="F325" s="101"/>
      <c r="G325" s="544"/>
      <c r="H325" s="546"/>
      <c r="I325"/>
      <c r="K325" s="620"/>
      <c r="L325" s="517"/>
      <c r="M325" s="299"/>
      <c r="N325" s="296"/>
      <c r="O325" s="296"/>
      <c r="P325" s="296"/>
      <c r="Q325" s="296"/>
    </row>
    <row r="326" spans="4:17" ht="15" customHeight="1" x14ac:dyDescent="0.25">
      <c r="D326" s="243">
        <v>324</v>
      </c>
      <c r="E326" s="246"/>
      <c r="F326" s="101"/>
      <c r="G326" s="544"/>
      <c r="H326" s="546"/>
      <c r="I326"/>
      <c r="K326" s="620"/>
      <c r="L326" s="517"/>
      <c r="M326" s="299"/>
      <c r="N326" s="296"/>
      <c r="O326" s="296"/>
      <c r="P326" s="296"/>
      <c r="Q326" s="296"/>
    </row>
    <row r="327" spans="4:17" ht="15" customHeight="1" x14ac:dyDescent="0.25">
      <c r="D327" s="243">
        <v>325</v>
      </c>
      <c r="E327" s="246"/>
      <c r="F327" s="101"/>
      <c r="G327" s="544"/>
      <c r="H327" s="546"/>
      <c r="I327"/>
      <c r="K327" s="620"/>
      <c r="L327" s="517"/>
      <c r="M327" s="299"/>
      <c r="N327" s="296"/>
      <c r="O327" s="296"/>
      <c r="P327" s="296"/>
      <c r="Q327" s="296"/>
    </row>
    <row r="328" spans="4:17" ht="15" customHeight="1" x14ac:dyDescent="0.25">
      <c r="D328" s="243">
        <v>326</v>
      </c>
      <c r="E328" s="246"/>
      <c r="F328" s="101"/>
      <c r="G328" s="544"/>
      <c r="H328" s="546"/>
      <c r="I328"/>
      <c r="K328" s="620"/>
      <c r="L328" s="517"/>
      <c r="M328" s="299"/>
      <c r="N328" s="296"/>
      <c r="O328" s="296"/>
      <c r="P328" s="296"/>
      <c r="Q328" s="296"/>
    </row>
    <row r="329" spans="4:17" ht="15" customHeight="1" x14ac:dyDescent="0.25">
      <c r="D329" s="243">
        <v>327</v>
      </c>
      <c r="E329" s="246"/>
      <c r="F329" s="101"/>
      <c r="G329" s="544"/>
      <c r="H329" s="546"/>
      <c r="I329"/>
      <c r="K329" s="620"/>
      <c r="L329" s="517"/>
      <c r="M329" s="299"/>
      <c r="N329" s="296"/>
      <c r="O329" s="296"/>
      <c r="P329" s="296"/>
      <c r="Q329" s="296"/>
    </row>
    <row r="330" spans="4:17" ht="15" customHeight="1" x14ac:dyDescent="0.25">
      <c r="D330" s="243">
        <v>328</v>
      </c>
      <c r="E330" s="246"/>
      <c r="F330" s="101"/>
      <c r="G330" s="544"/>
      <c r="H330" s="546"/>
      <c r="I330"/>
      <c r="K330" s="620"/>
      <c r="L330" s="517"/>
      <c r="M330" s="299"/>
      <c r="N330" s="296"/>
      <c r="O330" s="296"/>
      <c r="P330" s="296"/>
      <c r="Q330" s="296"/>
    </row>
    <row r="331" spans="4:17" ht="15" customHeight="1" x14ac:dyDescent="0.25">
      <c r="D331" s="243">
        <v>329</v>
      </c>
      <c r="E331" s="246"/>
      <c r="F331" s="101"/>
      <c r="G331" s="544"/>
      <c r="H331" s="546"/>
      <c r="I331"/>
      <c r="K331" s="620"/>
      <c r="L331" s="517"/>
      <c r="M331" s="299"/>
      <c r="N331" s="296"/>
      <c r="O331" s="296"/>
      <c r="P331" s="296"/>
      <c r="Q331" s="296"/>
    </row>
    <row r="332" spans="4:17" ht="15" customHeight="1" x14ac:dyDescent="0.25">
      <c r="D332" s="243">
        <v>330</v>
      </c>
      <c r="E332" s="246"/>
      <c r="F332" s="101"/>
      <c r="G332" s="544"/>
      <c r="H332" s="546"/>
      <c r="I332"/>
      <c r="K332" s="620"/>
      <c r="L332" s="517"/>
      <c r="M332" s="299"/>
      <c r="N332" s="296"/>
      <c r="O332" s="296"/>
      <c r="P332" s="296"/>
      <c r="Q332" s="296"/>
    </row>
    <row r="333" spans="4:17" ht="15" customHeight="1" x14ac:dyDescent="0.25">
      <c r="D333" s="243">
        <v>331</v>
      </c>
      <c r="E333" s="246"/>
      <c r="F333" s="101"/>
      <c r="G333" s="544"/>
      <c r="H333" s="546"/>
      <c r="I333"/>
      <c r="K333" s="620"/>
      <c r="L333" s="517"/>
      <c r="M333" s="299"/>
      <c r="N333" s="296"/>
      <c r="O333" s="296"/>
      <c r="P333" s="296"/>
      <c r="Q333" s="296"/>
    </row>
    <row r="334" spans="4:17" ht="15" customHeight="1" x14ac:dyDescent="0.25">
      <c r="D334" s="243">
        <v>332</v>
      </c>
      <c r="E334" s="246"/>
      <c r="F334" s="101"/>
      <c r="G334" s="544"/>
      <c r="H334" s="546"/>
      <c r="I334"/>
      <c r="K334" s="620"/>
      <c r="L334" s="517"/>
      <c r="M334" s="299"/>
      <c r="N334" s="296"/>
      <c r="O334" s="296"/>
      <c r="P334" s="296"/>
      <c r="Q334" s="296"/>
    </row>
    <row r="335" spans="4:17" ht="15" customHeight="1" x14ac:dyDescent="0.25">
      <c r="D335" s="243">
        <v>333</v>
      </c>
      <c r="E335" s="246"/>
      <c r="F335" s="101"/>
      <c r="G335" s="544"/>
      <c r="H335" s="546"/>
      <c r="I335"/>
      <c r="K335" s="620"/>
      <c r="L335" s="517"/>
      <c r="M335" s="299"/>
      <c r="N335" s="296"/>
      <c r="O335" s="296"/>
      <c r="P335" s="296"/>
      <c r="Q335" s="296"/>
    </row>
    <row r="336" spans="4:17" ht="15" customHeight="1" x14ac:dyDescent="0.25">
      <c r="D336" s="243">
        <v>334</v>
      </c>
      <c r="E336" s="246"/>
      <c r="F336" s="101"/>
      <c r="G336" s="544"/>
      <c r="H336" s="546"/>
      <c r="I336"/>
      <c r="K336" s="620"/>
      <c r="L336" s="517"/>
      <c r="M336" s="299"/>
      <c r="N336" s="296"/>
      <c r="O336" s="296"/>
      <c r="P336" s="296"/>
      <c r="Q336" s="296"/>
    </row>
    <row r="337" spans="4:17" ht="15" customHeight="1" x14ac:dyDescent="0.25">
      <c r="D337" s="243">
        <v>335</v>
      </c>
      <c r="E337" s="246"/>
      <c r="F337" s="101"/>
      <c r="G337" s="544"/>
      <c r="H337" s="546"/>
      <c r="I337"/>
      <c r="K337" s="620"/>
      <c r="L337" s="517"/>
      <c r="M337" s="299"/>
      <c r="N337" s="296"/>
      <c r="O337" s="296"/>
      <c r="P337" s="296"/>
      <c r="Q337" s="296"/>
    </row>
    <row r="338" spans="4:17" ht="15" customHeight="1" x14ac:dyDescent="0.25">
      <c r="D338" s="243">
        <v>336</v>
      </c>
      <c r="E338" s="246"/>
      <c r="F338" s="101"/>
      <c r="G338" s="544"/>
      <c r="H338" s="546"/>
      <c r="I338"/>
      <c r="K338" s="620"/>
      <c r="L338" s="517"/>
      <c r="M338" s="299"/>
      <c r="N338" s="296"/>
      <c r="O338" s="296"/>
      <c r="P338" s="296"/>
      <c r="Q338" s="296"/>
    </row>
    <row r="339" spans="4:17" ht="15" customHeight="1" x14ac:dyDescent="0.25">
      <c r="D339" s="243">
        <v>337</v>
      </c>
      <c r="E339" s="246"/>
      <c r="F339" s="101"/>
      <c r="G339" s="544"/>
      <c r="H339" s="546"/>
      <c r="I339"/>
      <c r="K339" s="620"/>
      <c r="L339" s="517"/>
      <c r="M339" s="299"/>
      <c r="N339" s="296"/>
      <c r="O339" s="296"/>
      <c r="P339" s="296"/>
      <c r="Q339" s="296"/>
    </row>
    <row r="340" spans="4:17" ht="15" customHeight="1" x14ac:dyDescent="0.25">
      <c r="D340" s="243">
        <v>338</v>
      </c>
      <c r="E340" s="246"/>
      <c r="F340" s="101"/>
      <c r="G340" s="544"/>
      <c r="H340" s="546"/>
      <c r="I340"/>
      <c r="K340" s="620"/>
      <c r="L340" s="517"/>
      <c r="M340" s="299"/>
      <c r="N340" s="296"/>
      <c r="O340" s="296"/>
      <c r="P340" s="296"/>
      <c r="Q340" s="296"/>
    </row>
    <row r="341" spans="4:17" ht="15" customHeight="1" x14ac:dyDescent="0.25">
      <c r="D341" s="243">
        <v>339</v>
      </c>
      <c r="E341" s="246"/>
      <c r="F341" s="101"/>
      <c r="G341" s="544"/>
      <c r="H341" s="546"/>
      <c r="I341"/>
      <c r="K341" s="620"/>
      <c r="L341" s="517"/>
      <c r="M341" s="299"/>
      <c r="N341" s="296"/>
      <c r="O341" s="296"/>
      <c r="P341" s="296"/>
      <c r="Q341" s="296"/>
    </row>
    <row r="342" spans="4:17" ht="15" customHeight="1" x14ac:dyDescent="0.25">
      <c r="D342" s="243">
        <v>340</v>
      </c>
      <c r="E342" s="246"/>
      <c r="F342" s="101"/>
      <c r="G342" s="544"/>
      <c r="H342" s="546"/>
      <c r="I342"/>
      <c r="K342" s="620"/>
      <c r="L342" s="517"/>
      <c r="M342" s="299"/>
      <c r="N342" s="296"/>
      <c r="O342" s="296"/>
      <c r="P342" s="296"/>
      <c r="Q342" s="296"/>
    </row>
    <row r="343" spans="4:17" ht="15" customHeight="1" x14ac:dyDescent="0.25">
      <c r="D343" s="243">
        <v>341</v>
      </c>
      <c r="E343" s="246"/>
      <c r="F343" s="101"/>
      <c r="G343" s="544"/>
      <c r="H343" s="546"/>
      <c r="I343"/>
      <c r="K343" s="620"/>
      <c r="L343" s="517"/>
      <c r="M343" s="299"/>
      <c r="N343" s="296"/>
      <c r="O343" s="296"/>
      <c r="P343" s="296"/>
      <c r="Q343" s="296"/>
    </row>
    <row r="344" spans="4:17" ht="15" customHeight="1" x14ac:dyDescent="0.25">
      <c r="D344" s="243">
        <v>342</v>
      </c>
      <c r="E344" s="246"/>
      <c r="F344" s="101"/>
      <c r="G344" s="544"/>
      <c r="H344" s="546"/>
      <c r="I344"/>
      <c r="K344" s="620"/>
      <c r="L344" s="517"/>
      <c r="M344" s="299"/>
      <c r="N344" s="296"/>
      <c r="O344" s="296"/>
      <c r="P344" s="296"/>
      <c r="Q344" s="296"/>
    </row>
    <row r="345" spans="4:17" ht="15" customHeight="1" x14ac:dyDescent="0.25">
      <c r="D345" s="243">
        <v>343</v>
      </c>
      <c r="E345" s="246"/>
      <c r="F345" s="101"/>
      <c r="G345" s="544"/>
      <c r="H345" s="546"/>
      <c r="I345"/>
      <c r="K345" s="620"/>
      <c r="L345" s="517"/>
      <c r="M345" s="299"/>
      <c r="N345" s="296"/>
      <c r="O345" s="296"/>
      <c r="P345" s="296"/>
      <c r="Q345" s="296"/>
    </row>
    <row r="346" spans="4:17" ht="15" customHeight="1" x14ac:dyDescent="0.25">
      <c r="D346" s="243">
        <v>344</v>
      </c>
      <c r="E346" s="246"/>
      <c r="F346" s="101"/>
      <c r="G346" s="544"/>
      <c r="H346" s="546"/>
      <c r="I346"/>
      <c r="K346" s="620"/>
      <c r="L346" s="517"/>
      <c r="M346" s="299"/>
      <c r="N346" s="296"/>
      <c r="O346" s="296"/>
      <c r="P346" s="296"/>
      <c r="Q346" s="296"/>
    </row>
    <row r="347" spans="4:17" ht="15" customHeight="1" x14ac:dyDescent="0.25">
      <c r="D347" s="243">
        <v>345</v>
      </c>
      <c r="E347" s="246"/>
      <c r="F347" s="101"/>
      <c r="G347" s="544"/>
      <c r="H347" s="546"/>
      <c r="I347"/>
      <c r="K347" s="620"/>
      <c r="L347" s="517"/>
      <c r="M347" s="299"/>
      <c r="N347" s="296"/>
      <c r="O347" s="296"/>
      <c r="P347" s="296"/>
      <c r="Q347" s="296"/>
    </row>
    <row r="348" spans="4:17" ht="15" customHeight="1" x14ac:dyDescent="0.25">
      <c r="D348" s="243">
        <v>346</v>
      </c>
      <c r="E348" s="246"/>
      <c r="F348" s="101"/>
      <c r="G348" s="544"/>
      <c r="H348" s="546"/>
      <c r="I348"/>
      <c r="K348" s="620"/>
      <c r="L348" s="517"/>
      <c r="M348" s="299"/>
      <c r="N348" s="296"/>
      <c r="O348" s="296"/>
      <c r="P348" s="296"/>
      <c r="Q348" s="296"/>
    </row>
    <row r="349" spans="4:17" ht="15" customHeight="1" x14ac:dyDescent="0.25">
      <c r="D349" s="243">
        <v>347</v>
      </c>
      <c r="E349" s="246"/>
      <c r="F349" s="101"/>
      <c r="G349" s="544"/>
      <c r="H349" s="546"/>
      <c r="I349"/>
      <c r="K349" s="620"/>
      <c r="L349" s="517"/>
      <c r="M349" s="299"/>
      <c r="N349" s="296"/>
      <c r="O349" s="296"/>
      <c r="P349" s="296"/>
      <c r="Q349" s="296"/>
    </row>
    <row r="350" spans="4:17" ht="15" customHeight="1" x14ac:dyDescent="0.25">
      <c r="D350" s="243">
        <v>348</v>
      </c>
      <c r="E350" s="246"/>
      <c r="F350" s="101"/>
      <c r="G350" s="544"/>
      <c r="H350" s="546"/>
      <c r="I350"/>
      <c r="K350" s="620"/>
      <c r="L350" s="517"/>
      <c r="M350" s="299"/>
      <c r="N350" s="296"/>
      <c r="O350" s="296"/>
      <c r="P350" s="296"/>
      <c r="Q350" s="296"/>
    </row>
    <row r="351" spans="4:17" ht="15" customHeight="1" x14ac:dyDescent="0.25">
      <c r="D351" s="243">
        <v>349</v>
      </c>
      <c r="E351" s="246"/>
      <c r="F351" s="101"/>
      <c r="G351" s="544"/>
      <c r="H351" s="546"/>
      <c r="I351"/>
      <c r="K351" s="620"/>
      <c r="L351" s="517"/>
      <c r="M351" s="299"/>
      <c r="N351" s="296"/>
      <c r="O351" s="296"/>
      <c r="P351" s="296"/>
      <c r="Q351" s="296"/>
    </row>
    <row r="352" spans="4:17" ht="15" customHeight="1" x14ac:dyDescent="0.25">
      <c r="D352" s="243">
        <v>350</v>
      </c>
      <c r="E352" s="246"/>
      <c r="F352" s="101"/>
      <c r="G352" s="544"/>
      <c r="H352" s="546"/>
      <c r="I352"/>
      <c r="K352" s="620"/>
      <c r="L352" s="517"/>
      <c r="M352" s="299"/>
      <c r="N352" s="296"/>
      <c r="O352" s="296"/>
      <c r="P352" s="296"/>
      <c r="Q352" s="296"/>
    </row>
    <row r="353" spans="4:17" ht="15" customHeight="1" x14ac:dyDescent="0.25">
      <c r="D353" s="243">
        <v>351</v>
      </c>
      <c r="E353" s="246"/>
      <c r="F353" s="101"/>
      <c r="G353" s="544"/>
      <c r="H353" s="546"/>
      <c r="I353"/>
      <c r="K353" s="620"/>
      <c r="L353" s="517"/>
      <c r="M353" s="299"/>
      <c r="N353" s="296"/>
      <c r="O353" s="296"/>
      <c r="P353" s="296"/>
      <c r="Q353" s="296"/>
    </row>
    <row r="354" spans="4:17" ht="15" customHeight="1" x14ac:dyDescent="0.25">
      <c r="D354" s="243">
        <v>352</v>
      </c>
      <c r="E354" s="246"/>
      <c r="F354" s="101"/>
      <c r="G354" s="544"/>
      <c r="H354" s="546"/>
      <c r="I354"/>
      <c r="K354" s="620"/>
      <c r="L354" s="517"/>
      <c r="M354" s="299"/>
      <c r="N354" s="296"/>
      <c r="O354" s="296"/>
      <c r="P354" s="296"/>
      <c r="Q354" s="296"/>
    </row>
    <row r="355" spans="4:17" ht="15" customHeight="1" x14ac:dyDescent="0.25">
      <c r="D355" s="243">
        <v>353</v>
      </c>
      <c r="E355" s="246"/>
      <c r="F355" s="101"/>
      <c r="G355" s="544"/>
      <c r="H355" s="546"/>
      <c r="I355"/>
      <c r="K355" s="620"/>
      <c r="L355" s="517"/>
      <c r="M355" s="299"/>
      <c r="N355" s="296"/>
      <c r="O355" s="296"/>
      <c r="P355" s="296"/>
      <c r="Q355" s="296"/>
    </row>
    <row r="356" spans="4:17" ht="15" customHeight="1" x14ac:dyDescent="0.25">
      <c r="D356" s="243">
        <v>354</v>
      </c>
      <c r="E356" s="246"/>
      <c r="F356" s="101"/>
      <c r="G356" s="544"/>
      <c r="H356" s="546"/>
      <c r="I356"/>
      <c r="K356" s="620"/>
      <c r="L356" s="517"/>
      <c r="M356" s="299"/>
      <c r="N356" s="296"/>
      <c r="O356" s="296"/>
      <c r="P356" s="296"/>
      <c r="Q356" s="296"/>
    </row>
    <row r="357" spans="4:17" ht="15" customHeight="1" x14ac:dyDescent="0.25">
      <c r="D357" s="243">
        <v>355</v>
      </c>
      <c r="E357" s="246"/>
      <c r="F357" s="101"/>
      <c r="G357" s="544"/>
      <c r="H357" s="546"/>
      <c r="I357"/>
      <c r="K357" s="620"/>
      <c r="L357" s="517"/>
      <c r="M357" s="299"/>
      <c r="N357" s="296"/>
      <c r="O357" s="296"/>
      <c r="P357" s="296"/>
      <c r="Q357" s="296"/>
    </row>
    <row r="358" spans="4:17" ht="15" customHeight="1" x14ac:dyDescent="0.25">
      <c r="D358" s="243">
        <v>356</v>
      </c>
      <c r="E358" s="246"/>
      <c r="F358" s="101"/>
      <c r="G358" s="544"/>
      <c r="H358" s="546"/>
      <c r="I358"/>
      <c r="K358" s="620"/>
      <c r="L358" s="517"/>
      <c r="M358" s="299"/>
      <c r="N358" s="296"/>
      <c r="O358" s="296"/>
      <c r="P358" s="296"/>
      <c r="Q358" s="296"/>
    </row>
    <row r="359" spans="4:17" ht="15" customHeight="1" x14ac:dyDescent="0.25">
      <c r="D359" s="243">
        <v>357</v>
      </c>
      <c r="E359" s="246"/>
      <c r="F359" s="101"/>
      <c r="G359" s="544"/>
      <c r="H359" s="546"/>
      <c r="I359"/>
      <c r="K359" s="620"/>
      <c r="L359" s="517"/>
      <c r="M359" s="299"/>
      <c r="N359" s="296"/>
      <c r="O359" s="296"/>
      <c r="P359" s="296"/>
      <c r="Q359" s="296"/>
    </row>
    <row r="360" spans="4:17" ht="15" customHeight="1" x14ac:dyDescent="0.25">
      <c r="D360" s="243">
        <v>358</v>
      </c>
      <c r="E360" s="246"/>
      <c r="F360" s="101"/>
      <c r="G360" s="544"/>
      <c r="H360" s="546"/>
      <c r="I360"/>
      <c r="K360" s="620"/>
      <c r="L360" s="517"/>
      <c r="M360" s="299"/>
      <c r="N360" s="296"/>
      <c r="O360" s="296"/>
      <c r="P360" s="296"/>
      <c r="Q360" s="296"/>
    </row>
    <row r="361" spans="4:17" ht="15" customHeight="1" x14ac:dyDescent="0.25">
      <c r="D361" s="243">
        <v>359</v>
      </c>
      <c r="E361" s="246"/>
      <c r="F361" s="101"/>
      <c r="G361" s="544"/>
      <c r="H361" s="546"/>
      <c r="I361"/>
      <c r="K361" s="620"/>
      <c r="L361" s="517"/>
      <c r="M361" s="299"/>
      <c r="N361" s="296"/>
      <c r="O361" s="296"/>
      <c r="P361" s="296"/>
      <c r="Q361" s="296"/>
    </row>
    <row r="362" spans="4:17" ht="15" customHeight="1" x14ac:dyDescent="0.25">
      <c r="D362" s="243">
        <v>360</v>
      </c>
      <c r="E362" s="246"/>
      <c r="F362" s="101"/>
      <c r="G362" s="544"/>
      <c r="H362" s="546"/>
      <c r="I362"/>
      <c r="K362" s="620"/>
      <c r="L362" s="517"/>
      <c r="M362" s="299"/>
      <c r="N362" s="296"/>
      <c r="O362" s="296"/>
      <c r="P362" s="296"/>
      <c r="Q362" s="296"/>
    </row>
    <row r="363" spans="4:17" ht="15" customHeight="1" x14ac:dyDescent="0.25">
      <c r="D363" s="243">
        <v>361</v>
      </c>
      <c r="E363" s="246"/>
      <c r="F363" s="101"/>
      <c r="G363" s="544"/>
      <c r="H363" s="546"/>
      <c r="I363"/>
      <c r="K363" s="620"/>
      <c r="L363" s="517"/>
      <c r="M363" s="299"/>
      <c r="N363" s="296"/>
      <c r="O363" s="296"/>
      <c r="P363" s="296"/>
      <c r="Q363" s="296"/>
    </row>
    <row r="364" spans="4:17" ht="15" customHeight="1" x14ac:dyDescent="0.25">
      <c r="D364" s="243">
        <v>362</v>
      </c>
      <c r="E364" s="246"/>
      <c r="F364" s="101"/>
      <c r="G364" s="544"/>
      <c r="H364" s="546"/>
      <c r="I364"/>
      <c r="K364" s="620"/>
      <c r="L364" s="517"/>
      <c r="M364" s="299"/>
      <c r="N364" s="296"/>
      <c r="O364" s="296"/>
      <c r="P364" s="296"/>
      <c r="Q364" s="296"/>
    </row>
    <row r="365" spans="4:17" ht="15" customHeight="1" x14ac:dyDescent="0.25">
      <c r="D365" s="243">
        <v>363</v>
      </c>
      <c r="E365" s="246"/>
      <c r="F365" s="101"/>
      <c r="G365" s="544"/>
      <c r="H365" s="546"/>
      <c r="I365"/>
      <c r="K365" s="620"/>
      <c r="L365" s="517"/>
      <c r="M365" s="299"/>
      <c r="N365" s="296"/>
      <c r="O365" s="296"/>
      <c r="P365" s="296"/>
      <c r="Q365" s="296"/>
    </row>
    <row r="366" spans="4:17" ht="15" customHeight="1" x14ac:dyDescent="0.25">
      <c r="D366" s="243">
        <v>364</v>
      </c>
      <c r="E366" s="246"/>
      <c r="F366" s="101"/>
      <c r="G366" s="544"/>
      <c r="H366" s="546"/>
      <c r="I366"/>
      <c r="K366" s="620"/>
      <c r="L366" s="517"/>
      <c r="M366" s="299"/>
      <c r="N366" s="296"/>
      <c r="O366" s="296"/>
      <c r="P366" s="296"/>
      <c r="Q366" s="296"/>
    </row>
    <row r="367" spans="4:17" ht="15" customHeight="1" x14ac:dyDescent="0.25">
      <c r="D367" s="243">
        <v>365</v>
      </c>
      <c r="E367" s="246"/>
      <c r="F367" s="101"/>
      <c r="G367" s="544"/>
      <c r="H367" s="546"/>
      <c r="I367"/>
      <c r="K367" s="620"/>
      <c r="L367" s="517"/>
      <c r="M367" s="299"/>
      <c r="N367" s="296"/>
      <c r="O367" s="296"/>
      <c r="P367" s="296"/>
      <c r="Q367" s="296"/>
    </row>
    <row r="368" spans="4:17" ht="15" customHeight="1" x14ac:dyDescent="0.25">
      <c r="D368" s="243">
        <v>366</v>
      </c>
      <c r="E368" s="246"/>
      <c r="F368" s="101"/>
      <c r="G368" s="544"/>
      <c r="H368" s="546"/>
      <c r="I368"/>
      <c r="K368" s="620"/>
      <c r="L368" s="517"/>
      <c r="M368" s="299"/>
      <c r="N368" s="296"/>
      <c r="O368" s="296"/>
      <c r="P368" s="296"/>
      <c r="Q368" s="296"/>
    </row>
    <row r="369" spans="4:17" ht="15" customHeight="1" x14ac:dyDescent="0.25">
      <c r="D369" s="243">
        <v>367</v>
      </c>
      <c r="E369" s="246"/>
      <c r="F369" s="101"/>
      <c r="G369" s="544"/>
      <c r="H369" s="546"/>
      <c r="I369"/>
      <c r="K369" s="620"/>
      <c r="L369" s="517"/>
      <c r="M369" s="299"/>
      <c r="N369" s="296"/>
      <c r="O369" s="296"/>
      <c r="P369" s="296"/>
      <c r="Q369" s="296"/>
    </row>
    <row r="370" spans="4:17" ht="15" customHeight="1" x14ac:dyDescent="0.25">
      <c r="D370" s="243">
        <v>368</v>
      </c>
      <c r="E370" s="246"/>
      <c r="F370" s="101"/>
      <c r="G370" s="544"/>
      <c r="H370" s="546"/>
      <c r="I370"/>
      <c r="K370" s="620"/>
      <c r="L370" s="517"/>
      <c r="M370" s="299"/>
      <c r="N370" s="296"/>
      <c r="O370" s="296"/>
      <c r="P370" s="296"/>
      <c r="Q370" s="296"/>
    </row>
    <row r="371" spans="4:17" ht="15" customHeight="1" x14ac:dyDescent="0.25">
      <c r="D371" s="243">
        <v>369</v>
      </c>
      <c r="E371" s="246"/>
      <c r="F371" s="101"/>
      <c r="G371" s="544"/>
      <c r="H371" s="546"/>
      <c r="I371"/>
      <c r="K371" s="620"/>
      <c r="L371" s="517"/>
      <c r="M371" s="299"/>
      <c r="N371" s="296"/>
      <c r="O371" s="296"/>
      <c r="P371" s="296"/>
      <c r="Q371" s="296"/>
    </row>
    <row r="372" spans="4:17" ht="15" customHeight="1" x14ac:dyDescent="0.25">
      <c r="D372" s="243">
        <v>370</v>
      </c>
      <c r="E372" s="246"/>
      <c r="F372" s="101"/>
      <c r="G372" s="544"/>
      <c r="H372" s="546"/>
      <c r="I372" s="97"/>
      <c r="K372" s="620"/>
      <c r="L372" s="517"/>
      <c r="M372" s="299"/>
      <c r="N372" s="296"/>
      <c r="O372" s="296"/>
      <c r="P372" s="296"/>
      <c r="Q372" s="296"/>
    </row>
    <row r="373" spans="4:17" ht="15" customHeight="1" x14ac:dyDescent="0.25">
      <c r="D373" s="243">
        <v>371</v>
      </c>
      <c r="E373" s="246"/>
      <c r="F373" s="101"/>
      <c r="G373" s="544"/>
      <c r="H373" s="546"/>
      <c r="I373" s="97"/>
      <c r="K373" s="620"/>
      <c r="L373" s="517"/>
      <c r="M373" s="299"/>
      <c r="N373" s="296"/>
      <c r="O373" s="296"/>
      <c r="P373" s="296"/>
      <c r="Q373" s="296"/>
    </row>
    <row r="374" spans="4:17" ht="15" customHeight="1" x14ac:dyDescent="0.25">
      <c r="D374" s="243">
        <v>372</v>
      </c>
      <c r="E374" s="246"/>
      <c r="F374" s="101"/>
      <c r="G374" s="544"/>
      <c r="H374" s="546"/>
      <c r="I374" s="97"/>
      <c r="K374" s="620"/>
      <c r="L374" s="517"/>
      <c r="M374" s="299"/>
      <c r="N374" s="296"/>
      <c r="O374" s="296"/>
      <c r="P374" s="296"/>
      <c r="Q374" s="296"/>
    </row>
    <row r="375" spans="4:17" ht="15" customHeight="1" x14ac:dyDescent="0.25">
      <c r="D375" s="243">
        <v>373</v>
      </c>
      <c r="E375" s="246"/>
      <c r="F375" s="101"/>
      <c r="G375" s="544"/>
      <c r="H375" s="546"/>
      <c r="I375" s="97"/>
      <c r="K375" s="620"/>
      <c r="L375" s="517"/>
      <c r="M375" s="299"/>
      <c r="N375" s="296"/>
      <c r="O375" s="296"/>
      <c r="P375" s="296"/>
      <c r="Q375" s="296"/>
    </row>
    <row r="376" spans="4:17" ht="15" customHeight="1" x14ac:dyDescent="0.25">
      <c r="D376" s="243">
        <v>374</v>
      </c>
      <c r="E376" s="246"/>
      <c r="F376" s="101"/>
      <c r="G376" s="544"/>
      <c r="H376" s="546"/>
      <c r="I376" s="97"/>
      <c r="K376" s="620"/>
      <c r="L376" s="517"/>
      <c r="M376" s="299"/>
      <c r="N376" s="296"/>
      <c r="O376" s="296"/>
      <c r="P376" s="296"/>
      <c r="Q376" s="296"/>
    </row>
    <row r="377" spans="4:17" ht="15" customHeight="1" x14ac:dyDescent="0.25">
      <c r="D377" s="243">
        <v>375</v>
      </c>
      <c r="E377" s="246"/>
      <c r="F377" s="101"/>
      <c r="G377" s="544"/>
      <c r="H377" s="546"/>
      <c r="I377" s="97"/>
      <c r="K377" s="620"/>
      <c r="L377" s="517"/>
      <c r="M377" s="299"/>
      <c r="N377" s="296"/>
      <c r="O377" s="296"/>
      <c r="P377" s="296"/>
      <c r="Q377" s="296"/>
    </row>
    <row r="378" spans="4:17" ht="15" customHeight="1" x14ac:dyDescent="0.25">
      <c r="D378" s="243">
        <v>376</v>
      </c>
      <c r="E378" s="246"/>
      <c r="F378" s="101"/>
      <c r="G378" s="544"/>
      <c r="H378" s="546"/>
      <c r="I378" s="97"/>
      <c r="K378" s="620"/>
      <c r="L378" s="517"/>
      <c r="M378" s="299"/>
      <c r="N378" s="296"/>
      <c r="O378" s="296"/>
      <c r="P378" s="296"/>
      <c r="Q378" s="296"/>
    </row>
    <row r="379" spans="4:17" ht="15" customHeight="1" x14ac:dyDescent="0.25">
      <c r="D379" s="243">
        <v>377</v>
      </c>
      <c r="E379" s="246"/>
      <c r="F379" s="101"/>
      <c r="G379" s="544"/>
      <c r="H379" s="546"/>
      <c r="I379" s="97"/>
      <c r="K379" s="620"/>
      <c r="L379" s="517"/>
      <c r="M379" s="299"/>
      <c r="N379" s="296"/>
      <c r="O379" s="296"/>
      <c r="P379" s="296"/>
      <c r="Q379" s="296"/>
    </row>
    <row r="380" spans="4:17" ht="15" customHeight="1" x14ac:dyDescent="0.25">
      <c r="D380" s="243">
        <v>378</v>
      </c>
      <c r="E380" s="246"/>
      <c r="F380" s="101"/>
      <c r="G380" s="544"/>
      <c r="H380" s="546"/>
      <c r="I380" s="97"/>
      <c r="K380" s="620"/>
      <c r="L380" s="517"/>
      <c r="M380" s="299"/>
      <c r="N380" s="296"/>
      <c r="O380" s="296"/>
      <c r="P380" s="296"/>
      <c r="Q380" s="296"/>
    </row>
    <row r="381" spans="4:17" ht="15" customHeight="1" x14ac:dyDescent="0.25">
      <c r="D381" s="243">
        <v>379</v>
      </c>
      <c r="E381" s="246"/>
      <c r="F381" s="101"/>
      <c r="G381" s="544"/>
      <c r="H381" s="546"/>
      <c r="I381" s="97"/>
      <c r="K381" s="620"/>
      <c r="L381" s="517"/>
      <c r="M381" s="299"/>
      <c r="N381" s="296"/>
      <c r="O381" s="296"/>
      <c r="P381" s="296"/>
      <c r="Q381" s="296"/>
    </row>
    <row r="382" spans="4:17" ht="15" customHeight="1" x14ac:dyDescent="0.25">
      <c r="D382" s="243">
        <v>380</v>
      </c>
      <c r="E382" s="246"/>
      <c r="F382" s="101"/>
      <c r="G382" s="544"/>
      <c r="H382" s="546"/>
      <c r="I382" s="97"/>
      <c r="K382" s="620"/>
      <c r="L382" s="517"/>
      <c r="M382" s="299"/>
      <c r="N382" s="296"/>
      <c r="O382" s="296"/>
      <c r="P382" s="296"/>
      <c r="Q382" s="296"/>
    </row>
    <row r="383" spans="4:17" ht="15" customHeight="1" x14ac:dyDescent="0.25">
      <c r="D383" s="243">
        <v>381</v>
      </c>
      <c r="E383" s="246"/>
      <c r="F383" s="101"/>
      <c r="G383" s="544"/>
      <c r="H383" s="546"/>
      <c r="I383" s="97"/>
      <c r="K383" s="620"/>
      <c r="L383" s="517"/>
      <c r="M383" s="299"/>
      <c r="N383" s="296"/>
      <c r="O383" s="296"/>
      <c r="P383" s="296"/>
      <c r="Q383" s="296"/>
    </row>
    <row r="384" spans="4:17" ht="15" customHeight="1" x14ac:dyDescent="0.25">
      <c r="D384" s="243">
        <v>382</v>
      </c>
      <c r="E384" s="246"/>
      <c r="F384" s="101"/>
      <c r="G384" s="544"/>
      <c r="H384" s="546"/>
      <c r="I384" s="97"/>
      <c r="K384" s="620"/>
      <c r="L384" s="517"/>
      <c r="M384" s="299"/>
      <c r="N384" s="296"/>
      <c r="O384" s="296"/>
      <c r="P384" s="296"/>
      <c r="Q384" s="296"/>
    </row>
    <row r="385" spans="4:17" ht="15" customHeight="1" x14ac:dyDescent="0.25">
      <c r="D385" s="243">
        <v>383</v>
      </c>
      <c r="E385" s="246"/>
      <c r="F385" s="101"/>
      <c r="G385" s="544"/>
      <c r="H385" s="546"/>
      <c r="I385" s="97"/>
      <c r="K385" s="620"/>
      <c r="L385" s="517"/>
      <c r="M385" s="299"/>
      <c r="N385" s="296"/>
      <c r="O385" s="296"/>
      <c r="P385" s="296"/>
      <c r="Q385" s="296"/>
    </row>
    <row r="386" spans="4:17" ht="15" customHeight="1" x14ac:dyDescent="0.25">
      <c r="D386" s="243">
        <v>384</v>
      </c>
      <c r="E386" s="246"/>
      <c r="F386" s="101"/>
      <c r="G386" s="544"/>
      <c r="H386" s="546"/>
      <c r="I386" s="97"/>
      <c r="K386" s="620"/>
      <c r="L386" s="517"/>
      <c r="M386" s="299"/>
      <c r="N386" s="296"/>
      <c r="O386" s="296"/>
      <c r="P386" s="296"/>
      <c r="Q386" s="296"/>
    </row>
    <row r="387" spans="4:17" s="216" customFormat="1" ht="15" customHeight="1" x14ac:dyDescent="0.25">
      <c r="D387" s="243">
        <v>385</v>
      </c>
      <c r="E387" s="246"/>
      <c r="F387" s="101"/>
      <c r="G387" s="544"/>
      <c r="H387" s="546"/>
      <c r="I387" s="97"/>
      <c r="J387" s="250"/>
      <c r="K387" s="620"/>
      <c r="L387" s="517"/>
      <c r="M387" s="299"/>
      <c r="N387" s="296"/>
      <c r="O387" s="296"/>
      <c r="P387" s="296"/>
      <c r="Q387" s="296"/>
    </row>
    <row r="388" spans="4:17" s="216" customFormat="1" ht="15" customHeight="1" x14ac:dyDescent="0.25">
      <c r="D388" s="243">
        <v>386</v>
      </c>
      <c r="E388" s="246"/>
      <c r="F388" s="101"/>
      <c r="G388" s="544"/>
      <c r="H388" s="546"/>
      <c r="I388" s="97"/>
      <c r="J388" s="250"/>
      <c r="K388" s="620"/>
      <c r="L388" s="517"/>
      <c r="M388" s="299"/>
      <c r="N388" s="296"/>
      <c r="O388" s="296"/>
      <c r="P388" s="296"/>
      <c r="Q388" s="296"/>
    </row>
    <row r="389" spans="4:17" s="216" customFormat="1" ht="15" customHeight="1" x14ac:dyDescent="0.25">
      <c r="D389" s="243">
        <v>387</v>
      </c>
      <c r="E389" s="246"/>
      <c r="F389" s="101"/>
      <c r="G389" s="544"/>
      <c r="H389" s="546"/>
      <c r="I389" s="97"/>
      <c r="J389" s="250"/>
      <c r="K389" s="620"/>
      <c r="L389" s="517"/>
      <c r="M389" s="299"/>
      <c r="N389" s="296"/>
      <c r="O389" s="296"/>
      <c r="P389" s="296"/>
      <c r="Q389" s="296"/>
    </row>
    <row r="390" spans="4:17" s="216" customFormat="1" ht="15" customHeight="1" x14ac:dyDescent="0.25">
      <c r="D390" s="243">
        <v>388</v>
      </c>
      <c r="E390" s="246"/>
      <c r="F390" s="101"/>
      <c r="G390" s="544"/>
      <c r="H390" s="546"/>
      <c r="I390" s="97"/>
      <c r="J390" s="250"/>
      <c r="K390" s="620"/>
      <c r="L390" s="517"/>
      <c r="M390" s="299"/>
      <c r="N390" s="296"/>
      <c r="O390" s="296"/>
      <c r="P390" s="296"/>
      <c r="Q390" s="296"/>
    </row>
    <row r="391" spans="4:17" s="216" customFormat="1" ht="15" customHeight="1" x14ac:dyDescent="0.25">
      <c r="D391" s="243">
        <v>389</v>
      </c>
      <c r="E391" s="246"/>
      <c r="F391" s="101"/>
      <c r="G391" s="544"/>
      <c r="H391" s="546"/>
      <c r="I391" s="97"/>
      <c r="J391" s="250"/>
      <c r="K391" s="620"/>
      <c r="L391" s="517"/>
      <c r="M391" s="299"/>
      <c r="N391" s="296"/>
      <c r="O391" s="296"/>
      <c r="P391" s="296"/>
      <c r="Q391" s="296"/>
    </row>
    <row r="392" spans="4:17" s="216" customFormat="1" ht="15" customHeight="1" x14ac:dyDescent="0.25">
      <c r="D392" s="243">
        <v>390</v>
      </c>
      <c r="E392" s="246"/>
      <c r="F392" s="101"/>
      <c r="G392" s="544"/>
      <c r="H392" s="546"/>
      <c r="I392" s="97"/>
      <c r="J392" s="250"/>
      <c r="K392" s="620"/>
      <c r="L392" s="517"/>
      <c r="M392" s="299"/>
      <c r="N392" s="296"/>
      <c r="O392" s="296"/>
      <c r="P392" s="296"/>
      <c r="Q392" s="296"/>
    </row>
    <row r="393" spans="4:17" s="216" customFormat="1" ht="15" customHeight="1" x14ac:dyDescent="0.25">
      <c r="D393" s="243">
        <v>391</v>
      </c>
      <c r="E393" s="246"/>
      <c r="F393" s="101"/>
      <c r="G393" s="544"/>
      <c r="H393" s="546"/>
      <c r="I393" s="97"/>
      <c r="J393" s="250"/>
      <c r="K393" s="620"/>
      <c r="L393" s="517"/>
      <c r="M393" s="299"/>
      <c r="N393" s="296"/>
      <c r="O393" s="296"/>
      <c r="P393" s="296"/>
      <c r="Q393" s="296"/>
    </row>
    <row r="394" spans="4:17" s="216" customFormat="1" ht="15" customHeight="1" x14ac:dyDescent="0.25">
      <c r="D394" s="243">
        <v>392</v>
      </c>
      <c r="E394" s="246"/>
      <c r="F394" s="101"/>
      <c r="G394" s="544"/>
      <c r="H394" s="546"/>
      <c r="I394" s="97"/>
      <c r="J394" s="250"/>
      <c r="K394" s="620"/>
      <c r="L394" s="517"/>
      <c r="M394" s="299"/>
      <c r="N394" s="296"/>
      <c r="O394" s="296"/>
      <c r="P394" s="296"/>
      <c r="Q394" s="296"/>
    </row>
    <row r="395" spans="4:17" s="216" customFormat="1" ht="15" customHeight="1" x14ac:dyDescent="0.25">
      <c r="D395" s="243">
        <v>393</v>
      </c>
      <c r="E395" s="246"/>
      <c r="F395" s="101"/>
      <c r="G395" s="544"/>
      <c r="H395" s="546"/>
      <c r="I395" s="97"/>
      <c r="J395" s="250"/>
      <c r="K395" s="620"/>
      <c r="L395" s="517"/>
      <c r="M395" s="299"/>
      <c r="N395" s="296"/>
      <c r="O395" s="296"/>
      <c r="P395" s="296"/>
      <c r="Q395" s="296"/>
    </row>
    <row r="396" spans="4:17" s="216" customFormat="1" ht="15" customHeight="1" x14ac:dyDescent="0.25">
      <c r="D396" s="243">
        <v>394</v>
      </c>
      <c r="E396" s="246"/>
      <c r="F396" s="101"/>
      <c r="G396" s="544"/>
      <c r="H396" s="546"/>
      <c r="I396" s="97"/>
      <c r="J396" s="250"/>
      <c r="K396" s="620"/>
      <c r="L396" s="517"/>
      <c r="M396" s="299"/>
      <c r="N396" s="296"/>
      <c r="O396" s="296"/>
      <c r="P396" s="296"/>
      <c r="Q396" s="296"/>
    </row>
    <row r="397" spans="4:17" s="216" customFormat="1" ht="15" customHeight="1" x14ac:dyDescent="0.25">
      <c r="D397" s="243">
        <v>395</v>
      </c>
      <c r="E397" s="246"/>
      <c r="F397" s="101"/>
      <c r="G397" s="544"/>
      <c r="H397" s="546"/>
      <c r="I397" s="97"/>
      <c r="J397" s="250"/>
      <c r="K397" s="620"/>
      <c r="L397" s="517"/>
      <c r="M397" s="299"/>
      <c r="N397" s="296"/>
      <c r="O397" s="296"/>
      <c r="P397" s="296"/>
      <c r="Q397" s="296"/>
    </row>
    <row r="398" spans="4:17" s="216" customFormat="1" ht="15" customHeight="1" x14ac:dyDescent="0.25">
      <c r="D398" s="243">
        <v>396</v>
      </c>
      <c r="E398" s="246"/>
      <c r="F398" s="101"/>
      <c r="G398" s="544"/>
      <c r="H398" s="546"/>
      <c r="I398" s="97"/>
      <c r="J398" s="250"/>
      <c r="K398" s="620"/>
      <c r="L398" s="517"/>
      <c r="M398" s="299"/>
      <c r="N398" s="296"/>
      <c r="O398" s="296"/>
      <c r="P398" s="296"/>
      <c r="Q398" s="296"/>
    </row>
    <row r="399" spans="4:17" s="216" customFormat="1" ht="15" customHeight="1" x14ac:dyDescent="0.25">
      <c r="D399" s="243">
        <v>397</v>
      </c>
      <c r="E399" s="246"/>
      <c r="F399" s="101"/>
      <c r="G399" s="544"/>
      <c r="H399" s="546"/>
      <c r="I399" s="97"/>
      <c r="J399" s="250"/>
      <c r="K399" s="620"/>
      <c r="L399" s="517"/>
      <c r="M399" s="299"/>
      <c r="N399" s="296"/>
      <c r="O399" s="296"/>
      <c r="P399" s="296"/>
      <c r="Q399" s="296"/>
    </row>
    <row r="400" spans="4:17" s="216" customFormat="1" ht="15" customHeight="1" x14ac:dyDescent="0.25">
      <c r="D400" s="243">
        <v>398</v>
      </c>
      <c r="E400" s="246"/>
      <c r="F400" s="101"/>
      <c r="G400" s="544"/>
      <c r="H400" s="546"/>
      <c r="I400" s="97"/>
      <c r="J400" s="250"/>
      <c r="K400" s="620"/>
      <c r="L400" s="517"/>
      <c r="M400" s="299"/>
      <c r="N400" s="296"/>
      <c r="O400" s="296"/>
      <c r="P400" s="296"/>
      <c r="Q400" s="296"/>
    </row>
    <row r="401" spans="4:17" s="216" customFormat="1" ht="15" customHeight="1" x14ac:dyDescent="0.25">
      <c r="D401" s="243">
        <v>399</v>
      </c>
      <c r="E401" s="246"/>
      <c r="F401" s="101"/>
      <c r="G401" s="544"/>
      <c r="H401" s="546"/>
      <c r="I401" s="97"/>
      <c r="J401" s="250"/>
      <c r="K401" s="620"/>
      <c r="L401" s="517"/>
      <c r="M401" s="299"/>
      <c r="N401" s="296"/>
      <c r="O401" s="296"/>
      <c r="P401" s="296"/>
      <c r="Q401" s="296"/>
    </row>
    <row r="402" spans="4:17" s="216" customFormat="1" ht="15" customHeight="1" x14ac:dyDescent="0.25">
      <c r="D402" s="243">
        <v>400</v>
      </c>
      <c r="E402" s="246"/>
      <c r="F402" s="101"/>
      <c r="G402" s="544"/>
      <c r="H402" s="546"/>
      <c r="I402" s="97"/>
      <c r="J402" s="250"/>
      <c r="K402" s="620"/>
      <c r="L402" s="517"/>
      <c r="M402" s="299"/>
      <c r="N402" s="296"/>
      <c r="O402" s="296"/>
      <c r="P402" s="296"/>
      <c r="Q402" s="296"/>
    </row>
    <row r="403" spans="4:17" s="216" customFormat="1" ht="15" customHeight="1" x14ac:dyDescent="0.25">
      <c r="D403" s="243">
        <v>401</v>
      </c>
      <c r="E403" s="246"/>
      <c r="F403" s="101"/>
      <c r="G403" s="544"/>
      <c r="H403" s="546"/>
      <c r="I403" s="97"/>
      <c r="J403" s="250"/>
      <c r="K403" s="620"/>
      <c r="L403" s="517"/>
      <c r="M403" s="299"/>
      <c r="N403" s="296"/>
      <c r="O403" s="296"/>
      <c r="P403" s="296"/>
      <c r="Q403" s="296"/>
    </row>
    <row r="404" spans="4:17" s="216" customFormat="1" ht="15" customHeight="1" x14ac:dyDescent="0.25">
      <c r="D404" s="243">
        <v>402</v>
      </c>
      <c r="E404" s="246"/>
      <c r="F404" s="101"/>
      <c r="G404" s="544"/>
      <c r="H404" s="546"/>
      <c r="I404" s="97"/>
      <c r="J404" s="250"/>
      <c r="K404" s="620"/>
      <c r="L404" s="517"/>
      <c r="M404" s="299"/>
      <c r="N404" s="296"/>
      <c r="O404" s="296"/>
      <c r="P404" s="296"/>
      <c r="Q404" s="296"/>
    </row>
    <row r="405" spans="4:17" s="216" customFormat="1" ht="15" customHeight="1" x14ac:dyDescent="0.25">
      <c r="D405" s="243">
        <v>403</v>
      </c>
      <c r="E405" s="246"/>
      <c r="F405" s="101"/>
      <c r="G405" s="544"/>
      <c r="H405" s="546"/>
      <c r="I405" s="97"/>
      <c r="J405" s="250"/>
      <c r="K405" s="620"/>
      <c r="L405" s="517"/>
      <c r="M405" s="299"/>
      <c r="N405" s="296"/>
      <c r="O405" s="296"/>
      <c r="P405" s="296"/>
      <c r="Q405" s="296"/>
    </row>
    <row r="406" spans="4:17" s="216" customFormat="1" ht="15" customHeight="1" x14ac:dyDescent="0.25">
      <c r="D406" s="243">
        <v>404</v>
      </c>
      <c r="E406" s="246"/>
      <c r="F406" s="101"/>
      <c r="G406" s="544"/>
      <c r="H406" s="546"/>
      <c r="I406" s="97"/>
      <c r="J406" s="250"/>
      <c r="K406" s="620"/>
      <c r="L406" s="517"/>
      <c r="M406" s="299"/>
      <c r="N406" s="296"/>
      <c r="O406" s="296"/>
      <c r="P406" s="296"/>
      <c r="Q406" s="296"/>
    </row>
    <row r="407" spans="4:17" s="216" customFormat="1" ht="15" customHeight="1" x14ac:dyDescent="0.25">
      <c r="D407" s="243">
        <v>405</v>
      </c>
      <c r="E407" s="246"/>
      <c r="F407" s="101"/>
      <c r="G407" s="544"/>
      <c r="H407" s="546"/>
      <c r="I407" s="97"/>
      <c r="J407" s="250"/>
      <c r="K407" s="620"/>
      <c r="L407" s="517"/>
      <c r="M407" s="299"/>
      <c r="N407" s="296"/>
      <c r="O407" s="296"/>
      <c r="P407" s="296"/>
      <c r="Q407" s="296"/>
    </row>
    <row r="408" spans="4:17" s="216" customFormat="1" ht="15" customHeight="1" x14ac:dyDescent="0.25">
      <c r="D408" s="243">
        <v>406</v>
      </c>
      <c r="E408" s="246"/>
      <c r="F408" s="101"/>
      <c r="G408" s="544"/>
      <c r="H408" s="546"/>
      <c r="I408" s="97"/>
      <c r="J408" s="250"/>
      <c r="K408" s="620"/>
      <c r="L408" s="517"/>
      <c r="M408" s="299"/>
      <c r="N408" s="296"/>
      <c r="O408" s="296"/>
      <c r="P408" s="296"/>
      <c r="Q408" s="296"/>
    </row>
    <row r="409" spans="4:17" s="216" customFormat="1" ht="15" customHeight="1" x14ac:dyDescent="0.25">
      <c r="D409" s="243">
        <v>407</v>
      </c>
      <c r="E409" s="246"/>
      <c r="F409" s="101"/>
      <c r="G409" s="544"/>
      <c r="H409" s="546"/>
      <c r="I409" s="97"/>
      <c r="J409" s="250"/>
      <c r="K409" s="620"/>
      <c r="L409" s="517"/>
      <c r="M409" s="299"/>
      <c r="N409" s="296"/>
      <c r="O409" s="296"/>
      <c r="P409" s="296"/>
      <c r="Q409" s="296"/>
    </row>
    <row r="410" spans="4:17" s="216" customFormat="1" ht="15" customHeight="1" x14ac:dyDescent="0.25">
      <c r="D410" s="243">
        <v>408</v>
      </c>
      <c r="E410" s="246"/>
      <c r="F410" s="101"/>
      <c r="G410" s="544"/>
      <c r="H410" s="546"/>
      <c r="I410" s="97"/>
      <c r="J410" s="250"/>
      <c r="K410" s="620"/>
      <c r="L410" s="517"/>
      <c r="M410" s="299"/>
      <c r="N410" s="296"/>
      <c r="O410" s="296"/>
      <c r="P410" s="296"/>
      <c r="Q410" s="296"/>
    </row>
    <row r="411" spans="4:17" s="216" customFormat="1" ht="15" customHeight="1" x14ac:dyDescent="0.25">
      <c r="D411" s="243">
        <v>409</v>
      </c>
      <c r="E411" s="246"/>
      <c r="F411" s="101"/>
      <c r="G411" s="544"/>
      <c r="H411" s="546"/>
      <c r="I411" s="97"/>
      <c r="J411" s="250"/>
      <c r="K411" s="620"/>
      <c r="L411" s="517"/>
      <c r="M411" s="299"/>
      <c r="N411" s="296"/>
      <c r="O411" s="296"/>
      <c r="P411" s="296"/>
      <c r="Q411" s="296"/>
    </row>
    <row r="412" spans="4:17" s="216" customFormat="1" ht="15" customHeight="1" x14ac:dyDescent="0.25">
      <c r="D412" s="243">
        <v>410</v>
      </c>
      <c r="E412" s="246"/>
      <c r="F412" s="101"/>
      <c r="G412" s="544"/>
      <c r="H412" s="546"/>
      <c r="I412" s="97"/>
      <c r="J412" s="250"/>
      <c r="K412" s="620"/>
      <c r="L412" s="517"/>
      <c r="M412" s="299"/>
      <c r="N412" s="296"/>
      <c r="O412" s="296"/>
      <c r="P412" s="296"/>
      <c r="Q412" s="296"/>
    </row>
    <row r="413" spans="4:17" s="216" customFormat="1" ht="15" customHeight="1" x14ac:dyDescent="0.25">
      <c r="D413" s="243">
        <v>411</v>
      </c>
      <c r="E413" s="246"/>
      <c r="F413" s="101"/>
      <c r="G413" s="544"/>
      <c r="H413" s="546"/>
      <c r="I413" s="97"/>
      <c r="J413" s="250"/>
      <c r="K413" s="620"/>
      <c r="L413" s="517"/>
      <c r="M413" s="299"/>
      <c r="N413" s="296"/>
      <c r="O413" s="296"/>
      <c r="P413" s="296"/>
      <c r="Q413" s="296"/>
    </row>
    <row r="414" spans="4:17" s="216" customFormat="1" ht="15" customHeight="1" x14ac:dyDescent="0.25">
      <c r="D414" s="243">
        <v>412</v>
      </c>
      <c r="E414" s="246"/>
      <c r="F414" s="101"/>
      <c r="G414" s="544"/>
      <c r="H414" s="546"/>
      <c r="I414" s="97"/>
      <c r="J414" s="250"/>
      <c r="K414" s="620"/>
      <c r="L414" s="517"/>
      <c r="M414" s="299"/>
      <c r="N414" s="296"/>
      <c r="O414" s="296"/>
      <c r="P414" s="296"/>
      <c r="Q414" s="296"/>
    </row>
    <row r="415" spans="4:17" s="216" customFormat="1" ht="15" customHeight="1" x14ac:dyDescent="0.25">
      <c r="D415" s="243">
        <v>413</v>
      </c>
      <c r="E415" s="246"/>
      <c r="F415" s="101"/>
      <c r="G415" s="544"/>
      <c r="H415" s="546"/>
      <c r="I415" s="97"/>
      <c r="J415" s="250"/>
      <c r="K415" s="620"/>
      <c r="L415" s="517"/>
      <c r="M415" s="299"/>
      <c r="N415" s="296"/>
      <c r="O415" s="296"/>
      <c r="P415" s="296"/>
      <c r="Q415" s="296"/>
    </row>
    <row r="416" spans="4:17" s="216" customFormat="1" ht="15" customHeight="1" x14ac:dyDescent="0.25">
      <c r="D416" s="243">
        <v>414</v>
      </c>
      <c r="E416" s="246"/>
      <c r="F416" s="101"/>
      <c r="G416" s="544"/>
      <c r="H416" s="546"/>
      <c r="I416" s="97"/>
      <c r="J416" s="250"/>
      <c r="K416" s="620"/>
      <c r="L416" s="517"/>
      <c r="M416" s="299"/>
      <c r="N416" s="296"/>
      <c r="O416" s="296"/>
      <c r="P416" s="296"/>
      <c r="Q416" s="296"/>
    </row>
    <row r="417" spans="4:17" s="216" customFormat="1" ht="15" customHeight="1" x14ac:dyDescent="0.25">
      <c r="D417" s="243">
        <v>415</v>
      </c>
      <c r="E417" s="246"/>
      <c r="F417" s="101"/>
      <c r="G417" s="544"/>
      <c r="H417" s="546"/>
      <c r="I417" s="97"/>
      <c r="J417" s="250"/>
      <c r="K417" s="620"/>
      <c r="L417" s="517"/>
      <c r="M417" s="299"/>
      <c r="N417" s="296"/>
      <c r="O417" s="296"/>
      <c r="P417" s="296"/>
      <c r="Q417" s="296"/>
    </row>
    <row r="418" spans="4:17" s="216" customFormat="1" ht="15" customHeight="1" x14ac:dyDescent="0.25">
      <c r="D418" s="243">
        <v>416</v>
      </c>
      <c r="E418" s="246"/>
      <c r="F418" s="101"/>
      <c r="G418" s="544"/>
      <c r="H418" s="546"/>
      <c r="I418" s="97"/>
      <c r="J418" s="250"/>
      <c r="K418" s="620"/>
      <c r="L418" s="517"/>
      <c r="M418" s="299"/>
      <c r="N418" s="296"/>
      <c r="O418" s="296"/>
      <c r="P418" s="296"/>
      <c r="Q418" s="296"/>
    </row>
    <row r="419" spans="4:17" s="216" customFormat="1" ht="15" customHeight="1" x14ac:dyDescent="0.25">
      <c r="D419" s="243">
        <v>417</v>
      </c>
      <c r="E419" s="246"/>
      <c r="F419" s="101"/>
      <c r="G419" s="544"/>
      <c r="H419" s="546"/>
      <c r="I419" s="97"/>
      <c r="J419" s="250"/>
      <c r="K419" s="620"/>
      <c r="L419" s="517"/>
      <c r="M419" s="299"/>
      <c r="N419" s="296"/>
      <c r="O419" s="296"/>
      <c r="P419" s="296"/>
      <c r="Q419" s="296"/>
    </row>
    <row r="420" spans="4:17" s="216" customFormat="1" ht="15" customHeight="1" x14ac:dyDescent="0.25">
      <c r="D420" s="243">
        <v>418</v>
      </c>
      <c r="E420" s="246"/>
      <c r="F420" s="101"/>
      <c r="G420" s="544"/>
      <c r="H420" s="546"/>
      <c r="I420" s="97"/>
      <c r="J420" s="250"/>
      <c r="K420" s="620"/>
      <c r="L420" s="517"/>
      <c r="M420" s="299"/>
      <c r="N420" s="296"/>
      <c r="O420" s="296"/>
      <c r="P420" s="296"/>
      <c r="Q420" s="296"/>
    </row>
    <row r="421" spans="4:17" s="216" customFormat="1" ht="15" customHeight="1" x14ac:dyDescent="0.25">
      <c r="D421" s="243">
        <v>419</v>
      </c>
      <c r="E421" s="246"/>
      <c r="F421" s="101"/>
      <c r="G421" s="544"/>
      <c r="H421" s="546"/>
      <c r="I421" s="97"/>
      <c r="J421" s="250"/>
      <c r="K421" s="620"/>
      <c r="L421" s="517"/>
      <c r="M421" s="299"/>
      <c r="N421" s="296"/>
      <c r="O421" s="296"/>
      <c r="P421" s="296"/>
      <c r="Q421" s="296"/>
    </row>
    <row r="422" spans="4:17" s="216" customFormat="1" ht="15" customHeight="1" x14ac:dyDescent="0.25">
      <c r="D422" s="243">
        <v>420</v>
      </c>
      <c r="E422" s="246"/>
      <c r="F422" s="101"/>
      <c r="G422" s="544"/>
      <c r="H422" s="546"/>
      <c r="I422" s="97"/>
      <c r="J422" s="250"/>
      <c r="K422" s="620"/>
      <c r="L422" s="517"/>
      <c r="M422" s="299"/>
      <c r="N422" s="296"/>
      <c r="O422" s="296"/>
      <c r="P422" s="296"/>
      <c r="Q422" s="296"/>
    </row>
    <row r="423" spans="4:17" s="216" customFormat="1" ht="15" customHeight="1" x14ac:dyDescent="0.25">
      <c r="D423" s="243">
        <v>421</v>
      </c>
      <c r="E423" s="246"/>
      <c r="F423" s="101"/>
      <c r="G423" s="544"/>
      <c r="H423" s="546"/>
      <c r="I423" s="97"/>
      <c r="J423" s="250"/>
      <c r="K423" s="620"/>
      <c r="L423" s="517"/>
      <c r="M423" s="299"/>
      <c r="N423" s="296"/>
      <c r="O423" s="296"/>
      <c r="P423" s="296"/>
      <c r="Q423" s="296"/>
    </row>
    <row r="424" spans="4:17" s="216" customFormat="1" ht="15" customHeight="1" x14ac:dyDescent="0.25">
      <c r="D424" s="243">
        <v>422</v>
      </c>
      <c r="E424" s="246"/>
      <c r="F424" s="101"/>
      <c r="G424" s="544"/>
      <c r="H424" s="546"/>
      <c r="I424" s="97"/>
      <c r="J424" s="250"/>
      <c r="K424" s="620"/>
      <c r="L424" s="517"/>
      <c r="M424" s="299"/>
      <c r="N424" s="296"/>
      <c r="O424" s="296"/>
      <c r="P424" s="296"/>
      <c r="Q424" s="296"/>
    </row>
    <row r="425" spans="4:17" s="216" customFormat="1" ht="15" customHeight="1" x14ac:dyDescent="0.25">
      <c r="D425" s="243">
        <v>423</v>
      </c>
      <c r="E425" s="246"/>
      <c r="F425" s="101"/>
      <c r="G425" s="544"/>
      <c r="H425" s="546"/>
      <c r="I425" s="97"/>
      <c r="J425" s="250"/>
      <c r="K425" s="620"/>
      <c r="L425" s="517"/>
      <c r="M425" s="299"/>
      <c r="N425" s="296"/>
      <c r="O425" s="296"/>
      <c r="P425" s="296"/>
      <c r="Q425" s="296"/>
    </row>
    <row r="426" spans="4:17" s="216" customFormat="1" ht="15" customHeight="1" x14ac:dyDescent="0.25">
      <c r="D426" s="243">
        <v>424</v>
      </c>
      <c r="E426" s="246"/>
      <c r="F426" s="101"/>
      <c r="G426" s="544"/>
      <c r="H426" s="546"/>
      <c r="I426" s="97"/>
      <c r="J426" s="250"/>
      <c r="K426" s="620"/>
      <c r="L426" s="517"/>
      <c r="M426" s="299"/>
      <c r="N426" s="296"/>
      <c r="O426" s="296"/>
      <c r="P426" s="296"/>
      <c r="Q426" s="296"/>
    </row>
    <row r="427" spans="4:17" s="216" customFormat="1" ht="15" customHeight="1" x14ac:dyDescent="0.25">
      <c r="D427" s="243">
        <v>425</v>
      </c>
      <c r="E427" s="246"/>
      <c r="F427" s="101"/>
      <c r="G427" s="544"/>
      <c r="H427" s="546"/>
      <c r="I427" s="97"/>
      <c r="J427" s="250"/>
      <c r="K427" s="620"/>
      <c r="L427" s="517"/>
      <c r="M427" s="299"/>
      <c r="N427" s="296"/>
      <c r="O427" s="296"/>
      <c r="P427" s="296"/>
      <c r="Q427" s="296"/>
    </row>
    <row r="428" spans="4:17" s="216" customFormat="1" ht="15" customHeight="1" x14ac:dyDescent="0.25">
      <c r="D428" s="243">
        <v>426</v>
      </c>
      <c r="E428" s="246"/>
      <c r="F428" s="101"/>
      <c r="G428" s="544"/>
      <c r="H428" s="546"/>
      <c r="I428" s="97"/>
      <c r="J428" s="250"/>
      <c r="K428" s="620"/>
      <c r="L428" s="517"/>
      <c r="M428" s="299"/>
      <c r="N428" s="296"/>
      <c r="O428" s="296"/>
      <c r="P428" s="296"/>
      <c r="Q428" s="296"/>
    </row>
    <row r="429" spans="4:17" s="216" customFormat="1" ht="15" customHeight="1" x14ac:dyDescent="0.25">
      <c r="D429" s="243">
        <v>427</v>
      </c>
      <c r="E429" s="246"/>
      <c r="F429" s="101"/>
      <c r="G429" s="544"/>
      <c r="H429" s="546"/>
      <c r="I429" s="97"/>
      <c r="J429" s="250"/>
      <c r="K429" s="620"/>
      <c r="L429" s="517"/>
      <c r="M429" s="299"/>
      <c r="N429" s="296"/>
      <c r="O429" s="296"/>
      <c r="P429" s="296"/>
      <c r="Q429" s="296"/>
    </row>
    <row r="430" spans="4:17" s="216" customFormat="1" ht="15" customHeight="1" x14ac:dyDescent="0.25">
      <c r="D430" s="243">
        <v>428</v>
      </c>
      <c r="E430" s="246"/>
      <c r="F430" s="101"/>
      <c r="G430" s="544"/>
      <c r="H430" s="546"/>
      <c r="I430" s="97"/>
      <c r="J430" s="250"/>
      <c r="K430" s="620"/>
      <c r="L430" s="517"/>
      <c r="M430" s="299"/>
      <c r="N430" s="296"/>
      <c r="O430" s="296"/>
      <c r="P430" s="296"/>
      <c r="Q430" s="296"/>
    </row>
    <row r="431" spans="4:17" s="216" customFormat="1" ht="15" customHeight="1" x14ac:dyDescent="0.25">
      <c r="D431" s="243">
        <v>429</v>
      </c>
      <c r="E431" s="246"/>
      <c r="F431" s="101"/>
      <c r="G431" s="544"/>
      <c r="H431" s="546"/>
      <c r="I431" s="97"/>
      <c r="J431" s="250"/>
      <c r="K431" s="620"/>
      <c r="L431" s="517"/>
      <c r="M431" s="299"/>
      <c r="N431" s="296"/>
      <c r="O431" s="296"/>
      <c r="P431" s="296"/>
      <c r="Q431" s="296"/>
    </row>
    <row r="432" spans="4:17" s="216" customFormat="1" ht="15" customHeight="1" x14ac:dyDescent="0.25">
      <c r="D432" s="243">
        <v>430</v>
      </c>
      <c r="E432" s="246"/>
      <c r="F432" s="101"/>
      <c r="G432" s="544"/>
      <c r="H432" s="546"/>
      <c r="I432" s="97"/>
      <c r="J432" s="250"/>
      <c r="K432" s="620"/>
      <c r="L432" s="517"/>
      <c r="M432" s="299"/>
      <c r="N432" s="296"/>
      <c r="O432" s="296"/>
      <c r="P432" s="296"/>
      <c r="Q432" s="296"/>
    </row>
    <row r="433" spans="4:17" s="216" customFormat="1" ht="15" customHeight="1" x14ac:dyDescent="0.25">
      <c r="D433" s="243">
        <v>431</v>
      </c>
      <c r="E433" s="246"/>
      <c r="F433" s="101"/>
      <c r="G433" s="544"/>
      <c r="H433" s="546"/>
      <c r="I433" s="97"/>
      <c r="J433" s="250"/>
      <c r="K433" s="620"/>
      <c r="L433" s="517"/>
      <c r="M433" s="299"/>
      <c r="N433" s="296"/>
      <c r="O433" s="296"/>
      <c r="P433" s="296"/>
      <c r="Q433" s="296"/>
    </row>
    <row r="434" spans="4:17" s="216" customFormat="1" ht="15" customHeight="1" x14ac:dyDescent="0.25">
      <c r="D434" s="243">
        <v>432</v>
      </c>
      <c r="E434" s="246"/>
      <c r="F434" s="101"/>
      <c r="G434" s="544"/>
      <c r="H434" s="546"/>
      <c r="I434" s="97"/>
      <c r="J434" s="250"/>
      <c r="K434" s="620"/>
      <c r="L434" s="517"/>
      <c r="M434" s="299"/>
      <c r="N434" s="296"/>
      <c r="O434" s="296"/>
      <c r="P434" s="296"/>
      <c r="Q434" s="296"/>
    </row>
    <row r="435" spans="4:17" s="216" customFormat="1" ht="15" customHeight="1" x14ac:dyDescent="0.25">
      <c r="D435" s="243">
        <v>433</v>
      </c>
      <c r="E435" s="246"/>
      <c r="F435" s="101"/>
      <c r="G435" s="544"/>
      <c r="H435" s="546"/>
      <c r="I435" s="97"/>
      <c r="J435" s="250"/>
      <c r="K435" s="620"/>
      <c r="L435" s="517"/>
      <c r="M435" s="299"/>
      <c r="N435" s="296"/>
      <c r="O435" s="296"/>
      <c r="P435" s="296"/>
      <c r="Q435" s="296"/>
    </row>
    <row r="436" spans="4:17" s="216" customFormat="1" ht="15" customHeight="1" x14ac:dyDescent="0.25">
      <c r="D436" s="243">
        <v>434</v>
      </c>
      <c r="E436" s="246"/>
      <c r="F436" s="101"/>
      <c r="G436" s="544"/>
      <c r="H436" s="546"/>
      <c r="I436" s="97"/>
      <c r="J436" s="250"/>
      <c r="K436" s="620"/>
      <c r="L436" s="517"/>
      <c r="M436" s="299"/>
      <c r="N436" s="296"/>
      <c r="O436" s="296"/>
      <c r="P436" s="296"/>
      <c r="Q436" s="296"/>
    </row>
    <row r="437" spans="4:17" s="216" customFormat="1" ht="15" customHeight="1" x14ac:dyDescent="0.25">
      <c r="D437" s="243">
        <v>435</v>
      </c>
      <c r="E437" s="246"/>
      <c r="F437" s="101"/>
      <c r="G437" s="544"/>
      <c r="H437" s="546"/>
      <c r="I437" s="97"/>
      <c r="J437" s="250"/>
      <c r="K437" s="620"/>
      <c r="L437" s="517"/>
      <c r="M437" s="299"/>
      <c r="N437" s="296"/>
      <c r="O437" s="296"/>
      <c r="P437" s="296"/>
      <c r="Q437" s="296"/>
    </row>
    <row r="438" spans="4:17" s="216" customFormat="1" ht="15" customHeight="1" x14ac:dyDescent="0.25">
      <c r="D438" s="243">
        <v>436</v>
      </c>
      <c r="E438" s="246"/>
      <c r="F438" s="101"/>
      <c r="G438" s="544"/>
      <c r="H438" s="546"/>
      <c r="I438" s="97"/>
      <c r="J438" s="250"/>
      <c r="K438" s="620"/>
      <c r="L438" s="517"/>
      <c r="M438" s="299"/>
      <c r="N438" s="296"/>
      <c r="O438" s="296"/>
      <c r="P438" s="296"/>
      <c r="Q438" s="296"/>
    </row>
    <row r="439" spans="4:17" s="216" customFormat="1" ht="15" customHeight="1" x14ac:dyDescent="0.25">
      <c r="D439" s="243">
        <v>437</v>
      </c>
      <c r="E439" s="246"/>
      <c r="F439" s="101"/>
      <c r="G439" s="544"/>
      <c r="H439" s="546"/>
      <c r="I439" s="97"/>
      <c r="J439" s="250"/>
      <c r="K439" s="620"/>
      <c r="L439" s="517"/>
      <c r="M439" s="299"/>
      <c r="N439" s="296"/>
      <c r="O439" s="296"/>
      <c r="P439" s="296"/>
      <c r="Q439" s="296"/>
    </row>
    <row r="440" spans="4:17" s="216" customFormat="1" ht="15" customHeight="1" x14ac:dyDescent="0.25">
      <c r="D440" s="243">
        <v>438</v>
      </c>
      <c r="E440" s="246"/>
      <c r="F440" s="101"/>
      <c r="G440" s="544"/>
      <c r="H440" s="546"/>
      <c r="I440" s="97"/>
      <c r="J440" s="250"/>
      <c r="K440" s="620"/>
      <c r="L440" s="517"/>
      <c r="M440" s="299"/>
      <c r="N440" s="296"/>
      <c r="O440" s="296"/>
      <c r="P440" s="296"/>
      <c r="Q440" s="296"/>
    </row>
    <row r="441" spans="4:17" s="216" customFormat="1" ht="15" customHeight="1" x14ac:dyDescent="0.25">
      <c r="D441" s="243">
        <v>439</v>
      </c>
      <c r="E441" s="246"/>
      <c r="F441" s="101"/>
      <c r="G441" s="544"/>
      <c r="H441" s="546"/>
      <c r="I441" s="97"/>
      <c r="J441" s="250"/>
      <c r="K441" s="620"/>
      <c r="L441" s="517"/>
      <c r="M441" s="299"/>
      <c r="N441" s="296"/>
      <c r="O441" s="296"/>
      <c r="P441" s="296"/>
      <c r="Q441" s="296"/>
    </row>
    <row r="442" spans="4:17" s="216" customFormat="1" ht="15" customHeight="1" x14ac:dyDescent="0.25">
      <c r="D442" s="243">
        <v>440</v>
      </c>
      <c r="E442" s="246"/>
      <c r="F442" s="101"/>
      <c r="G442" s="544"/>
      <c r="H442" s="546"/>
      <c r="I442" s="97"/>
      <c r="J442" s="250"/>
      <c r="K442" s="620"/>
      <c r="L442" s="517"/>
      <c r="M442" s="299"/>
      <c r="N442" s="296"/>
      <c r="O442" s="296"/>
      <c r="P442" s="296"/>
      <c r="Q442" s="296"/>
    </row>
    <row r="443" spans="4:17" s="216" customFormat="1" ht="15" customHeight="1" x14ac:dyDescent="0.25">
      <c r="D443" s="243">
        <v>441</v>
      </c>
      <c r="E443" s="246"/>
      <c r="F443" s="101"/>
      <c r="G443" s="544"/>
      <c r="H443" s="546"/>
      <c r="I443" s="97"/>
      <c r="J443" s="250"/>
      <c r="K443" s="620"/>
      <c r="L443" s="517"/>
      <c r="M443" s="299"/>
      <c r="N443" s="296"/>
      <c r="O443" s="296"/>
      <c r="P443" s="296"/>
      <c r="Q443" s="296"/>
    </row>
    <row r="444" spans="4:17" s="216" customFormat="1" ht="15" customHeight="1" x14ac:dyDescent="0.25">
      <c r="D444" s="243">
        <v>442</v>
      </c>
      <c r="E444" s="246"/>
      <c r="F444" s="101"/>
      <c r="G444" s="544"/>
      <c r="H444" s="546"/>
      <c r="I444" s="97"/>
      <c r="J444" s="250"/>
      <c r="K444" s="620"/>
      <c r="L444" s="517"/>
      <c r="M444" s="299"/>
      <c r="N444" s="296"/>
      <c r="O444" s="296"/>
      <c r="P444" s="296"/>
      <c r="Q444" s="296"/>
    </row>
    <row r="445" spans="4:17" s="216" customFormat="1" ht="15" customHeight="1" x14ac:dyDescent="0.25">
      <c r="D445" s="243">
        <v>443</v>
      </c>
      <c r="E445" s="246"/>
      <c r="F445" s="101"/>
      <c r="G445" s="544"/>
      <c r="H445" s="546"/>
      <c r="I445" s="97"/>
      <c r="J445" s="250"/>
      <c r="K445" s="620"/>
      <c r="L445" s="517"/>
      <c r="M445" s="299"/>
      <c r="N445" s="296"/>
      <c r="O445" s="296"/>
      <c r="P445" s="296"/>
      <c r="Q445" s="296"/>
    </row>
    <row r="446" spans="4:17" s="216" customFormat="1" ht="15" customHeight="1" x14ac:dyDescent="0.25">
      <c r="D446" s="243">
        <v>444</v>
      </c>
      <c r="E446" s="246"/>
      <c r="F446" s="101"/>
      <c r="G446" s="544"/>
      <c r="H446" s="546"/>
      <c r="I446" s="97"/>
      <c r="J446" s="250"/>
      <c r="K446" s="620"/>
      <c r="L446" s="517"/>
      <c r="M446" s="299"/>
      <c r="N446" s="296"/>
      <c r="O446" s="296"/>
      <c r="P446" s="296"/>
      <c r="Q446" s="296"/>
    </row>
    <row r="447" spans="4:17" s="216" customFormat="1" ht="15" customHeight="1" x14ac:dyDescent="0.25">
      <c r="D447" s="243">
        <v>445</v>
      </c>
      <c r="E447" s="246"/>
      <c r="F447" s="101"/>
      <c r="G447" s="544"/>
      <c r="H447" s="546"/>
      <c r="I447" s="97"/>
      <c r="J447" s="250"/>
      <c r="K447" s="620"/>
      <c r="L447" s="517"/>
      <c r="M447" s="299"/>
      <c r="N447" s="296"/>
      <c r="O447" s="296"/>
      <c r="P447" s="296"/>
      <c r="Q447" s="296"/>
    </row>
    <row r="448" spans="4:17" s="216" customFormat="1" ht="15" customHeight="1" x14ac:dyDescent="0.25">
      <c r="D448" s="243">
        <v>446</v>
      </c>
      <c r="E448" s="246"/>
      <c r="F448" s="101"/>
      <c r="G448" s="544"/>
      <c r="H448" s="546"/>
      <c r="I448" s="97"/>
      <c r="J448" s="250"/>
      <c r="K448" s="620"/>
      <c r="L448" s="517"/>
      <c r="M448" s="299"/>
      <c r="N448" s="296"/>
      <c r="O448" s="296"/>
      <c r="P448" s="296"/>
      <c r="Q448" s="296"/>
    </row>
    <row r="449" spans="4:17" s="216" customFormat="1" ht="15" customHeight="1" x14ac:dyDescent="0.25">
      <c r="D449" s="243">
        <v>447</v>
      </c>
      <c r="E449" s="246"/>
      <c r="F449" s="101"/>
      <c r="G449" s="544"/>
      <c r="H449" s="546"/>
      <c r="I449" s="97"/>
      <c r="J449" s="250"/>
      <c r="K449" s="620"/>
      <c r="L449" s="517"/>
      <c r="M449" s="299"/>
      <c r="N449" s="296"/>
      <c r="O449" s="296"/>
      <c r="P449" s="296"/>
      <c r="Q449" s="296"/>
    </row>
    <row r="450" spans="4:17" s="216" customFormat="1" ht="15" customHeight="1" x14ac:dyDescent="0.25">
      <c r="D450" s="243">
        <v>448</v>
      </c>
      <c r="E450" s="246"/>
      <c r="F450" s="101"/>
      <c r="G450" s="544"/>
      <c r="H450" s="546"/>
      <c r="I450" s="97"/>
      <c r="J450" s="250"/>
      <c r="K450" s="620"/>
      <c r="L450" s="517"/>
      <c r="M450" s="299"/>
      <c r="N450" s="296"/>
      <c r="O450" s="296"/>
      <c r="P450" s="296"/>
      <c r="Q450" s="296"/>
    </row>
    <row r="451" spans="4:17" s="216" customFormat="1" ht="15" customHeight="1" x14ac:dyDescent="0.25">
      <c r="D451" s="243">
        <v>449</v>
      </c>
      <c r="E451" s="246"/>
      <c r="F451" s="101"/>
      <c r="G451" s="544"/>
      <c r="H451" s="546"/>
      <c r="I451" s="97"/>
      <c r="J451" s="250"/>
      <c r="K451" s="620"/>
      <c r="L451" s="517"/>
      <c r="M451" s="299"/>
      <c r="N451" s="296"/>
      <c r="O451" s="296"/>
      <c r="P451" s="296"/>
      <c r="Q451" s="296"/>
    </row>
    <row r="452" spans="4:17" s="216" customFormat="1" ht="15" customHeight="1" x14ac:dyDescent="0.25">
      <c r="D452" s="243">
        <v>450</v>
      </c>
      <c r="E452" s="246"/>
      <c r="F452" s="101"/>
      <c r="G452" s="544"/>
      <c r="H452" s="546"/>
      <c r="I452" s="97"/>
      <c r="J452" s="250"/>
      <c r="K452" s="620"/>
      <c r="L452" s="517"/>
      <c r="M452" s="299"/>
      <c r="N452" s="296"/>
      <c r="O452" s="296"/>
      <c r="P452" s="296"/>
      <c r="Q452" s="296"/>
    </row>
    <row r="453" spans="4:17" s="216" customFormat="1" ht="15" customHeight="1" x14ac:dyDescent="0.25">
      <c r="D453" s="243">
        <v>451</v>
      </c>
      <c r="E453" s="246"/>
      <c r="F453" s="101"/>
      <c r="G453" s="544"/>
      <c r="H453" s="546"/>
      <c r="I453" s="97"/>
      <c r="J453" s="250"/>
      <c r="K453" s="620"/>
      <c r="L453" s="517"/>
      <c r="M453" s="299"/>
      <c r="N453" s="296"/>
      <c r="O453" s="296"/>
      <c r="P453" s="296"/>
      <c r="Q453" s="296"/>
    </row>
    <row r="454" spans="4:17" s="216" customFormat="1" ht="15" customHeight="1" x14ac:dyDescent="0.25">
      <c r="D454" s="243">
        <v>452</v>
      </c>
      <c r="E454" s="246"/>
      <c r="F454" s="101"/>
      <c r="G454" s="544"/>
      <c r="H454" s="546"/>
      <c r="I454" s="97"/>
      <c r="J454" s="250"/>
      <c r="K454" s="620"/>
      <c r="L454" s="517"/>
      <c r="M454" s="299"/>
      <c r="N454" s="296"/>
      <c r="O454" s="296"/>
      <c r="P454" s="296"/>
      <c r="Q454" s="296"/>
    </row>
    <row r="455" spans="4:17" s="216" customFormat="1" ht="15" customHeight="1" x14ac:dyDescent="0.25">
      <c r="D455" s="243">
        <v>453</v>
      </c>
      <c r="E455" s="246"/>
      <c r="F455" s="101"/>
      <c r="G455" s="544"/>
      <c r="H455" s="546"/>
      <c r="I455" s="97"/>
      <c r="J455" s="250"/>
      <c r="K455" s="620"/>
      <c r="L455" s="517"/>
      <c r="M455" s="299"/>
      <c r="N455" s="296"/>
      <c r="O455" s="296"/>
      <c r="P455" s="296"/>
      <c r="Q455" s="296"/>
    </row>
    <row r="456" spans="4:17" s="216" customFormat="1" ht="15" customHeight="1" x14ac:dyDescent="0.25">
      <c r="D456" s="243">
        <v>454</v>
      </c>
      <c r="E456" s="246"/>
      <c r="F456" s="101"/>
      <c r="G456" s="544"/>
      <c r="H456" s="546"/>
      <c r="I456" s="97"/>
      <c r="J456" s="250"/>
      <c r="K456" s="620"/>
      <c r="L456" s="517"/>
      <c r="M456" s="299"/>
      <c r="N456" s="296"/>
      <c r="O456" s="296"/>
      <c r="P456" s="296"/>
      <c r="Q456" s="296"/>
    </row>
    <row r="457" spans="4:17" s="216" customFormat="1" ht="15" customHeight="1" x14ac:dyDescent="0.25">
      <c r="D457" s="243">
        <v>455</v>
      </c>
      <c r="E457" s="246"/>
      <c r="F457" s="101"/>
      <c r="G457" s="544"/>
      <c r="H457" s="546"/>
      <c r="I457" s="97"/>
      <c r="J457" s="250"/>
      <c r="K457" s="620"/>
      <c r="L457" s="517"/>
      <c r="M457" s="299"/>
      <c r="N457" s="296"/>
      <c r="O457" s="296"/>
      <c r="P457" s="296"/>
      <c r="Q457" s="296"/>
    </row>
    <row r="458" spans="4:17" s="216" customFormat="1" ht="15" customHeight="1" x14ac:dyDescent="0.25">
      <c r="D458" s="243">
        <v>456</v>
      </c>
      <c r="E458" s="246"/>
      <c r="F458" s="101"/>
      <c r="G458" s="544"/>
      <c r="H458" s="546"/>
      <c r="I458" s="97"/>
      <c r="J458" s="250"/>
      <c r="K458" s="620"/>
      <c r="L458" s="517"/>
      <c r="M458" s="299"/>
      <c r="N458" s="296"/>
      <c r="O458" s="296"/>
      <c r="P458" s="296"/>
      <c r="Q458" s="296"/>
    </row>
    <row r="459" spans="4:17" s="216" customFormat="1" ht="15" customHeight="1" x14ac:dyDescent="0.25">
      <c r="D459" s="243">
        <v>457</v>
      </c>
      <c r="E459" s="246"/>
      <c r="F459" s="101"/>
      <c r="G459" s="544"/>
      <c r="H459" s="546"/>
      <c r="I459" s="97"/>
      <c r="J459" s="250"/>
      <c r="K459" s="620"/>
      <c r="L459" s="517"/>
      <c r="M459" s="299"/>
      <c r="N459" s="296"/>
      <c r="O459" s="296"/>
      <c r="P459" s="296"/>
      <c r="Q459" s="296"/>
    </row>
    <row r="460" spans="4:17" s="216" customFormat="1" ht="15" customHeight="1" x14ac:dyDescent="0.25">
      <c r="D460" s="243">
        <v>458</v>
      </c>
      <c r="E460" s="246"/>
      <c r="F460" s="101"/>
      <c r="G460" s="544"/>
      <c r="H460" s="546"/>
      <c r="I460" s="97"/>
      <c r="J460" s="250"/>
      <c r="K460" s="620"/>
      <c r="L460" s="517"/>
      <c r="M460" s="299"/>
      <c r="N460" s="296"/>
      <c r="O460" s="296"/>
      <c r="P460" s="296"/>
      <c r="Q460" s="296"/>
    </row>
    <row r="461" spans="4:17" s="216" customFormat="1" ht="15" customHeight="1" x14ac:dyDescent="0.25">
      <c r="D461" s="243">
        <v>459</v>
      </c>
      <c r="E461" s="246"/>
      <c r="F461" s="101"/>
      <c r="G461" s="544"/>
      <c r="H461" s="546"/>
      <c r="I461" s="97"/>
      <c r="J461" s="250"/>
      <c r="K461" s="620"/>
      <c r="L461" s="517"/>
      <c r="M461" s="299"/>
      <c r="N461" s="296"/>
      <c r="O461" s="296"/>
      <c r="P461" s="296"/>
      <c r="Q461" s="296"/>
    </row>
    <row r="462" spans="4:17" s="216" customFormat="1" ht="15" customHeight="1" x14ac:dyDescent="0.25">
      <c r="D462" s="243">
        <v>460</v>
      </c>
      <c r="E462" s="246"/>
      <c r="F462" s="101"/>
      <c r="G462" s="544"/>
      <c r="H462" s="546"/>
      <c r="I462" s="97"/>
      <c r="J462" s="250"/>
      <c r="K462" s="620"/>
      <c r="L462" s="517"/>
      <c r="M462" s="299"/>
      <c r="N462" s="296"/>
      <c r="O462" s="296"/>
      <c r="P462" s="296"/>
      <c r="Q462" s="296"/>
    </row>
    <row r="463" spans="4:17" s="216" customFormat="1" ht="15" customHeight="1" x14ac:dyDescent="0.25">
      <c r="D463" s="243">
        <v>461</v>
      </c>
      <c r="E463" s="246"/>
      <c r="F463" s="101"/>
      <c r="G463" s="544"/>
      <c r="H463" s="546"/>
      <c r="I463" s="97"/>
      <c r="J463" s="250"/>
      <c r="K463" s="620"/>
      <c r="L463" s="517"/>
      <c r="M463" s="299"/>
      <c r="N463" s="296"/>
      <c r="O463" s="296"/>
      <c r="P463" s="296"/>
      <c r="Q463" s="296"/>
    </row>
    <row r="464" spans="4:17" s="216" customFormat="1" ht="15" customHeight="1" x14ac:dyDescent="0.25">
      <c r="D464" s="243">
        <v>462</v>
      </c>
      <c r="E464" s="246"/>
      <c r="F464" s="101"/>
      <c r="G464" s="544"/>
      <c r="H464" s="546"/>
      <c r="I464" s="97"/>
      <c r="J464" s="250"/>
      <c r="K464" s="620"/>
      <c r="L464" s="517"/>
      <c r="M464" s="299"/>
      <c r="N464" s="296"/>
      <c r="O464" s="296"/>
      <c r="P464" s="296"/>
      <c r="Q464" s="296"/>
    </row>
    <row r="465" spans="4:17" s="216" customFormat="1" ht="15" customHeight="1" x14ac:dyDescent="0.25">
      <c r="D465" s="243">
        <v>463</v>
      </c>
      <c r="E465" s="246"/>
      <c r="F465" s="101"/>
      <c r="G465" s="544"/>
      <c r="H465" s="546"/>
      <c r="I465" s="97"/>
      <c r="J465" s="250"/>
      <c r="K465" s="620"/>
      <c r="L465" s="517"/>
      <c r="M465" s="299"/>
      <c r="N465" s="296"/>
      <c r="O465" s="296"/>
      <c r="P465" s="296"/>
      <c r="Q465" s="296"/>
    </row>
    <row r="466" spans="4:17" s="216" customFormat="1" ht="15" customHeight="1" x14ac:dyDescent="0.25">
      <c r="D466" s="243">
        <v>464</v>
      </c>
      <c r="E466" s="246"/>
      <c r="F466" s="101"/>
      <c r="G466" s="544"/>
      <c r="H466" s="546"/>
      <c r="I466" s="97"/>
      <c r="J466" s="250"/>
      <c r="K466" s="620"/>
      <c r="L466" s="517"/>
      <c r="M466" s="299"/>
      <c r="N466" s="296"/>
      <c r="O466" s="296"/>
      <c r="P466" s="296"/>
      <c r="Q466" s="296"/>
    </row>
    <row r="467" spans="4:17" s="216" customFormat="1" ht="15" customHeight="1" x14ac:dyDescent="0.25">
      <c r="D467" s="243">
        <v>465</v>
      </c>
      <c r="E467" s="246"/>
      <c r="F467" s="101"/>
      <c r="G467" s="544"/>
      <c r="H467" s="546"/>
      <c r="I467" s="97"/>
      <c r="J467" s="250"/>
      <c r="K467" s="620"/>
      <c r="L467" s="517"/>
      <c r="M467" s="299"/>
      <c r="N467" s="296"/>
      <c r="O467" s="296"/>
      <c r="P467" s="296"/>
      <c r="Q467" s="296"/>
    </row>
    <row r="468" spans="4:17" s="216" customFormat="1" ht="15" customHeight="1" x14ac:dyDescent="0.25">
      <c r="D468" s="243">
        <v>466</v>
      </c>
      <c r="E468" s="246"/>
      <c r="F468" s="101"/>
      <c r="G468" s="544"/>
      <c r="H468" s="546"/>
      <c r="I468" s="97"/>
      <c r="J468" s="250"/>
      <c r="K468" s="620"/>
      <c r="L468" s="517"/>
      <c r="M468" s="299"/>
      <c r="N468" s="296"/>
      <c r="O468" s="296"/>
      <c r="P468" s="296"/>
      <c r="Q468" s="296"/>
    </row>
    <row r="469" spans="4:17" s="216" customFormat="1" ht="15" customHeight="1" x14ac:dyDescent="0.25">
      <c r="D469" s="243">
        <v>467</v>
      </c>
      <c r="E469" s="246"/>
      <c r="F469" s="101"/>
      <c r="G469" s="544"/>
      <c r="H469" s="546"/>
      <c r="I469" s="97"/>
      <c r="J469" s="250"/>
      <c r="K469" s="620"/>
      <c r="L469" s="517"/>
      <c r="M469" s="299"/>
      <c r="N469" s="296"/>
      <c r="O469" s="296"/>
      <c r="P469" s="296"/>
      <c r="Q469" s="296"/>
    </row>
    <row r="470" spans="4:17" s="216" customFormat="1" ht="15" customHeight="1" x14ac:dyDescent="0.25">
      <c r="D470" s="243">
        <v>468</v>
      </c>
      <c r="E470" s="246"/>
      <c r="F470" s="101"/>
      <c r="G470" s="544"/>
      <c r="H470" s="546"/>
      <c r="I470" s="97"/>
      <c r="J470" s="250"/>
      <c r="K470" s="620"/>
      <c r="L470" s="517"/>
      <c r="M470" s="299"/>
      <c r="N470" s="296"/>
      <c r="O470" s="296"/>
      <c r="P470" s="296"/>
      <c r="Q470" s="296"/>
    </row>
    <row r="471" spans="4:17" s="216" customFormat="1" ht="15" customHeight="1" x14ac:dyDescent="0.25">
      <c r="D471" s="243">
        <v>469</v>
      </c>
      <c r="E471" s="246"/>
      <c r="F471" s="101"/>
      <c r="G471" s="544"/>
      <c r="H471" s="546"/>
      <c r="I471" s="97"/>
      <c r="J471" s="250"/>
      <c r="K471" s="620"/>
      <c r="L471" s="517"/>
      <c r="M471" s="299"/>
      <c r="N471" s="296"/>
      <c r="O471" s="296"/>
      <c r="P471" s="296"/>
      <c r="Q471" s="296"/>
    </row>
    <row r="472" spans="4:17" s="216" customFormat="1" ht="15" customHeight="1" x14ac:dyDescent="0.25">
      <c r="D472" s="243">
        <v>470</v>
      </c>
      <c r="E472" s="246"/>
      <c r="F472" s="101"/>
      <c r="G472" s="544"/>
      <c r="H472" s="546"/>
      <c r="I472" s="97"/>
      <c r="J472" s="250"/>
      <c r="K472" s="620"/>
      <c r="L472" s="517"/>
      <c r="M472" s="299"/>
      <c r="N472" s="296"/>
      <c r="O472" s="296"/>
      <c r="P472" s="296"/>
      <c r="Q472" s="296"/>
    </row>
    <row r="473" spans="4:17" s="216" customFormat="1" ht="15" customHeight="1" x14ac:dyDescent="0.25">
      <c r="D473" s="243">
        <v>471</v>
      </c>
      <c r="E473" s="246"/>
      <c r="F473" s="101"/>
      <c r="G473" s="544"/>
      <c r="H473" s="546"/>
      <c r="I473" s="97"/>
      <c r="J473" s="250"/>
      <c r="K473" s="620"/>
      <c r="L473" s="517"/>
      <c r="M473" s="299"/>
      <c r="N473" s="296"/>
      <c r="O473" s="296"/>
      <c r="P473" s="296"/>
      <c r="Q473" s="296"/>
    </row>
    <row r="474" spans="4:17" s="216" customFormat="1" ht="15" customHeight="1" x14ac:dyDescent="0.25">
      <c r="D474" s="243">
        <v>472</v>
      </c>
      <c r="E474" s="246"/>
      <c r="F474" s="101"/>
      <c r="G474" s="544"/>
      <c r="H474" s="546"/>
      <c r="I474" s="97"/>
      <c r="J474" s="250"/>
      <c r="K474" s="620"/>
      <c r="L474" s="517"/>
      <c r="M474" s="299"/>
      <c r="N474" s="296"/>
      <c r="O474" s="296"/>
      <c r="P474" s="296"/>
      <c r="Q474" s="296"/>
    </row>
    <row r="475" spans="4:17" s="216" customFormat="1" ht="15" customHeight="1" x14ac:dyDescent="0.25">
      <c r="D475" s="243">
        <v>473</v>
      </c>
      <c r="E475" s="246"/>
      <c r="F475" s="101"/>
      <c r="G475" s="544"/>
      <c r="H475" s="546"/>
      <c r="I475" s="97"/>
      <c r="J475" s="250"/>
      <c r="K475" s="620"/>
      <c r="L475" s="517"/>
      <c r="M475" s="299"/>
      <c r="N475" s="296"/>
      <c r="O475" s="296"/>
      <c r="P475" s="296"/>
      <c r="Q475" s="296"/>
    </row>
    <row r="476" spans="4:17" s="216" customFormat="1" ht="15" customHeight="1" x14ac:dyDescent="0.25">
      <c r="D476" s="243">
        <v>474</v>
      </c>
      <c r="E476" s="246"/>
      <c r="F476" s="101"/>
      <c r="G476" s="544"/>
      <c r="H476" s="546"/>
      <c r="I476" s="97"/>
      <c r="J476" s="250"/>
      <c r="K476" s="620"/>
      <c r="L476" s="517"/>
      <c r="M476" s="299"/>
      <c r="N476" s="296"/>
      <c r="O476" s="296"/>
      <c r="P476" s="296"/>
      <c r="Q476" s="296"/>
    </row>
    <row r="477" spans="4:17" s="216" customFormat="1" ht="15" customHeight="1" x14ac:dyDescent="0.25">
      <c r="D477" s="243">
        <v>475</v>
      </c>
      <c r="E477" s="246"/>
      <c r="F477" s="101"/>
      <c r="G477" s="544"/>
      <c r="H477" s="546"/>
      <c r="I477" s="97"/>
      <c r="J477" s="250"/>
      <c r="K477" s="620"/>
      <c r="L477" s="517"/>
      <c r="M477" s="299"/>
      <c r="N477" s="296"/>
      <c r="O477" s="296"/>
      <c r="P477" s="296"/>
      <c r="Q477" s="296"/>
    </row>
    <row r="478" spans="4:17" s="216" customFormat="1" ht="15" customHeight="1" x14ac:dyDescent="0.25">
      <c r="D478" s="243">
        <v>476</v>
      </c>
      <c r="E478" s="246"/>
      <c r="F478" s="101"/>
      <c r="G478" s="544"/>
      <c r="H478" s="546"/>
      <c r="I478" s="97"/>
      <c r="J478" s="250"/>
      <c r="K478" s="620"/>
      <c r="L478" s="517"/>
      <c r="M478" s="299"/>
      <c r="N478" s="296"/>
      <c r="O478" s="296"/>
      <c r="P478" s="296"/>
      <c r="Q478" s="296"/>
    </row>
    <row r="479" spans="4:17" s="216" customFormat="1" ht="15" customHeight="1" x14ac:dyDescent="0.25">
      <c r="D479" s="243">
        <v>477</v>
      </c>
      <c r="E479" s="246"/>
      <c r="F479" s="101"/>
      <c r="G479" s="544"/>
      <c r="H479" s="546"/>
      <c r="I479" s="97"/>
      <c r="J479" s="250"/>
      <c r="K479" s="620"/>
      <c r="L479" s="517"/>
      <c r="M479" s="299"/>
      <c r="N479" s="296"/>
      <c r="O479" s="296"/>
      <c r="P479" s="296"/>
      <c r="Q479" s="296"/>
    </row>
    <row r="480" spans="4:17" s="216" customFormat="1" ht="15" customHeight="1" x14ac:dyDescent="0.25">
      <c r="D480" s="243">
        <v>478</v>
      </c>
      <c r="E480" s="246"/>
      <c r="F480" s="101"/>
      <c r="G480" s="544"/>
      <c r="H480" s="546"/>
      <c r="I480" s="97"/>
      <c r="J480" s="250"/>
      <c r="K480" s="620"/>
      <c r="L480" s="517"/>
      <c r="M480" s="299"/>
      <c r="N480" s="296"/>
      <c r="O480" s="296"/>
      <c r="P480" s="296"/>
      <c r="Q480" s="296"/>
    </row>
    <row r="481" spans="4:17" s="216" customFormat="1" ht="15" customHeight="1" x14ac:dyDescent="0.25">
      <c r="D481" s="243">
        <v>479</v>
      </c>
      <c r="E481" s="246"/>
      <c r="F481" s="101"/>
      <c r="G481" s="544"/>
      <c r="H481" s="546"/>
      <c r="I481" s="97"/>
      <c r="J481" s="250"/>
      <c r="K481" s="620"/>
      <c r="L481" s="517"/>
      <c r="M481" s="299"/>
      <c r="N481" s="296"/>
      <c r="O481" s="296"/>
      <c r="P481" s="296"/>
      <c r="Q481" s="296"/>
    </row>
    <row r="482" spans="4:17" s="216" customFormat="1" ht="15" customHeight="1" x14ac:dyDescent="0.25">
      <c r="D482" s="243">
        <v>480</v>
      </c>
      <c r="E482" s="246"/>
      <c r="F482" s="101"/>
      <c r="G482" s="544"/>
      <c r="H482" s="546"/>
      <c r="I482" s="97"/>
      <c r="J482" s="250"/>
      <c r="K482" s="620"/>
      <c r="L482" s="517"/>
      <c r="M482" s="299"/>
      <c r="N482" s="296"/>
      <c r="O482" s="296"/>
      <c r="P482" s="296"/>
      <c r="Q482" s="296"/>
    </row>
    <row r="483" spans="4:17" s="216" customFormat="1" ht="15" customHeight="1" x14ac:dyDescent="0.25">
      <c r="D483" s="243">
        <v>481</v>
      </c>
      <c r="E483" s="246"/>
      <c r="F483" s="101"/>
      <c r="G483" s="544"/>
      <c r="H483" s="546"/>
      <c r="I483" s="97"/>
      <c r="J483" s="250"/>
      <c r="K483" s="620"/>
      <c r="L483" s="517"/>
      <c r="M483" s="299"/>
      <c r="N483" s="296"/>
      <c r="O483" s="296"/>
      <c r="P483" s="296"/>
      <c r="Q483" s="296"/>
    </row>
    <row r="484" spans="4:17" s="216" customFormat="1" ht="15" customHeight="1" x14ac:dyDescent="0.25">
      <c r="D484" s="243">
        <v>482</v>
      </c>
      <c r="E484" s="246"/>
      <c r="F484" s="101"/>
      <c r="G484" s="544"/>
      <c r="H484" s="546"/>
      <c r="I484" s="97"/>
      <c r="J484" s="250"/>
      <c r="K484" s="620"/>
      <c r="L484" s="517"/>
      <c r="M484" s="299"/>
      <c r="N484" s="296"/>
      <c r="O484" s="296"/>
      <c r="P484" s="296"/>
      <c r="Q484" s="296"/>
    </row>
    <row r="485" spans="4:17" s="216" customFormat="1" ht="15" customHeight="1" x14ac:dyDescent="0.25">
      <c r="D485" s="243">
        <v>483</v>
      </c>
      <c r="E485" s="246"/>
      <c r="F485" s="101"/>
      <c r="G485" s="544"/>
      <c r="H485" s="546"/>
      <c r="I485" s="97"/>
      <c r="J485" s="250"/>
      <c r="K485" s="620"/>
      <c r="L485" s="517"/>
      <c r="M485" s="299"/>
      <c r="N485" s="296"/>
      <c r="O485" s="296"/>
      <c r="P485" s="296"/>
      <c r="Q485" s="296"/>
    </row>
    <row r="486" spans="4:17" s="216" customFormat="1" ht="15" customHeight="1" x14ac:dyDescent="0.25">
      <c r="D486" s="243">
        <v>484</v>
      </c>
      <c r="E486" s="246"/>
      <c r="F486" s="101"/>
      <c r="G486" s="544"/>
      <c r="H486" s="546"/>
      <c r="I486" s="97"/>
      <c r="J486" s="250"/>
      <c r="K486" s="620"/>
      <c r="L486" s="517"/>
      <c r="M486" s="299"/>
      <c r="N486" s="296"/>
      <c r="O486" s="296"/>
      <c r="P486" s="296"/>
      <c r="Q486" s="296"/>
    </row>
    <row r="487" spans="4:17" s="216" customFormat="1" ht="15" customHeight="1" x14ac:dyDescent="0.25">
      <c r="D487" s="243">
        <v>485</v>
      </c>
      <c r="E487" s="246"/>
      <c r="F487" s="101"/>
      <c r="G487" s="544"/>
      <c r="H487" s="546"/>
      <c r="I487" s="97"/>
      <c r="J487" s="250"/>
      <c r="K487" s="620"/>
      <c r="L487" s="517"/>
      <c r="M487" s="299"/>
      <c r="N487" s="296"/>
      <c r="O487" s="296"/>
      <c r="P487" s="296"/>
      <c r="Q487" s="296"/>
    </row>
    <row r="488" spans="4:17" s="216" customFormat="1" ht="15" customHeight="1" x14ac:dyDescent="0.25">
      <c r="D488" s="243">
        <v>486</v>
      </c>
      <c r="E488" s="246"/>
      <c r="F488" s="101"/>
      <c r="G488" s="544"/>
      <c r="H488" s="546"/>
      <c r="I488" s="97"/>
      <c r="J488" s="250"/>
      <c r="K488" s="620"/>
      <c r="L488" s="517"/>
      <c r="M488" s="299"/>
      <c r="N488" s="296"/>
      <c r="O488" s="296"/>
      <c r="P488" s="296"/>
      <c r="Q488" s="296"/>
    </row>
    <row r="489" spans="4:17" s="216" customFormat="1" ht="15" customHeight="1" x14ac:dyDescent="0.25">
      <c r="D489" s="243">
        <v>487</v>
      </c>
      <c r="E489" s="246"/>
      <c r="F489" s="101"/>
      <c r="G489" s="544"/>
      <c r="H489" s="546"/>
      <c r="I489" s="97"/>
      <c r="J489" s="250"/>
      <c r="K489" s="620"/>
      <c r="L489" s="517"/>
      <c r="M489" s="299"/>
      <c r="N489" s="296"/>
      <c r="O489" s="296"/>
      <c r="P489" s="296"/>
      <c r="Q489" s="296"/>
    </row>
    <row r="490" spans="4:17" s="216" customFormat="1" ht="15" customHeight="1" x14ac:dyDescent="0.25">
      <c r="D490" s="243">
        <v>488</v>
      </c>
      <c r="E490" s="246"/>
      <c r="F490" s="101"/>
      <c r="G490" s="544"/>
      <c r="H490" s="546"/>
      <c r="I490" s="97"/>
      <c r="J490" s="250"/>
      <c r="K490" s="620"/>
      <c r="L490" s="517"/>
      <c r="M490" s="299"/>
      <c r="N490" s="296"/>
      <c r="O490" s="296"/>
      <c r="P490" s="296"/>
      <c r="Q490" s="296"/>
    </row>
    <row r="491" spans="4:17" s="216" customFormat="1" ht="15" customHeight="1" x14ac:dyDescent="0.25">
      <c r="D491" s="243">
        <v>489</v>
      </c>
      <c r="E491" s="246"/>
      <c r="F491" s="101"/>
      <c r="G491" s="544"/>
      <c r="H491" s="546"/>
      <c r="I491" s="97"/>
      <c r="J491" s="250"/>
      <c r="K491" s="620"/>
      <c r="L491" s="517"/>
      <c r="M491" s="299"/>
      <c r="N491" s="296"/>
      <c r="O491" s="296"/>
      <c r="P491" s="296"/>
      <c r="Q491" s="296"/>
    </row>
    <row r="492" spans="4:17" s="216" customFormat="1" ht="15" customHeight="1" x14ac:dyDescent="0.25">
      <c r="D492" s="243">
        <v>490</v>
      </c>
      <c r="E492" s="246"/>
      <c r="F492" s="101"/>
      <c r="G492" s="544"/>
      <c r="H492" s="546"/>
      <c r="I492" s="97"/>
      <c r="J492" s="250"/>
      <c r="K492" s="620"/>
      <c r="L492" s="517"/>
      <c r="M492" s="299"/>
      <c r="N492" s="296"/>
      <c r="O492" s="296"/>
      <c r="P492" s="296"/>
      <c r="Q492" s="296"/>
    </row>
    <row r="493" spans="4:17" s="216" customFormat="1" ht="15" customHeight="1" x14ac:dyDescent="0.25">
      <c r="D493" s="243">
        <v>491</v>
      </c>
      <c r="E493" s="246"/>
      <c r="F493" s="101"/>
      <c r="G493" s="544"/>
      <c r="H493" s="546"/>
      <c r="I493" s="97"/>
      <c r="J493" s="250"/>
      <c r="K493" s="620"/>
      <c r="L493" s="517"/>
      <c r="M493" s="299"/>
      <c r="N493" s="296"/>
      <c r="O493" s="296"/>
      <c r="P493" s="296"/>
      <c r="Q493" s="296"/>
    </row>
    <row r="494" spans="4:17" s="216" customFormat="1" ht="15" customHeight="1" x14ac:dyDescent="0.25">
      <c r="D494" s="243">
        <v>492</v>
      </c>
      <c r="E494" s="246"/>
      <c r="F494" s="101"/>
      <c r="G494" s="544"/>
      <c r="H494" s="546"/>
      <c r="I494" s="97"/>
      <c r="J494" s="250"/>
      <c r="K494" s="620"/>
      <c r="L494" s="517"/>
      <c r="M494" s="299"/>
      <c r="N494" s="296"/>
      <c r="O494" s="296"/>
      <c r="P494" s="296"/>
      <c r="Q494" s="296"/>
    </row>
    <row r="495" spans="4:17" s="216" customFormat="1" ht="15" customHeight="1" x14ac:dyDescent="0.25">
      <c r="D495" s="243">
        <v>493</v>
      </c>
      <c r="E495" s="246"/>
      <c r="F495" s="101"/>
      <c r="G495" s="544"/>
      <c r="H495" s="546"/>
      <c r="I495" s="97"/>
      <c r="J495" s="250"/>
      <c r="K495" s="620"/>
      <c r="L495" s="517"/>
      <c r="M495" s="299"/>
      <c r="N495" s="296"/>
      <c r="O495" s="296"/>
      <c r="P495" s="296"/>
      <c r="Q495" s="296"/>
    </row>
    <row r="496" spans="4:17" s="216" customFormat="1" ht="15" customHeight="1" x14ac:dyDescent="0.25">
      <c r="D496" s="243">
        <v>494</v>
      </c>
      <c r="E496" s="246"/>
      <c r="F496" s="101"/>
      <c r="G496" s="544"/>
      <c r="H496" s="546"/>
      <c r="I496" s="97"/>
      <c r="J496" s="250"/>
      <c r="K496" s="620"/>
      <c r="L496" s="517"/>
      <c r="M496" s="299"/>
      <c r="N496" s="296"/>
      <c r="O496" s="296"/>
      <c r="P496" s="296"/>
      <c r="Q496" s="296"/>
    </row>
    <row r="497" spans="4:17" s="216" customFormat="1" ht="15" customHeight="1" x14ac:dyDescent="0.25">
      <c r="D497" s="243">
        <v>495</v>
      </c>
      <c r="E497" s="246"/>
      <c r="F497" s="101"/>
      <c r="G497" s="544"/>
      <c r="H497" s="546"/>
      <c r="I497" s="97"/>
      <c r="J497" s="250"/>
      <c r="K497" s="620"/>
      <c r="L497" s="517"/>
      <c r="M497" s="299"/>
      <c r="N497" s="296"/>
      <c r="O497" s="296"/>
      <c r="P497" s="296"/>
      <c r="Q497" s="296"/>
    </row>
    <row r="498" spans="4:17" s="216" customFormat="1" ht="15" customHeight="1" x14ac:dyDescent="0.25">
      <c r="D498" s="243">
        <v>496</v>
      </c>
      <c r="E498" s="246"/>
      <c r="F498" s="101"/>
      <c r="G498" s="544"/>
      <c r="H498" s="546"/>
      <c r="I498" s="97"/>
      <c r="J498" s="250"/>
      <c r="K498" s="620"/>
      <c r="L498" s="517"/>
      <c r="M498" s="299"/>
      <c r="N498" s="296"/>
      <c r="O498" s="296"/>
      <c r="P498" s="296"/>
      <c r="Q498" s="296"/>
    </row>
    <row r="499" spans="4:17" s="216" customFormat="1" ht="15" customHeight="1" x14ac:dyDescent="0.25">
      <c r="D499" s="243">
        <v>497</v>
      </c>
      <c r="E499" s="246"/>
      <c r="F499" s="101"/>
      <c r="G499" s="544"/>
      <c r="H499" s="546"/>
      <c r="I499" s="97"/>
      <c r="J499" s="250"/>
      <c r="K499" s="620"/>
      <c r="L499" s="517"/>
      <c r="M499" s="299"/>
      <c r="N499" s="296"/>
      <c r="O499" s="296"/>
      <c r="P499" s="296"/>
      <c r="Q499" s="296"/>
    </row>
    <row r="500" spans="4:17" s="216" customFormat="1" ht="15" customHeight="1" x14ac:dyDescent="0.25">
      <c r="D500" s="243">
        <v>498</v>
      </c>
      <c r="E500" s="246"/>
      <c r="F500" s="101"/>
      <c r="G500" s="544"/>
      <c r="H500" s="546"/>
      <c r="I500" s="97"/>
      <c r="J500" s="250"/>
      <c r="K500" s="620"/>
      <c r="L500" s="517"/>
      <c r="M500" s="299"/>
      <c r="N500" s="296"/>
      <c r="O500" s="296"/>
      <c r="P500" s="296"/>
      <c r="Q500" s="296"/>
    </row>
    <row r="501" spans="4:17" s="216" customFormat="1" ht="15" customHeight="1" x14ac:dyDescent="0.25">
      <c r="D501" s="243">
        <v>499</v>
      </c>
      <c r="E501" s="246"/>
      <c r="F501" s="101"/>
      <c r="G501" s="544"/>
      <c r="H501" s="546"/>
      <c r="I501" s="97"/>
      <c r="J501" s="250"/>
      <c r="K501" s="620"/>
      <c r="L501" s="517"/>
      <c r="M501" s="299"/>
      <c r="N501" s="296"/>
      <c r="O501" s="296"/>
      <c r="P501" s="296"/>
      <c r="Q501" s="296"/>
    </row>
    <row r="502" spans="4:17" s="216" customFormat="1" ht="15" customHeight="1" thickBot="1" x14ac:dyDescent="0.3">
      <c r="D502" s="244">
        <v>500</v>
      </c>
      <c r="E502" s="528"/>
      <c r="F502" s="102"/>
      <c r="G502" s="545"/>
      <c r="H502" s="547"/>
      <c r="I502" s="98"/>
      <c r="J502" s="548"/>
      <c r="K502" s="621"/>
      <c r="L502" s="518"/>
      <c r="M502" s="300"/>
      <c r="N502" s="297"/>
      <c r="O502" s="297"/>
      <c r="P502" s="297"/>
      <c r="Q502" s="297"/>
    </row>
    <row r="503" spans="4:17" s="216" customFormat="1" ht="15" customHeight="1" x14ac:dyDescent="0.25">
      <c r="D503" s="219"/>
      <c r="F503" s="514"/>
      <c r="G503" s="514"/>
      <c r="H503" s="514"/>
      <c r="I503" s="514"/>
      <c r="J503" s="514"/>
      <c r="K503" s="514"/>
    </row>
    <row r="504" spans="4:17" s="216" customFormat="1" ht="15" customHeight="1" x14ac:dyDescent="0.25">
      <c r="D504" s="219"/>
      <c r="F504" s="514"/>
      <c r="G504" s="514"/>
      <c r="H504" s="514"/>
      <c r="I504" s="514"/>
      <c r="J504" s="514"/>
      <c r="K504" s="514"/>
    </row>
    <row r="505" spans="4:17" s="216" customFormat="1" ht="15" customHeight="1" x14ac:dyDescent="0.25">
      <c r="D505" s="219"/>
      <c r="F505" s="514"/>
      <c r="G505" s="514"/>
      <c r="H505" s="514"/>
      <c r="I505" s="514"/>
      <c r="J505" s="514"/>
      <c r="K505" s="514"/>
    </row>
    <row r="506" spans="4:17" s="216" customFormat="1" ht="15" customHeight="1" x14ac:dyDescent="0.25">
      <c r="D506" s="219"/>
      <c r="F506" s="514"/>
      <c r="G506" s="514"/>
      <c r="H506" s="514"/>
      <c r="I506" s="514"/>
      <c r="J506" s="514"/>
      <c r="K506" s="514"/>
    </row>
    <row r="507" spans="4:17" s="216" customFormat="1" ht="15" customHeight="1" x14ac:dyDescent="0.25">
      <c r="D507" s="219"/>
      <c r="F507" s="514"/>
      <c r="G507" s="514"/>
      <c r="H507" s="514"/>
      <c r="I507" s="514"/>
      <c r="J507" s="514"/>
      <c r="K507" s="514"/>
    </row>
    <row r="508" spans="4:17" s="216" customFormat="1" ht="15" customHeight="1" x14ac:dyDescent="0.25">
      <c r="D508" s="219"/>
      <c r="F508" s="514"/>
      <c r="G508" s="514"/>
      <c r="H508" s="514"/>
      <c r="I508" s="514"/>
      <c r="J508" s="514"/>
      <c r="K508" s="514"/>
    </row>
    <row r="509" spans="4:17" s="216" customFormat="1" ht="15" customHeight="1" x14ac:dyDescent="0.25">
      <c r="D509" s="219"/>
      <c r="F509" s="514"/>
      <c r="G509" s="514"/>
      <c r="H509" s="514"/>
      <c r="I509" s="514"/>
      <c r="J509" s="514"/>
      <c r="K509" s="514"/>
    </row>
    <row r="510" spans="4:17" s="216" customFormat="1" ht="15" customHeight="1" x14ac:dyDescent="0.25">
      <c r="D510" s="219"/>
      <c r="F510" s="514"/>
      <c r="G510" s="514"/>
      <c r="H510" s="514"/>
      <c r="I510" s="514"/>
      <c r="J510" s="514"/>
      <c r="K510" s="514"/>
    </row>
    <row r="511" spans="4:17" s="216" customFormat="1" ht="15" customHeight="1" x14ac:dyDescent="0.25">
      <c r="D511" s="219"/>
      <c r="F511" s="514"/>
      <c r="G511" s="514"/>
      <c r="H511" s="514"/>
      <c r="I511" s="514"/>
      <c r="J511" s="514"/>
      <c r="K511" s="514"/>
    </row>
    <row r="512" spans="4:17" s="216" customFormat="1" ht="15" customHeight="1" x14ac:dyDescent="0.25">
      <c r="D512" s="219"/>
      <c r="F512" s="514"/>
      <c r="G512" s="514"/>
      <c r="H512" s="514"/>
      <c r="I512" s="514"/>
      <c r="J512" s="514"/>
      <c r="K512" s="514"/>
    </row>
    <row r="513" spans="4:11" s="216" customFormat="1" ht="15" customHeight="1" x14ac:dyDescent="0.25">
      <c r="D513" s="219"/>
      <c r="F513" s="514"/>
      <c r="G513" s="514"/>
      <c r="H513" s="514"/>
      <c r="I513" s="514"/>
      <c r="J513" s="514"/>
      <c r="K513" s="514"/>
    </row>
    <row r="514" spans="4:11" s="216" customFormat="1" ht="15" customHeight="1" x14ac:dyDescent="0.25">
      <c r="D514" s="219"/>
      <c r="F514" s="514"/>
      <c r="G514" s="514"/>
      <c r="H514" s="514"/>
      <c r="I514" s="514"/>
      <c r="J514" s="514"/>
      <c r="K514" s="514"/>
    </row>
    <row r="515" spans="4:11" s="216" customFormat="1" ht="15" customHeight="1" x14ac:dyDescent="0.25">
      <c r="D515" s="219"/>
      <c r="F515" s="514"/>
      <c r="G515" s="514"/>
      <c r="H515" s="514"/>
      <c r="I515" s="514"/>
      <c r="J515" s="514"/>
      <c r="K515" s="514"/>
    </row>
    <row r="516" spans="4:11" s="216" customFormat="1" ht="15" customHeight="1" x14ac:dyDescent="0.25">
      <c r="D516" s="219"/>
      <c r="F516" s="514"/>
      <c r="G516" s="514"/>
      <c r="H516" s="514"/>
      <c r="I516" s="514"/>
      <c r="J516" s="514"/>
      <c r="K516" s="514"/>
    </row>
    <row r="517" spans="4:11" s="216" customFormat="1" ht="15" customHeight="1" x14ac:dyDescent="0.25">
      <c r="D517" s="219"/>
      <c r="F517" s="514"/>
      <c r="G517" s="514"/>
      <c r="H517" s="514"/>
      <c r="I517" s="514"/>
      <c r="J517" s="514"/>
      <c r="K517" s="514"/>
    </row>
    <row r="518" spans="4:11" s="216" customFormat="1" ht="15" customHeight="1" x14ac:dyDescent="0.25">
      <c r="D518" s="219"/>
      <c r="F518" s="514"/>
      <c r="G518" s="514"/>
      <c r="H518" s="514"/>
      <c r="I518" s="514"/>
      <c r="J518" s="514"/>
      <c r="K518" s="514"/>
    </row>
    <row r="519" spans="4:11" s="216" customFormat="1" ht="15" customHeight="1" x14ac:dyDescent="0.25">
      <c r="D519" s="219"/>
      <c r="F519" s="514"/>
      <c r="G519" s="514"/>
      <c r="H519" s="514"/>
      <c r="I519" s="514"/>
      <c r="J519" s="514"/>
      <c r="K519" s="514"/>
    </row>
    <row r="520" spans="4:11" s="216" customFormat="1" ht="15" customHeight="1" x14ac:dyDescent="0.25">
      <c r="D520" s="219"/>
      <c r="F520" s="514"/>
      <c r="G520" s="514"/>
      <c r="H520" s="514"/>
      <c r="I520" s="514"/>
      <c r="J520" s="514"/>
      <c r="K520" s="514"/>
    </row>
    <row r="521" spans="4:11" s="216" customFormat="1" ht="15" customHeight="1" x14ac:dyDescent="0.25">
      <c r="D521" s="219"/>
      <c r="F521" s="514"/>
      <c r="G521" s="514"/>
      <c r="H521" s="514"/>
      <c r="I521" s="514"/>
      <c r="J521" s="514"/>
      <c r="K521" s="514"/>
    </row>
    <row r="522" spans="4:11" s="216" customFormat="1" ht="15" customHeight="1" x14ac:dyDescent="0.25">
      <c r="D522" s="219"/>
      <c r="F522" s="514"/>
      <c r="G522" s="514"/>
      <c r="H522" s="514"/>
      <c r="I522" s="514"/>
      <c r="J522" s="514"/>
      <c r="K522" s="514"/>
    </row>
    <row r="523" spans="4:11" s="216" customFormat="1" ht="15" customHeight="1" x14ac:dyDescent="0.25">
      <c r="D523" s="219"/>
      <c r="F523" s="514"/>
      <c r="G523" s="514"/>
      <c r="H523" s="514"/>
      <c r="I523" s="514"/>
      <c r="J523" s="514"/>
      <c r="K523" s="514"/>
    </row>
    <row r="524" spans="4:11" s="216" customFormat="1" ht="15" customHeight="1" x14ac:dyDescent="0.25">
      <c r="D524" s="219"/>
      <c r="F524" s="514"/>
      <c r="G524" s="514"/>
      <c r="H524" s="514"/>
      <c r="I524" s="514"/>
      <c r="J524" s="514"/>
      <c r="K524" s="514"/>
    </row>
    <row r="525" spans="4:11" s="216" customFormat="1" ht="15" customHeight="1" x14ac:dyDescent="0.25">
      <c r="D525" s="219"/>
      <c r="F525" s="514"/>
      <c r="G525" s="514"/>
      <c r="H525" s="514"/>
      <c r="I525" s="514"/>
      <c r="J525" s="514"/>
      <c r="K525" s="514"/>
    </row>
    <row r="526" spans="4:11" s="216" customFormat="1" ht="15" customHeight="1" x14ac:dyDescent="0.25">
      <c r="D526" s="219"/>
      <c r="F526" s="514"/>
      <c r="G526" s="514"/>
      <c r="H526" s="514"/>
      <c r="I526" s="514"/>
      <c r="J526" s="514"/>
      <c r="K526" s="514"/>
    </row>
    <row r="527" spans="4:11" s="216" customFormat="1" ht="15" customHeight="1" x14ac:dyDescent="0.25">
      <c r="D527" s="219"/>
      <c r="F527" s="514"/>
      <c r="G527" s="514"/>
      <c r="H527" s="514"/>
      <c r="I527" s="514"/>
      <c r="J527" s="514"/>
      <c r="K527" s="514"/>
    </row>
    <row r="528" spans="4:11" s="216" customFormat="1" ht="15" customHeight="1" x14ac:dyDescent="0.25">
      <c r="D528" s="219"/>
      <c r="F528" s="514"/>
      <c r="G528" s="514"/>
      <c r="H528" s="514"/>
      <c r="I528" s="514"/>
      <c r="J528" s="514"/>
      <c r="K528" s="514"/>
    </row>
    <row r="529" spans="4:11" s="216" customFormat="1" ht="15" customHeight="1" x14ac:dyDescent="0.25">
      <c r="D529" s="219"/>
      <c r="F529" s="514"/>
      <c r="G529" s="514"/>
      <c r="H529" s="514"/>
      <c r="I529" s="514"/>
      <c r="J529" s="514"/>
      <c r="K529" s="514"/>
    </row>
    <row r="530" spans="4:11" s="216" customFormat="1" ht="15" customHeight="1" x14ac:dyDescent="0.25">
      <c r="D530" s="219"/>
      <c r="F530" s="514"/>
      <c r="G530" s="514"/>
      <c r="H530" s="514"/>
      <c r="I530" s="514"/>
      <c r="J530" s="514"/>
      <c r="K530" s="514"/>
    </row>
    <row r="531" spans="4:11" s="216" customFormat="1" ht="15" customHeight="1" x14ac:dyDescent="0.25">
      <c r="D531" s="219"/>
      <c r="F531" s="514"/>
      <c r="G531" s="514"/>
      <c r="H531" s="514"/>
      <c r="I531" s="514"/>
      <c r="J531" s="514"/>
      <c r="K531" s="514"/>
    </row>
    <row r="532" spans="4:11" s="216" customFormat="1" ht="15" customHeight="1" x14ac:dyDescent="0.25">
      <c r="D532" s="219"/>
      <c r="F532" s="514"/>
      <c r="G532" s="514"/>
      <c r="H532" s="514"/>
      <c r="I532" s="514"/>
      <c r="J532" s="514"/>
      <c r="K532" s="514"/>
    </row>
    <row r="533" spans="4:11" s="216" customFormat="1" ht="15" customHeight="1" x14ac:dyDescent="0.25">
      <c r="D533" s="219"/>
      <c r="F533" s="514"/>
      <c r="G533" s="514"/>
      <c r="H533" s="514"/>
      <c r="I533" s="514"/>
      <c r="J533" s="514"/>
      <c r="K533" s="514"/>
    </row>
    <row r="534" spans="4:11" s="216" customFormat="1" ht="15" customHeight="1" x14ac:dyDescent="0.25">
      <c r="D534" s="219"/>
      <c r="F534" s="514"/>
      <c r="G534" s="514"/>
      <c r="H534" s="514"/>
      <c r="I534" s="514"/>
      <c r="J534" s="514"/>
      <c r="K534" s="514"/>
    </row>
    <row r="535" spans="4:11" s="216" customFormat="1" ht="15" customHeight="1" x14ac:dyDescent="0.25">
      <c r="D535" s="219"/>
      <c r="F535" s="514"/>
      <c r="G535" s="514"/>
      <c r="H535" s="514"/>
      <c r="I535" s="514"/>
      <c r="J535" s="514"/>
      <c r="K535" s="514"/>
    </row>
    <row r="536" spans="4:11" s="216" customFormat="1" ht="15" customHeight="1" x14ac:dyDescent="0.25">
      <c r="D536" s="219"/>
      <c r="F536" s="514"/>
      <c r="G536" s="514"/>
      <c r="H536" s="514"/>
      <c r="I536" s="514"/>
      <c r="J536" s="514"/>
      <c r="K536" s="514"/>
    </row>
    <row r="537" spans="4:11" s="216" customFormat="1" ht="15" customHeight="1" x14ac:dyDescent="0.25">
      <c r="D537" s="219"/>
      <c r="F537" s="514"/>
      <c r="G537" s="514"/>
      <c r="H537" s="514"/>
      <c r="I537" s="514"/>
      <c r="J537" s="514"/>
      <c r="K537" s="514"/>
    </row>
    <row r="538" spans="4:11" s="216" customFormat="1" ht="15" customHeight="1" x14ac:dyDescent="0.25">
      <c r="D538" s="219"/>
      <c r="F538" s="514"/>
      <c r="G538" s="514"/>
      <c r="H538" s="514"/>
      <c r="I538" s="514"/>
      <c r="J538" s="514"/>
      <c r="K538" s="514"/>
    </row>
    <row r="539" spans="4:11" s="216" customFormat="1" ht="15" customHeight="1" x14ac:dyDescent="0.25">
      <c r="D539" s="219"/>
      <c r="F539" s="514"/>
      <c r="G539" s="514"/>
      <c r="H539" s="514"/>
      <c r="I539" s="514"/>
      <c r="J539" s="514"/>
      <c r="K539" s="514"/>
    </row>
    <row r="540" spans="4:11" s="216" customFormat="1" ht="15" customHeight="1" x14ac:dyDescent="0.25">
      <c r="D540" s="219"/>
      <c r="F540" s="514"/>
      <c r="G540" s="514"/>
      <c r="H540" s="514"/>
      <c r="I540" s="514"/>
      <c r="J540" s="514"/>
      <c r="K540" s="514"/>
    </row>
    <row r="541" spans="4:11" s="216" customFormat="1" ht="15" customHeight="1" x14ac:dyDescent="0.25">
      <c r="D541" s="219"/>
      <c r="F541" s="514"/>
      <c r="G541" s="514"/>
      <c r="H541" s="514"/>
      <c r="I541" s="514"/>
      <c r="J541" s="514"/>
      <c r="K541" s="514"/>
    </row>
    <row r="542" spans="4:11" s="216" customFormat="1" ht="15" customHeight="1" x14ac:dyDescent="0.25">
      <c r="D542" s="219"/>
      <c r="F542" s="514"/>
      <c r="G542" s="514"/>
      <c r="H542" s="514"/>
      <c r="I542" s="514"/>
      <c r="J542" s="514"/>
      <c r="K542" s="514"/>
    </row>
    <row r="543" spans="4:11" s="216" customFormat="1" ht="15" customHeight="1" x14ac:dyDescent="0.25">
      <c r="D543" s="219"/>
      <c r="F543" s="514"/>
      <c r="G543" s="514"/>
      <c r="H543" s="514"/>
      <c r="I543" s="514"/>
      <c r="J543" s="514"/>
      <c r="K543" s="514"/>
    </row>
    <row r="544" spans="4:11" s="216" customFormat="1" ht="15" customHeight="1" x14ac:dyDescent="0.25">
      <c r="D544" s="219"/>
      <c r="F544" s="514"/>
      <c r="G544" s="514"/>
      <c r="H544" s="514"/>
      <c r="I544" s="514"/>
      <c r="J544" s="514"/>
      <c r="K544" s="514"/>
    </row>
    <row r="545" spans="4:11" s="216" customFormat="1" ht="15" customHeight="1" x14ac:dyDescent="0.25">
      <c r="D545" s="219"/>
      <c r="F545" s="514"/>
      <c r="G545" s="514"/>
      <c r="H545" s="514"/>
      <c r="I545" s="514"/>
      <c r="J545" s="514"/>
      <c r="K545" s="514"/>
    </row>
    <row r="546" spans="4:11" s="216" customFormat="1" ht="15" customHeight="1" x14ac:dyDescent="0.25">
      <c r="D546" s="219"/>
      <c r="F546" s="514"/>
      <c r="G546" s="514"/>
      <c r="H546" s="514"/>
      <c r="I546" s="514"/>
      <c r="J546" s="514"/>
      <c r="K546" s="514"/>
    </row>
    <row r="547" spans="4:11" s="216" customFormat="1" ht="15" customHeight="1" x14ac:dyDescent="0.25">
      <c r="D547" s="219"/>
      <c r="F547" s="514"/>
      <c r="G547" s="514"/>
      <c r="H547" s="514"/>
      <c r="I547" s="514"/>
      <c r="J547" s="514"/>
      <c r="K547" s="514"/>
    </row>
    <row r="548" spans="4:11" s="216" customFormat="1" ht="15" customHeight="1" x14ac:dyDescent="0.25">
      <c r="D548" s="219"/>
      <c r="F548" s="514"/>
      <c r="G548" s="514"/>
      <c r="H548" s="514"/>
      <c r="I548" s="514"/>
      <c r="J548" s="514"/>
      <c r="K548" s="514"/>
    </row>
    <row r="549" spans="4:11" s="216" customFormat="1" ht="15" customHeight="1" x14ac:dyDescent="0.25">
      <c r="D549" s="219"/>
      <c r="F549" s="514"/>
      <c r="G549" s="514"/>
      <c r="H549" s="514"/>
      <c r="I549" s="514"/>
      <c r="J549" s="514"/>
      <c r="K549" s="514"/>
    </row>
    <row r="550" spans="4:11" s="216" customFormat="1" ht="15" customHeight="1" x14ac:dyDescent="0.25">
      <c r="D550" s="219"/>
      <c r="F550" s="514"/>
      <c r="G550" s="514"/>
      <c r="H550" s="514"/>
      <c r="I550" s="514"/>
      <c r="J550" s="514"/>
      <c r="K550" s="514"/>
    </row>
    <row r="551" spans="4:11" s="216" customFormat="1" ht="15" customHeight="1" x14ac:dyDescent="0.25">
      <c r="D551" s="219"/>
      <c r="F551" s="514"/>
      <c r="G551" s="514"/>
      <c r="H551" s="514"/>
      <c r="I551" s="514"/>
      <c r="J551" s="514"/>
      <c r="K551" s="514"/>
    </row>
    <row r="552" spans="4:11" s="216" customFormat="1" ht="15" customHeight="1" x14ac:dyDescent="0.25">
      <c r="D552" s="219"/>
      <c r="F552" s="514"/>
      <c r="G552" s="514"/>
      <c r="H552" s="514"/>
      <c r="I552" s="514"/>
      <c r="J552" s="514"/>
      <c r="K552" s="514"/>
    </row>
    <row r="553" spans="4:11" s="216" customFormat="1" ht="15" customHeight="1" x14ac:dyDescent="0.25">
      <c r="D553" s="219"/>
      <c r="F553" s="514"/>
      <c r="G553" s="514"/>
      <c r="H553" s="514"/>
      <c r="I553" s="514"/>
      <c r="J553" s="514"/>
      <c r="K553" s="514"/>
    </row>
    <row r="554" spans="4:11" s="216" customFormat="1" ht="15" customHeight="1" x14ac:dyDescent="0.25">
      <c r="D554" s="219"/>
      <c r="F554" s="514"/>
      <c r="G554" s="514"/>
      <c r="H554" s="514"/>
      <c r="I554" s="514"/>
      <c r="J554" s="514"/>
      <c r="K554" s="514"/>
    </row>
    <row r="555" spans="4:11" s="216" customFormat="1" ht="15" customHeight="1" x14ac:dyDescent="0.25">
      <c r="D555" s="219"/>
      <c r="F555" s="514"/>
      <c r="G555" s="514"/>
      <c r="H555" s="514"/>
      <c r="I555" s="514"/>
      <c r="J555" s="514"/>
      <c r="K555" s="514"/>
    </row>
    <row r="556" spans="4:11" s="216" customFormat="1" ht="15" customHeight="1" x14ac:dyDescent="0.25">
      <c r="D556" s="219"/>
      <c r="F556" s="514"/>
      <c r="G556" s="514"/>
      <c r="H556" s="514"/>
      <c r="I556" s="514"/>
      <c r="J556" s="514"/>
      <c r="K556" s="514"/>
    </row>
    <row r="557" spans="4:11" s="216" customFormat="1" ht="15" customHeight="1" x14ac:dyDescent="0.25">
      <c r="D557" s="219"/>
      <c r="F557" s="514"/>
      <c r="G557" s="514"/>
      <c r="H557" s="514"/>
      <c r="I557" s="514"/>
      <c r="J557" s="514"/>
      <c r="K557" s="514"/>
    </row>
    <row r="558" spans="4:11" s="216" customFormat="1" ht="15" customHeight="1" x14ac:dyDescent="0.25">
      <c r="D558" s="219"/>
      <c r="F558" s="514"/>
      <c r="G558" s="514"/>
      <c r="H558" s="514"/>
      <c r="I558" s="514"/>
      <c r="J558" s="514"/>
      <c r="K558" s="514"/>
    </row>
    <row r="559" spans="4:11" s="216" customFormat="1" ht="15" customHeight="1" x14ac:dyDescent="0.25">
      <c r="D559" s="219"/>
      <c r="F559" s="514"/>
      <c r="G559" s="514"/>
      <c r="H559" s="514"/>
      <c r="I559" s="514"/>
      <c r="J559" s="514"/>
      <c r="K559" s="514"/>
    </row>
    <row r="560" spans="4:11" s="216" customFormat="1" ht="15" customHeight="1" x14ac:dyDescent="0.25">
      <c r="D560" s="219"/>
      <c r="F560" s="514"/>
      <c r="G560" s="514"/>
      <c r="H560" s="514"/>
      <c r="I560" s="514"/>
      <c r="J560" s="514"/>
      <c r="K560" s="514"/>
    </row>
    <row r="561" spans="4:11" s="216" customFormat="1" ht="15" customHeight="1" x14ac:dyDescent="0.25">
      <c r="D561" s="219"/>
      <c r="F561" s="514"/>
      <c r="G561" s="514"/>
      <c r="H561" s="514"/>
      <c r="I561" s="514"/>
      <c r="J561" s="514"/>
      <c r="K561" s="514"/>
    </row>
    <row r="562" spans="4:11" s="216" customFormat="1" ht="15" customHeight="1" x14ac:dyDescent="0.25">
      <c r="D562" s="219"/>
      <c r="F562" s="514"/>
      <c r="G562" s="514"/>
      <c r="H562" s="514"/>
      <c r="I562" s="514"/>
      <c r="J562" s="514"/>
      <c r="K562" s="514"/>
    </row>
    <row r="563" spans="4:11" s="216" customFormat="1" ht="15" customHeight="1" x14ac:dyDescent="0.25">
      <c r="D563" s="219"/>
      <c r="F563" s="514"/>
      <c r="G563" s="514"/>
      <c r="H563" s="514"/>
      <c r="I563" s="514"/>
      <c r="J563" s="514"/>
      <c r="K563" s="514"/>
    </row>
    <row r="564" spans="4:11" s="216" customFormat="1" ht="15" customHeight="1" x14ac:dyDescent="0.25">
      <c r="D564" s="219"/>
      <c r="F564" s="514"/>
      <c r="G564" s="514"/>
      <c r="H564" s="514"/>
      <c r="I564" s="514"/>
      <c r="J564" s="514"/>
      <c r="K564" s="514"/>
    </row>
    <row r="565" spans="4:11" s="216" customFormat="1" ht="15" customHeight="1" x14ac:dyDescent="0.25">
      <c r="D565" s="219"/>
      <c r="F565" s="514"/>
      <c r="G565" s="514"/>
      <c r="H565" s="514"/>
      <c r="I565" s="514"/>
      <c r="J565" s="514"/>
      <c r="K565" s="514"/>
    </row>
    <row r="566" spans="4:11" s="216" customFormat="1" ht="15" customHeight="1" x14ac:dyDescent="0.25">
      <c r="D566" s="219"/>
      <c r="F566" s="514"/>
      <c r="G566" s="514"/>
      <c r="H566" s="514"/>
      <c r="I566" s="514"/>
      <c r="J566" s="514"/>
      <c r="K566" s="514"/>
    </row>
    <row r="567" spans="4:11" s="216" customFormat="1" ht="15" customHeight="1" x14ac:dyDescent="0.25">
      <c r="D567" s="219"/>
      <c r="F567" s="514"/>
      <c r="G567" s="514"/>
      <c r="H567" s="514"/>
      <c r="I567" s="514"/>
      <c r="J567" s="514"/>
      <c r="K567" s="514"/>
    </row>
    <row r="568" spans="4:11" s="216" customFormat="1" ht="15" customHeight="1" x14ac:dyDescent="0.25">
      <c r="D568" s="219"/>
      <c r="F568" s="514"/>
      <c r="G568" s="514"/>
      <c r="H568" s="514"/>
      <c r="I568" s="514"/>
      <c r="J568" s="514"/>
      <c r="K568" s="514"/>
    </row>
    <row r="569" spans="4:11" s="216" customFormat="1" ht="15" customHeight="1" x14ac:dyDescent="0.25">
      <c r="D569" s="219"/>
      <c r="F569" s="514"/>
      <c r="G569" s="514"/>
      <c r="H569" s="514"/>
      <c r="I569" s="514"/>
      <c r="J569" s="514"/>
      <c r="K569" s="514"/>
    </row>
    <row r="570" spans="4:11" s="216" customFormat="1" ht="15" customHeight="1" x14ac:dyDescent="0.25">
      <c r="D570" s="219"/>
      <c r="F570" s="514"/>
      <c r="G570" s="514"/>
      <c r="H570" s="514"/>
      <c r="I570" s="514"/>
      <c r="J570" s="514"/>
      <c r="K570" s="514"/>
    </row>
    <row r="571" spans="4:11" s="216" customFormat="1" ht="15" customHeight="1" x14ac:dyDescent="0.25">
      <c r="D571" s="219"/>
      <c r="F571" s="514"/>
      <c r="G571" s="514"/>
      <c r="H571" s="514"/>
      <c r="I571" s="514"/>
      <c r="J571" s="514"/>
      <c r="K571" s="514"/>
    </row>
    <row r="572" spans="4:11" s="216" customFormat="1" ht="15" customHeight="1" x14ac:dyDescent="0.25">
      <c r="D572" s="219"/>
      <c r="F572" s="514"/>
      <c r="G572" s="514"/>
      <c r="H572" s="514"/>
      <c r="I572" s="514"/>
      <c r="J572" s="514"/>
      <c r="K572" s="514"/>
    </row>
    <row r="573" spans="4:11" s="216" customFormat="1" ht="15" customHeight="1" x14ac:dyDescent="0.25">
      <c r="D573" s="219"/>
      <c r="F573" s="514"/>
      <c r="G573" s="514"/>
      <c r="H573" s="514"/>
      <c r="I573" s="514"/>
      <c r="J573" s="514"/>
      <c r="K573" s="514"/>
    </row>
    <row r="574" spans="4:11" s="216" customFormat="1" ht="15" customHeight="1" x14ac:dyDescent="0.25">
      <c r="D574" s="219"/>
      <c r="F574" s="514"/>
      <c r="G574" s="514"/>
      <c r="H574" s="514"/>
      <c r="I574" s="514"/>
      <c r="J574" s="514"/>
      <c r="K574" s="514"/>
    </row>
    <row r="575" spans="4:11" s="216" customFormat="1" ht="15" customHeight="1" x14ac:dyDescent="0.25">
      <c r="D575" s="219"/>
      <c r="F575" s="514"/>
      <c r="G575" s="514"/>
      <c r="H575" s="514"/>
      <c r="I575" s="514"/>
      <c r="J575" s="514"/>
      <c r="K575" s="514"/>
    </row>
    <row r="576" spans="4:11" s="216" customFormat="1" ht="15" customHeight="1" x14ac:dyDescent="0.25">
      <c r="D576" s="219"/>
      <c r="F576" s="514"/>
      <c r="G576" s="514"/>
      <c r="H576" s="514"/>
      <c r="I576" s="514"/>
      <c r="J576" s="514"/>
      <c r="K576" s="514"/>
    </row>
    <row r="577" spans="4:11" s="216" customFormat="1" ht="15" customHeight="1" x14ac:dyDescent="0.25">
      <c r="D577" s="219"/>
      <c r="F577" s="514"/>
      <c r="G577" s="514"/>
      <c r="H577" s="514"/>
      <c r="I577" s="514"/>
      <c r="J577" s="514"/>
      <c r="K577" s="514"/>
    </row>
    <row r="578" spans="4:11" s="216" customFormat="1" ht="15" customHeight="1" x14ac:dyDescent="0.25">
      <c r="D578" s="219"/>
      <c r="F578" s="514"/>
      <c r="G578" s="514"/>
      <c r="H578" s="514"/>
      <c r="I578" s="514"/>
      <c r="J578" s="514"/>
      <c r="K578" s="514"/>
    </row>
    <row r="579" spans="4:11" s="216" customFormat="1" ht="15" customHeight="1" x14ac:dyDescent="0.25">
      <c r="D579" s="219"/>
      <c r="F579" s="514"/>
      <c r="G579" s="514"/>
      <c r="H579" s="514"/>
      <c r="I579" s="514"/>
      <c r="J579" s="514"/>
      <c r="K579" s="514"/>
    </row>
    <row r="580" spans="4:11" s="216" customFormat="1" ht="15" customHeight="1" x14ac:dyDescent="0.25">
      <c r="D580" s="219"/>
      <c r="F580" s="514"/>
      <c r="G580" s="514"/>
      <c r="H580" s="514"/>
      <c r="I580" s="514"/>
      <c r="J580" s="514"/>
      <c r="K580" s="514"/>
    </row>
    <row r="581" spans="4:11" s="216" customFormat="1" ht="15" customHeight="1" x14ac:dyDescent="0.25">
      <c r="D581" s="219"/>
      <c r="F581" s="514"/>
      <c r="G581" s="514"/>
      <c r="H581" s="514"/>
      <c r="I581" s="514"/>
      <c r="J581" s="514"/>
      <c r="K581" s="514"/>
    </row>
    <row r="582" spans="4:11" s="216" customFormat="1" ht="15" customHeight="1" x14ac:dyDescent="0.25">
      <c r="D582" s="219"/>
      <c r="F582" s="514"/>
      <c r="G582" s="514"/>
      <c r="H582" s="514"/>
      <c r="I582" s="514"/>
      <c r="J582" s="514"/>
      <c r="K582" s="514"/>
    </row>
    <row r="583" spans="4:11" s="216" customFormat="1" ht="15" customHeight="1" x14ac:dyDescent="0.25">
      <c r="D583" s="219"/>
      <c r="F583" s="514"/>
      <c r="G583" s="514"/>
      <c r="H583" s="514"/>
      <c r="I583" s="514"/>
      <c r="J583" s="514"/>
      <c r="K583" s="514"/>
    </row>
    <row r="584" spans="4:11" s="216" customFormat="1" ht="15" customHeight="1" x14ac:dyDescent="0.25">
      <c r="D584" s="219"/>
      <c r="F584" s="514"/>
      <c r="G584" s="514"/>
      <c r="H584" s="514"/>
      <c r="I584" s="514"/>
      <c r="J584" s="514"/>
      <c r="K584" s="514"/>
    </row>
    <row r="585" spans="4:11" s="216" customFormat="1" ht="15" customHeight="1" x14ac:dyDescent="0.25">
      <c r="D585" s="219"/>
      <c r="F585" s="514"/>
      <c r="G585" s="514"/>
      <c r="H585" s="514"/>
      <c r="I585" s="514"/>
      <c r="J585" s="514"/>
      <c r="K585" s="514"/>
    </row>
    <row r="586" spans="4:11" s="216" customFormat="1" ht="15" customHeight="1" x14ac:dyDescent="0.25">
      <c r="D586" s="219"/>
      <c r="F586" s="514"/>
      <c r="G586" s="514"/>
      <c r="H586" s="514"/>
      <c r="I586" s="514"/>
      <c r="J586" s="514"/>
      <c r="K586" s="514"/>
    </row>
    <row r="587" spans="4:11" s="216" customFormat="1" ht="15" customHeight="1" x14ac:dyDescent="0.25">
      <c r="D587" s="219"/>
      <c r="F587" s="514"/>
      <c r="G587" s="514"/>
      <c r="H587" s="514"/>
      <c r="I587" s="514"/>
      <c r="J587" s="514"/>
      <c r="K587" s="514"/>
    </row>
    <row r="588" spans="4:11" s="216" customFormat="1" ht="15" customHeight="1" x14ac:dyDescent="0.25">
      <c r="D588" s="219"/>
      <c r="F588" s="514"/>
      <c r="G588" s="514"/>
      <c r="H588" s="514"/>
      <c r="I588" s="514"/>
      <c r="J588" s="514"/>
      <c r="K588" s="514"/>
    </row>
    <row r="589" spans="4:11" s="216" customFormat="1" ht="15" customHeight="1" x14ac:dyDescent="0.25">
      <c r="D589" s="219"/>
      <c r="F589" s="514"/>
      <c r="G589" s="514"/>
      <c r="H589" s="514"/>
      <c r="I589" s="514"/>
      <c r="J589" s="514"/>
      <c r="K589" s="514"/>
    </row>
    <row r="590" spans="4:11" s="216" customFormat="1" ht="15" customHeight="1" x14ac:dyDescent="0.25">
      <c r="D590" s="219"/>
      <c r="F590" s="514"/>
      <c r="G590" s="514"/>
      <c r="H590" s="514"/>
      <c r="I590" s="514"/>
      <c r="J590" s="514"/>
      <c r="K590" s="514"/>
    </row>
    <row r="591" spans="4:11" s="216" customFormat="1" ht="15" customHeight="1" x14ac:dyDescent="0.25">
      <c r="D591" s="219"/>
      <c r="F591" s="514"/>
      <c r="G591" s="514"/>
      <c r="H591" s="514"/>
      <c r="I591" s="514"/>
      <c r="J591" s="514"/>
      <c r="K591" s="514"/>
    </row>
    <row r="592" spans="4:11" s="216" customFormat="1" ht="15" customHeight="1" x14ac:dyDescent="0.25">
      <c r="D592" s="219"/>
      <c r="F592" s="514"/>
      <c r="G592" s="514"/>
      <c r="H592" s="514"/>
      <c r="I592" s="514"/>
      <c r="J592" s="514"/>
      <c r="K592" s="514"/>
    </row>
    <row r="593" spans="4:11" s="216" customFormat="1" ht="15" customHeight="1" x14ac:dyDescent="0.25">
      <c r="D593" s="219"/>
      <c r="F593" s="514"/>
      <c r="G593" s="514"/>
      <c r="H593" s="514"/>
      <c r="I593" s="514"/>
      <c r="J593" s="514"/>
      <c r="K593" s="514"/>
    </row>
    <row r="594" spans="4:11" s="216" customFormat="1" ht="15" customHeight="1" x14ac:dyDescent="0.25">
      <c r="D594" s="219"/>
      <c r="F594" s="514"/>
      <c r="G594" s="514"/>
      <c r="H594" s="514"/>
      <c r="I594" s="514"/>
      <c r="J594" s="514"/>
      <c r="K594" s="514"/>
    </row>
    <row r="595" spans="4:11" s="216" customFormat="1" ht="15" customHeight="1" x14ac:dyDescent="0.25">
      <c r="D595" s="219"/>
      <c r="F595" s="514"/>
      <c r="G595" s="514"/>
      <c r="H595" s="514"/>
      <c r="I595" s="514"/>
      <c r="J595" s="514"/>
      <c r="K595" s="514"/>
    </row>
    <row r="596" spans="4:11" s="216" customFormat="1" ht="15" customHeight="1" x14ac:dyDescent="0.25">
      <c r="D596" s="219"/>
      <c r="F596" s="514"/>
      <c r="G596" s="514"/>
      <c r="H596" s="514"/>
      <c r="I596" s="514"/>
      <c r="J596" s="514"/>
      <c r="K596" s="514"/>
    </row>
    <row r="597" spans="4:11" s="216" customFormat="1" ht="15" customHeight="1" x14ac:dyDescent="0.25">
      <c r="D597" s="219"/>
      <c r="F597" s="514"/>
      <c r="G597" s="514"/>
      <c r="H597" s="514"/>
      <c r="I597" s="514"/>
      <c r="J597" s="514"/>
      <c r="K597" s="514"/>
    </row>
    <row r="598" spans="4:11" s="216" customFormat="1" ht="15" customHeight="1" x14ac:dyDescent="0.25">
      <c r="D598" s="219"/>
      <c r="F598" s="514"/>
      <c r="G598" s="514"/>
      <c r="H598" s="514"/>
      <c r="I598" s="514"/>
      <c r="J598" s="514"/>
      <c r="K598" s="514"/>
    </row>
    <row r="599" spans="4:11" s="216" customFormat="1" ht="15" customHeight="1" x14ac:dyDescent="0.25">
      <c r="D599" s="219"/>
      <c r="F599" s="514"/>
      <c r="G599" s="514"/>
      <c r="H599" s="514"/>
      <c r="I599" s="514"/>
      <c r="J599" s="514"/>
      <c r="K599" s="514"/>
    </row>
    <row r="600" spans="4:11" s="216" customFormat="1" ht="15" customHeight="1" x14ac:dyDescent="0.25">
      <c r="D600" s="219"/>
      <c r="F600" s="514"/>
      <c r="G600" s="514"/>
      <c r="H600" s="514"/>
      <c r="I600" s="514"/>
      <c r="J600" s="514"/>
      <c r="K600" s="514"/>
    </row>
    <row r="601" spans="4:11" s="216" customFormat="1" ht="15" customHeight="1" x14ac:dyDescent="0.25">
      <c r="D601" s="219"/>
      <c r="F601" s="514"/>
      <c r="G601" s="514"/>
      <c r="H601" s="514"/>
      <c r="I601" s="514"/>
      <c r="J601" s="514"/>
      <c r="K601" s="514"/>
    </row>
    <row r="602" spans="4:11" s="216" customFormat="1" ht="15" customHeight="1" x14ac:dyDescent="0.25">
      <c r="D602" s="219"/>
      <c r="F602" s="514"/>
      <c r="G602" s="514"/>
      <c r="H602" s="514"/>
      <c r="I602" s="514"/>
      <c r="J602" s="514"/>
      <c r="K602" s="514"/>
    </row>
    <row r="603" spans="4:11" s="216" customFormat="1" ht="15" customHeight="1" x14ac:dyDescent="0.25">
      <c r="D603" s="219"/>
      <c r="F603" s="514"/>
      <c r="G603" s="514"/>
      <c r="H603" s="514"/>
      <c r="I603" s="514"/>
      <c r="J603" s="514"/>
      <c r="K603" s="514"/>
    </row>
    <row r="604" spans="4:11" s="216" customFormat="1" ht="15" customHeight="1" x14ac:dyDescent="0.25">
      <c r="D604" s="219"/>
      <c r="F604" s="514"/>
      <c r="G604" s="514"/>
      <c r="H604" s="514"/>
      <c r="I604" s="514"/>
      <c r="J604" s="514"/>
      <c r="K604" s="514"/>
    </row>
    <row r="605" spans="4:11" s="216" customFormat="1" ht="15" customHeight="1" x14ac:dyDescent="0.25">
      <c r="D605" s="219"/>
      <c r="F605" s="514"/>
      <c r="G605" s="514"/>
      <c r="H605" s="514"/>
      <c r="I605" s="514"/>
      <c r="J605" s="514"/>
      <c r="K605" s="514"/>
    </row>
    <row r="606" spans="4:11" s="216" customFormat="1" ht="15" customHeight="1" x14ac:dyDescent="0.25">
      <c r="D606" s="219"/>
      <c r="F606" s="514"/>
      <c r="G606" s="514"/>
      <c r="H606" s="514"/>
      <c r="I606" s="514"/>
      <c r="J606" s="514"/>
      <c r="K606" s="514"/>
    </row>
    <row r="607" spans="4:11" s="216" customFormat="1" ht="15" customHeight="1" x14ac:dyDescent="0.25">
      <c r="D607" s="219"/>
      <c r="F607" s="514"/>
      <c r="G607" s="514"/>
      <c r="H607" s="514"/>
      <c r="I607" s="514"/>
      <c r="J607" s="514"/>
      <c r="K607" s="514"/>
    </row>
    <row r="608" spans="4:11" s="216" customFormat="1" ht="15" customHeight="1" x14ac:dyDescent="0.25">
      <c r="D608" s="219"/>
      <c r="F608" s="514"/>
      <c r="G608" s="514"/>
      <c r="H608" s="514"/>
      <c r="I608" s="514"/>
      <c r="J608" s="514"/>
      <c r="K608" s="514"/>
    </row>
    <row r="609" spans="4:11" s="216" customFormat="1" ht="15" customHeight="1" x14ac:dyDescent="0.25">
      <c r="D609" s="219"/>
      <c r="F609" s="514"/>
      <c r="G609" s="514"/>
      <c r="H609" s="514"/>
      <c r="I609" s="514"/>
      <c r="J609" s="514"/>
      <c r="K609" s="514"/>
    </row>
    <row r="610" spans="4:11" s="216" customFormat="1" ht="15" customHeight="1" x14ac:dyDescent="0.25">
      <c r="D610" s="219"/>
      <c r="F610" s="514"/>
      <c r="G610" s="514"/>
      <c r="H610" s="514"/>
      <c r="I610" s="514"/>
      <c r="J610" s="514"/>
      <c r="K610" s="514"/>
    </row>
    <row r="611" spans="4:11" s="216" customFormat="1" ht="15" customHeight="1" x14ac:dyDescent="0.25">
      <c r="D611" s="219"/>
      <c r="F611" s="514"/>
      <c r="G611" s="514"/>
      <c r="H611" s="514"/>
      <c r="I611" s="514"/>
      <c r="J611" s="514"/>
      <c r="K611" s="514"/>
    </row>
    <row r="612" spans="4:11" s="216" customFormat="1" ht="15" customHeight="1" x14ac:dyDescent="0.25">
      <c r="D612" s="219"/>
      <c r="F612" s="514"/>
      <c r="G612" s="514"/>
      <c r="H612" s="514"/>
      <c r="I612" s="514"/>
      <c r="J612" s="514"/>
      <c r="K612" s="514"/>
    </row>
    <row r="613" spans="4:11" s="216" customFormat="1" ht="15" customHeight="1" x14ac:dyDescent="0.25">
      <c r="D613" s="219"/>
      <c r="F613" s="514"/>
      <c r="G613" s="514"/>
      <c r="H613" s="514"/>
      <c r="I613" s="514"/>
      <c r="J613" s="514"/>
      <c r="K613" s="514"/>
    </row>
    <row r="614" spans="4:11" s="216" customFormat="1" ht="15" customHeight="1" x14ac:dyDescent="0.25">
      <c r="D614" s="219"/>
      <c r="F614" s="514"/>
      <c r="G614" s="514"/>
      <c r="H614" s="514"/>
      <c r="I614" s="514"/>
      <c r="J614" s="514"/>
      <c r="K614" s="514"/>
    </row>
    <row r="615" spans="4:11" s="216" customFormat="1" ht="15" customHeight="1" x14ac:dyDescent="0.25">
      <c r="D615" s="219"/>
      <c r="F615" s="514"/>
      <c r="G615" s="514"/>
      <c r="H615" s="514"/>
      <c r="I615" s="514"/>
      <c r="J615" s="514"/>
      <c r="K615" s="514"/>
    </row>
    <row r="616" spans="4:11" s="216" customFormat="1" ht="15" customHeight="1" x14ac:dyDescent="0.25">
      <c r="D616" s="219"/>
      <c r="F616" s="514"/>
      <c r="G616" s="514"/>
      <c r="H616" s="514"/>
      <c r="I616" s="514"/>
      <c r="J616" s="514"/>
      <c r="K616" s="514"/>
    </row>
    <row r="617" spans="4:11" s="216" customFormat="1" ht="15" customHeight="1" x14ac:dyDescent="0.25">
      <c r="D617" s="219"/>
      <c r="F617" s="514"/>
      <c r="G617" s="514"/>
      <c r="H617" s="514"/>
      <c r="I617" s="514"/>
      <c r="J617" s="514"/>
      <c r="K617" s="514"/>
    </row>
    <row r="618" spans="4:11" s="216" customFormat="1" ht="15" customHeight="1" x14ac:dyDescent="0.25">
      <c r="D618" s="219"/>
      <c r="F618" s="514"/>
      <c r="G618" s="514"/>
      <c r="H618" s="514"/>
      <c r="I618" s="514"/>
      <c r="J618" s="514"/>
      <c r="K618" s="514"/>
    </row>
    <row r="619" spans="4:11" s="216" customFormat="1" ht="15" customHeight="1" x14ac:dyDescent="0.25">
      <c r="D619" s="219"/>
      <c r="F619" s="514"/>
      <c r="G619" s="514"/>
      <c r="H619" s="514"/>
      <c r="I619" s="514"/>
      <c r="J619" s="514"/>
      <c r="K619" s="514"/>
    </row>
    <row r="620" spans="4:11" s="216" customFormat="1" ht="15" customHeight="1" x14ac:dyDescent="0.25">
      <c r="D620" s="219"/>
      <c r="F620" s="514"/>
      <c r="G620" s="514"/>
      <c r="H620" s="514"/>
      <c r="I620" s="514"/>
      <c r="J620" s="514"/>
      <c r="K620" s="514"/>
    </row>
    <row r="621" spans="4:11" s="216" customFormat="1" ht="15" customHeight="1" x14ac:dyDescent="0.25">
      <c r="D621" s="219"/>
      <c r="F621" s="514"/>
      <c r="G621" s="514"/>
      <c r="H621" s="514"/>
      <c r="I621" s="514"/>
      <c r="J621" s="514"/>
      <c r="K621" s="514"/>
    </row>
    <row r="622" spans="4:11" s="216" customFormat="1" ht="15" customHeight="1" x14ac:dyDescent="0.25">
      <c r="D622" s="219"/>
      <c r="F622" s="514"/>
      <c r="G622" s="514"/>
      <c r="H622" s="514"/>
      <c r="I622" s="514"/>
      <c r="J622" s="514"/>
      <c r="K622" s="514"/>
    </row>
    <row r="623" spans="4:11" s="216" customFormat="1" ht="15" customHeight="1" x14ac:dyDescent="0.25">
      <c r="D623" s="219"/>
      <c r="F623" s="514"/>
      <c r="G623" s="514"/>
      <c r="H623" s="514"/>
      <c r="I623" s="514"/>
      <c r="J623" s="514"/>
      <c r="K623" s="514"/>
    </row>
    <row r="624" spans="4:11" s="216" customFormat="1" ht="15" customHeight="1" x14ac:dyDescent="0.25">
      <c r="D624" s="219"/>
      <c r="F624" s="514"/>
      <c r="G624" s="514"/>
      <c r="H624" s="514"/>
      <c r="I624" s="514"/>
      <c r="J624" s="514"/>
      <c r="K624" s="514"/>
    </row>
    <row r="625" spans="4:11" s="216" customFormat="1" ht="15" customHeight="1" x14ac:dyDescent="0.25">
      <c r="D625" s="219"/>
      <c r="F625" s="514"/>
      <c r="G625" s="514"/>
      <c r="H625" s="514"/>
      <c r="I625" s="514"/>
      <c r="J625" s="514"/>
      <c r="K625" s="514"/>
    </row>
    <row r="626" spans="4:11" s="216" customFormat="1" ht="15" customHeight="1" x14ac:dyDescent="0.25">
      <c r="D626" s="219"/>
      <c r="F626" s="514"/>
      <c r="G626" s="514"/>
      <c r="H626" s="514"/>
      <c r="I626" s="514"/>
      <c r="J626" s="514"/>
      <c r="K626" s="514"/>
    </row>
    <row r="627" spans="4:11" s="216" customFormat="1" ht="15" customHeight="1" x14ac:dyDescent="0.25">
      <c r="D627" s="219"/>
      <c r="F627" s="514"/>
      <c r="G627" s="514"/>
      <c r="H627" s="514"/>
      <c r="I627" s="514"/>
      <c r="J627" s="514"/>
      <c r="K627" s="514"/>
    </row>
    <row r="628" spans="4:11" s="216" customFormat="1" ht="15" customHeight="1" x14ac:dyDescent="0.25">
      <c r="D628" s="219"/>
      <c r="F628" s="514"/>
      <c r="G628" s="514"/>
      <c r="H628" s="514"/>
      <c r="I628" s="514"/>
      <c r="J628" s="514"/>
      <c r="K628" s="514"/>
    </row>
    <row r="629" spans="4:11" s="216" customFormat="1" ht="15" customHeight="1" x14ac:dyDescent="0.25">
      <c r="D629" s="219"/>
      <c r="F629" s="514"/>
      <c r="G629" s="514"/>
      <c r="H629" s="514"/>
      <c r="I629" s="514"/>
      <c r="J629" s="514"/>
      <c r="K629" s="514"/>
    </row>
    <row r="630" spans="4:11" s="216" customFormat="1" ht="15" customHeight="1" x14ac:dyDescent="0.25">
      <c r="D630" s="219"/>
      <c r="F630" s="514"/>
      <c r="G630" s="514"/>
      <c r="H630" s="514"/>
      <c r="I630" s="514"/>
      <c r="J630" s="514"/>
      <c r="K630" s="514"/>
    </row>
    <row r="631" spans="4:11" s="216" customFormat="1" ht="15" customHeight="1" x14ac:dyDescent="0.25">
      <c r="D631" s="219"/>
      <c r="F631" s="514"/>
      <c r="G631" s="514"/>
      <c r="H631" s="514"/>
      <c r="I631" s="514"/>
      <c r="J631" s="514"/>
      <c r="K631" s="514"/>
    </row>
    <row r="632" spans="4:11" s="216" customFormat="1" ht="15" customHeight="1" x14ac:dyDescent="0.25">
      <c r="D632" s="219"/>
      <c r="F632" s="514"/>
      <c r="G632" s="514"/>
      <c r="H632" s="514"/>
      <c r="I632" s="514"/>
      <c r="J632" s="514"/>
      <c r="K632" s="514"/>
    </row>
    <row r="633" spans="4:11" s="216" customFormat="1" ht="15" customHeight="1" x14ac:dyDescent="0.25">
      <c r="D633" s="219"/>
      <c r="F633" s="514"/>
      <c r="G633" s="514"/>
      <c r="H633" s="514"/>
      <c r="I633" s="514"/>
      <c r="J633" s="514"/>
      <c r="K633" s="514"/>
    </row>
    <row r="634" spans="4:11" s="216" customFormat="1" ht="15" customHeight="1" x14ac:dyDescent="0.25">
      <c r="D634" s="219"/>
      <c r="F634" s="514"/>
      <c r="G634" s="514"/>
      <c r="H634" s="514"/>
      <c r="I634" s="514"/>
      <c r="J634" s="514"/>
      <c r="K634" s="514"/>
    </row>
    <row r="635" spans="4:11" s="216" customFormat="1" ht="15" customHeight="1" x14ac:dyDescent="0.25">
      <c r="D635" s="219"/>
      <c r="F635" s="514"/>
      <c r="G635" s="514"/>
      <c r="H635" s="514"/>
      <c r="I635" s="514"/>
      <c r="J635" s="514"/>
      <c r="K635" s="514"/>
    </row>
    <row r="636" spans="4:11" s="216" customFormat="1" ht="15" customHeight="1" x14ac:dyDescent="0.25">
      <c r="D636" s="219"/>
      <c r="F636" s="514"/>
      <c r="G636" s="514"/>
      <c r="H636" s="514"/>
      <c r="I636" s="514"/>
      <c r="J636" s="514"/>
      <c r="K636" s="514"/>
    </row>
    <row r="637" spans="4:11" s="216" customFormat="1" ht="15" customHeight="1" x14ac:dyDescent="0.25">
      <c r="D637" s="219"/>
      <c r="F637" s="514"/>
      <c r="G637" s="514"/>
      <c r="H637" s="514"/>
      <c r="I637" s="514"/>
      <c r="J637" s="514"/>
      <c r="K637" s="514"/>
    </row>
    <row r="638" spans="4:11" s="216" customFormat="1" ht="15" customHeight="1" x14ac:dyDescent="0.25">
      <c r="D638" s="219"/>
      <c r="F638" s="514"/>
      <c r="G638" s="514"/>
      <c r="H638" s="514"/>
      <c r="I638" s="514"/>
      <c r="J638" s="514"/>
      <c r="K638" s="514"/>
    </row>
    <row r="639" spans="4:11" s="216" customFormat="1" ht="15" customHeight="1" x14ac:dyDescent="0.25">
      <c r="D639" s="219"/>
      <c r="F639" s="514"/>
      <c r="G639" s="514"/>
      <c r="H639" s="514"/>
      <c r="I639" s="514"/>
      <c r="J639" s="514"/>
      <c r="K639" s="514"/>
    </row>
    <row r="640" spans="4:11" s="216" customFormat="1" ht="15" customHeight="1" x14ac:dyDescent="0.25">
      <c r="D640" s="219"/>
      <c r="F640" s="514"/>
      <c r="G640" s="514"/>
      <c r="H640" s="514"/>
      <c r="I640" s="514"/>
      <c r="J640" s="514"/>
      <c r="K640" s="514"/>
    </row>
    <row r="641" spans="4:11" s="216" customFormat="1" ht="15" customHeight="1" x14ac:dyDescent="0.25">
      <c r="D641" s="219"/>
      <c r="F641" s="514"/>
      <c r="G641" s="514"/>
      <c r="H641" s="514"/>
      <c r="I641" s="514"/>
      <c r="J641" s="514"/>
      <c r="K641" s="514"/>
    </row>
    <row r="642" spans="4:11" s="216" customFormat="1" ht="15" customHeight="1" x14ac:dyDescent="0.25">
      <c r="D642" s="219"/>
      <c r="F642" s="514"/>
      <c r="G642" s="514"/>
      <c r="H642" s="514"/>
      <c r="I642" s="514"/>
      <c r="J642" s="514"/>
      <c r="K642" s="514"/>
    </row>
    <row r="643" spans="4:11" s="216" customFormat="1" ht="15" customHeight="1" x14ac:dyDescent="0.25">
      <c r="D643" s="219"/>
      <c r="F643" s="514"/>
      <c r="G643" s="514"/>
      <c r="H643" s="514"/>
      <c r="I643" s="514"/>
      <c r="J643" s="514"/>
      <c r="K643" s="514"/>
    </row>
    <row r="644" spans="4:11" s="216" customFormat="1" ht="15" customHeight="1" x14ac:dyDescent="0.25">
      <c r="D644" s="219"/>
      <c r="F644" s="514"/>
      <c r="G644" s="514"/>
      <c r="H644" s="514"/>
      <c r="I644" s="514"/>
      <c r="J644" s="514"/>
      <c r="K644" s="514"/>
    </row>
    <row r="645" spans="4:11" s="216" customFormat="1" ht="15" customHeight="1" x14ac:dyDescent="0.25">
      <c r="D645" s="219"/>
      <c r="F645" s="514"/>
      <c r="G645" s="514"/>
      <c r="H645" s="514"/>
      <c r="I645" s="514"/>
      <c r="J645" s="514"/>
      <c r="K645" s="514"/>
    </row>
    <row r="646" spans="4:11" s="216" customFormat="1" ht="15" customHeight="1" x14ac:dyDescent="0.25">
      <c r="D646" s="219"/>
      <c r="F646" s="514"/>
      <c r="G646" s="514"/>
      <c r="H646" s="514"/>
      <c r="I646" s="514"/>
      <c r="J646" s="514"/>
      <c r="K646" s="514"/>
    </row>
    <row r="647" spans="4:11" s="216" customFormat="1" ht="15" customHeight="1" x14ac:dyDescent="0.25">
      <c r="D647" s="219"/>
      <c r="F647" s="514"/>
      <c r="G647" s="514"/>
      <c r="H647" s="514"/>
      <c r="I647" s="514"/>
      <c r="J647" s="514"/>
      <c r="K647" s="514"/>
    </row>
    <row r="648" spans="4:11" s="216" customFormat="1" ht="15" customHeight="1" x14ac:dyDescent="0.25">
      <c r="D648" s="219"/>
      <c r="F648" s="514"/>
      <c r="G648" s="514"/>
      <c r="H648" s="514"/>
      <c r="I648" s="514"/>
      <c r="J648" s="514"/>
      <c r="K648" s="514"/>
    </row>
    <row r="649" spans="4:11" s="216" customFormat="1" ht="15" customHeight="1" x14ac:dyDescent="0.25">
      <c r="D649" s="219"/>
      <c r="F649" s="514"/>
      <c r="G649" s="514"/>
      <c r="H649" s="514"/>
      <c r="I649" s="514"/>
      <c r="J649" s="514"/>
      <c r="K649" s="514"/>
    </row>
    <row r="650" spans="4:11" s="216" customFormat="1" ht="15" customHeight="1" x14ac:dyDescent="0.25">
      <c r="D650" s="219"/>
      <c r="F650" s="514"/>
      <c r="G650" s="514"/>
      <c r="H650" s="514"/>
      <c r="I650" s="514"/>
      <c r="J650" s="514"/>
      <c r="K650" s="514"/>
    </row>
    <row r="651" spans="4:11" s="216" customFormat="1" ht="15" customHeight="1" x14ac:dyDescent="0.25">
      <c r="D651" s="219"/>
      <c r="F651" s="514"/>
      <c r="G651" s="514"/>
      <c r="H651" s="514"/>
      <c r="I651" s="514"/>
      <c r="J651" s="514"/>
      <c r="K651" s="514"/>
    </row>
    <row r="652" spans="4:11" s="216" customFormat="1" ht="15" customHeight="1" x14ac:dyDescent="0.25">
      <c r="D652" s="219"/>
      <c r="F652" s="514"/>
      <c r="G652" s="514"/>
      <c r="H652" s="514"/>
      <c r="I652" s="514"/>
      <c r="J652" s="514"/>
      <c r="K652" s="514"/>
    </row>
    <row r="653" spans="4:11" s="216" customFormat="1" ht="15" customHeight="1" x14ac:dyDescent="0.25">
      <c r="D653" s="219"/>
      <c r="F653" s="514"/>
      <c r="G653" s="514"/>
      <c r="H653" s="514"/>
      <c r="I653" s="514"/>
      <c r="J653" s="514"/>
      <c r="K653" s="514"/>
    </row>
    <row r="654" spans="4:11" s="216" customFormat="1" ht="15" customHeight="1" x14ac:dyDescent="0.25">
      <c r="D654" s="219"/>
      <c r="F654" s="514"/>
      <c r="G654" s="514"/>
      <c r="H654" s="514"/>
      <c r="I654" s="514"/>
      <c r="J654" s="514"/>
      <c r="K654" s="514"/>
    </row>
    <row r="655" spans="4:11" s="216" customFormat="1" ht="15" customHeight="1" x14ac:dyDescent="0.25">
      <c r="D655" s="219"/>
      <c r="F655" s="514"/>
      <c r="G655" s="514"/>
      <c r="H655" s="514"/>
      <c r="I655" s="514"/>
      <c r="J655" s="514"/>
      <c r="K655" s="514"/>
    </row>
    <row r="656" spans="4:11" s="216" customFormat="1" ht="15" customHeight="1" x14ac:dyDescent="0.25">
      <c r="D656" s="219"/>
      <c r="F656" s="514"/>
      <c r="G656" s="514"/>
      <c r="H656" s="514"/>
      <c r="I656" s="514"/>
      <c r="J656" s="514"/>
      <c r="K656" s="514"/>
    </row>
    <row r="657" spans="4:11" s="216" customFormat="1" ht="15" customHeight="1" x14ac:dyDescent="0.25">
      <c r="D657" s="219"/>
      <c r="F657" s="514"/>
      <c r="G657" s="514"/>
      <c r="H657" s="514"/>
      <c r="I657" s="514"/>
      <c r="J657" s="514"/>
      <c r="K657" s="514"/>
    </row>
    <row r="658" spans="4:11" s="216" customFormat="1" ht="15" customHeight="1" x14ac:dyDescent="0.25">
      <c r="D658" s="219"/>
      <c r="F658" s="514"/>
      <c r="G658" s="514"/>
      <c r="H658" s="514"/>
      <c r="I658" s="514"/>
      <c r="J658" s="514"/>
      <c r="K658" s="514"/>
    </row>
    <row r="659" spans="4:11" s="216" customFormat="1" ht="15" customHeight="1" x14ac:dyDescent="0.25">
      <c r="D659" s="219"/>
      <c r="F659" s="514"/>
      <c r="G659" s="514"/>
      <c r="H659" s="514"/>
      <c r="I659" s="514"/>
      <c r="J659" s="514"/>
      <c r="K659" s="514"/>
    </row>
    <row r="660" spans="4:11" s="216" customFormat="1" ht="15" customHeight="1" x14ac:dyDescent="0.25">
      <c r="D660" s="219"/>
      <c r="F660" s="514"/>
      <c r="G660" s="514"/>
      <c r="H660" s="514"/>
      <c r="I660" s="514"/>
      <c r="J660" s="514"/>
      <c r="K660" s="514"/>
    </row>
    <row r="661" spans="4:11" s="216" customFormat="1" ht="15" customHeight="1" x14ac:dyDescent="0.25">
      <c r="D661" s="219"/>
      <c r="F661" s="514"/>
      <c r="G661" s="514"/>
      <c r="H661" s="514"/>
      <c r="I661" s="514"/>
      <c r="J661" s="514"/>
      <c r="K661" s="514"/>
    </row>
    <row r="662" spans="4:11" s="216" customFormat="1" ht="15" customHeight="1" x14ac:dyDescent="0.25">
      <c r="D662" s="219"/>
      <c r="F662" s="514"/>
      <c r="G662" s="514"/>
      <c r="H662" s="514"/>
      <c r="I662" s="514"/>
      <c r="J662" s="514"/>
      <c r="K662" s="514"/>
    </row>
    <row r="663" spans="4:11" s="216" customFormat="1" ht="15" customHeight="1" x14ac:dyDescent="0.25">
      <c r="D663" s="219"/>
      <c r="F663" s="514"/>
      <c r="G663" s="514"/>
      <c r="H663" s="514"/>
      <c r="I663" s="514"/>
      <c r="J663" s="514"/>
      <c r="K663" s="514"/>
    </row>
    <row r="664" spans="4:11" s="216" customFormat="1" ht="15" customHeight="1" x14ac:dyDescent="0.25">
      <c r="D664" s="219"/>
      <c r="F664" s="514"/>
      <c r="G664" s="514"/>
      <c r="H664" s="514"/>
      <c r="I664" s="514"/>
      <c r="J664" s="514"/>
      <c r="K664" s="514"/>
    </row>
    <row r="665" spans="4:11" s="216" customFormat="1" ht="15" customHeight="1" x14ac:dyDescent="0.25">
      <c r="D665" s="219"/>
      <c r="F665" s="514"/>
      <c r="G665" s="514"/>
      <c r="H665" s="514"/>
      <c r="I665" s="514"/>
      <c r="J665" s="514"/>
      <c r="K665" s="514"/>
    </row>
    <row r="666" spans="4:11" s="216" customFormat="1" ht="15" customHeight="1" x14ac:dyDescent="0.25">
      <c r="D666" s="219"/>
      <c r="F666" s="514"/>
      <c r="G666" s="514"/>
      <c r="H666" s="514"/>
      <c r="I666" s="514"/>
      <c r="J666" s="514"/>
      <c r="K666" s="514"/>
    </row>
    <row r="667" spans="4:11" s="216" customFormat="1" ht="15" customHeight="1" x14ac:dyDescent="0.25">
      <c r="D667" s="219"/>
      <c r="F667" s="514"/>
      <c r="G667" s="514"/>
      <c r="H667" s="514"/>
      <c r="I667" s="514"/>
      <c r="J667" s="514"/>
      <c r="K667" s="514"/>
    </row>
    <row r="668" spans="4:11" s="216" customFormat="1" ht="15" customHeight="1" x14ac:dyDescent="0.25">
      <c r="D668" s="219"/>
      <c r="F668" s="514"/>
      <c r="G668" s="514"/>
      <c r="H668" s="514"/>
      <c r="I668" s="514"/>
      <c r="J668" s="514"/>
      <c r="K668" s="514"/>
    </row>
    <row r="669" spans="4:11" s="216" customFormat="1" ht="15" customHeight="1" x14ac:dyDescent="0.25">
      <c r="D669" s="219"/>
      <c r="F669" s="514"/>
      <c r="G669" s="514"/>
      <c r="H669" s="514"/>
      <c r="I669" s="514"/>
      <c r="J669" s="514"/>
      <c r="K669" s="514"/>
    </row>
    <row r="670" spans="4:11" s="216" customFormat="1" ht="15" customHeight="1" x14ac:dyDescent="0.25">
      <c r="D670" s="219"/>
      <c r="F670" s="514"/>
      <c r="G670" s="514"/>
      <c r="H670" s="514"/>
      <c r="I670" s="514"/>
      <c r="J670" s="514"/>
      <c r="K670" s="514"/>
    </row>
    <row r="671" spans="4:11" s="216" customFormat="1" ht="15" customHeight="1" x14ac:dyDescent="0.25">
      <c r="D671" s="219"/>
      <c r="F671" s="514"/>
      <c r="G671" s="514"/>
      <c r="H671" s="514"/>
      <c r="I671" s="514"/>
      <c r="J671" s="514"/>
      <c r="K671" s="514"/>
    </row>
    <row r="672" spans="4:11" s="216" customFormat="1" ht="15" customHeight="1" x14ac:dyDescent="0.25">
      <c r="D672" s="219"/>
      <c r="F672" s="514"/>
      <c r="G672" s="514"/>
      <c r="H672" s="514"/>
      <c r="I672" s="514"/>
      <c r="J672" s="514"/>
      <c r="K672" s="514"/>
    </row>
    <row r="673" spans="4:11" s="216" customFormat="1" ht="15" customHeight="1" x14ac:dyDescent="0.25">
      <c r="D673" s="219"/>
      <c r="F673" s="514"/>
      <c r="G673" s="514"/>
      <c r="H673" s="514"/>
      <c r="I673" s="514"/>
      <c r="J673" s="514"/>
      <c r="K673" s="514"/>
    </row>
    <row r="674" spans="4:11" s="216" customFormat="1" ht="15" customHeight="1" x14ac:dyDescent="0.25">
      <c r="D674" s="219"/>
      <c r="F674" s="514"/>
      <c r="G674" s="514"/>
      <c r="H674" s="514"/>
      <c r="I674" s="514"/>
      <c r="J674" s="514"/>
      <c r="K674" s="514"/>
    </row>
    <row r="675" spans="4:11" s="216" customFormat="1" ht="15" customHeight="1" x14ac:dyDescent="0.25">
      <c r="D675" s="219"/>
      <c r="F675" s="514"/>
      <c r="G675" s="514"/>
      <c r="H675" s="514"/>
      <c r="I675" s="514"/>
      <c r="J675" s="514"/>
      <c r="K675" s="514"/>
    </row>
    <row r="676" spans="4:11" s="216" customFormat="1" ht="15" customHeight="1" x14ac:dyDescent="0.25">
      <c r="D676" s="219"/>
      <c r="F676" s="514"/>
      <c r="G676" s="514"/>
      <c r="H676" s="514"/>
      <c r="I676" s="514"/>
      <c r="J676" s="514"/>
      <c r="K676" s="514"/>
    </row>
    <row r="677" spans="4:11" s="216" customFormat="1" ht="15" customHeight="1" x14ac:dyDescent="0.25">
      <c r="D677" s="219"/>
      <c r="F677" s="514"/>
      <c r="G677" s="514"/>
      <c r="H677" s="514"/>
      <c r="I677" s="514"/>
      <c r="J677" s="514"/>
      <c r="K677" s="514"/>
    </row>
    <row r="678" spans="4:11" s="216" customFormat="1" ht="15" customHeight="1" x14ac:dyDescent="0.25">
      <c r="D678" s="219"/>
      <c r="F678" s="514"/>
      <c r="G678" s="514"/>
      <c r="H678" s="514"/>
      <c r="I678" s="514"/>
      <c r="J678" s="514"/>
      <c r="K678" s="514"/>
    </row>
    <row r="679" spans="4:11" s="216" customFormat="1" ht="15" customHeight="1" x14ac:dyDescent="0.25">
      <c r="D679" s="219"/>
      <c r="F679" s="514"/>
      <c r="G679" s="514"/>
      <c r="H679" s="514"/>
      <c r="I679" s="514"/>
      <c r="J679" s="514"/>
      <c r="K679" s="514"/>
    </row>
    <row r="680" spans="4:11" s="216" customFormat="1" ht="15" customHeight="1" x14ac:dyDescent="0.25">
      <c r="D680" s="219"/>
      <c r="F680" s="514"/>
      <c r="G680" s="514"/>
      <c r="H680" s="514"/>
      <c r="I680" s="514"/>
      <c r="J680" s="514"/>
      <c r="K680" s="514"/>
    </row>
    <row r="681" spans="4:11" s="216" customFormat="1" ht="15" customHeight="1" x14ac:dyDescent="0.25">
      <c r="D681" s="219"/>
      <c r="F681" s="514"/>
      <c r="G681" s="514"/>
      <c r="H681" s="514"/>
      <c r="I681" s="514"/>
      <c r="J681" s="514"/>
      <c r="K681" s="514"/>
    </row>
    <row r="682" spans="4:11" s="216" customFormat="1" ht="15" customHeight="1" x14ac:dyDescent="0.25">
      <c r="D682" s="219"/>
      <c r="F682" s="514"/>
      <c r="G682" s="514"/>
      <c r="H682" s="514"/>
      <c r="I682" s="514"/>
      <c r="J682" s="514"/>
      <c r="K682" s="514"/>
    </row>
    <row r="683" spans="4:11" s="216" customFormat="1" ht="15" customHeight="1" x14ac:dyDescent="0.25">
      <c r="D683" s="219"/>
      <c r="F683" s="514"/>
      <c r="G683" s="514"/>
      <c r="H683" s="514"/>
      <c r="I683" s="514"/>
      <c r="J683" s="514"/>
      <c r="K683" s="514"/>
    </row>
    <row r="684" spans="4:11" s="216" customFormat="1" ht="15" customHeight="1" x14ac:dyDescent="0.25">
      <c r="D684" s="219"/>
      <c r="F684" s="514"/>
      <c r="G684" s="514"/>
      <c r="H684" s="514"/>
      <c r="I684" s="514"/>
      <c r="J684" s="514"/>
      <c r="K684" s="514"/>
    </row>
    <row r="685" spans="4:11" s="216" customFormat="1" ht="15" customHeight="1" x14ac:dyDescent="0.25">
      <c r="D685" s="219"/>
      <c r="F685" s="514"/>
      <c r="G685" s="514"/>
      <c r="H685" s="514"/>
      <c r="I685" s="514"/>
      <c r="J685" s="514"/>
      <c r="K685" s="514"/>
    </row>
    <row r="686" spans="4:11" s="216" customFormat="1" ht="15" customHeight="1" x14ac:dyDescent="0.25">
      <c r="D686" s="219"/>
      <c r="F686" s="514"/>
      <c r="G686" s="514"/>
      <c r="H686" s="514"/>
      <c r="I686" s="514"/>
      <c r="J686" s="514"/>
      <c r="K686" s="514"/>
    </row>
    <row r="687" spans="4:11" s="216" customFormat="1" ht="15" customHeight="1" x14ac:dyDescent="0.25">
      <c r="D687" s="219"/>
      <c r="F687" s="514"/>
      <c r="G687" s="514"/>
      <c r="H687" s="514"/>
      <c r="I687" s="514"/>
      <c r="J687" s="514"/>
      <c r="K687" s="514"/>
    </row>
    <row r="688" spans="4:11" s="216" customFormat="1" ht="15" customHeight="1" x14ac:dyDescent="0.25">
      <c r="D688" s="219"/>
      <c r="F688" s="514"/>
      <c r="G688" s="514"/>
      <c r="H688" s="514"/>
      <c r="I688" s="514"/>
      <c r="J688" s="514"/>
      <c r="K688" s="514"/>
    </row>
    <row r="689" spans="4:11" s="216" customFormat="1" ht="15" customHeight="1" x14ac:dyDescent="0.25">
      <c r="D689" s="219"/>
      <c r="F689" s="514"/>
      <c r="G689" s="514"/>
      <c r="H689" s="514"/>
      <c r="I689" s="514"/>
      <c r="J689" s="514"/>
      <c r="K689" s="514"/>
    </row>
    <row r="690" spans="4:11" s="216" customFormat="1" ht="15" customHeight="1" x14ac:dyDescent="0.25">
      <c r="D690" s="219"/>
      <c r="F690" s="514"/>
      <c r="G690" s="514"/>
      <c r="H690" s="514"/>
      <c r="I690" s="514"/>
      <c r="J690" s="514"/>
      <c r="K690" s="514"/>
    </row>
    <row r="691" spans="4:11" s="216" customFormat="1" ht="15" customHeight="1" x14ac:dyDescent="0.25">
      <c r="D691" s="219"/>
      <c r="F691" s="514"/>
      <c r="G691" s="514"/>
      <c r="H691" s="514"/>
      <c r="I691" s="514"/>
      <c r="J691" s="514"/>
      <c r="K691" s="514"/>
    </row>
    <row r="692" spans="4:11" s="216" customFormat="1" ht="15" customHeight="1" x14ac:dyDescent="0.25">
      <c r="D692" s="219"/>
      <c r="F692" s="514"/>
      <c r="G692" s="514"/>
      <c r="H692" s="514"/>
      <c r="I692" s="514"/>
      <c r="J692" s="514"/>
      <c r="K692" s="514"/>
    </row>
    <row r="693" spans="4:11" s="216" customFormat="1" ht="15" customHeight="1" x14ac:dyDescent="0.25">
      <c r="D693" s="219"/>
      <c r="F693" s="514"/>
      <c r="G693" s="514"/>
      <c r="H693" s="514"/>
      <c r="I693" s="514"/>
      <c r="J693" s="514"/>
      <c r="K693" s="514"/>
    </row>
    <row r="694" spans="4:11" s="216" customFormat="1" ht="15" customHeight="1" x14ac:dyDescent="0.25">
      <c r="D694" s="219"/>
      <c r="F694" s="514"/>
      <c r="G694" s="514"/>
      <c r="H694" s="514"/>
      <c r="I694" s="514"/>
      <c r="J694" s="514"/>
      <c r="K694" s="514"/>
    </row>
    <row r="695" spans="4:11" s="216" customFormat="1" ht="15" customHeight="1" x14ac:dyDescent="0.25">
      <c r="D695" s="219"/>
      <c r="F695" s="514"/>
      <c r="G695" s="514"/>
      <c r="H695" s="514"/>
      <c r="I695" s="514"/>
      <c r="J695" s="514"/>
      <c r="K695" s="514"/>
    </row>
    <row r="696" spans="4:11" s="216" customFormat="1" ht="15" customHeight="1" x14ac:dyDescent="0.25">
      <c r="D696" s="219"/>
      <c r="F696" s="514"/>
      <c r="G696" s="514"/>
      <c r="H696" s="514"/>
      <c r="I696" s="514"/>
      <c r="J696" s="514"/>
      <c r="K696" s="514"/>
    </row>
    <row r="697" spans="4:11" s="216" customFormat="1" ht="15" customHeight="1" x14ac:dyDescent="0.25">
      <c r="D697" s="219"/>
      <c r="F697" s="514"/>
      <c r="G697" s="514"/>
      <c r="H697" s="514"/>
      <c r="I697" s="514"/>
      <c r="J697" s="514"/>
      <c r="K697" s="514"/>
    </row>
    <row r="698" spans="4:11" s="216" customFormat="1" ht="15" customHeight="1" x14ac:dyDescent="0.25">
      <c r="D698" s="219"/>
      <c r="F698" s="514"/>
      <c r="G698" s="514"/>
      <c r="H698" s="514"/>
      <c r="I698" s="514"/>
      <c r="J698" s="514"/>
      <c r="K698" s="514"/>
    </row>
    <row r="699" spans="4:11" s="216" customFormat="1" ht="15" customHeight="1" x14ac:dyDescent="0.25">
      <c r="D699" s="219"/>
      <c r="F699" s="514"/>
      <c r="G699" s="514"/>
      <c r="H699" s="514"/>
      <c r="I699" s="514"/>
      <c r="J699" s="514"/>
      <c r="K699" s="514"/>
    </row>
    <row r="700" spans="4:11" s="216" customFormat="1" ht="15" customHeight="1" x14ac:dyDescent="0.25">
      <c r="D700" s="219"/>
      <c r="F700" s="514"/>
      <c r="G700" s="514"/>
      <c r="H700" s="514"/>
      <c r="I700" s="514"/>
      <c r="J700" s="514"/>
      <c r="K700" s="514"/>
    </row>
    <row r="701" spans="4:11" s="216" customFormat="1" ht="15" customHeight="1" x14ac:dyDescent="0.25">
      <c r="D701" s="219"/>
      <c r="F701" s="514"/>
      <c r="G701" s="514"/>
      <c r="H701" s="514"/>
      <c r="I701" s="514"/>
      <c r="J701" s="514"/>
      <c r="K701" s="514"/>
    </row>
    <row r="702" spans="4:11" s="216" customFormat="1" ht="15" customHeight="1" x14ac:dyDescent="0.25">
      <c r="D702" s="219"/>
      <c r="F702" s="514"/>
      <c r="G702" s="514"/>
      <c r="H702" s="514"/>
      <c r="I702" s="514"/>
      <c r="J702" s="514"/>
      <c r="K702" s="514"/>
    </row>
    <row r="703" spans="4:11" s="216" customFormat="1" ht="15" customHeight="1" x14ac:dyDescent="0.25">
      <c r="D703" s="219"/>
      <c r="F703" s="514"/>
      <c r="G703" s="514"/>
      <c r="H703" s="514"/>
      <c r="I703" s="514"/>
      <c r="J703" s="514"/>
      <c r="K703" s="514"/>
    </row>
    <row r="704" spans="4:11" s="216" customFormat="1" ht="15" customHeight="1" x14ac:dyDescent="0.25">
      <c r="D704" s="219"/>
      <c r="F704" s="514"/>
      <c r="G704" s="514"/>
      <c r="H704" s="514"/>
      <c r="I704" s="514"/>
      <c r="J704" s="514"/>
      <c r="K704" s="514"/>
    </row>
    <row r="705" spans="4:11" s="216" customFormat="1" ht="15" customHeight="1" x14ac:dyDescent="0.25">
      <c r="D705" s="219"/>
      <c r="F705" s="514"/>
      <c r="G705" s="514"/>
      <c r="H705" s="514"/>
      <c r="I705" s="514"/>
      <c r="J705" s="514"/>
      <c r="K705" s="514"/>
    </row>
    <row r="706" spans="4:11" s="216" customFormat="1" ht="15" customHeight="1" x14ac:dyDescent="0.25">
      <c r="D706" s="219"/>
      <c r="F706" s="514"/>
      <c r="G706" s="514"/>
      <c r="H706" s="514"/>
      <c r="I706" s="514"/>
      <c r="J706" s="514"/>
      <c r="K706" s="514"/>
    </row>
    <row r="707" spans="4:11" s="216" customFormat="1" ht="15" customHeight="1" x14ac:dyDescent="0.25">
      <c r="D707" s="219"/>
      <c r="F707" s="514"/>
      <c r="G707" s="514"/>
      <c r="H707" s="514"/>
      <c r="I707" s="514"/>
      <c r="J707" s="514"/>
      <c r="K707" s="514"/>
    </row>
    <row r="708" spans="4:11" s="216" customFormat="1" ht="15" customHeight="1" x14ac:dyDescent="0.25">
      <c r="D708" s="219"/>
      <c r="F708" s="514"/>
      <c r="G708" s="514"/>
      <c r="H708" s="514"/>
      <c r="I708" s="514"/>
      <c r="J708" s="514"/>
      <c r="K708" s="514"/>
    </row>
    <row r="709" spans="4:11" s="216" customFormat="1" ht="15" customHeight="1" x14ac:dyDescent="0.25">
      <c r="D709" s="219"/>
      <c r="F709" s="514"/>
      <c r="G709" s="514"/>
      <c r="H709" s="514"/>
      <c r="I709" s="514"/>
      <c r="J709" s="514"/>
      <c r="K709" s="514"/>
    </row>
    <row r="710" spans="4:11" s="216" customFormat="1" ht="15" customHeight="1" x14ac:dyDescent="0.25">
      <c r="D710" s="219"/>
      <c r="F710" s="514"/>
      <c r="G710" s="514"/>
      <c r="H710" s="514"/>
      <c r="I710" s="514"/>
      <c r="J710" s="514"/>
      <c r="K710" s="514"/>
    </row>
    <row r="711" spans="4:11" s="216" customFormat="1" ht="15" customHeight="1" x14ac:dyDescent="0.25">
      <c r="D711" s="219"/>
      <c r="F711" s="514"/>
      <c r="G711" s="514"/>
      <c r="H711" s="514"/>
      <c r="I711" s="514"/>
      <c r="J711" s="514"/>
      <c r="K711" s="514"/>
    </row>
    <row r="712" spans="4:11" s="216" customFormat="1" ht="15" customHeight="1" x14ac:dyDescent="0.25">
      <c r="D712" s="219"/>
      <c r="F712" s="514"/>
      <c r="G712" s="514"/>
      <c r="H712" s="514"/>
      <c r="I712" s="514"/>
      <c r="J712" s="514"/>
      <c r="K712" s="514"/>
    </row>
    <row r="713" spans="4:11" s="216" customFormat="1" ht="15" customHeight="1" x14ac:dyDescent="0.25">
      <c r="D713" s="219"/>
      <c r="F713" s="514"/>
      <c r="G713" s="514"/>
      <c r="H713" s="514"/>
      <c r="I713" s="514"/>
      <c r="J713" s="514"/>
      <c r="K713" s="514"/>
    </row>
    <row r="714" spans="4:11" s="216" customFormat="1" ht="15" customHeight="1" x14ac:dyDescent="0.25">
      <c r="D714" s="219"/>
      <c r="F714" s="514"/>
      <c r="G714" s="514"/>
      <c r="H714" s="514"/>
      <c r="I714" s="514"/>
      <c r="J714" s="514"/>
      <c r="K714" s="514"/>
    </row>
    <row r="715" spans="4:11" s="216" customFormat="1" ht="15" customHeight="1" x14ac:dyDescent="0.25">
      <c r="D715" s="219"/>
      <c r="F715" s="514"/>
      <c r="G715" s="514"/>
      <c r="H715" s="514"/>
      <c r="I715" s="514"/>
      <c r="J715" s="514"/>
      <c r="K715" s="514"/>
    </row>
    <row r="716" spans="4:11" s="216" customFormat="1" ht="15" customHeight="1" x14ac:dyDescent="0.25">
      <c r="D716" s="219"/>
      <c r="F716" s="514"/>
      <c r="G716" s="514"/>
      <c r="H716" s="514"/>
      <c r="I716" s="514"/>
      <c r="J716" s="514"/>
      <c r="K716" s="514"/>
    </row>
    <row r="717" spans="4:11" s="216" customFormat="1" ht="15" customHeight="1" x14ac:dyDescent="0.25">
      <c r="D717" s="219"/>
      <c r="F717" s="514"/>
      <c r="G717" s="514"/>
      <c r="H717" s="514"/>
      <c r="I717" s="514"/>
      <c r="J717" s="514"/>
      <c r="K717" s="514"/>
    </row>
    <row r="718" spans="4:11" s="216" customFormat="1" ht="15" customHeight="1" x14ac:dyDescent="0.25">
      <c r="D718" s="219"/>
      <c r="F718" s="514"/>
      <c r="G718" s="514"/>
      <c r="H718" s="514"/>
      <c r="I718" s="514"/>
      <c r="J718" s="514"/>
      <c r="K718" s="514"/>
    </row>
    <row r="719" spans="4:11" s="216" customFormat="1" ht="15" customHeight="1" x14ac:dyDescent="0.25">
      <c r="D719" s="219"/>
      <c r="F719" s="514"/>
      <c r="G719" s="514"/>
      <c r="H719" s="514"/>
      <c r="I719" s="514"/>
      <c r="J719" s="514"/>
      <c r="K719" s="514"/>
    </row>
    <row r="720" spans="4:11" s="216" customFormat="1" ht="15" customHeight="1" x14ac:dyDescent="0.25">
      <c r="D720" s="219"/>
      <c r="F720" s="514"/>
      <c r="G720" s="514"/>
      <c r="H720" s="514"/>
      <c r="I720" s="514"/>
      <c r="J720" s="514"/>
      <c r="K720" s="514"/>
    </row>
    <row r="721" spans="4:11" s="216" customFormat="1" ht="15" customHeight="1" x14ac:dyDescent="0.25">
      <c r="D721" s="219"/>
      <c r="F721" s="514"/>
      <c r="G721" s="514"/>
      <c r="H721" s="514"/>
      <c r="I721" s="514"/>
      <c r="J721" s="514"/>
      <c r="K721" s="514"/>
    </row>
    <row r="722" spans="4:11" s="216" customFormat="1" ht="15" customHeight="1" x14ac:dyDescent="0.25">
      <c r="D722" s="219"/>
      <c r="F722" s="514"/>
      <c r="G722" s="514"/>
      <c r="H722" s="514"/>
      <c r="I722" s="514"/>
      <c r="J722" s="514"/>
      <c r="K722" s="514"/>
    </row>
    <row r="723" spans="4:11" s="216" customFormat="1" ht="15" customHeight="1" x14ac:dyDescent="0.25">
      <c r="D723" s="219"/>
      <c r="F723" s="514"/>
      <c r="G723" s="514"/>
      <c r="H723" s="514"/>
      <c r="I723" s="514"/>
      <c r="J723" s="514"/>
      <c r="K723" s="514"/>
    </row>
    <row r="724" spans="4:11" s="216" customFormat="1" ht="15" customHeight="1" x14ac:dyDescent="0.25">
      <c r="D724" s="219"/>
      <c r="F724" s="514"/>
      <c r="G724" s="514"/>
      <c r="H724" s="514"/>
      <c r="I724" s="514"/>
      <c r="J724" s="514"/>
      <c r="K724" s="514"/>
    </row>
    <row r="725" spans="4:11" s="216" customFormat="1" ht="15" customHeight="1" x14ac:dyDescent="0.25">
      <c r="D725" s="219"/>
      <c r="F725" s="514"/>
      <c r="G725" s="514"/>
      <c r="H725" s="514"/>
      <c r="I725" s="514"/>
      <c r="J725" s="514"/>
      <c r="K725" s="514"/>
    </row>
    <row r="726" spans="4:11" s="216" customFormat="1" ht="15" customHeight="1" x14ac:dyDescent="0.25">
      <c r="D726" s="219"/>
      <c r="F726" s="514"/>
      <c r="G726" s="514"/>
      <c r="H726" s="514"/>
      <c r="I726" s="514"/>
      <c r="J726" s="514"/>
      <c r="K726" s="514"/>
    </row>
    <row r="727" spans="4:11" s="216" customFormat="1" ht="15" customHeight="1" x14ac:dyDescent="0.25">
      <c r="D727" s="219"/>
      <c r="F727" s="514"/>
      <c r="G727" s="514"/>
      <c r="H727" s="514"/>
      <c r="I727" s="514"/>
      <c r="J727" s="514"/>
      <c r="K727" s="514"/>
    </row>
    <row r="728" spans="4:11" s="216" customFormat="1" ht="15" customHeight="1" x14ac:dyDescent="0.25">
      <c r="D728" s="219"/>
      <c r="F728" s="514"/>
      <c r="G728" s="514"/>
      <c r="H728" s="514"/>
      <c r="I728" s="514"/>
      <c r="J728" s="514"/>
      <c r="K728" s="514"/>
    </row>
    <row r="729" spans="4:11" s="216" customFormat="1" ht="15" customHeight="1" x14ac:dyDescent="0.25">
      <c r="D729" s="219"/>
      <c r="F729" s="514"/>
      <c r="G729" s="514"/>
      <c r="H729" s="514"/>
      <c r="I729" s="514"/>
      <c r="J729" s="514"/>
      <c r="K729" s="514"/>
    </row>
    <row r="730" spans="4:11" s="216" customFormat="1" ht="15" customHeight="1" x14ac:dyDescent="0.25">
      <c r="D730" s="219"/>
      <c r="F730" s="514"/>
      <c r="G730" s="514"/>
      <c r="H730" s="514"/>
      <c r="I730" s="514"/>
      <c r="J730" s="514"/>
      <c r="K730" s="514"/>
    </row>
    <row r="731" spans="4:11" s="216" customFormat="1" ht="15" customHeight="1" x14ac:dyDescent="0.25">
      <c r="D731" s="219"/>
      <c r="F731" s="514"/>
      <c r="G731" s="514"/>
      <c r="H731" s="514"/>
      <c r="I731" s="514"/>
      <c r="J731" s="514"/>
      <c r="K731" s="514"/>
    </row>
    <row r="732" spans="4:11" s="216" customFormat="1" ht="15" customHeight="1" x14ac:dyDescent="0.25">
      <c r="D732" s="219"/>
      <c r="F732" s="514"/>
      <c r="G732" s="514"/>
      <c r="H732" s="514"/>
      <c r="I732" s="514"/>
      <c r="J732" s="514"/>
      <c r="K732" s="514"/>
    </row>
    <row r="733" spans="4:11" s="216" customFormat="1" ht="15" customHeight="1" x14ac:dyDescent="0.25">
      <c r="D733" s="219"/>
      <c r="F733" s="514"/>
      <c r="G733" s="514"/>
      <c r="H733" s="514"/>
      <c r="I733" s="514"/>
      <c r="J733" s="514"/>
      <c r="K733" s="514"/>
    </row>
    <row r="734" spans="4:11" s="216" customFormat="1" ht="15" customHeight="1" x14ac:dyDescent="0.25">
      <c r="D734" s="219"/>
      <c r="F734" s="514"/>
      <c r="G734" s="514"/>
      <c r="H734" s="514"/>
      <c r="I734" s="514"/>
      <c r="J734" s="514"/>
      <c r="K734" s="514"/>
    </row>
    <row r="735" spans="4:11" s="216" customFormat="1" ht="15" customHeight="1" x14ac:dyDescent="0.25">
      <c r="D735" s="219"/>
      <c r="F735" s="514"/>
      <c r="G735" s="514"/>
      <c r="H735" s="514"/>
      <c r="I735" s="514"/>
      <c r="J735" s="514"/>
      <c r="K735" s="514"/>
    </row>
    <row r="736" spans="4:11" s="216" customFormat="1" ht="15" customHeight="1" x14ac:dyDescent="0.25">
      <c r="D736" s="219"/>
      <c r="F736" s="514"/>
      <c r="G736" s="514"/>
      <c r="H736" s="514"/>
      <c r="I736" s="514"/>
      <c r="J736" s="514"/>
      <c r="K736" s="514"/>
    </row>
    <row r="737" spans="4:11" s="216" customFormat="1" ht="15" customHeight="1" x14ac:dyDescent="0.25">
      <c r="D737" s="219"/>
      <c r="F737" s="514"/>
      <c r="G737" s="514"/>
      <c r="H737" s="514"/>
      <c r="I737" s="514"/>
      <c r="J737" s="514"/>
      <c r="K737" s="514"/>
    </row>
    <row r="738" spans="4:11" s="216" customFormat="1" ht="15" customHeight="1" x14ac:dyDescent="0.25">
      <c r="D738" s="219"/>
      <c r="F738" s="514"/>
      <c r="G738" s="514"/>
      <c r="H738" s="514"/>
      <c r="I738" s="514"/>
      <c r="J738" s="514"/>
      <c r="K738" s="514"/>
    </row>
    <row r="739" spans="4:11" s="216" customFormat="1" ht="15" customHeight="1" x14ac:dyDescent="0.25">
      <c r="D739" s="219"/>
      <c r="F739" s="514"/>
      <c r="G739" s="514"/>
      <c r="H739" s="514"/>
      <c r="I739" s="514"/>
      <c r="J739" s="514"/>
      <c r="K739" s="514"/>
    </row>
    <row r="740" spans="4:11" s="216" customFormat="1" ht="15" customHeight="1" x14ac:dyDescent="0.25">
      <c r="D740" s="219"/>
      <c r="F740" s="514"/>
      <c r="G740" s="514"/>
      <c r="H740" s="514"/>
      <c r="I740" s="514"/>
      <c r="J740" s="514"/>
      <c r="K740" s="514"/>
    </row>
    <row r="741" spans="4:11" s="216" customFormat="1" ht="15" customHeight="1" x14ac:dyDescent="0.25">
      <c r="D741" s="219"/>
      <c r="F741" s="514"/>
      <c r="G741" s="514"/>
      <c r="H741" s="514"/>
      <c r="I741" s="514"/>
      <c r="J741" s="514"/>
      <c r="K741" s="514"/>
    </row>
    <row r="742" spans="4:11" s="216" customFormat="1" ht="15" customHeight="1" x14ac:dyDescent="0.25">
      <c r="D742" s="219"/>
      <c r="F742" s="514"/>
      <c r="G742" s="514"/>
      <c r="H742" s="514"/>
      <c r="I742" s="514"/>
      <c r="J742" s="514"/>
      <c r="K742" s="514"/>
    </row>
    <row r="743" spans="4:11" s="216" customFormat="1" ht="15" customHeight="1" x14ac:dyDescent="0.25">
      <c r="D743" s="219"/>
      <c r="F743" s="514"/>
      <c r="G743" s="514"/>
      <c r="H743" s="514"/>
      <c r="I743" s="514"/>
      <c r="J743" s="514"/>
      <c r="K743" s="514"/>
    </row>
    <row r="744" spans="4:11" s="216" customFormat="1" ht="15" customHeight="1" x14ac:dyDescent="0.25">
      <c r="D744" s="219"/>
      <c r="F744" s="514"/>
      <c r="G744" s="514"/>
      <c r="H744" s="514"/>
      <c r="I744" s="514"/>
      <c r="J744" s="514"/>
      <c r="K744" s="514"/>
    </row>
    <row r="745" spans="4:11" s="216" customFormat="1" ht="15" customHeight="1" x14ac:dyDescent="0.25">
      <c r="D745" s="219"/>
      <c r="F745" s="514"/>
      <c r="G745" s="514"/>
      <c r="H745" s="514"/>
      <c r="I745" s="514"/>
      <c r="J745" s="514"/>
      <c r="K745" s="514"/>
    </row>
    <row r="746" spans="4:11" s="216" customFormat="1" ht="15" customHeight="1" x14ac:dyDescent="0.25">
      <c r="D746" s="219"/>
      <c r="F746" s="514"/>
      <c r="G746" s="514"/>
      <c r="H746" s="514"/>
      <c r="I746" s="514"/>
      <c r="J746" s="514"/>
      <c r="K746" s="514"/>
    </row>
    <row r="747" spans="4:11" s="216" customFormat="1" ht="15" customHeight="1" x14ac:dyDescent="0.25">
      <c r="D747" s="219"/>
      <c r="F747" s="514"/>
      <c r="G747" s="514"/>
      <c r="H747" s="514"/>
      <c r="I747" s="514"/>
      <c r="J747" s="514"/>
      <c r="K747" s="514"/>
    </row>
    <row r="748" spans="4:11" s="216" customFormat="1" ht="15" customHeight="1" x14ac:dyDescent="0.25">
      <c r="D748" s="219"/>
      <c r="F748" s="514"/>
      <c r="G748" s="514"/>
      <c r="H748" s="514"/>
      <c r="I748" s="514"/>
      <c r="J748" s="514"/>
      <c r="K748" s="514"/>
    </row>
    <row r="749" spans="4:11" s="216" customFormat="1" ht="15" customHeight="1" x14ac:dyDescent="0.25">
      <c r="D749" s="219"/>
      <c r="F749" s="514"/>
      <c r="G749" s="514"/>
      <c r="H749" s="514"/>
      <c r="I749" s="514"/>
      <c r="J749" s="514"/>
      <c r="K749" s="514"/>
    </row>
    <row r="750" spans="4:11" s="216" customFormat="1" ht="15" customHeight="1" x14ac:dyDescent="0.25">
      <c r="D750" s="219"/>
      <c r="F750" s="514"/>
      <c r="G750" s="514"/>
      <c r="H750" s="514"/>
      <c r="I750" s="514"/>
      <c r="J750" s="514"/>
      <c r="K750" s="514"/>
    </row>
    <row r="751" spans="4:11" s="216" customFormat="1" ht="15" customHeight="1" x14ac:dyDescent="0.25">
      <c r="D751" s="219"/>
      <c r="F751" s="514"/>
      <c r="G751" s="514"/>
      <c r="H751" s="514"/>
      <c r="I751" s="514"/>
      <c r="J751" s="514"/>
      <c r="K751" s="514"/>
    </row>
    <row r="752" spans="4:11" s="216" customFormat="1" ht="15" customHeight="1" x14ac:dyDescent="0.25">
      <c r="D752" s="219"/>
      <c r="F752" s="514"/>
      <c r="G752" s="514"/>
      <c r="H752" s="514"/>
      <c r="I752" s="514"/>
      <c r="J752" s="514"/>
      <c r="K752" s="514"/>
    </row>
    <row r="753" spans="4:11" s="216" customFormat="1" ht="15" customHeight="1" x14ac:dyDescent="0.25">
      <c r="D753" s="219"/>
      <c r="F753" s="514"/>
      <c r="G753" s="514"/>
      <c r="H753" s="514"/>
      <c r="I753" s="514"/>
      <c r="J753" s="514"/>
      <c r="K753" s="514"/>
    </row>
    <row r="754" spans="4:11" s="216" customFormat="1" ht="15" customHeight="1" x14ac:dyDescent="0.25">
      <c r="D754" s="219"/>
      <c r="F754" s="514"/>
      <c r="G754" s="514"/>
      <c r="H754" s="514"/>
      <c r="I754" s="514"/>
      <c r="J754" s="514"/>
      <c r="K754" s="514"/>
    </row>
    <row r="755" spans="4:11" s="216" customFormat="1" ht="15" customHeight="1" x14ac:dyDescent="0.25">
      <c r="D755" s="219"/>
      <c r="F755" s="514"/>
      <c r="G755" s="514"/>
      <c r="H755" s="514"/>
      <c r="I755" s="514"/>
      <c r="J755" s="514"/>
      <c r="K755" s="514"/>
    </row>
    <row r="756" spans="4:11" s="216" customFormat="1" ht="15" customHeight="1" x14ac:dyDescent="0.25">
      <c r="D756" s="219"/>
      <c r="F756" s="514"/>
      <c r="G756" s="514"/>
      <c r="H756" s="514"/>
      <c r="I756" s="514"/>
      <c r="J756" s="514"/>
      <c r="K756" s="514"/>
    </row>
    <row r="757" spans="4:11" s="216" customFormat="1" ht="15" customHeight="1" x14ac:dyDescent="0.25">
      <c r="D757" s="219"/>
      <c r="F757" s="514"/>
      <c r="G757" s="514"/>
      <c r="H757" s="514"/>
      <c r="I757" s="514"/>
      <c r="J757" s="514"/>
      <c r="K757" s="514"/>
    </row>
    <row r="758" spans="4:11" s="216" customFormat="1" ht="15" customHeight="1" x14ac:dyDescent="0.25">
      <c r="D758" s="219"/>
      <c r="F758" s="514"/>
      <c r="G758" s="514"/>
      <c r="H758" s="514"/>
      <c r="I758" s="514"/>
      <c r="J758" s="514"/>
      <c r="K758" s="514"/>
    </row>
    <row r="759" spans="4:11" s="216" customFormat="1" ht="15" customHeight="1" x14ac:dyDescent="0.25">
      <c r="D759" s="219"/>
      <c r="F759" s="514"/>
      <c r="G759" s="514"/>
      <c r="H759" s="514"/>
      <c r="I759" s="514"/>
      <c r="J759" s="514"/>
      <c r="K759" s="514"/>
    </row>
    <row r="760" spans="4:11" s="216" customFormat="1" ht="15" customHeight="1" x14ac:dyDescent="0.25">
      <c r="D760" s="219"/>
      <c r="F760" s="514"/>
      <c r="G760" s="514"/>
      <c r="H760" s="514"/>
      <c r="I760" s="514"/>
      <c r="J760" s="514"/>
      <c r="K760" s="514"/>
    </row>
    <row r="761" spans="4:11" s="216" customFormat="1" ht="15" customHeight="1" x14ac:dyDescent="0.25">
      <c r="D761" s="219"/>
      <c r="F761" s="514"/>
      <c r="G761" s="514"/>
      <c r="H761" s="514"/>
      <c r="I761" s="514"/>
      <c r="J761" s="514"/>
      <c r="K761" s="514"/>
    </row>
    <row r="762" spans="4:11" s="216" customFormat="1" ht="15" customHeight="1" x14ac:dyDescent="0.25">
      <c r="D762" s="219"/>
      <c r="F762" s="514"/>
      <c r="G762" s="514"/>
      <c r="H762" s="514"/>
      <c r="I762" s="514"/>
      <c r="J762" s="514"/>
      <c r="K762" s="514"/>
    </row>
    <row r="763" spans="4:11" s="216" customFormat="1" ht="15" customHeight="1" x14ac:dyDescent="0.25">
      <c r="D763" s="219"/>
      <c r="F763" s="514"/>
      <c r="G763" s="514"/>
      <c r="H763" s="514"/>
      <c r="I763" s="514"/>
      <c r="J763" s="514"/>
      <c r="K763" s="514"/>
    </row>
    <row r="764" spans="4:11" s="216" customFormat="1" ht="15" customHeight="1" x14ac:dyDescent="0.25">
      <c r="D764" s="219"/>
      <c r="F764" s="514"/>
      <c r="G764" s="514"/>
      <c r="H764" s="514"/>
      <c r="I764" s="514"/>
      <c r="J764" s="514"/>
      <c r="K764" s="514"/>
    </row>
    <row r="765" spans="4:11" s="216" customFormat="1" ht="15" customHeight="1" x14ac:dyDescent="0.25">
      <c r="D765" s="219"/>
      <c r="F765" s="514"/>
      <c r="G765" s="514"/>
      <c r="H765" s="514"/>
      <c r="I765" s="514"/>
      <c r="J765" s="514"/>
      <c r="K765" s="514"/>
    </row>
    <row r="766" spans="4:11" s="216" customFormat="1" ht="15" customHeight="1" x14ac:dyDescent="0.25">
      <c r="D766" s="219"/>
      <c r="F766" s="514"/>
      <c r="G766" s="514"/>
      <c r="H766" s="514"/>
      <c r="I766" s="514"/>
      <c r="J766" s="514"/>
      <c r="K766" s="514"/>
    </row>
    <row r="767" spans="4:11" s="216" customFormat="1" ht="15" customHeight="1" x14ac:dyDescent="0.25">
      <c r="D767" s="219"/>
      <c r="F767" s="514"/>
      <c r="G767" s="514"/>
      <c r="H767" s="514"/>
      <c r="I767" s="514"/>
      <c r="J767" s="514"/>
      <c r="K767" s="514"/>
    </row>
    <row r="768" spans="4:11" s="216" customFormat="1" ht="15" customHeight="1" x14ac:dyDescent="0.25">
      <c r="D768" s="219"/>
      <c r="F768" s="514"/>
      <c r="G768" s="514"/>
      <c r="H768" s="514"/>
      <c r="I768" s="514"/>
      <c r="J768" s="514"/>
      <c r="K768" s="514"/>
    </row>
    <row r="769" spans="4:11" s="216" customFormat="1" ht="15" customHeight="1" x14ac:dyDescent="0.25">
      <c r="D769" s="219"/>
      <c r="F769" s="514"/>
      <c r="G769" s="514"/>
      <c r="H769" s="514"/>
      <c r="I769" s="514"/>
      <c r="J769" s="514"/>
      <c r="K769" s="514"/>
    </row>
    <row r="770" spans="4:11" s="216" customFormat="1" ht="15" customHeight="1" x14ac:dyDescent="0.25">
      <c r="D770" s="219"/>
      <c r="F770" s="514"/>
      <c r="G770" s="514"/>
      <c r="H770" s="514"/>
      <c r="I770" s="514"/>
      <c r="J770" s="514"/>
      <c r="K770" s="514"/>
    </row>
    <row r="771" spans="4:11" s="216" customFormat="1" ht="15" customHeight="1" x14ac:dyDescent="0.25">
      <c r="D771" s="219"/>
      <c r="F771" s="514"/>
      <c r="G771" s="514"/>
      <c r="H771" s="514"/>
      <c r="I771" s="514"/>
      <c r="J771" s="514"/>
      <c r="K771" s="514"/>
    </row>
    <row r="772" spans="4:11" s="216" customFormat="1" ht="15" customHeight="1" x14ac:dyDescent="0.25">
      <c r="D772" s="219"/>
      <c r="F772" s="514"/>
      <c r="G772" s="514"/>
      <c r="H772" s="514"/>
      <c r="I772" s="514"/>
      <c r="J772" s="514"/>
      <c r="K772" s="514"/>
    </row>
    <row r="773" spans="4:11" s="216" customFormat="1" ht="15" customHeight="1" x14ac:dyDescent="0.25">
      <c r="D773" s="219"/>
      <c r="F773" s="514"/>
      <c r="G773" s="514"/>
      <c r="H773" s="514"/>
      <c r="I773" s="514"/>
      <c r="J773" s="514"/>
      <c r="K773" s="514"/>
    </row>
    <row r="774" spans="4:11" s="216" customFormat="1" ht="15" customHeight="1" x14ac:dyDescent="0.25">
      <c r="D774" s="219"/>
      <c r="F774" s="514"/>
      <c r="G774" s="514"/>
      <c r="H774" s="514"/>
      <c r="I774" s="514"/>
      <c r="J774" s="514"/>
      <c r="K774" s="514"/>
    </row>
    <row r="775" spans="4:11" s="216" customFormat="1" ht="15" customHeight="1" x14ac:dyDescent="0.25">
      <c r="D775" s="219"/>
      <c r="F775" s="514"/>
      <c r="G775" s="514"/>
      <c r="H775" s="514"/>
      <c r="I775" s="514"/>
      <c r="J775" s="514"/>
      <c r="K775" s="514"/>
    </row>
    <row r="776" spans="4:11" s="216" customFormat="1" ht="15" customHeight="1" x14ac:dyDescent="0.25">
      <c r="D776" s="219"/>
      <c r="F776" s="514"/>
      <c r="G776" s="514"/>
      <c r="H776" s="514"/>
      <c r="I776" s="514"/>
      <c r="J776" s="514"/>
      <c r="K776" s="514"/>
    </row>
    <row r="777" spans="4:11" s="216" customFormat="1" ht="15" customHeight="1" x14ac:dyDescent="0.25">
      <c r="D777" s="219"/>
      <c r="F777" s="514"/>
      <c r="G777" s="514"/>
      <c r="H777" s="514"/>
      <c r="I777" s="514"/>
      <c r="J777" s="514"/>
      <c r="K777" s="514"/>
    </row>
    <row r="778" spans="4:11" s="216" customFormat="1" ht="15" customHeight="1" x14ac:dyDescent="0.25">
      <c r="D778" s="219"/>
      <c r="F778" s="514"/>
      <c r="G778" s="514"/>
      <c r="H778" s="514"/>
      <c r="I778" s="514"/>
      <c r="J778" s="514"/>
      <c r="K778" s="514"/>
    </row>
    <row r="779" spans="4:11" s="216" customFormat="1" ht="15" customHeight="1" x14ac:dyDescent="0.25">
      <c r="D779" s="219"/>
      <c r="F779" s="514"/>
      <c r="G779" s="514"/>
      <c r="H779" s="514"/>
      <c r="I779" s="514"/>
      <c r="J779" s="514"/>
      <c r="K779" s="514"/>
    </row>
    <row r="780" spans="4:11" s="216" customFormat="1" ht="15" customHeight="1" x14ac:dyDescent="0.25">
      <c r="D780" s="219"/>
      <c r="F780" s="514"/>
      <c r="G780" s="514"/>
      <c r="H780" s="514"/>
      <c r="I780" s="514"/>
      <c r="J780" s="514"/>
      <c r="K780" s="514"/>
    </row>
    <row r="781" spans="4:11" s="216" customFormat="1" ht="15" customHeight="1" x14ac:dyDescent="0.25">
      <c r="D781" s="219"/>
      <c r="F781" s="514"/>
      <c r="G781" s="514"/>
      <c r="H781" s="514"/>
      <c r="I781" s="514"/>
      <c r="J781" s="514"/>
      <c r="K781" s="514"/>
    </row>
    <row r="782" spans="4:11" s="216" customFormat="1" ht="15" customHeight="1" x14ac:dyDescent="0.25">
      <c r="D782" s="219"/>
      <c r="F782" s="514"/>
      <c r="G782" s="514"/>
      <c r="H782" s="514"/>
      <c r="I782" s="514"/>
      <c r="J782" s="514"/>
      <c r="K782" s="514"/>
    </row>
    <row r="783" spans="4:11" s="216" customFormat="1" ht="15" customHeight="1" x14ac:dyDescent="0.25">
      <c r="D783" s="219"/>
      <c r="F783" s="514"/>
      <c r="G783" s="514"/>
      <c r="H783" s="514"/>
      <c r="I783" s="514"/>
      <c r="J783" s="514"/>
      <c r="K783" s="514"/>
    </row>
    <row r="784" spans="4:11" s="216" customFormat="1" ht="15" customHeight="1" x14ac:dyDescent="0.25">
      <c r="D784" s="219"/>
      <c r="F784" s="514"/>
      <c r="G784" s="514"/>
      <c r="H784" s="514"/>
      <c r="I784" s="514"/>
      <c r="J784" s="514"/>
      <c r="K784" s="514"/>
    </row>
    <row r="785" spans="4:11" s="216" customFormat="1" ht="15" customHeight="1" x14ac:dyDescent="0.25">
      <c r="D785" s="219"/>
      <c r="F785" s="514"/>
      <c r="G785" s="514"/>
      <c r="H785" s="514"/>
      <c r="I785" s="514"/>
      <c r="J785" s="514"/>
      <c r="K785" s="514"/>
    </row>
    <row r="786" spans="4:11" s="216" customFormat="1" ht="15" customHeight="1" x14ac:dyDescent="0.25">
      <c r="D786" s="219"/>
      <c r="F786" s="514"/>
      <c r="G786" s="514"/>
      <c r="H786" s="514"/>
      <c r="I786" s="514"/>
      <c r="J786" s="514"/>
      <c r="K786" s="514"/>
    </row>
    <row r="787" spans="4:11" s="216" customFormat="1" ht="15" customHeight="1" x14ac:dyDescent="0.25">
      <c r="D787" s="219"/>
      <c r="F787" s="514"/>
      <c r="G787" s="514"/>
      <c r="H787" s="514"/>
      <c r="I787" s="514"/>
      <c r="J787" s="514"/>
      <c r="K787" s="514"/>
    </row>
    <row r="788" spans="4:11" s="216" customFormat="1" ht="15" customHeight="1" x14ac:dyDescent="0.25">
      <c r="D788" s="219"/>
      <c r="F788" s="514"/>
      <c r="G788" s="514"/>
      <c r="H788" s="514"/>
      <c r="I788" s="514"/>
      <c r="J788" s="514"/>
      <c r="K788" s="514"/>
    </row>
    <row r="789" spans="4:11" s="216" customFormat="1" ht="15" customHeight="1" x14ac:dyDescent="0.25">
      <c r="D789" s="219"/>
      <c r="F789" s="514"/>
      <c r="G789" s="514"/>
      <c r="H789" s="514"/>
      <c r="I789" s="514"/>
      <c r="J789" s="514"/>
      <c r="K789" s="514"/>
    </row>
    <row r="790" spans="4:11" s="216" customFormat="1" ht="15" customHeight="1" x14ac:dyDescent="0.25">
      <c r="D790" s="219"/>
      <c r="F790" s="514"/>
      <c r="G790" s="514"/>
      <c r="H790" s="514"/>
      <c r="I790" s="514"/>
      <c r="J790" s="514"/>
      <c r="K790" s="514"/>
    </row>
    <row r="791" spans="4:11" s="216" customFormat="1" ht="15" customHeight="1" x14ac:dyDescent="0.25">
      <c r="D791" s="219"/>
      <c r="F791" s="514"/>
      <c r="G791" s="514"/>
      <c r="H791" s="514"/>
      <c r="I791" s="514"/>
      <c r="J791" s="514"/>
      <c r="K791" s="514"/>
    </row>
    <row r="792" spans="4:11" s="216" customFormat="1" ht="15" customHeight="1" x14ac:dyDescent="0.25">
      <c r="D792" s="219"/>
      <c r="F792" s="514"/>
      <c r="G792" s="514"/>
      <c r="H792" s="514"/>
      <c r="I792" s="514"/>
      <c r="J792" s="514"/>
      <c r="K792" s="514"/>
    </row>
    <row r="793" spans="4:11" s="216" customFormat="1" ht="15" customHeight="1" x14ac:dyDescent="0.25">
      <c r="D793" s="219"/>
      <c r="F793" s="514"/>
      <c r="G793" s="514"/>
      <c r="H793" s="514"/>
      <c r="I793" s="514"/>
      <c r="J793" s="514"/>
      <c r="K793" s="514"/>
    </row>
    <row r="794" spans="4:11" s="216" customFormat="1" ht="15" customHeight="1" x14ac:dyDescent="0.25">
      <c r="D794" s="219"/>
      <c r="F794" s="514"/>
      <c r="G794" s="514"/>
      <c r="H794" s="514"/>
      <c r="I794" s="514"/>
      <c r="J794" s="514"/>
      <c r="K794" s="514"/>
    </row>
    <row r="795" spans="4:11" s="216" customFormat="1" ht="15" customHeight="1" x14ac:dyDescent="0.25">
      <c r="D795" s="219"/>
      <c r="F795" s="514"/>
      <c r="G795" s="514"/>
      <c r="H795" s="514"/>
      <c r="I795" s="514"/>
      <c r="J795" s="514"/>
      <c r="K795" s="514"/>
    </row>
    <row r="796" spans="4:11" s="216" customFormat="1" ht="15" customHeight="1" x14ac:dyDescent="0.25">
      <c r="D796" s="219"/>
      <c r="F796" s="514"/>
      <c r="G796" s="514"/>
      <c r="H796" s="514"/>
      <c r="I796" s="514"/>
      <c r="J796" s="514"/>
      <c r="K796" s="514"/>
    </row>
    <row r="797" spans="4:11" s="216" customFormat="1" ht="15" customHeight="1" x14ac:dyDescent="0.25">
      <c r="D797" s="219"/>
      <c r="F797" s="514"/>
      <c r="G797" s="514"/>
      <c r="H797" s="514"/>
      <c r="I797" s="514"/>
      <c r="J797" s="514"/>
      <c r="K797" s="514"/>
    </row>
    <row r="798" spans="4:11" s="216" customFormat="1" ht="15" customHeight="1" x14ac:dyDescent="0.25">
      <c r="D798" s="219"/>
      <c r="F798" s="514"/>
      <c r="G798" s="514"/>
      <c r="H798" s="514"/>
      <c r="I798" s="514"/>
      <c r="J798" s="514"/>
      <c r="K798" s="514"/>
    </row>
    <row r="799" spans="4:11" s="216" customFormat="1" ht="15" customHeight="1" x14ac:dyDescent="0.25">
      <c r="D799" s="219"/>
      <c r="F799" s="514"/>
      <c r="G799" s="514"/>
      <c r="H799" s="514"/>
      <c r="I799" s="514"/>
      <c r="J799" s="514"/>
      <c r="K799" s="514"/>
    </row>
    <row r="800" spans="4:11" s="216" customFormat="1" ht="15" customHeight="1" x14ac:dyDescent="0.25">
      <c r="D800" s="219"/>
      <c r="F800" s="514"/>
      <c r="G800" s="514"/>
      <c r="H800" s="514"/>
      <c r="I800" s="514"/>
      <c r="J800" s="514"/>
      <c r="K800" s="514"/>
    </row>
    <row r="801" spans="4:11" s="216" customFormat="1" ht="15" customHeight="1" x14ac:dyDescent="0.25">
      <c r="D801" s="219"/>
      <c r="F801" s="514"/>
      <c r="G801" s="514"/>
      <c r="H801" s="514"/>
      <c r="I801" s="514"/>
      <c r="J801" s="514"/>
      <c r="K801" s="514"/>
    </row>
    <row r="802" spans="4:11" s="216" customFormat="1" ht="15" customHeight="1" x14ac:dyDescent="0.25">
      <c r="D802" s="219"/>
      <c r="F802" s="514"/>
      <c r="G802" s="514"/>
      <c r="H802" s="514"/>
      <c r="I802" s="514"/>
      <c r="J802" s="514"/>
      <c r="K802" s="514"/>
    </row>
    <row r="803" spans="4:11" s="216" customFormat="1" ht="15" customHeight="1" x14ac:dyDescent="0.25">
      <c r="D803" s="219"/>
      <c r="F803" s="514"/>
      <c r="G803" s="514"/>
      <c r="H803" s="514"/>
      <c r="I803" s="514"/>
      <c r="J803" s="514"/>
      <c r="K803" s="514"/>
    </row>
    <row r="804" spans="4:11" s="216" customFormat="1" ht="15" customHeight="1" x14ac:dyDescent="0.25">
      <c r="D804" s="219"/>
      <c r="F804" s="514"/>
      <c r="G804" s="514"/>
      <c r="H804" s="514"/>
      <c r="I804" s="514"/>
      <c r="J804" s="514"/>
      <c r="K804" s="514"/>
    </row>
    <row r="805" spans="4:11" s="216" customFormat="1" ht="15" customHeight="1" x14ac:dyDescent="0.25">
      <c r="D805" s="219"/>
      <c r="F805" s="514"/>
      <c r="G805" s="514"/>
      <c r="H805" s="514"/>
      <c r="I805" s="514"/>
      <c r="J805" s="514"/>
      <c r="K805" s="514"/>
    </row>
    <row r="806" spans="4:11" s="216" customFormat="1" ht="15" customHeight="1" x14ac:dyDescent="0.25">
      <c r="D806" s="219"/>
      <c r="F806" s="514"/>
      <c r="G806" s="514"/>
      <c r="H806" s="514"/>
      <c r="I806" s="514"/>
      <c r="J806" s="514"/>
      <c r="K806" s="514"/>
    </row>
    <row r="807" spans="4:11" s="216" customFormat="1" ht="15" customHeight="1" x14ac:dyDescent="0.25">
      <c r="D807" s="219"/>
      <c r="F807" s="514"/>
      <c r="G807" s="514"/>
      <c r="H807" s="514"/>
      <c r="I807" s="514"/>
      <c r="J807" s="514"/>
      <c r="K807" s="514"/>
    </row>
    <row r="808" spans="4:11" s="216" customFormat="1" ht="15" customHeight="1" x14ac:dyDescent="0.25">
      <c r="D808" s="219"/>
      <c r="F808" s="514"/>
      <c r="G808" s="514"/>
      <c r="H808" s="514"/>
      <c r="I808" s="514"/>
      <c r="J808" s="514"/>
      <c r="K808" s="514"/>
    </row>
    <row r="809" spans="4:11" s="216" customFormat="1" ht="15" customHeight="1" x14ac:dyDescent="0.25">
      <c r="D809" s="219"/>
      <c r="F809" s="514"/>
      <c r="G809" s="514"/>
      <c r="H809" s="514"/>
      <c r="I809" s="514"/>
      <c r="J809" s="514"/>
      <c r="K809" s="514"/>
    </row>
    <row r="810" spans="4:11" s="216" customFormat="1" ht="15" customHeight="1" x14ac:dyDescent="0.25">
      <c r="D810" s="219"/>
      <c r="F810" s="514"/>
      <c r="G810" s="514"/>
      <c r="H810" s="514"/>
      <c r="I810" s="514"/>
      <c r="J810" s="514"/>
      <c r="K810" s="514"/>
    </row>
    <row r="811" spans="4:11" s="216" customFormat="1" ht="15" customHeight="1" x14ac:dyDescent="0.25">
      <c r="D811" s="219"/>
      <c r="F811" s="514"/>
      <c r="G811" s="514"/>
      <c r="H811" s="514"/>
      <c r="I811" s="514"/>
      <c r="J811" s="514"/>
      <c r="K811" s="514"/>
    </row>
    <row r="812" spans="4:11" s="216" customFormat="1" ht="15" customHeight="1" x14ac:dyDescent="0.25">
      <c r="D812" s="219"/>
      <c r="F812" s="514"/>
      <c r="G812" s="514"/>
      <c r="H812" s="514"/>
      <c r="I812" s="514"/>
      <c r="J812" s="514"/>
      <c r="K812" s="514"/>
    </row>
    <row r="813" spans="4:11" s="216" customFormat="1" ht="15" customHeight="1" x14ac:dyDescent="0.25">
      <c r="D813" s="219"/>
      <c r="F813" s="514"/>
      <c r="G813" s="514"/>
      <c r="H813" s="514"/>
      <c r="I813" s="514"/>
      <c r="J813" s="514"/>
      <c r="K813" s="514"/>
    </row>
    <row r="814" spans="4:11" s="216" customFormat="1" ht="15" customHeight="1" x14ac:dyDescent="0.25">
      <c r="D814" s="219"/>
      <c r="F814" s="514"/>
      <c r="G814" s="514"/>
      <c r="H814" s="514"/>
      <c r="I814" s="514"/>
      <c r="J814" s="514"/>
      <c r="K814" s="514"/>
    </row>
    <row r="815" spans="4:11" s="216" customFormat="1" ht="15" customHeight="1" x14ac:dyDescent="0.25">
      <c r="D815" s="219"/>
      <c r="F815" s="514"/>
      <c r="G815" s="514"/>
      <c r="H815" s="514"/>
      <c r="I815" s="514"/>
      <c r="J815" s="514"/>
      <c r="K815" s="514"/>
    </row>
    <row r="816" spans="4:11" s="216" customFormat="1" ht="15" customHeight="1" x14ac:dyDescent="0.25">
      <c r="D816" s="219"/>
      <c r="F816" s="514"/>
      <c r="G816" s="514"/>
      <c r="H816" s="514"/>
      <c r="I816" s="514"/>
      <c r="J816" s="514"/>
      <c r="K816" s="514"/>
    </row>
    <row r="817" spans="4:11" s="216" customFormat="1" ht="15" customHeight="1" x14ac:dyDescent="0.25">
      <c r="D817" s="219"/>
      <c r="F817" s="514"/>
      <c r="G817" s="514"/>
      <c r="H817" s="514"/>
      <c r="I817" s="514"/>
      <c r="J817" s="514"/>
      <c r="K817" s="514"/>
    </row>
    <row r="818" spans="4:11" s="216" customFormat="1" ht="15" customHeight="1" x14ac:dyDescent="0.25">
      <c r="D818" s="219"/>
      <c r="F818" s="514"/>
      <c r="G818" s="514"/>
      <c r="H818" s="514"/>
      <c r="I818" s="514"/>
      <c r="J818" s="514"/>
      <c r="K818" s="514"/>
    </row>
    <row r="819" spans="4:11" s="216" customFormat="1" ht="15" customHeight="1" x14ac:dyDescent="0.25">
      <c r="D819" s="219"/>
      <c r="F819" s="514"/>
      <c r="G819" s="514"/>
      <c r="H819" s="514"/>
      <c r="I819" s="514"/>
      <c r="J819" s="514"/>
      <c r="K819" s="514"/>
    </row>
    <row r="820" spans="4:11" s="216" customFormat="1" ht="15" customHeight="1" x14ac:dyDescent="0.25">
      <c r="D820" s="219"/>
      <c r="F820" s="514"/>
      <c r="G820" s="514"/>
      <c r="H820" s="514"/>
      <c r="I820" s="514"/>
      <c r="J820" s="514"/>
      <c r="K820" s="514"/>
    </row>
    <row r="821" spans="4:11" s="216" customFormat="1" ht="15" customHeight="1" x14ac:dyDescent="0.25">
      <c r="D821" s="219"/>
      <c r="F821" s="514"/>
      <c r="G821" s="514"/>
      <c r="H821" s="514"/>
      <c r="I821" s="514"/>
      <c r="J821" s="514"/>
      <c r="K821" s="514"/>
    </row>
    <row r="822" spans="4:11" s="216" customFormat="1" ht="15" customHeight="1" x14ac:dyDescent="0.25">
      <c r="D822" s="219"/>
      <c r="F822" s="514"/>
      <c r="G822" s="514"/>
      <c r="H822" s="514"/>
      <c r="I822" s="514"/>
      <c r="J822" s="514"/>
      <c r="K822" s="514"/>
    </row>
    <row r="823" spans="4:11" s="216" customFormat="1" ht="15" customHeight="1" x14ac:dyDescent="0.25">
      <c r="D823" s="219"/>
      <c r="F823" s="514"/>
      <c r="G823" s="514"/>
      <c r="H823" s="514"/>
      <c r="I823" s="514"/>
      <c r="J823" s="514"/>
      <c r="K823" s="514"/>
    </row>
    <row r="824" spans="4:11" s="216" customFormat="1" ht="15" customHeight="1" x14ac:dyDescent="0.25">
      <c r="D824" s="219"/>
      <c r="F824" s="514"/>
      <c r="G824" s="514"/>
      <c r="H824" s="514"/>
      <c r="I824" s="514"/>
      <c r="J824" s="514"/>
      <c r="K824" s="514"/>
    </row>
    <row r="825" spans="4:11" s="216" customFormat="1" ht="15" customHeight="1" x14ac:dyDescent="0.25">
      <c r="D825" s="219"/>
      <c r="F825" s="514"/>
      <c r="G825" s="514"/>
      <c r="H825" s="514"/>
      <c r="I825" s="514"/>
      <c r="J825" s="514"/>
      <c r="K825" s="514"/>
    </row>
    <row r="826" spans="4:11" s="216" customFormat="1" ht="15" customHeight="1" x14ac:dyDescent="0.25">
      <c r="D826" s="219"/>
      <c r="F826" s="514"/>
      <c r="G826" s="514"/>
      <c r="H826" s="514"/>
      <c r="I826" s="514"/>
      <c r="J826" s="514"/>
      <c r="K826" s="514"/>
    </row>
    <row r="827" spans="4:11" s="216" customFormat="1" ht="15" customHeight="1" x14ac:dyDescent="0.25">
      <c r="D827" s="219"/>
      <c r="F827" s="514"/>
      <c r="G827" s="514"/>
      <c r="H827" s="514"/>
      <c r="I827" s="514"/>
      <c r="J827" s="514"/>
      <c r="K827" s="514"/>
    </row>
    <row r="828" spans="4:11" s="216" customFormat="1" ht="15" customHeight="1" x14ac:dyDescent="0.25">
      <c r="D828" s="219"/>
      <c r="F828" s="514"/>
      <c r="G828" s="514"/>
      <c r="H828" s="514"/>
      <c r="I828" s="514"/>
      <c r="J828" s="514"/>
      <c r="K828" s="514"/>
    </row>
    <row r="829" spans="4:11" s="216" customFormat="1" ht="15" customHeight="1" x14ac:dyDescent="0.25">
      <c r="D829" s="219"/>
      <c r="F829" s="514"/>
      <c r="G829" s="514"/>
      <c r="H829" s="514"/>
      <c r="I829" s="514"/>
      <c r="J829" s="514"/>
      <c r="K829" s="514"/>
    </row>
    <row r="830" spans="4:11" s="216" customFormat="1" ht="15" customHeight="1" x14ac:dyDescent="0.25">
      <c r="D830" s="219"/>
      <c r="F830" s="514"/>
      <c r="G830" s="514"/>
      <c r="H830" s="514"/>
      <c r="I830" s="514"/>
      <c r="J830" s="514"/>
      <c r="K830" s="514"/>
    </row>
    <row r="831" spans="4:11" s="216" customFormat="1" ht="15" customHeight="1" x14ac:dyDescent="0.25">
      <c r="D831" s="219"/>
      <c r="F831" s="514"/>
      <c r="G831" s="514"/>
      <c r="H831" s="514"/>
      <c r="I831" s="514"/>
      <c r="J831" s="514"/>
      <c r="K831" s="514"/>
    </row>
    <row r="832" spans="4:11" s="216" customFormat="1" ht="15" customHeight="1" x14ac:dyDescent="0.25">
      <c r="D832" s="219"/>
      <c r="F832" s="514"/>
      <c r="G832" s="514"/>
      <c r="H832" s="514"/>
      <c r="I832" s="514"/>
      <c r="J832" s="514"/>
      <c r="K832" s="514"/>
    </row>
    <row r="833" spans="4:11" s="216" customFormat="1" ht="15" customHeight="1" x14ac:dyDescent="0.25">
      <c r="D833" s="219"/>
      <c r="F833" s="514"/>
      <c r="G833" s="514"/>
      <c r="H833" s="514"/>
      <c r="I833" s="514"/>
      <c r="J833" s="514"/>
      <c r="K833" s="514"/>
    </row>
    <row r="834" spans="4:11" s="216" customFormat="1" ht="15" customHeight="1" x14ac:dyDescent="0.25">
      <c r="D834" s="219"/>
      <c r="F834" s="514"/>
      <c r="G834" s="514"/>
      <c r="H834" s="514"/>
      <c r="I834" s="514"/>
      <c r="J834" s="514"/>
      <c r="K834" s="514"/>
    </row>
    <row r="835" spans="4:11" s="216" customFormat="1" ht="15" customHeight="1" x14ac:dyDescent="0.25">
      <c r="D835" s="219"/>
      <c r="F835" s="514"/>
      <c r="G835" s="514"/>
      <c r="H835" s="514"/>
      <c r="I835" s="514"/>
      <c r="J835" s="514"/>
      <c r="K835" s="514"/>
    </row>
    <row r="836" spans="4:11" s="216" customFormat="1" ht="15" customHeight="1" x14ac:dyDescent="0.25">
      <c r="D836" s="219"/>
      <c r="F836" s="514"/>
      <c r="G836" s="514"/>
      <c r="H836" s="514"/>
      <c r="I836" s="514"/>
      <c r="J836" s="514"/>
      <c r="K836" s="514"/>
    </row>
    <row r="837" spans="4:11" s="216" customFormat="1" ht="15" customHeight="1" x14ac:dyDescent="0.25">
      <c r="D837" s="219"/>
      <c r="F837" s="514"/>
      <c r="G837" s="514"/>
      <c r="H837" s="514"/>
      <c r="I837" s="514"/>
      <c r="J837" s="514"/>
      <c r="K837" s="514"/>
    </row>
    <row r="838" spans="4:11" s="216" customFormat="1" ht="15" customHeight="1" x14ac:dyDescent="0.25">
      <c r="D838" s="219"/>
      <c r="F838" s="514"/>
      <c r="G838" s="514"/>
      <c r="H838" s="514"/>
      <c r="I838" s="514"/>
      <c r="J838" s="514"/>
      <c r="K838" s="514"/>
    </row>
    <row r="839" spans="4:11" s="216" customFormat="1" ht="15" customHeight="1" x14ac:dyDescent="0.25">
      <c r="D839" s="219"/>
      <c r="F839" s="514"/>
      <c r="G839" s="514"/>
      <c r="H839" s="514"/>
      <c r="I839" s="514"/>
      <c r="J839" s="514"/>
      <c r="K839" s="514"/>
    </row>
    <row r="840" spans="4:11" s="216" customFormat="1" ht="15" customHeight="1" x14ac:dyDescent="0.25">
      <c r="D840" s="219"/>
      <c r="F840" s="514"/>
      <c r="G840" s="514"/>
      <c r="H840" s="514"/>
      <c r="I840" s="514"/>
      <c r="J840" s="514"/>
      <c r="K840" s="514"/>
    </row>
    <row r="841" spans="4:11" s="216" customFormat="1" ht="15" customHeight="1" x14ac:dyDescent="0.25">
      <c r="D841" s="219"/>
      <c r="F841" s="514"/>
      <c r="G841" s="514"/>
      <c r="H841" s="514"/>
      <c r="I841" s="514"/>
      <c r="J841" s="514"/>
      <c r="K841" s="514"/>
    </row>
    <row r="842" spans="4:11" s="216" customFormat="1" ht="15" customHeight="1" x14ac:dyDescent="0.25">
      <c r="D842" s="219"/>
      <c r="F842" s="514"/>
      <c r="G842" s="514"/>
      <c r="H842" s="514"/>
      <c r="I842" s="514"/>
      <c r="J842" s="514"/>
      <c r="K842" s="514"/>
    </row>
    <row r="843" spans="4:11" s="216" customFormat="1" ht="15" customHeight="1" x14ac:dyDescent="0.25">
      <c r="D843" s="219"/>
      <c r="F843" s="514"/>
      <c r="G843" s="514"/>
      <c r="H843" s="514"/>
      <c r="I843" s="514"/>
      <c r="J843" s="514"/>
      <c r="K843" s="514"/>
    </row>
    <row r="844" spans="4:11" s="216" customFormat="1" ht="15" customHeight="1" x14ac:dyDescent="0.25">
      <c r="D844" s="219"/>
      <c r="F844" s="514"/>
      <c r="G844" s="514"/>
      <c r="H844" s="514"/>
      <c r="I844" s="514"/>
      <c r="J844" s="514"/>
      <c r="K844" s="514"/>
    </row>
    <row r="845" spans="4:11" s="216" customFormat="1" ht="15" customHeight="1" x14ac:dyDescent="0.25">
      <c r="D845" s="219"/>
      <c r="F845" s="514"/>
      <c r="G845" s="514"/>
      <c r="H845" s="514"/>
      <c r="I845" s="514"/>
      <c r="J845" s="514"/>
      <c r="K845" s="514"/>
    </row>
    <row r="846" spans="4:11" s="216" customFormat="1" ht="15" customHeight="1" x14ac:dyDescent="0.25">
      <c r="D846" s="219"/>
      <c r="F846" s="514"/>
      <c r="G846" s="514"/>
      <c r="H846" s="514"/>
      <c r="I846" s="514"/>
      <c r="J846" s="514"/>
      <c r="K846" s="514"/>
    </row>
    <row r="847" spans="4:11" s="216" customFormat="1" ht="15" customHeight="1" x14ac:dyDescent="0.25">
      <c r="D847" s="219"/>
      <c r="F847" s="514"/>
      <c r="G847" s="514"/>
      <c r="H847" s="514"/>
      <c r="I847" s="514"/>
      <c r="J847" s="514"/>
      <c r="K847" s="514"/>
    </row>
    <row r="848" spans="4:11" s="216" customFormat="1" ht="15" customHeight="1" x14ac:dyDescent="0.25">
      <c r="D848" s="219"/>
      <c r="F848" s="514"/>
      <c r="G848" s="514"/>
      <c r="H848" s="514"/>
      <c r="I848" s="514"/>
      <c r="J848" s="514"/>
      <c r="K848" s="514"/>
    </row>
    <row r="849" spans="4:11" s="216" customFormat="1" ht="15" customHeight="1" x14ac:dyDescent="0.25">
      <c r="D849" s="219"/>
      <c r="F849" s="514"/>
      <c r="G849" s="514"/>
      <c r="H849" s="514"/>
      <c r="I849" s="514"/>
      <c r="J849" s="514"/>
      <c r="K849" s="514"/>
    </row>
    <row r="850" spans="4:11" s="216" customFormat="1" ht="15" customHeight="1" x14ac:dyDescent="0.25">
      <c r="D850" s="219"/>
      <c r="F850" s="514"/>
      <c r="G850" s="514"/>
      <c r="H850" s="514"/>
      <c r="I850" s="514"/>
      <c r="J850" s="514"/>
      <c r="K850" s="514"/>
    </row>
    <row r="851" spans="4:11" s="216" customFormat="1" ht="15" customHeight="1" x14ac:dyDescent="0.25">
      <c r="D851" s="219"/>
      <c r="F851" s="514"/>
      <c r="G851" s="514"/>
      <c r="H851" s="514"/>
      <c r="I851" s="514"/>
      <c r="J851" s="514"/>
      <c r="K851" s="514"/>
    </row>
    <row r="852" spans="4:11" s="216" customFormat="1" ht="15" customHeight="1" x14ac:dyDescent="0.25">
      <c r="D852" s="219"/>
      <c r="F852" s="514"/>
      <c r="G852" s="514"/>
      <c r="H852" s="514"/>
      <c r="I852" s="514"/>
      <c r="J852" s="514"/>
      <c r="K852" s="514"/>
    </row>
    <row r="853" spans="4:11" s="216" customFormat="1" ht="15" customHeight="1" x14ac:dyDescent="0.25">
      <c r="D853" s="219"/>
      <c r="F853" s="514"/>
      <c r="G853" s="514"/>
      <c r="H853" s="514"/>
      <c r="I853" s="514"/>
      <c r="J853" s="514"/>
      <c r="K853" s="514"/>
    </row>
    <row r="854" spans="4:11" s="216" customFormat="1" ht="15" customHeight="1" x14ac:dyDescent="0.25">
      <c r="D854" s="219"/>
      <c r="F854" s="514"/>
      <c r="G854" s="514"/>
      <c r="H854" s="514"/>
      <c r="I854" s="514"/>
      <c r="J854" s="514"/>
      <c r="K854" s="514"/>
    </row>
    <row r="855" spans="4:11" s="216" customFormat="1" ht="15" customHeight="1" x14ac:dyDescent="0.25">
      <c r="D855" s="219"/>
      <c r="F855" s="514"/>
      <c r="G855" s="514"/>
      <c r="H855" s="514"/>
      <c r="I855" s="514"/>
      <c r="J855" s="514"/>
      <c r="K855" s="514"/>
    </row>
    <row r="856" spans="4:11" s="216" customFormat="1" ht="15" customHeight="1" x14ac:dyDescent="0.25">
      <c r="D856" s="219"/>
      <c r="F856" s="514"/>
      <c r="G856" s="514"/>
      <c r="H856" s="514"/>
      <c r="I856" s="514"/>
      <c r="J856" s="514"/>
      <c r="K856" s="514"/>
    </row>
    <row r="857" spans="4:11" s="216" customFormat="1" ht="15" customHeight="1" x14ac:dyDescent="0.25">
      <c r="D857" s="219"/>
      <c r="F857" s="514"/>
      <c r="G857" s="514"/>
      <c r="H857" s="514"/>
      <c r="I857" s="514"/>
      <c r="J857" s="514"/>
      <c r="K857" s="514"/>
    </row>
    <row r="858" spans="4:11" s="216" customFormat="1" ht="15" customHeight="1" x14ac:dyDescent="0.25">
      <c r="D858" s="219"/>
      <c r="F858" s="514"/>
      <c r="G858" s="514"/>
      <c r="H858" s="514"/>
      <c r="I858" s="514"/>
      <c r="J858" s="514"/>
      <c r="K858" s="514"/>
    </row>
    <row r="859" spans="4:11" s="216" customFormat="1" ht="15" customHeight="1" x14ac:dyDescent="0.25">
      <c r="D859" s="219"/>
      <c r="F859" s="514"/>
      <c r="G859" s="514"/>
      <c r="H859" s="514"/>
      <c r="I859" s="514"/>
      <c r="J859" s="514"/>
      <c r="K859" s="514"/>
    </row>
    <row r="860" spans="4:11" s="216" customFormat="1" ht="15" customHeight="1" x14ac:dyDescent="0.25">
      <c r="D860" s="219"/>
      <c r="F860" s="514"/>
      <c r="G860" s="514"/>
      <c r="H860" s="514"/>
      <c r="I860" s="514"/>
      <c r="J860" s="514"/>
      <c r="K860" s="514"/>
    </row>
    <row r="861" spans="4:11" s="216" customFormat="1" ht="15" customHeight="1" x14ac:dyDescent="0.25">
      <c r="D861" s="219"/>
      <c r="F861" s="514"/>
      <c r="G861" s="514"/>
      <c r="H861" s="514"/>
      <c r="I861" s="514"/>
      <c r="J861" s="514"/>
      <c r="K861" s="514"/>
    </row>
    <row r="862" spans="4:11" s="216" customFormat="1" ht="15" customHeight="1" x14ac:dyDescent="0.25">
      <c r="D862" s="219"/>
      <c r="F862" s="514"/>
      <c r="G862" s="514"/>
      <c r="H862" s="514"/>
      <c r="I862" s="514"/>
      <c r="J862" s="514"/>
      <c r="K862" s="514"/>
    </row>
    <row r="863" spans="4:11" s="216" customFormat="1" ht="15" customHeight="1" x14ac:dyDescent="0.25">
      <c r="D863" s="219"/>
      <c r="F863" s="514"/>
      <c r="G863" s="514"/>
      <c r="H863" s="514"/>
      <c r="I863" s="514"/>
      <c r="J863" s="514"/>
      <c r="K863" s="514"/>
    </row>
    <row r="864" spans="4:11" s="216" customFormat="1" ht="15" customHeight="1" x14ac:dyDescent="0.25">
      <c r="D864" s="219"/>
      <c r="F864" s="514"/>
      <c r="G864" s="514"/>
      <c r="H864" s="514"/>
      <c r="I864" s="514"/>
      <c r="J864" s="514"/>
      <c r="K864" s="514"/>
    </row>
    <row r="865" spans="4:11" s="216" customFormat="1" ht="15" customHeight="1" x14ac:dyDescent="0.25">
      <c r="D865" s="219"/>
      <c r="F865" s="514"/>
      <c r="G865" s="514"/>
      <c r="H865" s="514"/>
      <c r="I865" s="514"/>
      <c r="J865" s="514"/>
      <c r="K865" s="514"/>
    </row>
    <row r="866" spans="4:11" s="216" customFormat="1" ht="15" customHeight="1" x14ac:dyDescent="0.25">
      <c r="D866" s="219"/>
      <c r="F866" s="514"/>
      <c r="G866" s="514"/>
      <c r="H866" s="514"/>
      <c r="I866" s="514"/>
      <c r="J866" s="514"/>
      <c r="K866" s="514"/>
    </row>
    <row r="867" spans="4:11" s="216" customFormat="1" ht="15" customHeight="1" x14ac:dyDescent="0.25">
      <c r="D867" s="219"/>
      <c r="F867" s="514"/>
      <c r="G867" s="514"/>
      <c r="H867" s="514"/>
      <c r="I867" s="514"/>
      <c r="J867" s="514"/>
      <c r="K867" s="514"/>
    </row>
    <row r="868" spans="4:11" s="216" customFormat="1" ht="15" customHeight="1" x14ac:dyDescent="0.25">
      <c r="D868" s="219"/>
      <c r="F868" s="514"/>
      <c r="G868" s="514"/>
      <c r="H868" s="514"/>
      <c r="I868" s="514"/>
      <c r="J868" s="514"/>
      <c r="K868" s="514"/>
    </row>
    <row r="869" spans="4:11" s="216" customFormat="1" ht="15" customHeight="1" x14ac:dyDescent="0.25">
      <c r="D869" s="219"/>
      <c r="F869" s="514"/>
      <c r="G869" s="514"/>
      <c r="H869" s="514"/>
      <c r="I869" s="514"/>
      <c r="J869" s="514"/>
      <c r="K869" s="514"/>
    </row>
    <row r="870" spans="4:11" s="216" customFormat="1" ht="15" customHeight="1" x14ac:dyDescent="0.25">
      <c r="D870" s="219"/>
      <c r="F870" s="514"/>
      <c r="G870" s="514"/>
      <c r="H870" s="514"/>
      <c r="I870" s="514"/>
      <c r="J870" s="514"/>
      <c r="K870" s="514"/>
    </row>
    <row r="871" spans="4:11" s="216" customFormat="1" ht="15" customHeight="1" x14ac:dyDescent="0.25">
      <c r="D871" s="219"/>
      <c r="F871" s="514"/>
      <c r="G871" s="514"/>
      <c r="H871" s="514"/>
      <c r="I871" s="514"/>
      <c r="J871" s="514"/>
      <c r="K871" s="514"/>
    </row>
    <row r="872" spans="4:11" s="216" customFormat="1" ht="15" customHeight="1" x14ac:dyDescent="0.25">
      <c r="D872" s="219"/>
      <c r="F872" s="514"/>
      <c r="G872" s="514"/>
      <c r="H872" s="514"/>
      <c r="I872" s="514"/>
      <c r="J872" s="514"/>
      <c r="K872" s="514"/>
    </row>
    <row r="873" spans="4:11" s="216" customFormat="1" ht="15" customHeight="1" x14ac:dyDescent="0.25">
      <c r="D873" s="219"/>
      <c r="F873" s="514"/>
      <c r="G873" s="514"/>
      <c r="H873" s="514"/>
      <c r="I873" s="514"/>
      <c r="J873" s="514"/>
      <c r="K873" s="514"/>
    </row>
    <row r="874" spans="4:11" s="216" customFormat="1" ht="15" customHeight="1" x14ac:dyDescent="0.25">
      <c r="D874" s="219"/>
      <c r="F874" s="514"/>
      <c r="G874" s="514"/>
      <c r="H874" s="514"/>
      <c r="I874" s="514"/>
      <c r="J874" s="514"/>
      <c r="K874" s="514"/>
    </row>
    <row r="875" spans="4:11" s="216" customFormat="1" ht="15" customHeight="1" x14ac:dyDescent="0.25">
      <c r="D875" s="219"/>
      <c r="F875" s="514"/>
      <c r="G875" s="514"/>
      <c r="H875" s="514"/>
      <c r="I875" s="514"/>
      <c r="J875" s="514"/>
      <c r="K875" s="514"/>
    </row>
    <row r="876" spans="4:11" s="216" customFormat="1" ht="15" customHeight="1" x14ac:dyDescent="0.25">
      <c r="D876" s="219"/>
      <c r="F876" s="514"/>
      <c r="G876" s="514"/>
      <c r="H876" s="514"/>
      <c r="I876" s="514"/>
      <c r="J876" s="514"/>
      <c r="K876" s="514"/>
    </row>
    <row r="877" spans="4:11" s="216" customFormat="1" ht="15" customHeight="1" x14ac:dyDescent="0.25">
      <c r="D877" s="219"/>
      <c r="F877" s="514"/>
      <c r="G877" s="514"/>
      <c r="H877" s="514"/>
      <c r="I877" s="514"/>
      <c r="J877" s="514"/>
      <c r="K877" s="514"/>
    </row>
    <row r="878" spans="4:11" s="216" customFormat="1" ht="15" customHeight="1" x14ac:dyDescent="0.25">
      <c r="D878" s="219"/>
      <c r="F878" s="514"/>
      <c r="G878" s="514"/>
      <c r="H878" s="514"/>
      <c r="I878" s="514"/>
      <c r="J878" s="514"/>
      <c r="K878" s="514"/>
    </row>
    <row r="879" spans="4:11" s="216" customFormat="1" ht="15" customHeight="1" x14ac:dyDescent="0.25">
      <c r="D879" s="219"/>
      <c r="F879" s="514"/>
      <c r="G879" s="514"/>
      <c r="H879" s="514"/>
      <c r="I879" s="514"/>
      <c r="J879" s="514"/>
      <c r="K879" s="514"/>
    </row>
    <row r="880" spans="4:11" s="216" customFormat="1" ht="15" customHeight="1" x14ac:dyDescent="0.25">
      <c r="D880" s="219"/>
      <c r="F880" s="514"/>
      <c r="G880" s="514"/>
      <c r="H880" s="514"/>
      <c r="I880" s="514"/>
      <c r="J880" s="514"/>
      <c r="K880" s="514"/>
    </row>
    <row r="881" spans="4:11" s="216" customFormat="1" ht="15" customHeight="1" x14ac:dyDescent="0.25">
      <c r="D881" s="219"/>
      <c r="F881" s="514"/>
      <c r="G881" s="514"/>
      <c r="H881" s="514"/>
      <c r="I881" s="514"/>
      <c r="J881" s="514"/>
      <c r="K881" s="514"/>
    </row>
    <row r="882" spans="4:11" s="216" customFormat="1" ht="15" customHeight="1" x14ac:dyDescent="0.25">
      <c r="D882" s="219"/>
      <c r="F882" s="514"/>
      <c r="G882" s="514"/>
      <c r="H882" s="514"/>
      <c r="I882" s="514"/>
      <c r="J882" s="514"/>
      <c r="K882" s="514"/>
    </row>
    <row r="883" spans="4:11" s="216" customFormat="1" ht="15" customHeight="1" x14ac:dyDescent="0.25">
      <c r="D883" s="219"/>
      <c r="F883" s="514"/>
      <c r="G883" s="514"/>
      <c r="H883" s="514"/>
      <c r="I883" s="514"/>
      <c r="J883" s="514"/>
      <c r="K883" s="514"/>
    </row>
    <row r="884" spans="4:11" s="216" customFormat="1" ht="15" customHeight="1" x14ac:dyDescent="0.25">
      <c r="D884" s="219"/>
      <c r="F884" s="514"/>
      <c r="G884" s="514"/>
      <c r="H884" s="514"/>
      <c r="I884" s="514"/>
      <c r="J884" s="514"/>
      <c r="K884" s="514"/>
    </row>
    <row r="885" spans="4:11" s="216" customFormat="1" ht="15" customHeight="1" x14ac:dyDescent="0.25">
      <c r="D885" s="219"/>
      <c r="F885" s="514"/>
      <c r="G885" s="514"/>
      <c r="H885" s="514"/>
      <c r="I885" s="514"/>
      <c r="J885" s="514"/>
      <c r="K885" s="514"/>
    </row>
    <row r="886" spans="4:11" s="216" customFormat="1" ht="15" customHeight="1" x14ac:dyDescent="0.25">
      <c r="D886" s="219"/>
      <c r="F886" s="514"/>
      <c r="G886" s="514"/>
      <c r="H886" s="514"/>
      <c r="I886" s="514"/>
      <c r="J886" s="514"/>
      <c r="K886" s="514"/>
    </row>
    <row r="887" spans="4:11" s="216" customFormat="1" ht="15" customHeight="1" x14ac:dyDescent="0.25">
      <c r="D887" s="219"/>
      <c r="F887" s="514"/>
      <c r="G887" s="514"/>
      <c r="H887" s="514"/>
      <c r="I887" s="514"/>
      <c r="J887" s="514"/>
      <c r="K887" s="514"/>
    </row>
    <row r="888" spans="4:11" s="216" customFormat="1" ht="15" customHeight="1" x14ac:dyDescent="0.25">
      <c r="D888" s="219"/>
      <c r="F888" s="514"/>
      <c r="G888" s="514"/>
      <c r="H888" s="514"/>
      <c r="I888" s="514"/>
      <c r="J888" s="514"/>
      <c r="K888" s="514"/>
    </row>
    <row r="889" spans="4:11" s="216" customFormat="1" ht="15" customHeight="1" x14ac:dyDescent="0.25">
      <c r="D889" s="219"/>
      <c r="F889" s="514"/>
      <c r="G889" s="514"/>
      <c r="H889" s="514"/>
      <c r="I889" s="514"/>
      <c r="J889" s="514"/>
      <c r="K889" s="514"/>
    </row>
    <row r="890" spans="4:11" s="216" customFormat="1" ht="15" customHeight="1" x14ac:dyDescent="0.25">
      <c r="D890" s="219"/>
      <c r="F890" s="514"/>
      <c r="G890" s="514"/>
      <c r="H890" s="514"/>
      <c r="I890" s="514"/>
      <c r="J890" s="514"/>
      <c r="K890" s="514"/>
    </row>
    <row r="891" spans="4:11" s="216" customFormat="1" ht="15" customHeight="1" x14ac:dyDescent="0.25">
      <c r="D891" s="219"/>
      <c r="F891" s="514"/>
      <c r="G891" s="514"/>
      <c r="H891" s="514"/>
      <c r="I891" s="514"/>
      <c r="J891" s="514"/>
      <c r="K891" s="514"/>
    </row>
    <row r="892" spans="4:11" s="216" customFormat="1" ht="15" customHeight="1" x14ac:dyDescent="0.25">
      <c r="D892" s="219"/>
      <c r="F892" s="514"/>
      <c r="G892" s="514"/>
      <c r="H892" s="514"/>
      <c r="I892" s="514"/>
      <c r="J892" s="514"/>
      <c r="K892" s="514"/>
    </row>
    <row r="893" spans="4:11" s="216" customFormat="1" ht="15" customHeight="1" x14ac:dyDescent="0.25">
      <c r="D893" s="219"/>
      <c r="F893" s="514"/>
      <c r="G893" s="514"/>
      <c r="H893" s="514"/>
      <c r="I893" s="514"/>
      <c r="J893" s="514"/>
      <c r="K893" s="514"/>
    </row>
    <row r="894" spans="4:11" s="216" customFormat="1" ht="15" customHeight="1" x14ac:dyDescent="0.25">
      <c r="D894" s="219"/>
      <c r="F894" s="514"/>
      <c r="G894" s="514"/>
      <c r="H894" s="514"/>
      <c r="I894" s="514"/>
      <c r="J894" s="514"/>
      <c r="K894" s="514"/>
    </row>
    <row r="895" spans="4:11" s="216" customFormat="1" ht="15" customHeight="1" x14ac:dyDescent="0.25">
      <c r="D895" s="219"/>
      <c r="F895" s="514"/>
      <c r="G895" s="514"/>
      <c r="H895" s="514"/>
      <c r="I895" s="514"/>
      <c r="J895" s="514"/>
      <c r="K895" s="514"/>
    </row>
    <row r="896" spans="4:11" s="216" customFormat="1" ht="15" customHeight="1" x14ac:dyDescent="0.25">
      <c r="D896" s="219"/>
      <c r="F896" s="514"/>
      <c r="G896" s="514"/>
      <c r="H896" s="514"/>
      <c r="I896" s="514"/>
      <c r="J896" s="514"/>
      <c r="K896" s="514"/>
    </row>
    <row r="897" spans="4:11" s="216" customFormat="1" ht="15" customHeight="1" x14ac:dyDescent="0.25">
      <c r="D897" s="219"/>
      <c r="F897" s="514"/>
      <c r="G897" s="514"/>
      <c r="H897" s="514"/>
      <c r="I897" s="514"/>
      <c r="J897" s="514"/>
      <c r="K897" s="514"/>
    </row>
    <row r="898" spans="4:11" s="216" customFormat="1" ht="15" customHeight="1" x14ac:dyDescent="0.25">
      <c r="D898" s="219"/>
      <c r="F898" s="514"/>
      <c r="G898" s="514"/>
      <c r="H898" s="514"/>
      <c r="I898" s="514"/>
      <c r="J898" s="514"/>
      <c r="K898" s="514"/>
    </row>
    <row r="899" spans="4:11" s="216" customFormat="1" ht="15" customHeight="1" x14ac:dyDescent="0.25">
      <c r="D899" s="219"/>
      <c r="F899" s="514"/>
      <c r="G899" s="514"/>
      <c r="H899" s="514"/>
      <c r="I899" s="514"/>
      <c r="J899" s="514"/>
      <c r="K899" s="514"/>
    </row>
    <row r="900" spans="4:11" s="216" customFormat="1" ht="15" customHeight="1" x14ac:dyDescent="0.25">
      <c r="D900" s="219"/>
      <c r="F900" s="514"/>
      <c r="G900" s="514"/>
      <c r="H900" s="514"/>
      <c r="I900" s="514"/>
      <c r="J900" s="514"/>
      <c r="K900" s="514"/>
    </row>
    <row r="901" spans="4:11" s="216" customFormat="1" ht="15" customHeight="1" x14ac:dyDescent="0.25">
      <c r="D901" s="219"/>
      <c r="F901" s="514"/>
      <c r="G901" s="514"/>
      <c r="H901" s="514"/>
      <c r="I901" s="514"/>
      <c r="J901" s="514"/>
      <c r="K901" s="514"/>
    </row>
    <row r="902" spans="4:11" s="216" customFormat="1" ht="15" customHeight="1" x14ac:dyDescent="0.25">
      <c r="D902" s="219"/>
      <c r="F902" s="514"/>
      <c r="G902" s="514"/>
      <c r="H902" s="514"/>
      <c r="I902" s="514"/>
      <c r="J902" s="514"/>
      <c r="K902" s="514"/>
    </row>
    <row r="903" spans="4:11" s="216" customFormat="1" ht="15" customHeight="1" x14ac:dyDescent="0.25">
      <c r="D903" s="219"/>
      <c r="F903" s="514"/>
      <c r="G903" s="514"/>
      <c r="H903" s="514"/>
      <c r="I903" s="514"/>
      <c r="J903" s="514"/>
      <c r="K903" s="514"/>
    </row>
    <row r="904" spans="4:11" s="216" customFormat="1" ht="15" customHeight="1" x14ac:dyDescent="0.25">
      <c r="D904" s="219"/>
      <c r="F904" s="514"/>
      <c r="G904" s="514"/>
      <c r="H904" s="514"/>
      <c r="I904" s="514"/>
      <c r="J904" s="514"/>
      <c r="K904" s="514"/>
    </row>
    <row r="905" spans="4:11" s="216" customFormat="1" ht="15" customHeight="1" x14ac:dyDescent="0.25">
      <c r="D905" s="219"/>
      <c r="F905" s="514"/>
      <c r="G905" s="514"/>
      <c r="H905" s="514"/>
      <c r="I905" s="514"/>
      <c r="J905" s="514"/>
      <c r="K905" s="514"/>
    </row>
    <row r="906" spans="4:11" s="216" customFormat="1" ht="15" customHeight="1" x14ac:dyDescent="0.25">
      <c r="D906" s="219"/>
      <c r="F906" s="514"/>
      <c r="G906" s="514"/>
      <c r="H906" s="514"/>
      <c r="I906" s="514"/>
      <c r="J906" s="514"/>
      <c r="K906" s="514"/>
    </row>
    <row r="907" spans="4:11" s="216" customFormat="1" ht="15" customHeight="1" x14ac:dyDescent="0.25">
      <c r="D907" s="219"/>
      <c r="F907" s="514"/>
      <c r="G907" s="514"/>
      <c r="H907" s="514"/>
      <c r="I907" s="514"/>
      <c r="J907" s="514"/>
      <c r="K907" s="514"/>
    </row>
    <row r="908" spans="4:11" s="216" customFormat="1" ht="15" customHeight="1" x14ac:dyDescent="0.25">
      <c r="D908" s="219"/>
      <c r="F908" s="514"/>
      <c r="G908" s="514"/>
      <c r="H908" s="514"/>
      <c r="I908" s="514"/>
      <c r="J908" s="514"/>
      <c r="K908" s="514"/>
    </row>
    <row r="909" spans="4:11" s="216" customFormat="1" ht="15" customHeight="1" x14ac:dyDescent="0.25">
      <c r="D909" s="219"/>
      <c r="F909" s="514"/>
      <c r="G909" s="514"/>
      <c r="H909" s="514"/>
      <c r="I909" s="514"/>
      <c r="J909" s="514"/>
      <c r="K909" s="514"/>
    </row>
    <row r="910" spans="4:11" s="216" customFormat="1" ht="15" customHeight="1" x14ac:dyDescent="0.25">
      <c r="D910" s="219"/>
      <c r="F910" s="514"/>
      <c r="G910" s="514"/>
      <c r="H910" s="514"/>
      <c r="I910" s="514"/>
      <c r="J910" s="514"/>
      <c r="K910" s="514"/>
    </row>
    <row r="911" spans="4:11" s="216" customFormat="1" ht="15" customHeight="1" x14ac:dyDescent="0.25">
      <c r="D911" s="219"/>
      <c r="F911" s="514"/>
      <c r="G911" s="514"/>
      <c r="H911" s="514"/>
      <c r="I911" s="514"/>
      <c r="J911" s="514"/>
      <c r="K911" s="514"/>
    </row>
    <row r="912" spans="4:11" s="216" customFormat="1" ht="15" customHeight="1" x14ac:dyDescent="0.25">
      <c r="D912" s="219"/>
      <c r="F912" s="514"/>
      <c r="G912" s="514"/>
      <c r="H912" s="514"/>
      <c r="I912" s="514"/>
      <c r="J912" s="514"/>
      <c r="K912" s="514"/>
    </row>
    <row r="913" spans="4:11" s="216" customFormat="1" ht="15" customHeight="1" x14ac:dyDescent="0.25">
      <c r="D913" s="219"/>
      <c r="F913" s="514"/>
      <c r="G913" s="514"/>
      <c r="H913" s="514"/>
      <c r="I913" s="514"/>
      <c r="J913" s="514"/>
      <c r="K913" s="514"/>
    </row>
    <row r="914" spans="4:11" s="216" customFormat="1" ht="15" customHeight="1" x14ac:dyDescent="0.25">
      <c r="D914" s="219"/>
      <c r="F914" s="514"/>
      <c r="G914" s="514"/>
      <c r="H914" s="514"/>
      <c r="I914" s="514"/>
      <c r="J914" s="514"/>
      <c r="K914" s="514"/>
    </row>
    <row r="915" spans="4:11" s="216" customFormat="1" ht="15" customHeight="1" x14ac:dyDescent="0.25">
      <c r="D915" s="219"/>
      <c r="F915" s="514"/>
      <c r="G915" s="514"/>
      <c r="H915" s="514"/>
      <c r="I915" s="514"/>
      <c r="J915" s="514"/>
      <c r="K915" s="514"/>
    </row>
    <row r="916" spans="4:11" s="216" customFormat="1" ht="15" customHeight="1" x14ac:dyDescent="0.25">
      <c r="D916" s="219"/>
      <c r="F916" s="514"/>
      <c r="G916" s="514"/>
      <c r="H916" s="514"/>
      <c r="I916" s="514"/>
      <c r="J916" s="514"/>
      <c r="K916" s="514"/>
    </row>
    <row r="917" spans="4:11" s="216" customFormat="1" ht="15" customHeight="1" x14ac:dyDescent="0.25">
      <c r="D917" s="219"/>
      <c r="F917" s="514"/>
      <c r="G917" s="514"/>
      <c r="H917" s="514"/>
      <c r="I917" s="514"/>
      <c r="J917" s="514"/>
      <c r="K917" s="514"/>
    </row>
    <row r="918" spans="4:11" s="216" customFormat="1" ht="15" customHeight="1" x14ac:dyDescent="0.25">
      <c r="D918" s="219"/>
      <c r="F918" s="514"/>
      <c r="G918" s="514"/>
      <c r="H918" s="514"/>
      <c r="I918" s="514"/>
      <c r="J918" s="514"/>
      <c r="K918" s="514"/>
    </row>
    <row r="919" spans="4:11" s="216" customFormat="1" ht="15" customHeight="1" x14ac:dyDescent="0.25">
      <c r="D919" s="219"/>
      <c r="F919" s="514"/>
      <c r="G919" s="514"/>
      <c r="H919" s="514"/>
      <c r="I919" s="514"/>
      <c r="J919" s="514"/>
      <c r="K919" s="514"/>
    </row>
    <row r="920" spans="4:11" s="216" customFormat="1" ht="15" customHeight="1" x14ac:dyDescent="0.25">
      <c r="D920" s="219"/>
      <c r="F920" s="514"/>
      <c r="G920" s="514"/>
      <c r="H920" s="514"/>
      <c r="I920" s="514"/>
      <c r="J920" s="514"/>
      <c r="K920" s="514"/>
    </row>
    <row r="921" spans="4:11" s="216" customFormat="1" ht="15" customHeight="1" x14ac:dyDescent="0.25">
      <c r="D921" s="219"/>
      <c r="F921" s="514"/>
      <c r="G921" s="514"/>
      <c r="H921" s="514"/>
      <c r="I921" s="514"/>
      <c r="J921" s="514"/>
      <c r="K921" s="514"/>
    </row>
    <row r="922" spans="4:11" s="216" customFormat="1" ht="15" customHeight="1" x14ac:dyDescent="0.25">
      <c r="D922" s="219"/>
      <c r="F922" s="514"/>
      <c r="G922" s="514"/>
      <c r="H922" s="514"/>
      <c r="I922" s="514"/>
      <c r="J922" s="514"/>
      <c r="K922" s="514"/>
    </row>
    <row r="923" spans="4:11" s="216" customFormat="1" ht="15" customHeight="1" x14ac:dyDescent="0.25">
      <c r="D923" s="219"/>
      <c r="F923" s="514"/>
      <c r="G923" s="514"/>
      <c r="H923" s="514"/>
      <c r="I923" s="514"/>
      <c r="J923" s="514"/>
      <c r="K923" s="514"/>
    </row>
    <row r="924" spans="4:11" s="216" customFormat="1" ht="15" customHeight="1" x14ac:dyDescent="0.25">
      <c r="D924" s="219"/>
      <c r="F924" s="514"/>
      <c r="G924" s="514"/>
      <c r="H924" s="514"/>
      <c r="I924" s="514"/>
      <c r="J924" s="514"/>
      <c r="K924" s="514"/>
    </row>
    <row r="925" spans="4:11" s="216" customFormat="1" ht="15" customHeight="1" x14ac:dyDescent="0.25">
      <c r="D925" s="219"/>
      <c r="F925" s="514"/>
      <c r="G925" s="514"/>
      <c r="H925" s="514"/>
      <c r="I925" s="514"/>
      <c r="J925" s="514"/>
      <c r="K925" s="514"/>
    </row>
    <row r="926" spans="4:11" s="216" customFormat="1" ht="15" customHeight="1" x14ac:dyDescent="0.25">
      <c r="D926" s="219"/>
      <c r="F926" s="514"/>
      <c r="G926" s="514"/>
      <c r="H926" s="514"/>
      <c r="I926" s="514"/>
      <c r="J926" s="514"/>
      <c r="K926" s="514"/>
    </row>
    <row r="927" spans="4:11" s="216" customFormat="1" ht="15" customHeight="1" x14ac:dyDescent="0.25">
      <c r="D927" s="219"/>
      <c r="F927" s="514"/>
      <c r="G927" s="514"/>
      <c r="H927" s="514"/>
      <c r="I927" s="514"/>
      <c r="J927" s="514"/>
      <c r="K927" s="514"/>
    </row>
    <row r="928" spans="4:11" s="216" customFormat="1" ht="15" customHeight="1" x14ac:dyDescent="0.25">
      <c r="D928" s="219"/>
      <c r="F928" s="514"/>
      <c r="G928" s="514"/>
      <c r="H928" s="514"/>
      <c r="I928" s="514"/>
      <c r="J928" s="514"/>
      <c r="K928" s="514"/>
    </row>
    <row r="929" spans="4:11" s="216" customFormat="1" ht="15" customHeight="1" x14ac:dyDescent="0.25">
      <c r="D929" s="219"/>
      <c r="F929" s="514"/>
      <c r="G929" s="514"/>
      <c r="H929" s="514"/>
      <c r="I929" s="514"/>
      <c r="J929" s="514"/>
      <c r="K929" s="514"/>
    </row>
    <row r="930" spans="4:11" s="216" customFormat="1" ht="15" customHeight="1" x14ac:dyDescent="0.25">
      <c r="D930" s="219"/>
      <c r="F930" s="514"/>
      <c r="G930" s="514"/>
      <c r="H930" s="514"/>
      <c r="I930" s="514"/>
      <c r="J930" s="514"/>
      <c r="K930" s="514"/>
    </row>
    <row r="931" spans="4:11" s="216" customFormat="1" ht="15" customHeight="1" x14ac:dyDescent="0.25">
      <c r="D931" s="219"/>
      <c r="F931" s="514"/>
      <c r="G931" s="514"/>
      <c r="H931" s="514"/>
      <c r="I931" s="514"/>
      <c r="J931" s="514"/>
      <c r="K931" s="514"/>
    </row>
    <row r="932" spans="4:11" s="216" customFormat="1" ht="15" customHeight="1" x14ac:dyDescent="0.25">
      <c r="D932" s="219"/>
      <c r="F932" s="514"/>
      <c r="G932" s="514"/>
      <c r="H932" s="514"/>
      <c r="I932" s="514"/>
      <c r="J932" s="514"/>
      <c r="K932" s="514"/>
    </row>
    <row r="933" spans="4:11" s="216" customFormat="1" ht="15" customHeight="1" x14ac:dyDescent="0.25">
      <c r="D933" s="219"/>
      <c r="F933" s="514"/>
      <c r="G933" s="514"/>
      <c r="H933" s="514"/>
      <c r="I933" s="514"/>
      <c r="J933" s="514"/>
      <c r="K933" s="514"/>
    </row>
    <row r="934" spans="4:11" s="216" customFormat="1" ht="15" customHeight="1" x14ac:dyDescent="0.25">
      <c r="D934" s="219"/>
      <c r="F934" s="514"/>
      <c r="G934" s="514"/>
      <c r="H934" s="514"/>
      <c r="I934" s="514"/>
      <c r="J934" s="514"/>
      <c r="K934" s="514"/>
    </row>
    <row r="935" spans="4:11" s="216" customFormat="1" ht="15" customHeight="1" x14ac:dyDescent="0.25">
      <c r="D935" s="219"/>
      <c r="F935" s="514"/>
      <c r="G935" s="514"/>
      <c r="H935" s="514"/>
      <c r="I935" s="514"/>
      <c r="J935" s="514"/>
      <c r="K935" s="514"/>
    </row>
    <row r="936" spans="4:11" s="216" customFormat="1" ht="15" customHeight="1" x14ac:dyDescent="0.25">
      <c r="D936" s="219"/>
      <c r="F936" s="514"/>
      <c r="G936" s="514"/>
      <c r="H936" s="514"/>
      <c r="I936" s="514"/>
      <c r="J936" s="514"/>
      <c r="K936" s="514"/>
    </row>
    <row r="937" spans="4:11" s="216" customFormat="1" ht="15" customHeight="1" x14ac:dyDescent="0.25">
      <c r="D937" s="219"/>
      <c r="F937" s="514"/>
      <c r="G937" s="514"/>
      <c r="H937" s="514"/>
      <c r="I937" s="514"/>
      <c r="J937" s="514"/>
      <c r="K937" s="514"/>
    </row>
    <row r="938" spans="4:11" s="216" customFormat="1" ht="15" customHeight="1" x14ac:dyDescent="0.25">
      <c r="D938" s="219"/>
      <c r="F938" s="514"/>
      <c r="G938" s="514"/>
      <c r="H938" s="514"/>
      <c r="I938" s="514"/>
      <c r="J938" s="514"/>
      <c r="K938" s="514"/>
    </row>
    <row r="939" spans="4:11" s="216" customFormat="1" ht="15" customHeight="1" x14ac:dyDescent="0.25">
      <c r="D939" s="219"/>
      <c r="F939" s="514"/>
      <c r="G939" s="514"/>
      <c r="H939" s="514"/>
      <c r="I939" s="514"/>
      <c r="J939" s="514"/>
      <c r="K939" s="514"/>
    </row>
    <row r="940" spans="4:11" s="216" customFormat="1" ht="15" customHeight="1" x14ac:dyDescent="0.25">
      <c r="D940" s="219"/>
      <c r="F940" s="514"/>
      <c r="G940" s="514"/>
      <c r="H940" s="514"/>
      <c r="I940" s="514"/>
      <c r="J940" s="514"/>
      <c r="K940" s="514"/>
    </row>
    <row r="941" spans="4:11" s="216" customFormat="1" ht="15" customHeight="1" x14ac:dyDescent="0.25">
      <c r="D941" s="219"/>
      <c r="F941" s="514"/>
      <c r="G941" s="514"/>
      <c r="H941" s="514"/>
      <c r="I941" s="514"/>
      <c r="J941" s="514"/>
      <c r="K941" s="514"/>
    </row>
    <row r="942" spans="4:11" s="216" customFormat="1" ht="15" customHeight="1" x14ac:dyDescent="0.25">
      <c r="D942" s="219"/>
      <c r="F942" s="514"/>
      <c r="G942" s="514"/>
      <c r="H942" s="514"/>
      <c r="I942" s="514"/>
      <c r="J942" s="514"/>
      <c r="K942" s="514"/>
    </row>
    <row r="943" spans="4:11" s="216" customFormat="1" ht="15" customHeight="1" x14ac:dyDescent="0.25">
      <c r="D943" s="219"/>
      <c r="F943" s="514"/>
      <c r="G943" s="514"/>
      <c r="H943" s="514"/>
      <c r="I943" s="514"/>
      <c r="J943" s="514"/>
      <c r="K943" s="514"/>
    </row>
    <row r="944" spans="4:11" s="216" customFormat="1" ht="15" customHeight="1" x14ac:dyDescent="0.25">
      <c r="D944" s="219"/>
      <c r="F944" s="514"/>
      <c r="G944" s="514"/>
      <c r="H944" s="514"/>
      <c r="I944" s="514"/>
      <c r="J944" s="514"/>
      <c r="K944" s="514"/>
    </row>
    <row r="945" spans="4:11" s="216" customFormat="1" ht="15" customHeight="1" x14ac:dyDescent="0.25">
      <c r="D945" s="219"/>
      <c r="F945" s="514"/>
      <c r="G945" s="514"/>
      <c r="H945" s="514"/>
      <c r="I945" s="514"/>
      <c r="J945" s="514"/>
      <c r="K945" s="514"/>
    </row>
    <row r="946" spans="4:11" s="216" customFormat="1" ht="15" customHeight="1" x14ac:dyDescent="0.25">
      <c r="D946" s="219"/>
      <c r="F946" s="514"/>
      <c r="G946" s="514"/>
      <c r="H946" s="514"/>
      <c r="I946" s="514"/>
      <c r="J946" s="514"/>
      <c r="K946" s="514"/>
    </row>
    <row r="947" spans="4:11" s="216" customFormat="1" ht="15" customHeight="1" x14ac:dyDescent="0.25">
      <c r="D947" s="219"/>
      <c r="F947" s="514"/>
      <c r="G947" s="514"/>
      <c r="H947" s="514"/>
      <c r="I947" s="514"/>
      <c r="J947" s="514"/>
      <c r="K947" s="514"/>
    </row>
    <row r="948" spans="4:11" s="216" customFormat="1" ht="15" customHeight="1" x14ac:dyDescent="0.25">
      <c r="D948" s="219"/>
      <c r="F948" s="514"/>
      <c r="G948" s="514"/>
      <c r="H948" s="514"/>
      <c r="I948" s="514"/>
      <c r="J948" s="514"/>
      <c r="K948" s="514"/>
    </row>
    <row r="949" spans="4:11" s="216" customFormat="1" ht="15" customHeight="1" x14ac:dyDescent="0.25">
      <c r="D949" s="219"/>
      <c r="F949" s="514"/>
      <c r="G949" s="514"/>
      <c r="H949" s="514"/>
      <c r="I949" s="514"/>
      <c r="J949" s="514"/>
      <c r="K949" s="514"/>
    </row>
    <row r="950" spans="4:11" s="216" customFormat="1" ht="15" customHeight="1" x14ac:dyDescent="0.25">
      <c r="D950" s="219"/>
      <c r="F950" s="514"/>
      <c r="G950" s="514"/>
      <c r="H950" s="514"/>
      <c r="I950" s="514"/>
      <c r="J950" s="514"/>
      <c r="K950" s="514"/>
    </row>
    <row r="951" spans="4:11" s="216" customFormat="1" ht="15" customHeight="1" x14ac:dyDescent="0.25">
      <c r="D951" s="219"/>
      <c r="F951" s="514"/>
      <c r="G951" s="514"/>
      <c r="H951" s="514"/>
      <c r="I951" s="514"/>
      <c r="J951" s="514"/>
      <c r="K951" s="514"/>
    </row>
    <row r="952" spans="4:11" s="216" customFormat="1" ht="15" customHeight="1" x14ac:dyDescent="0.25">
      <c r="D952" s="219"/>
      <c r="F952" s="514"/>
      <c r="G952" s="514"/>
      <c r="H952" s="514"/>
      <c r="I952" s="514"/>
      <c r="J952" s="514"/>
      <c r="K952" s="514"/>
    </row>
    <row r="953" spans="4:11" s="216" customFormat="1" ht="15" customHeight="1" x14ac:dyDescent="0.25">
      <c r="D953" s="219"/>
      <c r="F953" s="514"/>
      <c r="G953" s="514"/>
      <c r="H953" s="514"/>
      <c r="I953" s="514"/>
      <c r="J953" s="514"/>
      <c r="K953" s="514"/>
    </row>
    <row r="954" spans="4:11" s="216" customFormat="1" ht="15" customHeight="1" x14ac:dyDescent="0.25">
      <c r="D954" s="219"/>
      <c r="F954" s="514"/>
      <c r="G954" s="514"/>
      <c r="H954" s="514"/>
      <c r="I954" s="514"/>
      <c r="J954" s="514"/>
      <c r="K954" s="514"/>
    </row>
    <row r="955" spans="4:11" s="216" customFormat="1" ht="15" customHeight="1" x14ac:dyDescent="0.25">
      <c r="D955" s="219"/>
      <c r="F955" s="514"/>
      <c r="G955" s="514"/>
      <c r="H955" s="514"/>
      <c r="I955" s="514"/>
      <c r="J955" s="514"/>
      <c r="K955" s="514"/>
    </row>
    <row r="956" spans="4:11" s="216" customFormat="1" ht="15" customHeight="1" x14ac:dyDescent="0.25">
      <c r="D956" s="219"/>
      <c r="F956" s="514"/>
      <c r="G956" s="514"/>
      <c r="H956" s="514"/>
      <c r="I956" s="514"/>
      <c r="J956" s="514"/>
      <c r="K956" s="514"/>
    </row>
    <row r="957" spans="4:11" s="216" customFormat="1" ht="15" customHeight="1" x14ac:dyDescent="0.25">
      <c r="D957" s="219"/>
      <c r="F957" s="514"/>
      <c r="G957" s="514"/>
      <c r="H957" s="514"/>
      <c r="I957" s="514"/>
      <c r="J957" s="514"/>
      <c r="K957" s="514"/>
    </row>
    <row r="958" spans="4:11" s="216" customFormat="1" ht="15" customHeight="1" x14ac:dyDescent="0.25">
      <c r="D958" s="219"/>
      <c r="F958" s="514"/>
      <c r="G958" s="514"/>
      <c r="H958" s="514"/>
      <c r="I958" s="514"/>
      <c r="J958" s="514"/>
      <c r="K958" s="514"/>
    </row>
    <row r="959" spans="4:11" s="216" customFormat="1" ht="15" customHeight="1" x14ac:dyDescent="0.25">
      <c r="D959" s="219"/>
      <c r="F959" s="514"/>
      <c r="G959" s="514"/>
      <c r="H959" s="514"/>
      <c r="I959" s="514"/>
      <c r="J959" s="514"/>
      <c r="K959" s="514"/>
    </row>
    <row r="960" spans="4:11" s="216" customFormat="1" ht="15" customHeight="1" x14ac:dyDescent="0.25">
      <c r="D960" s="219"/>
      <c r="F960" s="514"/>
      <c r="G960" s="514"/>
      <c r="H960" s="514"/>
      <c r="I960" s="514"/>
      <c r="J960" s="514"/>
      <c r="K960" s="514"/>
    </row>
    <row r="961" spans="4:11" s="216" customFormat="1" ht="15" customHeight="1" x14ac:dyDescent="0.25">
      <c r="D961" s="219"/>
      <c r="F961" s="514"/>
      <c r="G961" s="514"/>
      <c r="H961" s="514"/>
      <c r="I961" s="514"/>
      <c r="J961" s="514"/>
      <c r="K961" s="514"/>
    </row>
    <row r="962" spans="4:11" s="216" customFormat="1" ht="15" customHeight="1" x14ac:dyDescent="0.25">
      <c r="D962" s="219"/>
      <c r="F962" s="514"/>
      <c r="G962" s="514"/>
      <c r="H962" s="514"/>
      <c r="I962" s="514"/>
      <c r="J962" s="514"/>
      <c r="K962" s="514"/>
    </row>
    <row r="963" spans="4:11" s="216" customFormat="1" ht="15" customHeight="1" x14ac:dyDescent="0.25">
      <c r="D963" s="219"/>
      <c r="F963" s="514"/>
      <c r="G963" s="514"/>
      <c r="H963" s="514"/>
      <c r="I963" s="514"/>
      <c r="J963" s="514"/>
      <c r="K963" s="514"/>
    </row>
    <row r="964" spans="4:11" s="216" customFormat="1" ht="15" customHeight="1" x14ac:dyDescent="0.25">
      <c r="D964" s="219"/>
      <c r="F964" s="514"/>
      <c r="G964" s="514"/>
      <c r="H964" s="514"/>
      <c r="I964" s="514"/>
      <c r="J964" s="514"/>
      <c r="K964" s="514"/>
    </row>
    <row r="965" spans="4:11" s="216" customFormat="1" ht="15" customHeight="1" x14ac:dyDescent="0.25">
      <c r="D965" s="219"/>
      <c r="F965" s="514"/>
      <c r="G965" s="514"/>
      <c r="H965" s="514"/>
      <c r="I965" s="514"/>
      <c r="J965" s="514"/>
      <c r="K965" s="514"/>
    </row>
    <row r="966" spans="4:11" s="216" customFormat="1" ht="15" customHeight="1" x14ac:dyDescent="0.25">
      <c r="D966" s="219"/>
      <c r="F966" s="514"/>
      <c r="G966" s="514"/>
      <c r="H966" s="514"/>
      <c r="I966" s="514"/>
      <c r="J966" s="514"/>
      <c r="K966" s="514"/>
    </row>
    <row r="967" spans="4:11" s="216" customFormat="1" ht="15" customHeight="1" x14ac:dyDescent="0.25">
      <c r="D967" s="219"/>
      <c r="F967" s="514"/>
      <c r="G967" s="514"/>
      <c r="H967" s="514"/>
      <c r="I967" s="514"/>
      <c r="J967" s="514"/>
      <c r="K967" s="514"/>
    </row>
    <row r="968" spans="4:11" s="216" customFormat="1" ht="15" customHeight="1" x14ac:dyDescent="0.25">
      <c r="D968" s="219"/>
      <c r="F968" s="514"/>
      <c r="G968" s="514"/>
      <c r="H968" s="514"/>
      <c r="I968" s="514"/>
      <c r="J968" s="514"/>
      <c r="K968" s="514"/>
    </row>
    <row r="969" spans="4:11" s="216" customFormat="1" ht="15" customHeight="1" x14ac:dyDescent="0.25">
      <c r="D969" s="219"/>
      <c r="F969" s="514"/>
      <c r="G969" s="514"/>
      <c r="H969" s="514"/>
      <c r="I969" s="514"/>
      <c r="J969" s="514"/>
      <c r="K969" s="514"/>
    </row>
    <row r="970" spans="4:11" s="216" customFormat="1" ht="15" customHeight="1" x14ac:dyDescent="0.25">
      <c r="D970" s="219"/>
      <c r="F970" s="514"/>
      <c r="G970" s="514"/>
      <c r="H970" s="514"/>
      <c r="I970" s="514"/>
      <c r="J970" s="514"/>
      <c r="K970" s="514"/>
    </row>
    <row r="971" spans="4:11" s="216" customFormat="1" ht="15" customHeight="1" x14ac:dyDescent="0.25">
      <c r="D971" s="219"/>
      <c r="F971" s="514"/>
      <c r="G971" s="514"/>
      <c r="H971" s="514"/>
      <c r="I971" s="514"/>
      <c r="J971" s="514"/>
      <c r="K971" s="514"/>
    </row>
    <row r="972" spans="4:11" s="216" customFormat="1" ht="15" customHeight="1" x14ac:dyDescent="0.25">
      <c r="D972" s="219"/>
      <c r="F972" s="514"/>
      <c r="G972" s="514"/>
      <c r="H972" s="514"/>
      <c r="I972" s="514"/>
      <c r="J972" s="514"/>
      <c r="K972" s="514"/>
    </row>
    <row r="973" spans="4:11" s="216" customFormat="1" ht="15" customHeight="1" x14ac:dyDescent="0.25">
      <c r="D973" s="219"/>
      <c r="F973" s="514"/>
      <c r="G973" s="514"/>
      <c r="H973" s="514"/>
      <c r="I973" s="514"/>
      <c r="J973" s="514"/>
      <c r="K973" s="514"/>
    </row>
    <row r="974" spans="4:11" s="216" customFormat="1" ht="15" customHeight="1" x14ac:dyDescent="0.25">
      <c r="D974" s="219"/>
      <c r="F974" s="514"/>
      <c r="G974" s="514"/>
      <c r="H974" s="514"/>
      <c r="I974" s="514"/>
      <c r="J974" s="514"/>
      <c r="K974" s="514"/>
    </row>
    <row r="975" spans="4:11" s="216" customFormat="1" ht="15" customHeight="1" x14ac:dyDescent="0.25">
      <c r="D975" s="219"/>
      <c r="F975" s="514"/>
      <c r="G975" s="514"/>
      <c r="H975" s="514"/>
      <c r="I975" s="514"/>
      <c r="J975" s="514"/>
      <c r="K975" s="514"/>
    </row>
    <row r="976" spans="4:11" s="216" customFormat="1" ht="15" customHeight="1" x14ac:dyDescent="0.25">
      <c r="D976" s="219"/>
      <c r="F976" s="514"/>
      <c r="G976" s="514"/>
      <c r="H976" s="514"/>
      <c r="I976" s="514"/>
      <c r="J976" s="514"/>
      <c r="K976" s="514"/>
    </row>
    <row r="977" spans="4:11" s="216" customFormat="1" ht="15" customHeight="1" x14ac:dyDescent="0.25">
      <c r="D977" s="219"/>
      <c r="F977" s="514"/>
      <c r="G977" s="514"/>
      <c r="H977" s="514"/>
      <c r="I977" s="514"/>
      <c r="J977" s="514"/>
      <c r="K977" s="514"/>
    </row>
    <row r="978" spans="4:11" s="216" customFormat="1" ht="15" customHeight="1" x14ac:dyDescent="0.25">
      <c r="D978" s="219"/>
      <c r="F978" s="514"/>
      <c r="G978" s="514"/>
      <c r="H978" s="514"/>
      <c r="I978" s="514"/>
      <c r="J978" s="514"/>
      <c r="K978" s="514"/>
    </row>
    <row r="979" spans="4:11" s="216" customFormat="1" ht="15" customHeight="1" x14ac:dyDescent="0.25">
      <c r="D979" s="219"/>
      <c r="F979" s="514"/>
      <c r="G979" s="514"/>
      <c r="H979" s="514"/>
      <c r="I979" s="514"/>
      <c r="J979" s="514"/>
      <c r="K979" s="514"/>
    </row>
    <row r="980" spans="4:11" s="216" customFormat="1" ht="15" customHeight="1" x14ac:dyDescent="0.25">
      <c r="D980" s="219"/>
      <c r="F980" s="514"/>
      <c r="G980" s="514"/>
      <c r="H980" s="514"/>
      <c r="I980" s="514"/>
      <c r="J980" s="514"/>
      <c r="K980" s="514"/>
    </row>
    <row r="981" spans="4:11" s="216" customFormat="1" ht="15" customHeight="1" x14ac:dyDescent="0.25">
      <c r="D981" s="219"/>
      <c r="F981" s="514"/>
      <c r="G981" s="514"/>
      <c r="H981" s="514"/>
      <c r="I981" s="514"/>
      <c r="J981" s="514"/>
      <c r="K981" s="514"/>
    </row>
    <row r="982" spans="4:11" s="216" customFormat="1" ht="15" customHeight="1" x14ac:dyDescent="0.25">
      <c r="D982" s="219"/>
      <c r="F982" s="514"/>
      <c r="G982" s="514"/>
      <c r="H982" s="514"/>
      <c r="I982" s="514"/>
      <c r="J982" s="514"/>
      <c r="K982" s="514"/>
    </row>
    <row r="983" spans="4:11" s="216" customFormat="1" ht="15" customHeight="1" x14ac:dyDescent="0.25">
      <c r="D983" s="219"/>
      <c r="F983" s="514"/>
      <c r="G983" s="514"/>
      <c r="H983" s="514"/>
      <c r="I983" s="514"/>
      <c r="J983" s="514"/>
      <c r="K983" s="514"/>
    </row>
    <row r="984" spans="4:11" s="216" customFormat="1" ht="15" customHeight="1" x14ac:dyDescent="0.25">
      <c r="D984" s="219"/>
      <c r="F984" s="514"/>
      <c r="G984" s="514"/>
      <c r="H984" s="514"/>
      <c r="I984" s="514"/>
      <c r="J984" s="514"/>
      <c r="K984" s="514"/>
    </row>
    <row r="985" spans="4:11" s="216" customFormat="1" ht="15" customHeight="1" x14ac:dyDescent="0.25">
      <c r="D985" s="219"/>
      <c r="F985" s="514"/>
      <c r="G985" s="514"/>
      <c r="H985" s="514"/>
      <c r="I985" s="514"/>
      <c r="J985" s="514"/>
      <c r="K985" s="514"/>
    </row>
    <row r="986" spans="4:11" s="216" customFormat="1" ht="15" customHeight="1" x14ac:dyDescent="0.25">
      <c r="D986" s="219"/>
      <c r="F986" s="514"/>
      <c r="G986" s="514"/>
      <c r="H986" s="514"/>
      <c r="I986" s="514"/>
      <c r="J986" s="514"/>
      <c r="K986" s="514"/>
    </row>
    <row r="987" spans="4:11" s="216" customFormat="1" ht="15" customHeight="1" x14ac:dyDescent="0.25">
      <c r="D987" s="219"/>
      <c r="F987" s="514"/>
      <c r="G987" s="514"/>
      <c r="H987" s="514"/>
      <c r="I987" s="514"/>
      <c r="J987" s="514"/>
      <c r="K987" s="514"/>
    </row>
    <row r="988" spans="4:11" s="216" customFormat="1" ht="15" customHeight="1" x14ac:dyDescent="0.25">
      <c r="D988" s="219"/>
      <c r="F988" s="514"/>
      <c r="G988" s="514"/>
      <c r="H988" s="514"/>
      <c r="I988" s="514"/>
      <c r="J988" s="514"/>
      <c r="K988" s="514"/>
    </row>
    <row r="989" spans="4:11" s="216" customFormat="1" ht="15" customHeight="1" x14ac:dyDescent="0.25">
      <c r="D989" s="219"/>
      <c r="F989" s="514"/>
      <c r="G989" s="514"/>
      <c r="H989" s="514"/>
      <c r="I989" s="514"/>
      <c r="J989" s="514"/>
      <c r="K989" s="514"/>
    </row>
    <row r="990" spans="4:11" s="216" customFormat="1" ht="15" customHeight="1" x14ac:dyDescent="0.25">
      <c r="D990" s="219"/>
      <c r="F990" s="514"/>
      <c r="G990" s="514"/>
      <c r="H990" s="514"/>
      <c r="I990" s="514"/>
      <c r="J990" s="514"/>
      <c r="K990" s="514"/>
    </row>
    <row r="991" spans="4:11" s="216" customFormat="1" ht="15" customHeight="1" x14ac:dyDescent="0.25">
      <c r="D991" s="219"/>
      <c r="F991" s="514"/>
      <c r="G991" s="514"/>
      <c r="H991" s="514"/>
      <c r="I991" s="514"/>
      <c r="J991" s="514"/>
      <c r="K991" s="514"/>
    </row>
    <row r="992" spans="4:11" s="216" customFormat="1" ht="15" customHeight="1" x14ac:dyDescent="0.25">
      <c r="D992" s="219"/>
      <c r="F992" s="514"/>
      <c r="G992" s="514"/>
      <c r="H992" s="514"/>
      <c r="I992" s="514"/>
      <c r="J992" s="514"/>
      <c r="K992" s="514"/>
    </row>
    <row r="993" spans="4:11" s="216" customFormat="1" ht="15" customHeight="1" x14ac:dyDescent="0.25">
      <c r="D993" s="219"/>
      <c r="F993" s="514"/>
      <c r="G993" s="514"/>
      <c r="H993" s="514"/>
      <c r="I993" s="514"/>
      <c r="J993" s="514"/>
      <c r="K993" s="514"/>
    </row>
    <row r="994" spans="4:11" s="216" customFormat="1" ht="15" customHeight="1" x14ac:dyDescent="0.25">
      <c r="D994" s="219"/>
      <c r="F994" s="514"/>
      <c r="G994" s="514"/>
      <c r="H994" s="514"/>
      <c r="I994" s="514"/>
      <c r="J994" s="514"/>
      <c r="K994" s="514"/>
    </row>
    <row r="995" spans="4:11" s="216" customFormat="1" ht="15" customHeight="1" x14ac:dyDescent="0.25">
      <c r="D995" s="219"/>
      <c r="F995" s="514"/>
      <c r="G995" s="514"/>
      <c r="H995" s="514"/>
      <c r="I995" s="514"/>
      <c r="J995" s="514"/>
      <c r="K995" s="514"/>
    </row>
    <row r="996" spans="4:11" s="216" customFormat="1" ht="15" customHeight="1" x14ac:dyDescent="0.25">
      <c r="D996" s="219"/>
      <c r="F996" s="514"/>
      <c r="G996" s="514"/>
      <c r="H996" s="514"/>
      <c r="I996" s="514"/>
      <c r="J996" s="514"/>
      <c r="K996" s="514"/>
    </row>
    <row r="997" spans="4:11" s="216" customFormat="1" ht="15" customHeight="1" x14ac:dyDescent="0.25">
      <c r="D997" s="219"/>
      <c r="F997" s="514"/>
      <c r="G997" s="514"/>
      <c r="H997" s="514"/>
      <c r="I997" s="514"/>
      <c r="J997" s="514"/>
      <c r="K997" s="514"/>
    </row>
    <row r="998" spans="4:11" s="216" customFormat="1" ht="15" customHeight="1" x14ac:dyDescent="0.25">
      <c r="D998" s="219"/>
      <c r="F998" s="514"/>
      <c r="G998" s="514"/>
      <c r="H998" s="514"/>
      <c r="I998" s="514"/>
      <c r="J998" s="514"/>
      <c r="K998" s="514"/>
    </row>
    <row r="999" spans="4:11" s="216" customFormat="1" ht="15" customHeight="1" x14ac:dyDescent="0.25">
      <c r="D999" s="219"/>
      <c r="F999" s="514"/>
      <c r="G999" s="514"/>
      <c r="H999" s="514"/>
      <c r="I999" s="514"/>
      <c r="J999" s="514"/>
      <c r="K999" s="514"/>
    </row>
    <row r="1000" spans="4:11" s="216" customFormat="1" ht="15" customHeight="1" x14ac:dyDescent="0.25">
      <c r="D1000" s="219"/>
      <c r="F1000" s="514"/>
      <c r="G1000" s="514"/>
      <c r="H1000" s="514"/>
      <c r="I1000" s="514"/>
      <c r="J1000" s="514"/>
      <c r="K1000" s="514"/>
    </row>
    <row r="1001" spans="4:11" s="216" customFormat="1" ht="15" customHeight="1" x14ac:dyDescent="0.25">
      <c r="D1001" s="219"/>
      <c r="F1001" s="514"/>
      <c r="G1001" s="514"/>
      <c r="H1001" s="514"/>
      <c r="I1001" s="514"/>
      <c r="J1001" s="514"/>
      <c r="K1001" s="514"/>
    </row>
    <row r="1002" spans="4:11" s="216" customFormat="1" ht="15" customHeight="1" x14ac:dyDescent="0.25">
      <c r="D1002" s="219"/>
      <c r="F1002" s="514"/>
      <c r="G1002" s="514"/>
      <c r="H1002" s="514"/>
      <c r="I1002" s="514"/>
      <c r="J1002" s="514"/>
      <c r="K1002" s="514"/>
    </row>
    <row r="1003" spans="4:11" s="216" customFormat="1" ht="15" customHeight="1" x14ac:dyDescent="0.25">
      <c r="D1003" s="219"/>
      <c r="F1003" s="514"/>
      <c r="G1003" s="514"/>
      <c r="H1003" s="514"/>
      <c r="I1003" s="514"/>
      <c r="J1003" s="514"/>
      <c r="K1003" s="514"/>
    </row>
    <row r="1004" spans="4:11" s="216" customFormat="1" ht="15" customHeight="1" x14ac:dyDescent="0.25">
      <c r="D1004" s="219"/>
      <c r="F1004" s="514"/>
      <c r="G1004" s="514"/>
      <c r="H1004" s="514"/>
      <c r="I1004" s="514"/>
      <c r="J1004" s="514"/>
      <c r="K1004" s="514"/>
    </row>
    <row r="1005" spans="4:11" s="216" customFormat="1" ht="15" customHeight="1" x14ac:dyDescent="0.25">
      <c r="D1005" s="219"/>
      <c r="F1005" s="514"/>
      <c r="G1005" s="514"/>
      <c r="H1005" s="514"/>
      <c r="I1005" s="514"/>
      <c r="J1005" s="514"/>
      <c r="K1005" s="514"/>
    </row>
    <row r="1006" spans="4:11" s="216" customFormat="1" ht="15" customHeight="1" x14ac:dyDescent="0.25">
      <c r="D1006" s="219"/>
      <c r="F1006" s="514"/>
      <c r="G1006" s="514"/>
      <c r="H1006" s="514"/>
      <c r="I1006" s="514"/>
      <c r="J1006" s="514"/>
      <c r="K1006" s="514"/>
    </row>
    <row r="1007" spans="4:11" s="216" customFormat="1" ht="15" customHeight="1" x14ac:dyDescent="0.25">
      <c r="D1007" s="219"/>
      <c r="F1007" s="514"/>
      <c r="G1007" s="514"/>
      <c r="H1007" s="514"/>
      <c r="I1007" s="514"/>
      <c r="J1007" s="514"/>
      <c r="K1007" s="514"/>
    </row>
    <row r="1008" spans="4:11" s="216" customFormat="1" ht="15" customHeight="1" x14ac:dyDescent="0.25">
      <c r="D1008" s="219"/>
      <c r="F1008" s="514"/>
      <c r="G1008" s="514"/>
      <c r="H1008" s="514"/>
      <c r="I1008" s="514"/>
      <c r="J1008" s="514"/>
      <c r="K1008" s="514"/>
    </row>
    <row r="1009" spans="4:11" s="216" customFormat="1" ht="15" customHeight="1" x14ac:dyDescent="0.25">
      <c r="D1009" s="219"/>
      <c r="F1009" s="514"/>
      <c r="G1009" s="514"/>
      <c r="H1009" s="514"/>
      <c r="I1009" s="514"/>
      <c r="J1009" s="514"/>
      <c r="K1009" s="514"/>
    </row>
    <row r="1010" spans="4:11" s="216" customFormat="1" ht="15" customHeight="1" x14ac:dyDescent="0.25">
      <c r="D1010" s="219"/>
      <c r="F1010" s="514"/>
      <c r="G1010" s="514"/>
      <c r="H1010" s="514"/>
      <c r="I1010" s="514"/>
      <c r="J1010" s="514"/>
      <c r="K1010" s="514"/>
    </row>
    <row r="1011" spans="4:11" s="216" customFormat="1" ht="15" customHeight="1" x14ac:dyDescent="0.25">
      <c r="D1011" s="219"/>
      <c r="F1011" s="514"/>
      <c r="G1011" s="514"/>
      <c r="H1011" s="514"/>
      <c r="I1011" s="514"/>
      <c r="J1011" s="514"/>
      <c r="K1011" s="514"/>
    </row>
    <row r="1012" spans="4:11" s="216" customFormat="1" ht="15" customHeight="1" x14ac:dyDescent="0.25">
      <c r="D1012" s="219"/>
      <c r="F1012" s="514"/>
      <c r="G1012" s="514"/>
      <c r="H1012" s="514"/>
      <c r="I1012" s="514"/>
      <c r="J1012" s="514"/>
      <c r="K1012" s="514"/>
    </row>
    <row r="1013" spans="4:11" s="216" customFormat="1" ht="15" customHeight="1" x14ac:dyDescent="0.25">
      <c r="D1013" s="219"/>
      <c r="F1013" s="514"/>
      <c r="G1013" s="514"/>
      <c r="H1013" s="514"/>
      <c r="I1013" s="514"/>
      <c r="J1013" s="514"/>
      <c r="K1013" s="514"/>
    </row>
    <row r="1014" spans="4:11" s="216" customFormat="1" ht="15" customHeight="1" x14ac:dyDescent="0.25">
      <c r="D1014" s="219"/>
      <c r="F1014" s="514"/>
      <c r="G1014" s="514"/>
      <c r="H1014" s="514"/>
      <c r="I1014" s="514"/>
      <c r="J1014" s="514"/>
      <c r="K1014" s="514"/>
    </row>
    <row r="1015" spans="4:11" s="216" customFormat="1" ht="15" customHeight="1" x14ac:dyDescent="0.25">
      <c r="D1015" s="219"/>
      <c r="F1015" s="514"/>
      <c r="G1015" s="514"/>
      <c r="H1015" s="514"/>
      <c r="I1015" s="514"/>
      <c r="J1015" s="514"/>
      <c r="K1015" s="514"/>
    </row>
    <row r="1016" spans="4:11" s="216" customFormat="1" ht="15" customHeight="1" x14ac:dyDescent="0.25">
      <c r="D1016" s="219"/>
      <c r="F1016" s="514"/>
      <c r="G1016" s="514"/>
      <c r="H1016" s="514"/>
      <c r="I1016" s="514"/>
      <c r="J1016" s="514"/>
      <c r="K1016" s="514"/>
    </row>
    <row r="1017" spans="4:11" s="216" customFormat="1" ht="15" customHeight="1" x14ac:dyDescent="0.25">
      <c r="D1017" s="219"/>
      <c r="F1017" s="514"/>
      <c r="G1017" s="514"/>
      <c r="H1017" s="514"/>
      <c r="I1017" s="514"/>
      <c r="J1017" s="514"/>
      <c r="K1017" s="514"/>
    </row>
    <row r="1018" spans="4:11" s="216" customFormat="1" ht="15" customHeight="1" x14ac:dyDescent="0.25">
      <c r="D1018" s="219"/>
      <c r="F1018" s="514"/>
      <c r="G1018" s="514"/>
      <c r="H1018" s="514"/>
      <c r="I1018" s="514"/>
      <c r="J1018" s="514"/>
      <c r="K1018" s="514"/>
    </row>
    <row r="1019" spans="4:11" s="216" customFormat="1" ht="15" customHeight="1" x14ac:dyDescent="0.25">
      <c r="D1019" s="219"/>
      <c r="F1019" s="514"/>
      <c r="G1019" s="514"/>
      <c r="H1019" s="514"/>
      <c r="I1019" s="514"/>
      <c r="J1019" s="514"/>
      <c r="K1019" s="514"/>
    </row>
    <row r="1020" spans="4:11" s="216" customFormat="1" ht="15" customHeight="1" x14ac:dyDescent="0.25">
      <c r="D1020" s="219"/>
      <c r="F1020" s="514"/>
      <c r="G1020" s="514"/>
      <c r="H1020" s="514"/>
      <c r="I1020" s="514"/>
      <c r="J1020" s="514"/>
      <c r="K1020" s="514"/>
    </row>
    <row r="1021" spans="4:11" s="216" customFormat="1" ht="15" customHeight="1" x14ac:dyDescent="0.25">
      <c r="D1021" s="219"/>
      <c r="F1021" s="514"/>
      <c r="G1021" s="514"/>
      <c r="H1021" s="514"/>
      <c r="I1021" s="514"/>
      <c r="J1021" s="514"/>
      <c r="K1021" s="514"/>
    </row>
    <row r="1022" spans="4:11" s="216" customFormat="1" ht="15" customHeight="1" x14ac:dyDescent="0.25">
      <c r="D1022" s="219"/>
      <c r="F1022" s="514"/>
      <c r="G1022" s="514"/>
      <c r="H1022" s="514"/>
      <c r="I1022" s="514"/>
      <c r="J1022" s="514"/>
      <c r="K1022" s="514"/>
    </row>
    <row r="1023" spans="4:11" s="216" customFormat="1" ht="15" customHeight="1" x14ac:dyDescent="0.25">
      <c r="D1023" s="219"/>
      <c r="F1023" s="514"/>
      <c r="G1023" s="514"/>
      <c r="H1023" s="514"/>
      <c r="I1023" s="514"/>
      <c r="J1023" s="514"/>
      <c r="K1023" s="514"/>
    </row>
    <row r="1024" spans="4:11" s="216" customFormat="1" ht="15" customHeight="1" x14ac:dyDescent="0.25">
      <c r="D1024" s="219"/>
      <c r="F1024" s="514"/>
      <c r="G1024" s="514"/>
      <c r="H1024" s="514"/>
      <c r="I1024" s="514"/>
      <c r="J1024" s="514"/>
      <c r="K1024" s="514"/>
    </row>
    <row r="1025" spans="4:11" s="216" customFormat="1" ht="15" customHeight="1" x14ac:dyDescent="0.25">
      <c r="D1025" s="219"/>
      <c r="F1025" s="514"/>
      <c r="G1025" s="514"/>
      <c r="H1025" s="514"/>
      <c r="I1025" s="514"/>
      <c r="J1025" s="514"/>
      <c r="K1025" s="514"/>
    </row>
    <row r="1026" spans="4:11" s="216" customFormat="1" ht="15" customHeight="1" x14ac:dyDescent="0.25">
      <c r="D1026" s="219"/>
      <c r="F1026" s="514"/>
      <c r="G1026" s="514"/>
      <c r="H1026" s="514"/>
      <c r="I1026" s="514"/>
      <c r="J1026" s="514"/>
      <c r="K1026" s="514"/>
    </row>
    <row r="1027" spans="4:11" s="216" customFormat="1" ht="15" customHeight="1" x14ac:dyDescent="0.25">
      <c r="D1027" s="219"/>
      <c r="F1027" s="514"/>
      <c r="G1027" s="514"/>
      <c r="H1027" s="514"/>
      <c r="I1027" s="514"/>
      <c r="J1027" s="514"/>
      <c r="K1027" s="514"/>
    </row>
    <row r="1028" spans="4:11" s="216" customFormat="1" ht="15" customHeight="1" x14ac:dyDescent="0.25">
      <c r="D1028" s="219"/>
      <c r="F1028" s="514"/>
      <c r="G1028" s="514"/>
      <c r="H1028" s="514"/>
      <c r="I1028" s="514"/>
      <c r="J1028" s="514"/>
      <c r="K1028" s="514"/>
    </row>
    <row r="1029" spans="4:11" s="216" customFormat="1" ht="15" customHeight="1" x14ac:dyDescent="0.25">
      <c r="D1029" s="219"/>
      <c r="F1029" s="514"/>
      <c r="G1029" s="514"/>
      <c r="H1029" s="514"/>
      <c r="I1029" s="514"/>
      <c r="J1029" s="514"/>
      <c r="K1029" s="514"/>
    </row>
    <row r="1030" spans="4:11" s="216" customFormat="1" ht="15" customHeight="1" x14ac:dyDescent="0.25">
      <c r="D1030" s="219"/>
      <c r="F1030" s="514"/>
      <c r="G1030" s="514"/>
      <c r="H1030" s="514"/>
      <c r="I1030" s="514"/>
      <c r="J1030" s="514"/>
      <c r="K1030" s="514"/>
    </row>
    <row r="1031" spans="4:11" s="216" customFormat="1" ht="15" customHeight="1" x14ac:dyDescent="0.25">
      <c r="D1031" s="219"/>
      <c r="F1031" s="514"/>
      <c r="G1031" s="514"/>
      <c r="H1031" s="514"/>
      <c r="I1031" s="514"/>
      <c r="J1031" s="514"/>
      <c r="K1031" s="514"/>
    </row>
    <row r="1032" spans="4:11" s="216" customFormat="1" ht="15" customHeight="1" x14ac:dyDescent="0.25">
      <c r="D1032" s="219"/>
      <c r="F1032" s="514"/>
      <c r="G1032" s="514"/>
      <c r="H1032" s="514"/>
      <c r="I1032" s="514"/>
      <c r="J1032" s="514"/>
      <c r="K1032" s="514"/>
    </row>
    <row r="1033" spans="4:11" s="216" customFormat="1" ht="15" customHeight="1" x14ac:dyDescent="0.25">
      <c r="D1033" s="219"/>
      <c r="F1033" s="514"/>
      <c r="G1033" s="514"/>
      <c r="H1033" s="514"/>
      <c r="I1033" s="514"/>
      <c r="J1033" s="514"/>
      <c r="K1033" s="514"/>
    </row>
    <row r="1034" spans="4:11" s="216" customFormat="1" ht="15" customHeight="1" x14ac:dyDescent="0.25">
      <c r="D1034" s="219"/>
      <c r="F1034" s="514"/>
      <c r="G1034" s="514"/>
      <c r="H1034" s="514"/>
      <c r="I1034" s="514"/>
      <c r="J1034" s="514"/>
      <c r="K1034" s="514"/>
    </row>
    <row r="1035" spans="4:11" s="216" customFormat="1" ht="15" customHeight="1" x14ac:dyDescent="0.25">
      <c r="D1035" s="219"/>
      <c r="F1035" s="514"/>
      <c r="G1035" s="514"/>
      <c r="H1035" s="514"/>
      <c r="I1035" s="514"/>
      <c r="J1035" s="514"/>
      <c r="K1035" s="514"/>
    </row>
    <row r="1036" spans="4:11" s="216" customFormat="1" ht="15" customHeight="1" x14ac:dyDescent="0.25">
      <c r="D1036" s="219"/>
      <c r="F1036" s="514"/>
      <c r="G1036" s="514"/>
      <c r="H1036" s="514"/>
      <c r="I1036" s="514"/>
      <c r="J1036" s="514"/>
      <c r="K1036" s="514"/>
    </row>
    <row r="1037" spans="4:11" s="216" customFormat="1" ht="15" customHeight="1" x14ac:dyDescent="0.25">
      <c r="D1037" s="219"/>
      <c r="F1037" s="514"/>
      <c r="G1037" s="514"/>
      <c r="H1037" s="514"/>
      <c r="I1037" s="514"/>
      <c r="J1037" s="514"/>
      <c r="K1037" s="514"/>
    </row>
    <row r="1038" spans="4:11" s="216" customFormat="1" ht="15" customHeight="1" x14ac:dyDescent="0.25">
      <c r="D1038" s="219"/>
      <c r="F1038" s="514"/>
      <c r="G1038" s="514"/>
      <c r="H1038" s="514"/>
      <c r="I1038" s="514"/>
      <c r="J1038" s="514"/>
      <c r="K1038" s="514"/>
    </row>
    <row r="1039" spans="4:11" s="216" customFormat="1" ht="15" customHeight="1" x14ac:dyDescent="0.25">
      <c r="D1039" s="219"/>
      <c r="F1039" s="514"/>
      <c r="G1039" s="514"/>
      <c r="H1039" s="514"/>
      <c r="I1039" s="514"/>
      <c r="J1039" s="514"/>
      <c r="K1039" s="514"/>
    </row>
    <row r="1040" spans="4:11" s="216" customFormat="1" ht="15" customHeight="1" x14ac:dyDescent="0.25">
      <c r="D1040" s="219"/>
      <c r="F1040" s="514"/>
      <c r="G1040" s="514"/>
      <c r="H1040" s="514"/>
      <c r="I1040" s="514"/>
      <c r="J1040" s="514"/>
      <c r="K1040" s="514"/>
    </row>
    <row r="1041" spans="4:11" s="216" customFormat="1" ht="15" customHeight="1" x14ac:dyDescent="0.25">
      <c r="D1041" s="219"/>
      <c r="F1041" s="514"/>
      <c r="G1041" s="514"/>
      <c r="H1041" s="514"/>
      <c r="I1041" s="514"/>
      <c r="J1041" s="514"/>
      <c r="K1041" s="514"/>
    </row>
    <row r="1042" spans="4:11" s="216" customFormat="1" ht="15" customHeight="1" x14ac:dyDescent="0.25">
      <c r="D1042" s="219"/>
      <c r="F1042" s="514"/>
      <c r="G1042" s="514"/>
      <c r="H1042" s="514"/>
      <c r="I1042" s="514"/>
      <c r="J1042" s="514"/>
      <c r="K1042" s="514"/>
    </row>
    <row r="1043" spans="4:11" s="216" customFormat="1" ht="15" customHeight="1" x14ac:dyDescent="0.25">
      <c r="D1043" s="219"/>
      <c r="F1043" s="514"/>
      <c r="G1043" s="514"/>
      <c r="H1043" s="514"/>
      <c r="I1043" s="514"/>
      <c r="J1043" s="514"/>
      <c r="K1043" s="514"/>
    </row>
    <row r="1044" spans="4:11" s="216" customFormat="1" ht="15" customHeight="1" x14ac:dyDescent="0.25">
      <c r="D1044" s="219"/>
      <c r="F1044" s="514"/>
      <c r="G1044" s="514"/>
      <c r="H1044" s="514"/>
      <c r="I1044" s="514"/>
      <c r="J1044" s="514"/>
      <c r="K1044" s="514"/>
    </row>
    <row r="1045" spans="4:11" s="216" customFormat="1" ht="15" customHeight="1" x14ac:dyDescent="0.25">
      <c r="D1045" s="219"/>
      <c r="F1045" s="514"/>
      <c r="G1045" s="514"/>
      <c r="H1045" s="514"/>
      <c r="I1045" s="514"/>
      <c r="J1045" s="514"/>
      <c r="K1045" s="514"/>
    </row>
    <row r="1046" spans="4:11" s="216" customFormat="1" ht="15" customHeight="1" x14ac:dyDescent="0.25">
      <c r="D1046" s="219"/>
      <c r="F1046" s="514"/>
      <c r="G1046" s="514"/>
      <c r="H1046" s="514"/>
      <c r="I1046" s="514"/>
      <c r="J1046" s="514"/>
      <c r="K1046" s="514"/>
    </row>
    <row r="1047" spans="4:11" s="216" customFormat="1" ht="15" customHeight="1" x14ac:dyDescent="0.25">
      <c r="D1047" s="219"/>
      <c r="F1047" s="514"/>
      <c r="G1047" s="514"/>
      <c r="H1047" s="514"/>
      <c r="I1047" s="514"/>
      <c r="J1047" s="514"/>
      <c r="K1047" s="514"/>
    </row>
    <row r="1048" spans="4:11" s="216" customFormat="1" ht="15" customHeight="1" x14ac:dyDescent="0.25">
      <c r="D1048" s="219"/>
      <c r="F1048" s="514"/>
      <c r="G1048" s="514"/>
      <c r="H1048" s="514"/>
      <c r="I1048" s="514"/>
      <c r="J1048" s="514"/>
      <c r="K1048" s="514"/>
    </row>
    <row r="1049" spans="4:11" s="216" customFormat="1" ht="15" customHeight="1" x14ac:dyDescent="0.25">
      <c r="D1049" s="219"/>
      <c r="F1049" s="514"/>
      <c r="G1049" s="514"/>
      <c r="H1049" s="514"/>
      <c r="I1049" s="514"/>
      <c r="J1049" s="514"/>
      <c r="K1049" s="514"/>
    </row>
    <row r="1050" spans="4:11" s="216" customFormat="1" ht="15" customHeight="1" x14ac:dyDescent="0.25">
      <c r="D1050" s="219"/>
      <c r="F1050" s="514"/>
      <c r="G1050" s="514"/>
      <c r="H1050" s="514"/>
      <c r="I1050" s="514"/>
      <c r="J1050" s="514"/>
      <c r="K1050" s="514"/>
    </row>
    <row r="1051" spans="4:11" s="216" customFormat="1" ht="15" customHeight="1" x14ac:dyDescent="0.25">
      <c r="D1051" s="219"/>
      <c r="F1051" s="514"/>
      <c r="G1051" s="514"/>
      <c r="H1051" s="514"/>
      <c r="I1051" s="514"/>
      <c r="J1051" s="514"/>
      <c r="K1051" s="514"/>
    </row>
    <row r="1052" spans="4:11" s="216" customFormat="1" ht="15" customHeight="1" x14ac:dyDescent="0.25">
      <c r="D1052" s="219"/>
      <c r="F1052" s="514"/>
      <c r="G1052" s="514"/>
      <c r="H1052" s="514"/>
      <c r="I1052" s="514"/>
      <c r="J1052" s="514"/>
      <c r="K1052" s="514"/>
    </row>
    <row r="1053" spans="4:11" s="216" customFormat="1" ht="15" customHeight="1" x14ac:dyDescent="0.25">
      <c r="D1053" s="219"/>
      <c r="F1053" s="514"/>
      <c r="G1053" s="514"/>
      <c r="H1053" s="514"/>
      <c r="I1053" s="514"/>
      <c r="J1053" s="514"/>
      <c r="K1053" s="514"/>
    </row>
    <row r="1054" spans="4:11" s="216" customFormat="1" ht="15" customHeight="1" x14ac:dyDescent="0.25">
      <c r="D1054" s="219"/>
      <c r="F1054" s="514"/>
      <c r="G1054" s="514"/>
      <c r="H1054" s="514"/>
      <c r="I1054" s="514"/>
      <c r="J1054" s="514"/>
      <c r="K1054" s="514"/>
    </row>
    <row r="1055" spans="4:11" s="216" customFormat="1" ht="15" customHeight="1" x14ac:dyDescent="0.25">
      <c r="D1055" s="219"/>
      <c r="F1055" s="514"/>
      <c r="G1055" s="514"/>
      <c r="H1055" s="514"/>
      <c r="I1055" s="514"/>
      <c r="J1055" s="514"/>
      <c r="K1055" s="514"/>
    </row>
    <row r="1056" spans="4:11" s="216" customFormat="1" ht="15" customHeight="1" x14ac:dyDescent="0.25">
      <c r="D1056" s="219"/>
      <c r="F1056" s="514"/>
      <c r="G1056" s="514"/>
      <c r="H1056" s="514"/>
      <c r="I1056" s="514"/>
      <c r="J1056" s="514"/>
      <c r="K1056" s="514"/>
    </row>
    <row r="1057" spans="4:11" s="216" customFormat="1" ht="15" customHeight="1" x14ac:dyDescent="0.25">
      <c r="D1057" s="219"/>
      <c r="F1057" s="514"/>
      <c r="G1057" s="514"/>
      <c r="H1057" s="514"/>
      <c r="I1057" s="514"/>
      <c r="J1057" s="514"/>
      <c r="K1057" s="514"/>
    </row>
    <row r="1058" spans="4:11" s="216" customFormat="1" ht="15" customHeight="1" x14ac:dyDescent="0.25">
      <c r="D1058" s="219"/>
      <c r="F1058" s="514"/>
      <c r="G1058" s="514"/>
      <c r="H1058" s="514"/>
      <c r="I1058" s="514"/>
      <c r="J1058" s="514"/>
      <c r="K1058" s="514"/>
    </row>
    <row r="1059" spans="4:11" s="216" customFormat="1" ht="15" customHeight="1" x14ac:dyDescent="0.25">
      <c r="D1059" s="219"/>
      <c r="F1059" s="514"/>
      <c r="G1059" s="514"/>
      <c r="H1059" s="514"/>
      <c r="I1059" s="514"/>
      <c r="J1059" s="514"/>
      <c r="K1059" s="514"/>
    </row>
    <row r="1060" spans="4:11" s="216" customFormat="1" ht="15" customHeight="1" x14ac:dyDescent="0.25">
      <c r="D1060" s="219"/>
      <c r="F1060" s="514"/>
      <c r="G1060" s="514"/>
      <c r="H1060" s="514"/>
      <c r="I1060" s="514"/>
      <c r="J1060" s="514"/>
      <c r="K1060" s="514"/>
    </row>
    <row r="1061" spans="4:11" s="216" customFormat="1" ht="15" customHeight="1" x14ac:dyDescent="0.25">
      <c r="D1061" s="219"/>
      <c r="F1061" s="514"/>
      <c r="G1061" s="514"/>
      <c r="H1061" s="514"/>
      <c r="I1061" s="514"/>
      <c r="J1061" s="514"/>
      <c r="K1061" s="514"/>
    </row>
    <row r="1062" spans="4:11" s="216" customFormat="1" ht="15" customHeight="1" x14ac:dyDescent="0.25">
      <c r="D1062" s="219"/>
      <c r="F1062" s="514"/>
      <c r="G1062" s="514"/>
      <c r="H1062" s="514"/>
      <c r="I1062" s="514"/>
      <c r="J1062" s="514"/>
      <c r="K1062" s="514"/>
    </row>
    <row r="1063" spans="4:11" s="216" customFormat="1" ht="15" customHeight="1" x14ac:dyDescent="0.25">
      <c r="D1063" s="219"/>
      <c r="F1063" s="514"/>
      <c r="G1063" s="514"/>
      <c r="H1063" s="514"/>
      <c r="I1063" s="514"/>
      <c r="J1063" s="514"/>
      <c r="K1063" s="514"/>
    </row>
    <row r="1064" spans="4:11" s="216" customFormat="1" ht="15" customHeight="1" x14ac:dyDescent="0.25">
      <c r="D1064" s="219"/>
      <c r="F1064" s="514"/>
      <c r="G1064" s="514"/>
      <c r="H1064" s="514"/>
      <c r="I1064" s="514"/>
      <c r="J1064" s="514"/>
      <c r="K1064" s="514"/>
    </row>
    <row r="1065" spans="4:11" s="216" customFormat="1" ht="15" customHeight="1" x14ac:dyDescent="0.25">
      <c r="D1065" s="219"/>
      <c r="F1065" s="514"/>
      <c r="G1065" s="514"/>
      <c r="H1065" s="514"/>
      <c r="I1065" s="514"/>
      <c r="J1065" s="514"/>
      <c r="K1065" s="514"/>
    </row>
    <row r="1066" spans="4:11" s="216" customFormat="1" ht="15" customHeight="1" x14ac:dyDescent="0.25">
      <c r="D1066" s="219"/>
      <c r="F1066" s="514"/>
      <c r="G1066" s="514"/>
      <c r="H1066" s="514"/>
      <c r="I1066" s="514"/>
      <c r="J1066" s="514"/>
      <c r="K1066" s="514"/>
    </row>
    <row r="1067" spans="4:11" s="216" customFormat="1" ht="15" customHeight="1" x14ac:dyDescent="0.25">
      <c r="D1067" s="219"/>
      <c r="F1067" s="514"/>
      <c r="G1067" s="514"/>
      <c r="H1067" s="514"/>
      <c r="I1067" s="514"/>
      <c r="J1067" s="514"/>
      <c r="K1067" s="514"/>
    </row>
    <row r="1068" spans="4:11" s="216" customFormat="1" ht="15" customHeight="1" x14ac:dyDescent="0.25">
      <c r="D1068" s="219"/>
      <c r="F1068" s="514"/>
      <c r="G1068" s="514"/>
      <c r="H1068" s="514"/>
      <c r="I1068" s="514"/>
      <c r="J1068" s="514"/>
      <c r="K1068" s="514"/>
    </row>
    <row r="1069" spans="4:11" s="216" customFormat="1" ht="15" customHeight="1" x14ac:dyDescent="0.25">
      <c r="D1069" s="219"/>
      <c r="F1069" s="514"/>
      <c r="G1069" s="514"/>
      <c r="H1069" s="514"/>
      <c r="I1069" s="514"/>
      <c r="J1069" s="514"/>
      <c r="K1069" s="514"/>
    </row>
    <row r="1070" spans="4:11" s="216" customFormat="1" ht="15" customHeight="1" x14ac:dyDescent="0.25">
      <c r="D1070" s="219"/>
      <c r="F1070" s="514"/>
      <c r="G1070" s="514"/>
      <c r="H1070" s="514"/>
      <c r="I1070" s="514"/>
      <c r="J1070" s="514"/>
      <c r="K1070" s="514"/>
    </row>
    <row r="1071" spans="4:11" s="216" customFormat="1" ht="15" customHeight="1" x14ac:dyDescent="0.25">
      <c r="D1071" s="219"/>
      <c r="F1071" s="514"/>
      <c r="G1071" s="514"/>
      <c r="H1071" s="514"/>
      <c r="I1071" s="514"/>
      <c r="J1071" s="514"/>
      <c r="K1071" s="514"/>
    </row>
    <row r="1072" spans="4:11" s="216" customFormat="1" ht="15" customHeight="1" x14ac:dyDescent="0.25">
      <c r="D1072" s="219"/>
      <c r="F1072" s="514"/>
      <c r="G1072" s="514"/>
      <c r="H1072" s="514"/>
      <c r="I1072" s="514"/>
      <c r="J1072" s="514"/>
      <c r="K1072" s="514"/>
    </row>
    <row r="1073" spans="4:11" s="216" customFormat="1" ht="15" customHeight="1" x14ac:dyDescent="0.25">
      <c r="D1073" s="219"/>
      <c r="F1073" s="514"/>
      <c r="G1073" s="514"/>
      <c r="H1073" s="514"/>
      <c r="I1073" s="514"/>
      <c r="J1073" s="514"/>
      <c r="K1073" s="514"/>
    </row>
    <row r="1074" spans="4:11" s="216" customFormat="1" ht="15" customHeight="1" x14ac:dyDescent="0.25">
      <c r="D1074" s="219"/>
      <c r="F1074" s="514"/>
      <c r="G1074" s="514"/>
      <c r="H1074" s="514"/>
      <c r="I1074" s="514"/>
      <c r="J1074" s="514"/>
      <c r="K1074" s="514"/>
    </row>
    <row r="1075" spans="4:11" s="216" customFormat="1" ht="15" customHeight="1" x14ac:dyDescent="0.25">
      <c r="D1075" s="219"/>
      <c r="F1075" s="514"/>
      <c r="G1075" s="514"/>
      <c r="H1075" s="514"/>
      <c r="I1075" s="514"/>
      <c r="J1075" s="514"/>
      <c r="K1075" s="514"/>
    </row>
    <row r="1076" spans="4:11" s="216" customFormat="1" ht="15" customHeight="1" x14ac:dyDescent="0.25">
      <c r="D1076" s="219"/>
      <c r="F1076" s="514"/>
      <c r="G1076" s="514"/>
      <c r="H1076" s="514"/>
      <c r="I1076" s="514"/>
      <c r="J1076" s="514"/>
      <c r="K1076" s="514"/>
    </row>
    <row r="1077" spans="4:11" s="216" customFormat="1" ht="15" customHeight="1" x14ac:dyDescent="0.25">
      <c r="D1077" s="219"/>
      <c r="F1077" s="514"/>
      <c r="G1077" s="514"/>
      <c r="H1077" s="514"/>
      <c r="I1077" s="514"/>
      <c r="J1077" s="514"/>
      <c r="K1077" s="514"/>
    </row>
    <row r="1078" spans="4:11" s="216" customFormat="1" ht="15" customHeight="1" x14ac:dyDescent="0.25">
      <c r="D1078" s="219"/>
      <c r="F1078" s="514"/>
      <c r="G1078" s="514"/>
      <c r="H1078" s="514"/>
      <c r="I1078" s="514"/>
      <c r="J1078" s="514"/>
      <c r="K1078" s="514"/>
    </row>
    <row r="1079" spans="4:11" s="216" customFormat="1" ht="15" customHeight="1" x14ac:dyDescent="0.25">
      <c r="D1079" s="219"/>
      <c r="F1079" s="514"/>
      <c r="G1079" s="514"/>
      <c r="H1079" s="514"/>
      <c r="I1079" s="514"/>
      <c r="J1079" s="514"/>
      <c r="K1079" s="514"/>
    </row>
    <row r="1080" spans="4:11" s="216" customFormat="1" ht="15" customHeight="1" x14ac:dyDescent="0.25">
      <c r="D1080" s="219"/>
      <c r="F1080" s="514"/>
      <c r="G1080" s="514"/>
      <c r="H1080" s="514"/>
      <c r="I1080" s="514"/>
      <c r="J1080" s="514"/>
      <c r="K1080" s="514"/>
    </row>
    <row r="1081" spans="4:11" s="216" customFormat="1" ht="15" customHeight="1" x14ac:dyDescent="0.25">
      <c r="D1081" s="219"/>
      <c r="F1081" s="514"/>
      <c r="G1081" s="514"/>
      <c r="H1081" s="514"/>
      <c r="I1081" s="514"/>
      <c r="J1081" s="514"/>
      <c r="K1081" s="514"/>
    </row>
    <row r="1082" spans="4:11" s="216" customFormat="1" ht="15" customHeight="1" x14ac:dyDescent="0.25">
      <c r="D1082" s="219"/>
      <c r="F1082" s="514"/>
      <c r="G1082" s="514"/>
      <c r="H1082" s="514"/>
      <c r="I1082" s="514"/>
      <c r="J1082" s="514"/>
      <c r="K1082" s="514"/>
    </row>
    <row r="1083" spans="4:11" s="216" customFormat="1" ht="15" customHeight="1" x14ac:dyDescent="0.25">
      <c r="D1083" s="219"/>
      <c r="F1083" s="514"/>
      <c r="G1083" s="514"/>
      <c r="H1083" s="514"/>
      <c r="I1083" s="514"/>
      <c r="J1083" s="514"/>
      <c r="K1083" s="514"/>
    </row>
    <row r="1084" spans="4:11" s="216" customFormat="1" ht="15" customHeight="1" x14ac:dyDescent="0.25">
      <c r="D1084" s="219"/>
      <c r="F1084" s="514"/>
      <c r="G1084" s="514"/>
      <c r="H1084" s="514"/>
      <c r="I1084" s="514"/>
      <c r="J1084" s="514"/>
      <c r="K1084" s="514"/>
    </row>
    <row r="1085" spans="4:11" s="216" customFormat="1" ht="15" customHeight="1" x14ac:dyDescent="0.25">
      <c r="D1085" s="219"/>
      <c r="F1085" s="514"/>
      <c r="G1085" s="514"/>
      <c r="H1085" s="514"/>
      <c r="I1085" s="514"/>
      <c r="J1085" s="514"/>
      <c r="K1085" s="514"/>
    </row>
    <row r="1086" spans="4:11" s="216" customFormat="1" ht="15" customHeight="1" x14ac:dyDescent="0.25">
      <c r="D1086" s="219"/>
      <c r="F1086" s="514"/>
      <c r="G1086" s="514"/>
      <c r="H1086" s="514"/>
      <c r="I1086" s="514"/>
      <c r="J1086" s="514"/>
      <c r="K1086" s="514"/>
    </row>
    <row r="1087" spans="4:11" s="216" customFormat="1" ht="15" customHeight="1" x14ac:dyDescent="0.25">
      <c r="D1087" s="219"/>
      <c r="F1087" s="514"/>
      <c r="G1087" s="514"/>
      <c r="H1087" s="514"/>
      <c r="I1087" s="514"/>
      <c r="J1087" s="514"/>
      <c r="K1087" s="514"/>
    </row>
    <row r="1088" spans="4:11" s="216" customFormat="1" ht="15" customHeight="1" x14ac:dyDescent="0.25">
      <c r="D1088" s="219"/>
      <c r="F1088" s="514"/>
      <c r="G1088" s="514"/>
      <c r="H1088" s="514"/>
      <c r="I1088" s="514"/>
      <c r="J1088" s="514"/>
      <c r="K1088" s="514"/>
    </row>
    <row r="1089" spans="4:11" s="216" customFormat="1" ht="15" customHeight="1" x14ac:dyDescent="0.25">
      <c r="D1089" s="219"/>
      <c r="F1089" s="514"/>
      <c r="G1089" s="514"/>
      <c r="H1089" s="514"/>
      <c r="I1089" s="514"/>
      <c r="J1089" s="514"/>
      <c r="K1089" s="514"/>
    </row>
    <row r="1090" spans="4:11" s="216" customFormat="1" ht="15" customHeight="1" x14ac:dyDescent="0.25">
      <c r="D1090" s="219"/>
      <c r="F1090" s="514"/>
      <c r="G1090" s="514"/>
      <c r="H1090" s="514"/>
      <c r="I1090" s="514"/>
      <c r="J1090" s="514"/>
      <c r="K1090" s="514"/>
    </row>
    <row r="1091" spans="4:11" s="216" customFormat="1" ht="15" customHeight="1" x14ac:dyDescent="0.25">
      <c r="D1091" s="219"/>
      <c r="F1091" s="514"/>
      <c r="G1091" s="514"/>
      <c r="H1091" s="514"/>
      <c r="I1091" s="514"/>
      <c r="J1091" s="514"/>
      <c r="K1091" s="514"/>
    </row>
    <row r="1092" spans="4:11" s="216" customFormat="1" ht="15" customHeight="1" x14ac:dyDescent="0.25">
      <c r="D1092" s="219"/>
      <c r="F1092" s="514"/>
      <c r="G1092" s="514"/>
      <c r="H1092" s="514"/>
      <c r="I1092" s="514"/>
      <c r="J1092" s="514"/>
      <c r="K1092" s="514"/>
    </row>
    <row r="1093" spans="4:11" s="216" customFormat="1" ht="15" customHeight="1" x14ac:dyDescent="0.25">
      <c r="D1093" s="219"/>
      <c r="F1093" s="514"/>
      <c r="G1093" s="514"/>
      <c r="H1093" s="514"/>
      <c r="I1093" s="514"/>
      <c r="J1093" s="514"/>
      <c r="K1093" s="514"/>
    </row>
    <row r="1094" spans="4:11" s="216" customFormat="1" ht="15" customHeight="1" x14ac:dyDescent="0.25">
      <c r="D1094" s="219"/>
      <c r="F1094" s="514"/>
      <c r="G1094" s="514"/>
      <c r="H1094" s="514"/>
      <c r="I1094" s="514"/>
      <c r="J1094" s="514"/>
      <c r="K1094" s="514"/>
    </row>
    <row r="1095" spans="4:11" s="216" customFormat="1" ht="15" customHeight="1" x14ac:dyDescent="0.25">
      <c r="D1095" s="219"/>
      <c r="F1095" s="514"/>
      <c r="G1095" s="514"/>
      <c r="H1095" s="514"/>
      <c r="I1095" s="514"/>
      <c r="J1095" s="514"/>
      <c r="K1095" s="514"/>
    </row>
    <row r="1096" spans="4:11" s="216" customFormat="1" ht="15" customHeight="1" x14ac:dyDescent="0.25">
      <c r="D1096" s="219"/>
      <c r="F1096" s="514"/>
      <c r="G1096" s="514"/>
      <c r="H1096" s="514"/>
      <c r="I1096" s="514"/>
      <c r="J1096" s="514"/>
      <c r="K1096" s="514"/>
    </row>
    <row r="1097" spans="4:11" s="216" customFormat="1" ht="15" customHeight="1" x14ac:dyDescent="0.25">
      <c r="D1097" s="219"/>
      <c r="F1097" s="514"/>
      <c r="G1097" s="514"/>
      <c r="H1097" s="514"/>
      <c r="I1097" s="514"/>
      <c r="J1097" s="514"/>
      <c r="K1097" s="514"/>
    </row>
    <row r="1098" spans="4:11" s="216" customFormat="1" ht="15" customHeight="1" x14ac:dyDescent="0.25">
      <c r="D1098" s="219"/>
      <c r="F1098" s="514"/>
      <c r="G1098" s="514"/>
      <c r="H1098" s="514"/>
      <c r="I1098" s="514"/>
      <c r="J1098" s="514"/>
      <c r="K1098" s="514"/>
    </row>
    <row r="1099" spans="4:11" s="216" customFormat="1" ht="15" customHeight="1" x14ac:dyDescent="0.25">
      <c r="D1099" s="219"/>
      <c r="F1099" s="514"/>
      <c r="G1099" s="514"/>
      <c r="H1099" s="514"/>
      <c r="I1099" s="514"/>
      <c r="J1099" s="514"/>
      <c r="K1099" s="514"/>
    </row>
    <row r="1100" spans="4:11" s="216" customFormat="1" ht="15" customHeight="1" x14ac:dyDescent="0.25">
      <c r="D1100" s="219"/>
      <c r="F1100" s="514"/>
      <c r="G1100" s="514"/>
      <c r="H1100" s="514"/>
      <c r="I1100" s="514"/>
      <c r="J1100" s="514"/>
      <c r="K1100" s="514"/>
    </row>
    <row r="1101" spans="4:11" s="216" customFormat="1" ht="15" customHeight="1" x14ac:dyDescent="0.25">
      <c r="D1101" s="219"/>
      <c r="F1101" s="514"/>
      <c r="G1101" s="514"/>
      <c r="H1101" s="514"/>
      <c r="I1101" s="514"/>
      <c r="J1101" s="514"/>
      <c r="K1101" s="514"/>
    </row>
    <row r="1102" spans="4:11" s="216" customFormat="1" ht="15" customHeight="1" x14ac:dyDescent="0.25">
      <c r="D1102" s="219"/>
      <c r="F1102" s="514"/>
      <c r="G1102" s="514"/>
      <c r="H1102" s="514"/>
      <c r="I1102" s="514"/>
      <c r="J1102" s="514"/>
      <c r="K1102" s="514"/>
    </row>
    <row r="1103" spans="4:11" s="216" customFormat="1" ht="15" customHeight="1" x14ac:dyDescent="0.25">
      <c r="D1103" s="219"/>
      <c r="F1103" s="514"/>
      <c r="G1103" s="514"/>
      <c r="H1103" s="514"/>
      <c r="I1103" s="514"/>
      <c r="J1103" s="514"/>
      <c r="K1103" s="514"/>
    </row>
    <row r="1104" spans="4:11" s="216" customFormat="1" ht="15" customHeight="1" x14ac:dyDescent="0.25">
      <c r="D1104" s="219"/>
      <c r="F1104" s="514"/>
      <c r="G1104" s="514"/>
      <c r="H1104" s="514"/>
      <c r="I1104" s="514"/>
      <c r="J1104" s="514"/>
      <c r="K1104" s="514"/>
    </row>
    <row r="1105" spans="4:11" s="216" customFormat="1" ht="15" customHeight="1" x14ac:dyDescent="0.25">
      <c r="D1105" s="219"/>
      <c r="F1105" s="514"/>
      <c r="G1105" s="514"/>
      <c r="H1105" s="514"/>
      <c r="I1105" s="514"/>
      <c r="J1105" s="514"/>
      <c r="K1105" s="514"/>
    </row>
    <row r="1106" spans="4:11" s="216" customFormat="1" ht="15" customHeight="1" x14ac:dyDescent="0.25">
      <c r="D1106" s="219"/>
      <c r="F1106" s="514"/>
      <c r="G1106" s="514"/>
      <c r="H1106" s="514"/>
      <c r="I1106" s="514"/>
      <c r="J1106" s="514"/>
      <c r="K1106" s="514"/>
    </row>
    <row r="1107" spans="4:11" s="216" customFormat="1" ht="15" customHeight="1" x14ac:dyDescent="0.25">
      <c r="D1107" s="219"/>
      <c r="F1107" s="514"/>
      <c r="G1107" s="514"/>
      <c r="H1107" s="514"/>
      <c r="I1107" s="514"/>
      <c r="J1107" s="514"/>
      <c r="K1107" s="514"/>
    </row>
    <row r="1108" spans="4:11" s="216" customFormat="1" ht="15" customHeight="1" x14ac:dyDescent="0.25">
      <c r="D1108" s="219"/>
      <c r="F1108" s="514"/>
      <c r="G1108" s="514"/>
      <c r="H1108" s="514"/>
      <c r="I1108" s="514"/>
      <c r="J1108" s="514"/>
      <c r="K1108" s="514"/>
    </row>
    <row r="1109" spans="4:11" s="216" customFormat="1" ht="15" customHeight="1" x14ac:dyDescent="0.25">
      <c r="D1109" s="219"/>
      <c r="F1109" s="514"/>
      <c r="G1109" s="514"/>
      <c r="H1109" s="514"/>
      <c r="I1109" s="514"/>
      <c r="J1109" s="514"/>
      <c r="K1109" s="514"/>
    </row>
    <row r="1110" spans="4:11" s="216" customFormat="1" ht="15" customHeight="1" x14ac:dyDescent="0.25">
      <c r="D1110" s="219"/>
      <c r="F1110" s="514"/>
      <c r="G1110" s="514"/>
      <c r="H1110" s="514"/>
      <c r="I1110" s="514"/>
      <c r="J1110" s="514"/>
      <c r="K1110" s="514"/>
    </row>
    <row r="1111" spans="4:11" s="216" customFormat="1" ht="15" customHeight="1" x14ac:dyDescent="0.25">
      <c r="D1111" s="219"/>
      <c r="F1111" s="514"/>
      <c r="G1111" s="514"/>
      <c r="H1111" s="514"/>
      <c r="I1111" s="514"/>
      <c r="J1111" s="514"/>
      <c r="K1111" s="514"/>
    </row>
    <row r="1112" spans="4:11" s="216" customFormat="1" ht="15" customHeight="1" x14ac:dyDescent="0.25">
      <c r="D1112" s="219"/>
      <c r="F1112" s="514"/>
      <c r="G1112" s="514"/>
      <c r="H1112" s="514"/>
      <c r="I1112" s="514"/>
      <c r="J1112" s="514"/>
      <c r="K1112" s="514"/>
    </row>
    <row r="1113" spans="4:11" s="216" customFormat="1" ht="15" customHeight="1" x14ac:dyDescent="0.25">
      <c r="D1113" s="219"/>
      <c r="F1113" s="514"/>
      <c r="G1113" s="514"/>
      <c r="H1113" s="514"/>
      <c r="I1113" s="514"/>
      <c r="J1113" s="514"/>
      <c r="K1113" s="514"/>
    </row>
    <row r="1114" spans="4:11" s="216" customFormat="1" ht="15" customHeight="1" x14ac:dyDescent="0.25">
      <c r="D1114" s="219"/>
      <c r="F1114" s="514"/>
      <c r="G1114" s="514"/>
      <c r="H1114" s="514"/>
      <c r="I1114" s="514"/>
      <c r="J1114" s="514"/>
      <c r="K1114" s="514"/>
    </row>
    <row r="1115" spans="4:11" s="216" customFormat="1" ht="15" customHeight="1" x14ac:dyDescent="0.25">
      <c r="D1115" s="219"/>
      <c r="F1115" s="514"/>
      <c r="G1115" s="514"/>
      <c r="H1115" s="514"/>
      <c r="I1115" s="514"/>
      <c r="J1115" s="514"/>
      <c r="K1115" s="514"/>
    </row>
    <row r="1116" spans="4:11" s="216" customFormat="1" ht="15" customHeight="1" x14ac:dyDescent="0.25">
      <c r="D1116" s="219"/>
      <c r="F1116" s="514"/>
      <c r="G1116" s="514"/>
      <c r="H1116" s="514"/>
      <c r="I1116" s="514"/>
      <c r="J1116" s="514"/>
      <c r="K1116" s="514"/>
    </row>
    <row r="1117" spans="4:11" s="216" customFormat="1" ht="15" customHeight="1" x14ac:dyDescent="0.25">
      <c r="D1117" s="219"/>
      <c r="F1117" s="514"/>
      <c r="G1117" s="514"/>
      <c r="H1117" s="514"/>
      <c r="I1117" s="514"/>
      <c r="J1117" s="514"/>
      <c r="K1117" s="514"/>
    </row>
    <row r="1118" spans="4:11" s="216" customFormat="1" ht="15" customHeight="1" x14ac:dyDescent="0.25">
      <c r="D1118" s="219"/>
      <c r="F1118" s="514"/>
      <c r="G1118" s="514"/>
      <c r="H1118" s="514"/>
      <c r="I1118" s="514"/>
      <c r="J1118" s="514"/>
      <c r="K1118" s="514"/>
    </row>
    <row r="1119" spans="4:11" s="216" customFormat="1" ht="15" customHeight="1" x14ac:dyDescent="0.25">
      <c r="D1119" s="219"/>
      <c r="F1119" s="514"/>
      <c r="G1119" s="514"/>
      <c r="H1119" s="514"/>
      <c r="I1119" s="514"/>
      <c r="J1119" s="514"/>
      <c r="K1119" s="514"/>
    </row>
    <row r="1120" spans="4:11" s="216" customFormat="1" ht="15" customHeight="1" x14ac:dyDescent="0.25">
      <c r="D1120" s="219"/>
      <c r="F1120" s="514"/>
      <c r="G1120" s="514"/>
      <c r="H1120" s="514"/>
      <c r="I1120" s="514"/>
      <c r="J1120" s="514"/>
      <c r="K1120" s="514"/>
    </row>
    <row r="1121" spans="4:11" s="216" customFormat="1" ht="15" customHeight="1" x14ac:dyDescent="0.25">
      <c r="D1121" s="219"/>
      <c r="F1121" s="514"/>
      <c r="G1121" s="514"/>
      <c r="H1121" s="514"/>
      <c r="I1121" s="514"/>
      <c r="J1121" s="514"/>
      <c r="K1121" s="514"/>
    </row>
    <row r="1122" spans="4:11" s="216" customFormat="1" ht="15" customHeight="1" x14ac:dyDescent="0.25">
      <c r="D1122" s="219"/>
      <c r="F1122" s="514"/>
      <c r="G1122" s="514"/>
      <c r="H1122" s="514"/>
      <c r="I1122" s="514"/>
      <c r="J1122" s="514"/>
      <c r="K1122" s="514"/>
    </row>
    <row r="1123" spans="4:11" s="216" customFormat="1" ht="15" customHeight="1" x14ac:dyDescent="0.25">
      <c r="D1123" s="219"/>
      <c r="F1123" s="514"/>
      <c r="G1123" s="514"/>
      <c r="H1123" s="514"/>
      <c r="I1123" s="514"/>
      <c r="J1123" s="514"/>
      <c r="K1123" s="514"/>
    </row>
    <row r="1124" spans="4:11" s="216" customFormat="1" ht="15" customHeight="1" x14ac:dyDescent="0.25">
      <c r="D1124" s="219"/>
      <c r="F1124" s="514"/>
      <c r="G1124" s="514"/>
      <c r="H1124" s="514"/>
      <c r="I1124" s="514"/>
      <c r="J1124" s="514"/>
      <c r="K1124" s="514"/>
    </row>
    <row r="1125" spans="4:11" s="216" customFormat="1" ht="15" customHeight="1" x14ac:dyDescent="0.25">
      <c r="D1125" s="219"/>
      <c r="F1125" s="514"/>
      <c r="G1125" s="514"/>
      <c r="H1125" s="514"/>
      <c r="I1125" s="514"/>
      <c r="J1125" s="514"/>
      <c r="K1125" s="514"/>
    </row>
    <row r="1126" spans="4:11" s="216" customFormat="1" ht="15" customHeight="1" x14ac:dyDescent="0.25">
      <c r="D1126" s="219"/>
      <c r="F1126" s="514"/>
      <c r="G1126" s="514"/>
      <c r="H1126" s="514"/>
      <c r="I1126" s="514"/>
      <c r="J1126" s="514"/>
      <c r="K1126" s="514"/>
    </row>
    <row r="1127" spans="4:11" s="216" customFormat="1" ht="15" customHeight="1" x14ac:dyDescent="0.25">
      <c r="D1127" s="219"/>
      <c r="F1127" s="514"/>
      <c r="G1127" s="514"/>
      <c r="H1127" s="514"/>
      <c r="I1127" s="514"/>
      <c r="J1127" s="514"/>
      <c r="K1127" s="514"/>
    </row>
    <row r="1128" spans="4:11" s="216" customFormat="1" ht="15" customHeight="1" x14ac:dyDescent="0.25">
      <c r="D1128" s="219"/>
      <c r="F1128" s="514"/>
      <c r="G1128" s="514"/>
      <c r="H1128" s="514"/>
      <c r="I1128" s="514"/>
      <c r="J1128" s="514"/>
      <c r="K1128" s="514"/>
    </row>
    <row r="1129" spans="4:11" s="216" customFormat="1" ht="15" customHeight="1" x14ac:dyDescent="0.25">
      <c r="D1129" s="219"/>
      <c r="F1129" s="514"/>
      <c r="G1129" s="514"/>
      <c r="H1129" s="514"/>
      <c r="I1129" s="514"/>
      <c r="J1129" s="514"/>
      <c r="K1129" s="514"/>
    </row>
    <row r="1130" spans="4:11" s="216" customFormat="1" ht="15" customHeight="1" x14ac:dyDescent="0.25">
      <c r="D1130" s="219"/>
      <c r="F1130" s="514"/>
      <c r="G1130" s="514"/>
      <c r="H1130" s="514"/>
      <c r="I1130" s="514"/>
      <c r="J1130" s="514"/>
      <c r="K1130" s="514"/>
    </row>
    <row r="1131" spans="4:11" s="216" customFormat="1" ht="15" customHeight="1" x14ac:dyDescent="0.25">
      <c r="D1131" s="219"/>
      <c r="F1131" s="514"/>
      <c r="G1131" s="514"/>
      <c r="H1131" s="514"/>
      <c r="I1131" s="514"/>
      <c r="J1131" s="514"/>
      <c r="K1131" s="514"/>
    </row>
    <row r="1132" spans="4:11" s="216" customFormat="1" ht="15" customHeight="1" x14ac:dyDescent="0.25">
      <c r="D1132" s="219"/>
      <c r="F1132" s="514"/>
      <c r="G1132" s="514"/>
      <c r="H1132" s="514"/>
      <c r="I1132" s="514"/>
      <c r="J1132" s="514"/>
      <c r="K1132" s="514"/>
    </row>
    <row r="1133" spans="4:11" s="216" customFormat="1" ht="15" customHeight="1" x14ac:dyDescent="0.25">
      <c r="D1133" s="219"/>
      <c r="F1133" s="514"/>
      <c r="G1133" s="514"/>
      <c r="H1133" s="514"/>
      <c r="I1133" s="514"/>
      <c r="J1133" s="514"/>
      <c r="K1133" s="514"/>
    </row>
    <row r="1134" spans="4:11" s="216" customFormat="1" ht="15" customHeight="1" x14ac:dyDescent="0.25">
      <c r="D1134" s="219"/>
      <c r="F1134" s="514"/>
      <c r="G1134" s="514"/>
      <c r="H1134" s="514"/>
      <c r="I1134" s="514"/>
      <c r="J1134" s="514"/>
      <c r="K1134" s="514"/>
    </row>
    <row r="1135" spans="4:11" s="216" customFormat="1" ht="15" customHeight="1" x14ac:dyDescent="0.25">
      <c r="D1135" s="219"/>
      <c r="F1135" s="514"/>
      <c r="G1135" s="514"/>
      <c r="H1135" s="514"/>
      <c r="I1135" s="514"/>
      <c r="J1135" s="514"/>
      <c r="K1135" s="514"/>
    </row>
    <row r="1136" spans="4:11" s="216" customFormat="1" ht="15" customHeight="1" x14ac:dyDescent="0.25">
      <c r="D1136" s="219"/>
      <c r="F1136" s="514"/>
      <c r="G1136" s="514"/>
      <c r="H1136" s="514"/>
      <c r="I1136" s="514"/>
      <c r="J1136" s="514"/>
      <c r="K1136" s="514"/>
    </row>
    <row r="1137" spans="4:11" s="216" customFormat="1" ht="15" customHeight="1" x14ac:dyDescent="0.25">
      <c r="D1137" s="219"/>
      <c r="F1137" s="514"/>
      <c r="G1137" s="514"/>
      <c r="H1137" s="514"/>
      <c r="I1137" s="514"/>
      <c r="J1137" s="514"/>
      <c r="K1137" s="514"/>
    </row>
    <row r="1138" spans="4:11" s="216" customFormat="1" ht="15" customHeight="1" x14ac:dyDescent="0.25">
      <c r="D1138" s="219"/>
      <c r="F1138" s="514"/>
      <c r="G1138" s="514"/>
      <c r="H1138" s="514"/>
      <c r="I1138" s="514"/>
      <c r="J1138" s="514"/>
      <c r="K1138" s="514"/>
    </row>
    <row r="1139" spans="4:11" s="216" customFormat="1" ht="15" customHeight="1" x14ac:dyDescent="0.25">
      <c r="D1139" s="219"/>
      <c r="F1139" s="514"/>
      <c r="G1139" s="514"/>
      <c r="H1139" s="514"/>
      <c r="I1139" s="514"/>
      <c r="J1139" s="514"/>
      <c r="K1139" s="514"/>
    </row>
    <row r="1140" spans="4:11" s="216" customFormat="1" ht="15" customHeight="1" x14ac:dyDescent="0.25">
      <c r="D1140" s="219"/>
      <c r="F1140" s="514"/>
      <c r="G1140" s="514"/>
      <c r="H1140" s="514"/>
      <c r="I1140" s="514"/>
      <c r="J1140" s="514"/>
      <c r="K1140" s="514"/>
    </row>
    <row r="1141" spans="4:11" s="216" customFormat="1" ht="15" customHeight="1" x14ac:dyDescent="0.25">
      <c r="D1141" s="219"/>
      <c r="F1141" s="514"/>
      <c r="G1141" s="514"/>
      <c r="H1141" s="514"/>
      <c r="I1141" s="514"/>
      <c r="J1141" s="514"/>
      <c r="K1141" s="514"/>
    </row>
    <row r="1142" spans="4:11" s="216" customFormat="1" ht="15" customHeight="1" x14ac:dyDescent="0.25">
      <c r="D1142" s="219"/>
      <c r="F1142" s="514"/>
      <c r="G1142" s="514"/>
      <c r="H1142" s="514"/>
      <c r="I1142" s="514"/>
      <c r="J1142" s="514"/>
      <c r="K1142" s="514"/>
    </row>
    <row r="1143" spans="4:11" s="216" customFormat="1" ht="15" customHeight="1" x14ac:dyDescent="0.25">
      <c r="D1143" s="219"/>
      <c r="F1143" s="514"/>
      <c r="G1143" s="514"/>
      <c r="H1143" s="514"/>
      <c r="I1143" s="514"/>
      <c r="J1143" s="514"/>
      <c r="K1143" s="514"/>
    </row>
    <row r="1144" spans="4:11" s="216" customFormat="1" ht="15" customHeight="1" x14ac:dyDescent="0.25">
      <c r="D1144" s="219"/>
      <c r="F1144" s="514"/>
      <c r="G1144" s="514"/>
      <c r="H1144" s="514"/>
      <c r="I1144" s="514"/>
      <c r="J1144" s="514"/>
      <c r="K1144" s="514"/>
    </row>
    <row r="1145" spans="4:11" s="216" customFormat="1" ht="15" customHeight="1" x14ac:dyDescent="0.25">
      <c r="D1145" s="219"/>
      <c r="F1145" s="514"/>
      <c r="G1145" s="514"/>
      <c r="H1145" s="514"/>
      <c r="I1145" s="514"/>
      <c r="J1145" s="514"/>
      <c r="K1145" s="514"/>
    </row>
    <row r="1146" spans="4:11" s="216" customFormat="1" ht="15" customHeight="1" x14ac:dyDescent="0.25">
      <c r="D1146" s="219"/>
      <c r="F1146" s="514"/>
      <c r="G1146" s="514"/>
      <c r="H1146" s="514"/>
      <c r="I1146" s="514"/>
      <c r="J1146" s="514"/>
      <c r="K1146" s="514"/>
    </row>
    <row r="1147" spans="4:11" s="216" customFormat="1" ht="15" customHeight="1" x14ac:dyDescent="0.25">
      <c r="D1147" s="219"/>
      <c r="F1147" s="514"/>
      <c r="G1147" s="514"/>
      <c r="H1147" s="514"/>
      <c r="I1147" s="514"/>
      <c r="J1147" s="514"/>
      <c r="K1147" s="514"/>
    </row>
    <row r="1148" spans="4:11" s="216" customFormat="1" ht="15" customHeight="1" x14ac:dyDescent="0.25">
      <c r="D1148" s="219"/>
      <c r="F1148" s="514"/>
      <c r="G1148" s="514"/>
      <c r="H1148" s="514"/>
      <c r="I1148" s="514"/>
      <c r="J1148" s="514"/>
      <c r="K1148" s="514"/>
    </row>
    <row r="1149" spans="4:11" s="216" customFormat="1" ht="15" customHeight="1" x14ac:dyDescent="0.25">
      <c r="D1149" s="219"/>
      <c r="F1149" s="514"/>
      <c r="G1149" s="514"/>
      <c r="H1149" s="514"/>
      <c r="I1149" s="514"/>
      <c r="J1149" s="514"/>
      <c r="K1149" s="514"/>
    </row>
    <row r="1150" spans="4:11" s="216" customFormat="1" ht="15" customHeight="1" x14ac:dyDescent="0.25">
      <c r="D1150" s="219"/>
      <c r="F1150" s="514"/>
      <c r="G1150" s="514"/>
      <c r="H1150" s="514"/>
      <c r="I1150" s="514"/>
      <c r="J1150" s="514"/>
      <c r="K1150" s="514"/>
    </row>
    <row r="1151" spans="4:11" s="216" customFormat="1" ht="15" customHeight="1" x14ac:dyDescent="0.25">
      <c r="D1151" s="219"/>
      <c r="F1151" s="514"/>
      <c r="G1151" s="514"/>
      <c r="H1151" s="514"/>
      <c r="I1151" s="514"/>
      <c r="J1151" s="514"/>
      <c r="K1151" s="514"/>
    </row>
    <row r="1152" spans="4:11" s="216" customFormat="1" ht="15" customHeight="1" x14ac:dyDescent="0.25">
      <c r="D1152" s="219"/>
      <c r="F1152" s="514"/>
      <c r="G1152" s="514"/>
      <c r="H1152" s="514"/>
      <c r="I1152" s="514"/>
      <c r="J1152" s="514"/>
      <c r="K1152" s="514"/>
    </row>
    <row r="1153" spans="4:11" s="216" customFormat="1" ht="15" customHeight="1" x14ac:dyDescent="0.25">
      <c r="D1153" s="219"/>
      <c r="F1153" s="514"/>
      <c r="G1153" s="514"/>
      <c r="H1153" s="514"/>
      <c r="I1153" s="514"/>
      <c r="J1153" s="514"/>
      <c r="K1153" s="514"/>
    </row>
    <row r="1154" spans="4:11" s="216" customFormat="1" ht="15" customHeight="1" x14ac:dyDescent="0.25">
      <c r="D1154" s="219"/>
      <c r="F1154" s="514"/>
      <c r="G1154" s="514"/>
      <c r="H1154" s="514"/>
      <c r="I1154" s="514"/>
      <c r="J1154" s="514"/>
      <c r="K1154" s="514"/>
    </row>
    <row r="1155" spans="4:11" s="216" customFormat="1" ht="15" customHeight="1" x14ac:dyDescent="0.25">
      <c r="D1155" s="219"/>
      <c r="F1155" s="514"/>
      <c r="G1155" s="514"/>
      <c r="H1155" s="514"/>
      <c r="I1155" s="514"/>
      <c r="J1155" s="514"/>
      <c r="K1155" s="514"/>
    </row>
    <row r="1156" spans="4:11" s="216" customFormat="1" ht="15" customHeight="1" x14ac:dyDescent="0.25">
      <c r="D1156" s="219"/>
      <c r="F1156" s="514"/>
      <c r="G1156" s="514"/>
      <c r="H1156" s="514"/>
      <c r="I1156" s="514"/>
      <c r="J1156" s="514"/>
      <c r="K1156" s="514"/>
    </row>
    <row r="1157" spans="4:11" s="216" customFormat="1" ht="15" customHeight="1" x14ac:dyDescent="0.25">
      <c r="D1157" s="219"/>
      <c r="F1157" s="514"/>
      <c r="G1157" s="514"/>
      <c r="H1157" s="514"/>
      <c r="I1157" s="514"/>
      <c r="J1157" s="514"/>
      <c r="K1157" s="514"/>
    </row>
    <row r="1158" spans="4:11" s="216" customFormat="1" ht="15" customHeight="1" x14ac:dyDescent="0.25">
      <c r="D1158" s="219"/>
      <c r="F1158" s="514"/>
      <c r="G1158" s="514"/>
      <c r="H1158" s="514"/>
      <c r="I1158" s="514"/>
      <c r="J1158" s="514"/>
      <c r="K1158" s="514"/>
    </row>
    <row r="1159" spans="4:11" s="216" customFormat="1" ht="15" customHeight="1" x14ac:dyDescent="0.25">
      <c r="D1159" s="219"/>
      <c r="F1159" s="514"/>
      <c r="G1159" s="514"/>
      <c r="H1159" s="514"/>
      <c r="I1159" s="514"/>
      <c r="J1159" s="514"/>
      <c r="K1159" s="514"/>
    </row>
    <row r="1160" spans="4:11" s="216" customFormat="1" ht="15" customHeight="1" x14ac:dyDescent="0.25">
      <c r="D1160" s="219"/>
      <c r="F1160" s="514"/>
      <c r="G1160" s="514"/>
      <c r="H1160" s="514"/>
      <c r="I1160" s="514"/>
      <c r="J1160" s="514"/>
      <c r="K1160" s="514"/>
    </row>
    <row r="1161" spans="4:11" s="216" customFormat="1" ht="15" customHeight="1" x14ac:dyDescent="0.25">
      <c r="D1161" s="219"/>
      <c r="F1161" s="514"/>
      <c r="G1161" s="514"/>
      <c r="H1161" s="514"/>
      <c r="I1161" s="514"/>
      <c r="J1161" s="514"/>
      <c r="K1161" s="514"/>
    </row>
    <row r="1162" spans="4:11" s="216" customFormat="1" ht="15" customHeight="1" x14ac:dyDescent="0.25">
      <c r="D1162" s="219"/>
      <c r="F1162" s="514"/>
      <c r="G1162" s="514"/>
      <c r="H1162" s="514"/>
      <c r="I1162" s="514"/>
      <c r="J1162" s="514"/>
      <c r="K1162" s="514"/>
    </row>
    <row r="1163" spans="4:11" s="216" customFormat="1" ht="15" customHeight="1" x14ac:dyDescent="0.25">
      <c r="D1163" s="219"/>
      <c r="F1163" s="514"/>
      <c r="G1163" s="514"/>
      <c r="H1163" s="514"/>
      <c r="I1163" s="514"/>
      <c r="J1163" s="514"/>
      <c r="K1163" s="514"/>
    </row>
    <row r="1164" spans="4:11" s="216" customFormat="1" ht="15" customHeight="1" x14ac:dyDescent="0.25">
      <c r="D1164" s="219"/>
      <c r="F1164" s="514"/>
      <c r="G1164" s="514"/>
      <c r="H1164" s="514"/>
      <c r="I1164" s="514"/>
      <c r="J1164" s="514"/>
      <c r="K1164" s="514"/>
    </row>
    <row r="1165" spans="4:11" s="216" customFormat="1" ht="15" customHeight="1" x14ac:dyDescent="0.25">
      <c r="D1165" s="219"/>
      <c r="F1165" s="514"/>
      <c r="G1165" s="514"/>
      <c r="H1165" s="514"/>
      <c r="I1165" s="514"/>
      <c r="J1165" s="514"/>
      <c r="K1165" s="514"/>
    </row>
    <row r="1166" spans="4:11" s="216" customFormat="1" ht="15" customHeight="1" x14ac:dyDescent="0.25">
      <c r="D1166" s="219"/>
      <c r="F1166" s="514"/>
      <c r="G1166" s="514"/>
      <c r="H1166" s="514"/>
      <c r="I1166" s="514"/>
      <c r="J1166" s="514"/>
      <c r="K1166" s="514"/>
    </row>
    <row r="1167" spans="4:11" s="216" customFormat="1" ht="15" customHeight="1" x14ac:dyDescent="0.25">
      <c r="D1167" s="219"/>
      <c r="F1167" s="514"/>
      <c r="G1167" s="514"/>
      <c r="H1167" s="514"/>
      <c r="I1167" s="514"/>
      <c r="J1167" s="514"/>
      <c r="K1167" s="514"/>
    </row>
    <row r="1168" spans="4:11" s="216" customFormat="1" ht="15" customHeight="1" x14ac:dyDescent="0.25">
      <c r="D1168" s="219"/>
      <c r="F1168" s="514"/>
      <c r="G1168" s="514"/>
      <c r="H1168" s="514"/>
      <c r="I1168" s="514"/>
      <c r="J1168" s="514"/>
      <c r="K1168" s="514"/>
    </row>
    <row r="1169" spans="4:11" s="216" customFormat="1" ht="15" customHeight="1" x14ac:dyDescent="0.25">
      <c r="D1169" s="219"/>
      <c r="F1169" s="514"/>
      <c r="G1169" s="514"/>
      <c r="H1169" s="514"/>
      <c r="I1169" s="514"/>
      <c r="J1169" s="514"/>
      <c r="K1169" s="514"/>
    </row>
    <row r="1170" spans="4:11" s="216" customFormat="1" ht="15" customHeight="1" x14ac:dyDescent="0.25">
      <c r="D1170" s="219"/>
      <c r="F1170" s="514"/>
      <c r="G1170" s="514"/>
      <c r="H1170" s="514"/>
      <c r="I1170" s="514"/>
      <c r="J1170" s="514"/>
      <c r="K1170" s="514"/>
    </row>
    <row r="1171" spans="4:11" s="216" customFormat="1" ht="15" customHeight="1" x14ac:dyDescent="0.25">
      <c r="D1171" s="219"/>
      <c r="F1171" s="514"/>
      <c r="G1171" s="514"/>
      <c r="H1171" s="514"/>
      <c r="I1171" s="514"/>
      <c r="J1171" s="514"/>
      <c r="K1171" s="514"/>
    </row>
    <row r="1172" spans="4:11" s="216" customFormat="1" ht="15" customHeight="1" x14ac:dyDescent="0.25">
      <c r="D1172" s="219"/>
      <c r="F1172" s="514"/>
      <c r="G1172" s="514"/>
      <c r="H1172" s="514"/>
      <c r="I1172" s="514"/>
      <c r="J1172" s="514"/>
      <c r="K1172" s="514"/>
    </row>
    <row r="1173" spans="4:11" s="216" customFormat="1" ht="15" customHeight="1" x14ac:dyDescent="0.25">
      <c r="D1173" s="219"/>
      <c r="F1173" s="514"/>
      <c r="G1173" s="514"/>
      <c r="H1173" s="514"/>
      <c r="I1173" s="514"/>
      <c r="J1173" s="514"/>
      <c r="K1173" s="514"/>
    </row>
    <row r="1174" spans="4:11" s="216" customFormat="1" ht="15" customHeight="1" x14ac:dyDescent="0.25">
      <c r="D1174" s="219"/>
      <c r="F1174" s="514"/>
      <c r="G1174" s="514"/>
      <c r="H1174" s="514"/>
      <c r="I1174" s="514"/>
      <c r="J1174" s="514"/>
      <c r="K1174" s="514"/>
    </row>
    <row r="1175" spans="4:11" s="216" customFormat="1" ht="15" customHeight="1" x14ac:dyDescent="0.25">
      <c r="D1175" s="219"/>
      <c r="F1175" s="514"/>
      <c r="G1175" s="514"/>
      <c r="H1175" s="514"/>
      <c r="I1175" s="514"/>
      <c r="J1175" s="514"/>
      <c r="K1175" s="514"/>
    </row>
    <row r="1176" spans="4:11" s="216" customFormat="1" ht="15" customHeight="1" x14ac:dyDescent="0.25">
      <c r="D1176" s="219"/>
      <c r="F1176" s="514"/>
      <c r="G1176" s="514"/>
      <c r="H1176" s="514"/>
      <c r="I1176" s="514"/>
      <c r="J1176" s="514"/>
      <c r="K1176" s="514"/>
    </row>
    <row r="1177" spans="4:11" s="216" customFormat="1" ht="15" customHeight="1" x14ac:dyDescent="0.25">
      <c r="D1177" s="219"/>
      <c r="F1177" s="514"/>
      <c r="G1177" s="514"/>
      <c r="H1177" s="514"/>
      <c r="I1177" s="514"/>
      <c r="J1177" s="514"/>
      <c r="K1177" s="514"/>
    </row>
    <row r="1178" spans="4:11" s="216" customFormat="1" ht="15" customHeight="1" x14ac:dyDescent="0.25">
      <c r="D1178" s="219"/>
      <c r="F1178" s="514"/>
      <c r="G1178" s="514"/>
      <c r="H1178" s="514"/>
      <c r="I1178" s="514"/>
      <c r="J1178" s="514"/>
      <c r="K1178" s="514"/>
    </row>
    <row r="1179" spans="4:11" s="216" customFormat="1" ht="15" customHeight="1" x14ac:dyDescent="0.25">
      <c r="D1179" s="219"/>
      <c r="F1179" s="514"/>
      <c r="G1179" s="514"/>
      <c r="H1179" s="514"/>
      <c r="I1179" s="514"/>
      <c r="J1179" s="514"/>
      <c r="K1179" s="514"/>
    </row>
    <row r="1180" spans="4:11" s="216" customFormat="1" ht="15" customHeight="1" x14ac:dyDescent="0.25">
      <c r="D1180" s="219"/>
      <c r="F1180" s="514"/>
      <c r="G1180" s="514"/>
      <c r="H1180" s="514"/>
      <c r="I1180" s="514"/>
      <c r="J1180" s="514"/>
      <c r="K1180" s="514"/>
    </row>
    <row r="1181" spans="4:11" s="216" customFormat="1" ht="15" customHeight="1" x14ac:dyDescent="0.25">
      <c r="D1181" s="219"/>
      <c r="F1181" s="514"/>
      <c r="G1181" s="514"/>
      <c r="H1181" s="514"/>
      <c r="I1181" s="514"/>
      <c r="J1181" s="514"/>
      <c r="K1181" s="514"/>
    </row>
    <row r="1182" spans="4:11" s="216" customFormat="1" ht="15" customHeight="1" x14ac:dyDescent="0.25">
      <c r="D1182" s="219"/>
      <c r="F1182" s="514"/>
      <c r="G1182" s="514"/>
      <c r="H1182" s="514"/>
      <c r="I1182" s="514"/>
      <c r="J1182" s="514"/>
      <c r="K1182" s="514"/>
    </row>
    <row r="1183" spans="4:11" s="216" customFormat="1" ht="15" customHeight="1" x14ac:dyDescent="0.25">
      <c r="D1183" s="219"/>
      <c r="F1183" s="514"/>
      <c r="G1183" s="514"/>
      <c r="H1183" s="514"/>
      <c r="I1183" s="514"/>
      <c r="J1183" s="514"/>
      <c r="K1183" s="514"/>
    </row>
    <row r="1184" spans="4:11" s="216" customFormat="1" ht="15" customHeight="1" x14ac:dyDescent="0.25">
      <c r="D1184" s="219"/>
      <c r="F1184" s="514"/>
      <c r="G1184" s="514"/>
      <c r="H1184" s="514"/>
      <c r="I1184" s="514"/>
      <c r="J1184" s="514"/>
      <c r="K1184" s="514"/>
    </row>
    <row r="1185" spans="4:11" s="216" customFormat="1" ht="15" customHeight="1" x14ac:dyDescent="0.25">
      <c r="D1185" s="219"/>
      <c r="F1185" s="514"/>
      <c r="G1185" s="514"/>
      <c r="H1185" s="514"/>
      <c r="I1185" s="514"/>
      <c r="J1185" s="514"/>
      <c r="K1185" s="514"/>
    </row>
    <row r="1186" spans="4:11" s="216" customFormat="1" ht="15" customHeight="1" x14ac:dyDescent="0.25">
      <c r="D1186" s="219"/>
      <c r="F1186" s="514"/>
      <c r="G1186" s="514"/>
      <c r="H1186" s="514"/>
      <c r="I1186" s="514"/>
      <c r="J1186" s="514"/>
      <c r="K1186" s="514"/>
    </row>
    <row r="1187" spans="4:11" s="216" customFormat="1" ht="15" customHeight="1" x14ac:dyDescent="0.25">
      <c r="D1187" s="219"/>
      <c r="F1187" s="514"/>
      <c r="G1187" s="514"/>
      <c r="H1187" s="514"/>
      <c r="I1187" s="514"/>
      <c r="J1187" s="514"/>
      <c r="K1187" s="514"/>
    </row>
    <row r="1188" spans="4:11" s="216" customFormat="1" ht="15" customHeight="1" x14ac:dyDescent="0.25">
      <c r="D1188" s="219"/>
      <c r="F1188" s="514"/>
      <c r="G1188" s="514"/>
      <c r="H1188" s="514"/>
      <c r="I1188" s="514"/>
      <c r="J1188" s="514"/>
      <c r="K1188" s="514"/>
    </row>
    <row r="1189" spans="4:11" s="216" customFormat="1" ht="15" customHeight="1" x14ac:dyDescent="0.25">
      <c r="D1189" s="219"/>
      <c r="F1189" s="514"/>
      <c r="G1189" s="514"/>
      <c r="H1189" s="514"/>
      <c r="I1189" s="514"/>
      <c r="J1189" s="514"/>
      <c r="K1189" s="514"/>
    </row>
    <row r="1190" spans="4:11" s="216" customFormat="1" ht="15" customHeight="1" x14ac:dyDescent="0.25">
      <c r="D1190" s="219"/>
      <c r="F1190" s="514"/>
      <c r="G1190" s="514"/>
      <c r="H1190" s="514"/>
      <c r="I1190" s="514"/>
      <c r="J1190" s="514"/>
      <c r="K1190" s="514"/>
    </row>
    <row r="1191" spans="4:11" s="216" customFormat="1" ht="15" customHeight="1" x14ac:dyDescent="0.25">
      <c r="D1191" s="219"/>
      <c r="F1191" s="514"/>
      <c r="G1191" s="514"/>
      <c r="H1191" s="514"/>
      <c r="I1191" s="514"/>
      <c r="J1191" s="514"/>
      <c r="K1191" s="514"/>
    </row>
    <row r="1192" spans="4:11" s="216" customFormat="1" ht="15" customHeight="1" x14ac:dyDescent="0.25">
      <c r="D1192" s="219"/>
      <c r="F1192" s="514"/>
      <c r="G1192" s="514"/>
      <c r="H1192" s="514"/>
      <c r="I1192" s="514"/>
      <c r="J1192" s="514"/>
      <c r="K1192" s="514"/>
    </row>
    <row r="1193" spans="4:11" s="216" customFormat="1" ht="15" customHeight="1" x14ac:dyDescent="0.25">
      <c r="D1193" s="219"/>
      <c r="F1193" s="514"/>
      <c r="G1193" s="514"/>
      <c r="H1193" s="514"/>
      <c r="I1193" s="514"/>
      <c r="J1193" s="514"/>
      <c r="K1193" s="514"/>
    </row>
    <row r="1194" spans="4:11" s="216" customFormat="1" ht="15" customHeight="1" x14ac:dyDescent="0.25">
      <c r="D1194" s="219"/>
      <c r="F1194" s="514"/>
      <c r="G1194" s="514"/>
      <c r="H1194" s="514"/>
      <c r="I1194" s="514"/>
      <c r="J1194" s="514"/>
      <c r="K1194" s="514"/>
    </row>
    <row r="1195" spans="4:11" s="216" customFormat="1" ht="15" customHeight="1" x14ac:dyDescent="0.25">
      <c r="D1195" s="219"/>
      <c r="F1195" s="514"/>
      <c r="G1195" s="514"/>
      <c r="H1195" s="514"/>
      <c r="I1195" s="514"/>
      <c r="J1195" s="514"/>
      <c r="K1195" s="514"/>
    </row>
    <row r="1196" spans="4:11" s="216" customFormat="1" ht="15" customHeight="1" x14ac:dyDescent="0.25">
      <c r="D1196" s="219"/>
      <c r="F1196" s="514"/>
      <c r="G1196" s="514"/>
      <c r="H1196" s="514"/>
      <c r="I1196" s="514"/>
      <c r="J1196" s="514"/>
      <c r="K1196" s="514"/>
    </row>
    <row r="1197" spans="4:11" s="216" customFormat="1" ht="15" customHeight="1" x14ac:dyDescent="0.25">
      <c r="D1197" s="219"/>
      <c r="F1197" s="514"/>
      <c r="G1197" s="514"/>
      <c r="H1197" s="514"/>
      <c r="I1197" s="514"/>
      <c r="J1197" s="514"/>
      <c r="K1197" s="514"/>
    </row>
    <row r="1198" spans="4:11" s="216" customFormat="1" ht="15" customHeight="1" x14ac:dyDescent="0.25">
      <c r="D1198" s="219"/>
      <c r="F1198" s="514"/>
      <c r="G1198" s="514"/>
      <c r="H1198" s="514"/>
      <c r="I1198" s="514"/>
      <c r="J1198" s="514"/>
      <c r="K1198" s="514"/>
    </row>
    <row r="1199" spans="4:11" s="216" customFormat="1" ht="15" customHeight="1" x14ac:dyDescent="0.25">
      <c r="D1199" s="219"/>
      <c r="F1199" s="514"/>
      <c r="G1199" s="514"/>
      <c r="H1199" s="514"/>
      <c r="I1199" s="514"/>
      <c r="J1199" s="514"/>
      <c r="K1199" s="514"/>
    </row>
    <row r="1200" spans="4:11" s="216" customFormat="1" ht="15" customHeight="1" x14ac:dyDescent="0.25">
      <c r="D1200" s="219"/>
      <c r="F1200" s="514"/>
      <c r="G1200" s="514"/>
      <c r="H1200" s="514"/>
      <c r="I1200" s="514"/>
      <c r="J1200" s="514"/>
      <c r="K1200" s="514"/>
    </row>
    <row r="1201" spans="4:11" s="216" customFormat="1" ht="15" customHeight="1" x14ac:dyDescent="0.25">
      <c r="D1201" s="219"/>
      <c r="F1201" s="514"/>
      <c r="G1201" s="514"/>
      <c r="H1201" s="514"/>
      <c r="I1201" s="514"/>
      <c r="J1201" s="514"/>
      <c r="K1201" s="514"/>
    </row>
    <row r="1202" spans="4:11" s="216" customFormat="1" ht="15" customHeight="1" x14ac:dyDescent="0.25">
      <c r="D1202" s="219"/>
      <c r="F1202" s="514"/>
      <c r="G1202" s="514"/>
      <c r="H1202" s="514"/>
      <c r="I1202" s="514"/>
      <c r="J1202" s="514"/>
      <c r="K1202" s="514"/>
    </row>
    <row r="1203" spans="4:11" s="216" customFormat="1" ht="15" customHeight="1" x14ac:dyDescent="0.25">
      <c r="D1203" s="219"/>
      <c r="F1203" s="514"/>
      <c r="G1203" s="514"/>
      <c r="H1203" s="514"/>
      <c r="I1203" s="514"/>
      <c r="J1203" s="514"/>
      <c r="K1203" s="514"/>
    </row>
    <row r="1204" spans="4:11" s="216" customFormat="1" ht="15" customHeight="1" x14ac:dyDescent="0.25">
      <c r="D1204" s="219"/>
      <c r="F1204" s="514"/>
      <c r="G1204" s="514"/>
      <c r="H1204" s="514"/>
      <c r="I1204" s="514"/>
      <c r="J1204" s="514"/>
      <c r="K1204" s="514"/>
    </row>
    <row r="1205" spans="4:11" s="216" customFormat="1" ht="15" customHeight="1" x14ac:dyDescent="0.25">
      <c r="D1205" s="219"/>
      <c r="F1205" s="514"/>
      <c r="G1205" s="514"/>
      <c r="H1205" s="514"/>
      <c r="I1205" s="514"/>
      <c r="J1205" s="514"/>
      <c r="K1205" s="514"/>
    </row>
    <row r="1206" spans="4:11" s="216" customFormat="1" ht="15" customHeight="1" x14ac:dyDescent="0.25">
      <c r="D1206" s="219"/>
      <c r="F1206" s="514"/>
      <c r="G1206" s="514"/>
      <c r="H1206" s="514"/>
      <c r="I1206" s="514"/>
      <c r="J1206" s="514"/>
      <c r="K1206" s="514"/>
    </row>
    <row r="1207" spans="4:11" s="216" customFormat="1" ht="15" customHeight="1" x14ac:dyDescent="0.25">
      <c r="D1207" s="219"/>
      <c r="F1207" s="514"/>
      <c r="G1207" s="514"/>
      <c r="H1207" s="514"/>
      <c r="I1207" s="514"/>
      <c r="J1207" s="514"/>
      <c r="K1207" s="514"/>
    </row>
    <row r="1208" spans="4:11" s="216" customFormat="1" ht="15" customHeight="1" x14ac:dyDescent="0.25">
      <c r="D1208" s="219"/>
      <c r="F1208" s="514"/>
      <c r="G1208" s="514"/>
      <c r="H1208" s="514"/>
      <c r="I1208" s="514"/>
      <c r="J1208" s="514"/>
      <c r="K1208" s="514"/>
    </row>
    <row r="1209" spans="4:11" s="216" customFormat="1" ht="15" customHeight="1" x14ac:dyDescent="0.25">
      <c r="D1209" s="219"/>
      <c r="F1209" s="514"/>
      <c r="G1209" s="514"/>
      <c r="H1209" s="514"/>
      <c r="I1209" s="514"/>
      <c r="J1209" s="514"/>
      <c r="K1209" s="514"/>
    </row>
    <row r="1210" spans="4:11" s="216" customFormat="1" ht="15" customHeight="1" x14ac:dyDescent="0.25">
      <c r="D1210" s="219"/>
      <c r="F1210" s="514"/>
      <c r="G1210" s="514"/>
      <c r="H1210" s="514"/>
      <c r="I1210" s="514"/>
      <c r="J1210" s="514"/>
      <c r="K1210" s="514"/>
    </row>
    <row r="1211" spans="4:11" s="216" customFormat="1" ht="15" customHeight="1" x14ac:dyDescent="0.25">
      <c r="D1211" s="219"/>
      <c r="F1211" s="514"/>
      <c r="G1211" s="514"/>
      <c r="H1211" s="514"/>
      <c r="I1211" s="514"/>
      <c r="J1211" s="514"/>
      <c r="K1211" s="514"/>
    </row>
    <row r="1212" spans="4:11" s="216" customFormat="1" ht="15" customHeight="1" x14ac:dyDescent="0.25">
      <c r="D1212" s="219"/>
      <c r="F1212" s="514"/>
      <c r="G1212" s="514"/>
      <c r="H1212" s="514"/>
      <c r="I1212" s="514"/>
      <c r="J1212" s="514"/>
      <c r="K1212" s="514"/>
    </row>
    <row r="1213" spans="4:11" s="216" customFormat="1" ht="15" customHeight="1" x14ac:dyDescent="0.25">
      <c r="D1213" s="219"/>
      <c r="F1213" s="514"/>
      <c r="G1213" s="514"/>
      <c r="H1213" s="514"/>
      <c r="I1213" s="514"/>
      <c r="J1213" s="514"/>
      <c r="K1213" s="514"/>
    </row>
    <row r="1214" spans="4:11" s="216" customFormat="1" ht="15" customHeight="1" x14ac:dyDescent="0.25">
      <c r="D1214" s="219"/>
      <c r="F1214" s="514"/>
      <c r="G1214" s="514"/>
      <c r="H1214" s="514"/>
      <c r="I1214" s="514"/>
      <c r="J1214" s="514"/>
      <c r="K1214" s="514"/>
    </row>
    <row r="1215" spans="4:11" s="216" customFormat="1" ht="15" customHeight="1" x14ac:dyDescent="0.25">
      <c r="D1215" s="219"/>
      <c r="F1215" s="514"/>
      <c r="G1215" s="514"/>
      <c r="H1215" s="514"/>
      <c r="I1215" s="514"/>
      <c r="J1215" s="514"/>
      <c r="K1215" s="514"/>
    </row>
    <row r="1216" spans="4:11" s="216" customFormat="1" ht="15" customHeight="1" x14ac:dyDescent="0.25">
      <c r="D1216" s="219"/>
      <c r="F1216" s="514"/>
      <c r="G1216" s="514"/>
      <c r="H1216" s="514"/>
      <c r="I1216" s="514"/>
      <c r="J1216" s="514"/>
      <c r="K1216" s="514"/>
    </row>
    <row r="1217" spans="4:11" s="216" customFormat="1" ht="15" customHeight="1" x14ac:dyDescent="0.25">
      <c r="D1217" s="219"/>
      <c r="F1217" s="514"/>
      <c r="G1217" s="514"/>
      <c r="H1217" s="514"/>
      <c r="I1217" s="514"/>
      <c r="J1217" s="514"/>
      <c r="K1217" s="514"/>
    </row>
    <row r="1218" spans="4:11" s="216" customFormat="1" ht="15" customHeight="1" x14ac:dyDescent="0.25">
      <c r="D1218" s="219"/>
      <c r="F1218" s="514"/>
      <c r="G1218" s="514"/>
      <c r="H1218" s="514"/>
      <c r="I1218" s="514"/>
      <c r="J1218" s="514"/>
      <c r="K1218" s="514"/>
    </row>
    <row r="1219" spans="4:11" s="216" customFormat="1" ht="15" customHeight="1" x14ac:dyDescent="0.25">
      <c r="D1219" s="219"/>
      <c r="F1219" s="514"/>
      <c r="G1219" s="514"/>
      <c r="H1219" s="514"/>
      <c r="I1219" s="514"/>
      <c r="J1219" s="514"/>
      <c r="K1219" s="514"/>
    </row>
    <row r="1220" spans="4:11" s="216" customFormat="1" ht="15" customHeight="1" x14ac:dyDescent="0.25">
      <c r="D1220" s="219"/>
      <c r="F1220" s="514"/>
      <c r="G1220" s="514"/>
      <c r="H1220" s="514"/>
      <c r="I1220" s="514"/>
      <c r="J1220" s="514"/>
      <c r="K1220" s="514"/>
    </row>
    <row r="1221" spans="4:11" s="216" customFormat="1" ht="15" customHeight="1" x14ac:dyDescent="0.25">
      <c r="D1221" s="219"/>
      <c r="F1221" s="514"/>
      <c r="G1221" s="514"/>
      <c r="H1221" s="514"/>
      <c r="I1221" s="514"/>
      <c r="J1221" s="514"/>
      <c r="K1221" s="514"/>
    </row>
    <row r="1222" spans="4:11" s="216" customFormat="1" ht="15" customHeight="1" x14ac:dyDescent="0.25">
      <c r="D1222" s="219"/>
      <c r="F1222" s="514"/>
      <c r="G1222" s="514"/>
      <c r="H1222" s="514"/>
      <c r="I1222" s="514"/>
      <c r="J1222" s="514"/>
      <c r="K1222" s="514"/>
    </row>
    <row r="1223" spans="4:11" s="216" customFormat="1" ht="15" customHeight="1" x14ac:dyDescent="0.25">
      <c r="D1223" s="219"/>
      <c r="F1223" s="514"/>
      <c r="G1223" s="514"/>
      <c r="H1223" s="514"/>
      <c r="I1223" s="514"/>
      <c r="J1223" s="514"/>
      <c r="K1223" s="514"/>
    </row>
    <row r="1224" spans="4:11" s="216" customFormat="1" ht="15" customHeight="1" x14ac:dyDescent="0.25">
      <c r="D1224" s="219"/>
      <c r="F1224" s="514"/>
      <c r="G1224" s="514"/>
      <c r="H1224" s="514"/>
      <c r="I1224" s="514"/>
      <c r="J1224" s="514"/>
      <c r="K1224" s="514"/>
    </row>
    <row r="1225" spans="4:11" s="216" customFormat="1" ht="15" customHeight="1" x14ac:dyDescent="0.25">
      <c r="D1225" s="219"/>
      <c r="F1225" s="514"/>
      <c r="G1225" s="514"/>
      <c r="H1225" s="514"/>
      <c r="I1225" s="514"/>
      <c r="J1225" s="514"/>
      <c r="K1225" s="514"/>
    </row>
    <row r="1226" spans="4:11" s="216" customFormat="1" ht="15" customHeight="1" x14ac:dyDescent="0.25">
      <c r="D1226" s="219"/>
      <c r="F1226" s="514"/>
      <c r="G1226" s="514"/>
      <c r="H1226" s="514"/>
      <c r="I1226" s="514"/>
      <c r="J1226" s="514"/>
      <c r="K1226" s="514"/>
    </row>
    <row r="1227" spans="4:11" s="216" customFormat="1" ht="15" customHeight="1" x14ac:dyDescent="0.25">
      <c r="D1227" s="219"/>
      <c r="F1227" s="514"/>
      <c r="G1227" s="514"/>
      <c r="H1227" s="514"/>
      <c r="I1227" s="514"/>
      <c r="J1227" s="514"/>
      <c r="K1227" s="514"/>
    </row>
    <row r="1228" spans="4:11" s="216" customFormat="1" ht="15" customHeight="1" x14ac:dyDescent="0.25">
      <c r="D1228" s="219"/>
      <c r="F1228" s="514"/>
      <c r="G1228" s="514"/>
      <c r="H1228" s="514"/>
      <c r="I1228" s="514"/>
      <c r="J1228" s="514"/>
      <c r="K1228" s="514"/>
    </row>
    <row r="1229" spans="4:11" s="216" customFormat="1" ht="15" customHeight="1" x14ac:dyDescent="0.25">
      <c r="D1229" s="219"/>
      <c r="F1229" s="514"/>
      <c r="G1229" s="514"/>
      <c r="H1229" s="514"/>
      <c r="I1229" s="514"/>
      <c r="J1229" s="514"/>
      <c r="K1229" s="514"/>
    </row>
    <row r="1230" spans="4:11" s="216" customFormat="1" ht="15" customHeight="1" x14ac:dyDescent="0.25">
      <c r="D1230" s="219"/>
      <c r="F1230" s="514"/>
      <c r="G1230" s="514"/>
      <c r="H1230" s="514"/>
      <c r="I1230" s="514"/>
      <c r="J1230" s="514"/>
      <c r="K1230" s="514"/>
    </row>
    <row r="1231" spans="4:11" s="216" customFormat="1" ht="15" customHeight="1" x14ac:dyDescent="0.25">
      <c r="D1231" s="219"/>
      <c r="F1231" s="514"/>
      <c r="G1231" s="514"/>
      <c r="H1231" s="514"/>
      <c r="I1231" s="514"/>
      <c r="J1231" s="514"/>
      <c r="K1231" s="514"/>
    </row>
    <row r="1232" spans="4:11" s="216" customFormat="1" ht="15" customHeight="1" x14ac:dyDescent="0.25">
      <c r="D1232" s="219"/>
      <c r="F1232" s="514"/>
      <c r="G1232" s="514"/>
      <c r="H1232" s="514"/>
      <c r="I1232" s="514"/>
      <c r="J1232" s="514"/>
      <c r="K1232" s="514"/>
    </row>
    <row r="1233" spans="4:11" s="216" customFormat="1" ht="15" customHeight="1" x14ac:dyDescent="0.25">
      <c r="D1233" s="219"/>
      <c r="F1233" s="514"/>
      <c r="G1233" s="514"/>
      <c r="H1233" s="514"/>
      <c r="I1233" s="514"/>
      <c r="J1233" s="514"/>
      <c r="K1233" s="514"/>
    </row>
    <row r="1234" spans="4:11" s="216" customFormat="1" ht="15" customHeight="1" x14ac:dyDescent="0.25">
      <c r="D1234" s="219"/>
      <c r="F1234" s="514"/>
      <c r="G1234" s="514"/>
      <c r="H1234" s="514"/>
      <c r="I1234" s="514"/>
      <c r="J1234" s="514"/>
      <c r="K1234" s="514"/>
    </row>
    <row r="1235" spans="4:11" s="216" customFormat="1" ht="15" customHeight="1" x14ac:dyDescent="0.25">
      <c r="D1235" s="219"/>
      <c r="F1235" s="514"/>
      <c r="G1235" s="514"/>
      <c r="H1235" s="514"/>
      <c r="I1235" s="514"/>
      <c r="J1235" s="514"/>
      <c r="K1235" s="514"/>
    </row>
    <row r="1236" spans="4:11" s="216" customFormat="1" ht="15" customHeight="1" x14ac:dyDescent="0.25">
      <c r="D1236" s="219"/>
      <c r="F1236" s="514"/>
      <c r="G1236" s="514"/>
      <c r="H1236" s="514"/>
      <c r="I1236" s="514"/>
      <c r="J1236" s="514"/>
      <c r="K1236" s="514"/>
    </row>
    <row r="1237" spans="4:11" s="216" customFormat="1" ht="15" customHeight="1" x14ac:dyDescent="0.25">
      <c r="D1237" s="219"/>
      <c r="F1237" s="514"/>
      <c r="G1237" s="514"/>
      <c r="H1237" s="514"/>
      <c r="I1237" s="514"/>
      <c r="J1237" s="514"/>
      <c r="K1237" s="514"/>
    </row>
    <row r="1238" spans="4:11" s="216" customFormat="1" ht="15" customHeight="1" x14ac:dyDescent="0.25">
      <c r="D1238" s="219"/>
      <c r="F1238" s="514"/>
      <c r="G1238" s="514"/>
      <c r="H1238" s="514"/>
      <c r="I1238" s="514"/>
      <c r="J1238" s="514"/>
      <c r="K1238" s="514"/>
    </row>
    <row r="1239" spans="4:11" s="216" customFormat="1" ht="15" customHeight="1" x14ac:dyDescent="0.25">
      <c r="D1239" s="219"/>
      <c r="F1239" s="514"/>
      <c r="G1239" s="514"/>
      <c r="H1239" s="514"/>
      <c r="I1239" s="514"/>
      <c r="J1239" s="514"/>
      <c r="K1239" s="514"/>
    </row>
    <row r="1240" spans="4:11" s="216" customFormat="1" ht="15" customHeight="1" x14ac:dyDescent="0.25">
      <c r="D1240" s="219"/>
      <c r="F1240" s="514"/>
      <c r="G1240" s="514"/>
      <c r="H1240" s="514"/>
      <c r="I1240" s="514"/>
      <c r="J1240" s="514"/>
      <c r="K1240" s="514"/>
    </row>
    <row r="1241" spans="4:11" s="216" customFormat="1" ht="15" customHeight="1" x14ac:dyDescent="0.25">
      <c r="D1241" s="219"/>
      <c r="F1241" s="514"/>
      <c r="G1241" s="514"/>
      <c r="H1241" s="514"/>
      <c r="I1241" s="514"/>
      <c r="J1241" s="514"/>
      <c r="K1241" s="514"/>
    </row>
    <row r="1242" spans="4:11" s="216" customFormat="1" ht="15" customHeight="1" x14ac:dyDescent="0.25">
      <c r="D1242" s="219"/>
      <c r="F1242" s="514"/>
      <c r="G1242" s="514"/>
      <c r="H1242" s="514"/>
      <c r="I1242" s="514"/>
      <c r="J1242" s="514"/>
      <c r="K1242" s="514"/>
    </row>
    <row r="1243" spans="4:11" s="216" customFormat="1" ht="15" customHeight="1" x14ac:dyDescent="0.25">
      <c r="D1243" s="219"/>
      <c r="F1243" s="514"/>
      <c r="G1243" s="514"/>
      <c r="H1243" s="514"/>
      <c r="I1243" s="514"/>
      <c r="J1243" s="514"/>
      <c r="K1243" s="514"/>
    </row>
    <row r="1244" spans="4:11" s="216" customFormat="1" ht="15" customHeight="1" x14ac:dyDescent="0.25">
      <c r="D1244" s="219"/>
      <c r="F1244" s="514"/>
      <c r="G1244" s="514"/>
      <c r="H1244" s="514"/>
      <c r="I1244" s="514"/>
      <c r="J1244" s="514"/>
      <c r="K1244" s="514"/>
    </row>
    <row r="1245" spans="4:11" s="216" customFormat="1" ht="15" customHeight="1" x14ac:dyDescent="0.25">
      <c r="D1245" s="219"/>
      <c r="F1245" s="514"/>
      <c r="G1245" s="514"/>
      <c r="H1245" s="514"/>
      <c r="I1245" s="514"/>
      <c r="J1245" s="514"/>
      <c r="K1245" s="514"/>
    </row>
    <row r="1246" spans="4:11" s="216" customFormat="1" ht="15" customHeight="1" x14ac:dyDescent="0.25">
      <c r="D1246" s="219"/>
      <c r="F1246" s="514"/>
      <c r="G1246" s="514"/>
      <c r="H1246" s="514"/>
      <c r="I1246" s="514"/>
      <c r="J1246" s="514"/>
      <c r="K1246" s="514"/>
    </row>
    <row r="1247" spans="4:11" s="216" customFormat="1" ht="15" customHeight="1" x14ac:dyDescent="0.25">
      <c r="D1247" s="219"/>
      <c r="F1247" s="514"/>
      <c r="G1247" s="514"/>
      <c r="H1247" s="514"/>
      <c r="I1247" s="514"/>
      <c r="J1247" s="514"/>
      <c r="K1247" s="514"/>
    </row>
    <row r="1248" spans="4:11" s="216" customFormat="1" ht="15" customHeight="1" x14ac:dyDescent="0.25">
      <c r="D1248" s="219"/>
      <c r="F1248" s="514"/>
      <c r="G1248" s="514"/>
      <c r="H1248" s="514"/>
      <c r="I1248" s="514"/>
      <c r="J1248" s="514"/>
      <c r="K1248" s="514"/>
    </row>
    <row r="1249" spans="4:11" s="216" customFormat="1" ht="15" customHeight="1" x14ac:dyDescent="0.25">
      <c r="D1249" s="219"/>
      <c r="F1249" s="514"/>
      <c r="G1249" s="514"/>
      <c r="H1249" s="514"/>
      <c r="I1249" s="514"/>
      <c r="J1249" s="514"/>
      <c r="K1249" s="514"/>
    </row>
    <row r="1250" spans="4:11" s="216" customFormat="1" ht="15" customHeight="1" x14ac:dyDescent="0.25">
      <c r="D1250" s="219"/>
      <c r="F1250" s="514"/>
      <c r="G1250" s="514"/>
      <c r="H1250" s="514"/>
      <c r="I1250" s="514"/>
      <c r="J1250" s="514"/>
      <c r="K1250" s="514"/>
    </row>
    <row r="1251" spans="4:11" s="216" customFormat="1" ht="15" customHeight="1" x14ac:dyDescent="0.25">
      <c r="D1251" s="219"/>
      <c r="F1251" s="514"/>
      <c r="G1251" s="514"/>
      <c r="H1251" s="514"/>
      <c r="I1251" s="514"/>
      <c r="J1251" s="514"/>
      <c r="K1251" s="514"/>
    </row>
    <row r="1252" spans="4:11" s="216" customFormat="1" ht="15" customHeight="1" x14ac:dyDescent="0.25">
      <c r="D1252" s="219"/>
      <c r="F1252" s="514"/>
      <c r="G1252" s="514"/>
      <c r="H1252" s="514"/>
      <c r="I1252" s="514"/>
      <c r="J1252" s="514"/>
      <c r="K1252" s="514"/>
    </row>
    <row r="1253" spans="4:11" s="216" customFormat="1" ht="15" customHeight="1" x14ac:dyDescent="0.25">
      <c r="D1253" s="219"/>
      <c r="F1253" s="514"/>
      <c r="G1253" s="514"/>
      <c r="H1253" s="514"/>
      <c r="I1253" s="514"/>
      <c r="J1253" s="514"/>
      <c r="K1253" s="514"/>
    </row>
    <row r="1254" spans="4:11" s="216" customFormat="1" ht="15" customHeight="1" x14ac:dyDescent="0.25">
      <c r="D1254" s="219"/>
      <c r="F1254" s="514"/>
      <c r="G1254" s="514"/>
      <c r="H1254" s="514"/>
      <c r="I1254" s="514"/>
      <c r="J1254" s="514"/>
      <c r="K1254" s="514"/>
    </row>
    <row r="1255" spans="4:11" s="216" customFormat="1" ht="15" customHeight="1" x14ac:dyDescent="0.25">
      <c r="D1255" s="219"/>
      <c r="F1255" s="514"/>
      <c r="G1255" s="514"/>
      <c r="H1255" s="514"/>
      <c r="I1255" s="514"/>
      <c r="J1255" s="514"/>
      <c r="K1255" s="514"/>
    </row>
    <row r="1256" spans="4:11" s="216" customFormat="1" ht="15" customHeight="1" x14ac:dyDescent="0.25">
      <c r="D1256" s="219"/>
      <c r="F1256" s="514"/>
      <c r="G1256" s="514"/>
      <c r="H1256" s="514"/>
      <c r="I1256" s="514"/>
      <c r="J1256" s="514"/>
      <c r="K1256" s="514"/>
    </row>
    <row r="1257" spans="4:11" s="216" customFormat="1" ht="15" customHeight="1" x14ac:dyDescent="0.25">
      <c r="D1257" s="219"/>
      <c r="F1257" s="514"/>
      <c r="G1257" s="514"/>
      <c r="H1257" s="514"/>
      <c r="I1257" s="514"/>
      <c r="J1257" s="514"/>
      <c r="K1257" s="514"/>
    </row>
    <row r="1258" spans="4:11" s="216" customFormat="1" ht="15" customHeight="1" x14ac:dyDescent="0.25">
      <c r="D1258" s="219"/>
      <c r="F1258" s="514"/>
      <c r="G1258" s="514"/>
      <c r="H1258" s="514"/>
      <c r="I1258" s="514"/>
      <c r="J1258" s="514"/>
      <c r="K1258" s="514"/>
    </row>
    <row r="1259" spans="4:11" s="216" customFormat="1" ht="15" customHeight="1" x14ac:dyDescent="0.25">
      <c r="D1259" s="219"/>
      <c r="F1259" s="514"/>
      <c r="G1259" s="514"/>
      <c r="H1259" s="514"/>
      <c r="I1259" s="514"/>
      <c r="J1259" s="514"/>
      <c r="K1259" s="514"/>
    </row>
    <row r="1260" spans="4:11" s="216" customFormat="1" ht="15" customHeight="1" x14ac:dyDescent="0.25">
      <c r="D1260" s="219"/>
      <c r="F1260" s="514"/>
      <c r="G1260" s="514"/>
      <c r="H1260" s="514"/>
      <c r="I1260" s="514"/>
      <c r="J1260" s="514"/>
      <c r="K1260" s="514"/>
    </row>
    <row r="1261" spans="4:11" s="216" customFormat="1" ht="15" customHeight="1" x14ac:dyDescent="0.25">
      <c r="D1261" s="219"/>
      <c r="F1261" s="514"/>
      <c r="G1261" s="514"/>
      <c r="H1261" s="514"/>
      <c r="I1261" s="514"/>
      <c r="J1261" s="514"/>
      <c r="K1261" s="514"/>
    </row>
    <row r="1262" spans="4:11" s="216" customFormat="1" ht="15" customHeight="1" x14ac:dyDescent="0.25">
      <c r="D1262" s="219"/>
      <c r="F1262" s="514"/>
      <c r="G1262" s="514"/>
      <c r="H1262" s="514"/>
      <c r="I1262" s="514"/>
      <c r="J1262" s="514"/>
      <c r="K1262" s="514"/>
    </row>
    <row r="1263" spans="4:11" s="216" customFormat="1" ht="15" customHeight="1" x14ac:dyDescent="0.25">
      <c r="D1263" s="219"/>
      <c r="F1263" s="514"/>
      <c r="G1263" s="514"/>
      <c r="H1263" s="514"/>
      <c r="I1263" s="514"/>
      <c r="J1263" s="514"/>
      <c r="K1263" s="514"/>
    </row>
    <row r="1264" spans="4:11" s="216" customFormat="1" ht="15" customHeight="1" x14ac:dyDescent="0.25">
      <c r="D1264" s="219"/>
      <c r="F1264" s="514"/>
      <c r="G1264" s="514"/>
      <c r="H1264" s="514"/>
      <c r="I1264" s="514"/>
      <c r="J1264" s="514"/>
      <c r="K1264" s="514"/>
    </row>
    <row r="1265" spans="4:11" s="216" customFormat="1" ht="15" customHeight="1" x14ac:dyDescent="0.25">
      <c r="D1265" s="219"/>
      <c r="F1265" s="514"/>
      <c r="G1265" s="514"/>
      <c r="H1265" s="514"/>
      <c r="I1265" s="514"/>
      <c r="J1265" s="514"/>
      <c r="K1265" s="514"/>
    </row>
    <row r="1266" spans="4:11" s="216" customFormat="1" ht="15" customHeight="1" x14ac:dyDescent="0.25">
      <c r="D1266" s="219"/>
      <c r="F1266" s="514"/>
      <c r="G1266" s="514"/>
      <c r="H1266" s="514"/>
      <c r="I1266" s="514"/>
      <c r="J1266" s="514"/>
      <c r="K1266" s="514"/>
    </row>
    <row r="1267" spans="4:11" s="216" customFormat="1" ht="15" customHeight="1" x14ac:dyDescent="0.25">
      <c r="D1267" s="219"/>
      <c r="F1267" s="514"/>
      <c r="G1267" s="514"/>
      <c r="H1267" s="514"/>
      <c r="I1267" s="514"/>
      <c r="J1267" s="514"/>
      <c r="K1267" s="514"/>
    </row>
    <row r="1268" spans="4:11" s="216" customFormat="1" ht="15" customHeight="1" x14ac:dyDescent="0.25">
      <c r="D1268" s="219"/>
      <c r="F1268" s="514"/>
      <c r="G1268" s="514"/>
      <c r="H1268" s="514"/>
      <c r="I1268" s="514"/>
      <c r="J1268" s="514"/>
      <c r="K1268" s="514"/>
    </row>
    <row r="1269" spans="4:11" s="216" customFormat="1" ht="15" customHeight="1" x14ac:dyDescent="0.25">
      <c r="D1269" s="219"/>
      <c r="F1269" s="514"/>
      <c r="G1269" s="514"/>
      <c r="H1269" s="514"/>
      <c r="I1269" s="514"/>
      <c r="J1269" s="514"/>
      <c r="K1269" s="514"/>
    </row>
    <row r="1270" spans="4:11" s="216" customFormat="1" ht="15" customHeight="1" x14ac:dyDescent="0.25">
      <c r="D1270" s="219"/>
      <c r="F1270" s="514"/>
      <c r="G1270" s="514"/>
      <c r="H1270" s="514"/>
      <c r="I1270" s="514"/>
      <c r="J1270" s="514"/>
      <c r="K1270" s="514"/>
    </row>
    <row r="1271" spans="4:11" s="216" customFormat="1" ht="15" customHeight="1" x14ac:dyDescent="0.25">
      <c r="D1271" s="219"/>
      <c r="F1271" s="514"/>
      <c r="G1271" s="514"/>
      <c r="H1271" s="514"/>
      <c r="I1271" s="514"/>
      <c r="J1271" s="514"/>
      <c r="K1271" s="514"/>
    </row>
    <row r="1272" spans="4:11" s="216" customFormat="1" ht="15" customHeight="1" x14ac:dyDescent="0.25">
      <c r="D1272" s="219"/>
      <c r="F1272" s="514"/>
      <c r="G1272" s="514"/>
      <c r="H1272" s="514"/>
      <c r="I1272" s="514"/>
      <c r="J1272" s="514"/>
      <c r="K1272" s="514"/>
    </row>
    <row r="1273" spans="4:11" s="216" customFormat="1" ht="15" customHeight="1" x14ac:dyDescent="0.25">
      <c r="D1273" s="219"/>
      <c r="F1273" s="514"/>
      <c r="G1273" s="514"/>
      <c r="H1273" s="514"/>
      <c r="I1273" s="514"/>
      <c r="J1273" s="514"/>
      <c r="K1273" s="514"/>
    </row>
    <row r="1274" spans="4:11" s="216" customFormat="1" ht="15" customHeight="1" x14ac:dyDescent="0.25">
      <c r="D1274" s="219"/>
      <c r="F1274" s="514"/>
      <c r="G1274" s="514"/>
      <c r="H1274" s="514"/>
      <c r="I1274" s="514"/>
      <c r="J1274" s="514"/>
      <c r="K1274" s="514"/>
    </row>
    <row r="1275" spans="4:11" s="216" customFormat="1" ht="15" customHeight="1" x14ac:dyDescent="0.25">
      <c r="D1275" s="219"/>
      <c r="F1275" s="514"/>
      <c r="G1275" s="514"/>
      <c r="H1275" s="514"/>
      <c r="I1275" s="514"/>
      <c r="J1275" s="514"/>
      <c r="K1275" s="514"/>
    </row>
    <row r="1276" spans="4:11" s="216" customFormat="1" ht="15" customHeight="1" x14ac:dyDescent="0.25">
      <c r="D1276" s="219"/>
      <c r="F1276" s="514"/>
      <c r="G1276" s="514"/>
      <c r="H1276" s="514"/>
      <c r="I1276" s="514"/>
      <c r="J1276" s="514"/>
      <c r="K1276" s="514"/>
    </row>
    <row r="1277" spans="4:11" s="216" customFormat="1" ht="15" customHeight="1" x14ac:dyDescent="0.25">
      <c r="D1277" s="219"/>
      <c r="F1277" s="514"/>
      <c r="G1277" s="514"/>
      <c r="H1277" s="514"/>
      <c r="I1277" s="514"/>
      <c r="J1277" s="514"/>
      <c r="K1277" s="514"/>
    </row>
    <row r="1278" spans="4:11" s="216" customFormat="1" ht="15" customHeight="1" x14ac:dyDescent="0.25">
      <c r="D1278" s="219"/>
      <c r="F1278" s="514"/>
      <c r="G1278" s="514"/>
      <c r="H1278" s="514"/>
      <c r="I1278" s="514"/>
      <c r="J1278" s="514"/>
      <c r="K1278" s="514"/>
    </row>
    <row r="1279" spans="4:11" s="216" customFormat="1" ht="15" customHeight="1" x14ac:dyDescent="0.25">
      <c r="D1279" s="219"/>
      <c r="F1279" s="514"/>
      <c r="G1279" s="514"/>
      <c r="H1279" s="514"/>
      <c r="I1279" s="514"/>
      <c r="J1279" s="514"/>
      <c r="K1279" s="514"/>
    </row>
    <row r="1280" spans="4:11" s="216" customFormat="1" ht="15" customHeight="1" x14ac:dyDescent="0.25">
      <c r="D1280" s="219"/>
      <c r="F1280" s="514"/>
      <c r="G1280" s="514"/>
      <c r="H1280" s="514"/>
      <c r="I1280" s="514"/>
      <c r="J1280" s="514"/>
      <c r="K1280" s="514"/>
    </row>
    <row r="1281" spans="4:11" s="216" customFormat="1" ht="15" customHeight="1" x14ac:dyDescent="0.25">
      <c r="D1281" s="219"/>
      <c r="F1281" s="514"/>
      <c r="G1281" s="514"/>
      <c r="H1281" s="514"/>
      <c r="I1281" s="514"/>
      <c r="J1281" s="514"/>
      <c r="K1281" s="514"/>
    </row>
    <row r="1282" spans="4:11" s="216" customFormat="1" ht="15" customHeight="1" x14ac:dyDescent="0.25">
      <c r="D1282" s="219"/>
      <c r="F1282" s="514"/>
      <c r="G1282" s="514"/>
      <c r="H1282" s="514"/>
      <c r="I1282" s="514"/>
      <c r="J1282" s="514"/>
      <c r="K1282" s="514"/>
    </row>
    <row r="1283" spans="4:11" s="216" customFormat="1" ht="15" customHeight="1" x14ac:dyDescent="0.25">
      <c r="D1283" s="219"/>
      <c r="F1283" s="514"/>
      <c r="G1283" s="514"/>
      <c r="H1283" s="514"/>
      <c r="I1283" s="514"/>
      <c r="J1283" s="514"/>
      <c r="K1283" s="514"/>
    </row>
    <row r="1284" spans="4:11" s="216" customFormat="1" ht="15" customHeight="1" x14ac:dyDescent="0.25">
      <c r="D1284" s="219"/>
      <c r="F1284" s="514"/>
      <c r="G1284" s="514"/>
      <c r="H1284" s="514"/>
      <c r="I1284" s="514"/>
      <c r="J1284" s="514"/>
      <c r="K1284" s="514"/>
    </row>
    <row r="1285" spans="4:11" s="216" customFormat="1" ht="15" customHeight="1" x14ac:dyDescent="0.25">
      <c r="D1285" s="219"/>
      <c r="F1285" s="514"/>
      <c r="G1285" s="514"/>
      <c r="H1285" s="514"/>
      <c r="I1285" s="514"/>
      <c r="J1285" s="514"/>
      <c r="K1285" s="514"/>
    </row>
    <row r="1286" spans="4:11" s="216" customFormat="1" ht="15" customHeight="1" x14ac:dyDescent="0.25">
      <c r="D1286" s="219"/>
      <c r="F1286" s="514"/>
      <c r="G1286" s="514"/>
      <c r="H1286" s="514"/>
      <c r="I1286" s="514"/>
      <c r="J1286" s="514"/>
      <c r="K1286" s="514"/>
    </row>
    <row r="1287" spans="4:11" s="216" customFormat="1" ht="15" customHeight="1" x14ac:dyDescent="0.25">
      <c r="D1287" s="219"/>
      <c r="F1287" s="514"/>
      <c r="G1287" s="514"/>
      <c r="H1287" s="514"/>
      <c r="I1287" s="514"/>
      <c r="J1287" s="514"/>
      <c r="K1287" s="514"/>
    </row>
    <row r="1288" spans="4:11" s="216" customFormat="1" ht="15" customHeight="1" x14ac:dyDescent="0.25">
      <c r="D1288" s="219"/>
      <c r="F1288" s="514"/>
      <c r="G1288" s="514"/>
      <c r="H1288" s="514"/>
      <c r="I1288" s="514"/>
      <c r="J1288" s="514"/>
      <c r="K1288" s="514"/>
    </row>
    <row r="1289" spans="4:11" s="216" customFormat="1" ht="15" customHeight="1" x14ac:dyDescent="0.25">
      <c r="D1289" s="219"/>
      <c r="F1289" s="514"/>
      <c r="G1289" s="514"/>
      <c r="H1289" s="514"/>
      <c r="I1289" s="514"/>
      <c r="J1289" s="514"/>
      <c r="K1289" s="514"/>
    </row>
    <row r="1290" spans="4:11" s="216" customFormat="1" ht="15" customHeight="1" x14ac:dyDescent="0.25">
      <c r="D1290" s="219"/>
      <c r="F1290" s="514"/>
      <c r="G1290" s="514"/>
      <c r="H1290" s="514"/>
      <c r="I1290" s="514"/>
      <c r="J1290" s="514"/>
      <c r="K1290" s="514"/>
    </row>
    <row r="1291" spans="4:11" s="216" customFormat="1" ht="15" customHeight="1" x14ac:dyDescent="0.25">
      <c r="D1291" s="219"/>
      <c r="F1291" s="514"/>
      <c r="G1291" s="514"/>
      <c r="H1291" s="514"/>
      <c r="I1291" s="514"/>
      <c r="J1291" s="514"/>
      <c r="K1291" s="514"/>
    </row>
    <row r="1292" spans="4:11" s="216" customFormat="1" ht="15" customHeight="1" x14ac:dyDescent="0.25">
      <c r="D1292" s="219"/>
      <c r="F1292" s="514"/>
      <c r="G1292" s="514"/>
      <c r="H1292" s="514"/>
      <c r="I1292" s="514"/>
      <c r="J1292" s="514"/>
      <c r="K1292" s="514"/>
    </row>
    <row r="1293" spans="4:11" s="216" customFormat="1" ht="15" customHeight="1" x14ac:dyDescent="0.25">
      <c r="D1293" s="219"/>
      <c r="F1293" s="514"/>
      <c r="G1293" s="514"/>
      <c r="H1293" s="514"/>
      <c r="I1293" s="514"/>
      <c r="J1293" s="514"/>
      <c r="K1293" s="514"/>
    </row>
    <row r="1294" spans="4:11" s="216" customFormat="1" ht="15" customHeight="1" x14ac:dyDescent="0.25">
      <c r="D1294" s="219"/>
      <c r="F1294" s="514"/>
      <c r="G1294" s="514"/>
      <c r="H1294" s="514"/>
      <c r="I1294" s="514"/>
      <c r="J1294" s="514"/>
      <c r="K1294" s="514"/>
    </row>
    <row r="1295" spans="4:11" s="216" customFormat="1" ht="15" customHeight="1" x14ac:dyDescent="0.25">
      <c r="D1295" s="219"/>
      <c r="F1295" s="514"/>
      <c r="G1295" s="514"/>
      <c r="H1295" s="514"/>
      <c r="I1295" s="514"/>
      <c r="J1295" s="514"/>
      <c r="K1295" s="514"/>
    </row>
    <row r="1296" spans="4:11" s="216" customFormat="1" ht="15" customHeight="1" x14ac:dyDescent="0.25">
      <c r="D1296" s="219"/>
      <c r="F1296" s="514"/>
      <c r="G1296" s="514"/>
      <c r="H1296" s="514"/>
      <c r="I1296" s="514"/>
      <c r="J1296" s="514"/>
      <c r="K1296" s="514"/>
    </row>
    <row r="1297" spans="4:11" s="216" customFormat="1" ht="15" customHeight="1" x14ac:dyDescent="0.25">
      <c r="D1297" s="219"/>
      <c r="F1297" s="514"/>
      <c r="G1297" s="514"/>
      <c r="H1297" s="514"/>
      <c r="I1297" s="514"/>
      <c r="J1297" s="514"/>
      <c r="K1297" s="514"/>
    </row>
    <row r="1298" spans="4:11" s="216" customFormat="1" ht="15" customHeight="1" x14ac:dyDescent="0.25">
      <c r="D1298" s="219"/>
      <c r="F1298" s="514"/>
      <c r="G1298" s="514"/>
      <c r="H1298" s="514"/>
      <c r="I1298" s="514"/>
      <c r="J1298" s="514"/>
      <c r="K1298" s="514"/>
    </row>
    <row r="1299" spans="4:11" s="216" customFormat="1" ht="15" customHeight="1" x14ac:dyDescent="0.25">
      <c r="D1299" s="219"/>
      <c r="F1299" s="514"/>
      <c r="G1299" s="514"/>
      <c r="H1299" s="514"/>
      <c r="I1299" s="514"/>
      <c r="J1299" s="514"/>
      <c r="K1299" s="514"/>
    </row>
    <row r="1300" spans="4:11" s="216" customFormat="1" ht="15" customHeight="1" x14ac:dyDescent="0.25">
      <c r="D1300" s="219"/>
      <c r="F1300" s="514"/>
      <c r="G1300" s="514"/>
      <c r="H1300" s="514"/>
      <c r="I1300" s="514"/>
      <c r="J1300" s="514"/>
      <c r="K1300" s="514"/>
    </row>
    <row r="1301" spans="4:11" s="216" customFormat="1" ht="15" customHeight="1" x14ac:dyDescent="0.25">
      <c r="D1301" s="219"/>
      <c r="F1301" s="514"/>
      <c r="G1301" s="514"/>
      <c r="H1301" s="514"/>
      <c r="I1301" s="514"/>
      <c r="J1301" s="514"/>
      <c r="K1301" s="514"/>
    </row>
    <row r="1302" spans="4:11" s="216" customFormat="1" ht="15" customHeight="1" x14ac:dyDescent="0.25">
      <c r="D1302" s="219"/>
      <c r="F1302" s="514"/>
      <c r="G1302" s="514"/>
      <c r="H1302" s="514"/>
      <c r="I1302" s="514"/>
      <c r="J1302" s="514"/>
      <c r="K1302" s="514"/>
    </row>
    <row r="1303" spans="4:11" s="216" customFormat="1" ht="15" customHeight="1" x14ac:dyDescent="0.25">
      <c r="D1303" s="219"/>
      <c r="F1303" s="514"/>
      <c r="G1303" s="514"/>
      <c r="H1303" s="514"/>
      <c r="I1303" s="514"/>
      <c r="J1303" s="514"/>
      <c r="K1303" s="514"/>
    </row>
    <row r="1304" spans="4:11" s="216" customFormat="1" ht="15" customHeight="1" x14ac:dyDescent="0.25">
      <c r="D1304" s="219"/>
      <c r="F1304" s="514"/>
      <c r="G1304" s="514"/>
      <c r="H1304" s="514"/>
      <c r="I1304" s="514"/>
      <c r="J1304" s="514"/>
      <c r="K1304" s="514"/>
    </row>
    <row r="1305" spans="4:11" s="216" customFormat="1" ht="15" customHeight="1" x14ac:dyDescent="0.25">
      <c r="D1305" s="219"/>
      <c r="F1305" s="514"/>
      <c r="G1305" s="514"/>
      <c r="H1305" s="514"/>
      <c r="I1305" s="514"/>
      <c r="J1305" s="514"/>
      <c r="K1305" s="514"/>
    </row>
    <row r="1306" spans="4:11" s="216" customFormat="1" ht="15" customHeight="1" x14ac:dyDescent="0.25">
      <c r="D1306" s="219"/>
      <c r="F1306" s="514"/>
      <c r="G1306" s="514"/>
      <c r="H1306" s="514"/>
      <c r="I1306" s="514"/>
      <c r="J1306" s="514"/>
      <c r="K1306" s="514"/>
    </row>
    <row r="1307" spans="4:11" s="216" customFormat="1" ht="15" customHeight="1" x14ac:dyDescent="0.25">
      <c r="D1307" s="219"/>
      <c r="F1307" s="514"/>
      <c r="G1307" s="514"/>
      <c r="H1307" s="514"/>
      <c r="I1307" s="514"/>
      <c r="J1307" s="514"/>
      <c r="K1307" s="514"/>
    </row>
    <row r="1308" spans="4:11" s="216" customFormat="1" ht="15" customHeight="1" x14ac:dyDescent="0.25">
      <c r="D1308" s="219"/>
      <c r="F1308" s="514"/>
      <c r="G1308" s="514"/>
      <c r="H1308" s="514"/>
      <c r="I1308" s="514"/>
      <c r="J1308" s="514"/>
      <c r="K1308" s="514"/>
    </row>
    <row r="1309" spans="4:11" s="216" customFormat="1" ht="15" customHeight="1" x14ac:dyDescent="0.25">
      <c r="D1309" s="219"/>
      <c r="F1309" s="514"/>
      <c r="G1309" s="514"/>
      <c r="H1309" s="514"/>
      <c r="I1309" s="514"/>
      <c r="J1309" s="514"/>
      <c r="K1309" s="514"/>
    </row>
    <row r="1310" spans="4:11" s="216" customFormat="1" ht="15" customHeight="1" x14ac:dyDescent="0.25">
      <c r="D1310" s="219"/>
      <c r="F1310" s="514"/>
      <c r="G1310" s="514"/>
      <c r="H1310" s="514"/>
      <c r="I1310" s="514"/>
      <c r="J1310" s="514"/>
      <c r="K1310" s="514"/>
    </row>
    <row r="1311" spans="4:11" s="216" customFormat="1" ht="15" customHeight="1" x14ac:dyDescent="0.25">
      <c r="D1311" s="219"/>
      <c r="F1311" s="514"/>
      <c r="G1311" s="514"/>
      <c r="H1311" s="514"/>
      <c r="I1311" s="514"/>
      <c r="J1311" s="514"/>
      <c r="K1311" s="514"/>
    </row>
    <row r="1312" spans="4:11" s="216" customFormat="1" ht="15" customHeight="1" x14ac:dyDescent="0.25">
      <c r="D1312" s="219"/>
      <c r="F1312" s="514"/>
      <c r="G1312" s="514"/>
      <c r="H1312" s="514"/>
      <c r="I1312" s="514"/>
      <c r="J1312" s="514"/>
      <c r="K1312" s="514"/>
    </row>
    <row r="1313" spans="4:11" s="216" customFormat="1" ht="15" customHeight="1" x14ac:dyDescent="0.25">
      <c r="D1313" s="219"/>
      <c r="F1313" s="514"/>
      <c r="G1313" s="514"/>
      <c r="H1313" s="514"/>
      <c r="I1313" s="514"/>
      <c r="J1313" s="514"/>
      <c r="K1313" s="514"/>
    </row>
    <row r="1314" spans="4:11" s="216" customFormat="1" ht="15" customHeight="1" x14ac:dyDescent="0.25">
      <c r="D1314" s="219"/>
      <c r="F1314" s="514"/>
      <c r="G1314" s="514"/>
      <c r="H1314" s="514"/>
      <c r="I1314" s="514"/>
      <c r="J1314" s="514"/>
      <c r="K1314" s="514"/>
    </row>
    <row r="1315" spans="4:11" s="216" customFormat="1" ht="15" customHeight="1" x14ac:dyDescent="0.25">
      <c r="D1315" s="219"/>
      <c r="F1315" s="514"/>
      <c r="G1315" s="514"/>
      <c r="H1315" s="514"/>
      <c r="I1315" s="514"/>
      <c r="J1315" s="514"/>
      <c r="K1315" s="514"/>
    </row>
    <row r="1316" spans="4:11" s="216" customFormat="1" ht="15" customHeight="1" x14ac:dyDescent="0.25">
      <c r="D1316" s="219"/>
      <c r="F1316" s="514"/>
      <c r="G1316" s="514"/>
      <c r="H1316" s="514"/>
      <c r="I1316" s="514"/>
      <c r="J1316" s="514"/>
      <c r="K1316" s="514"/>
    </row>
    <row r="1317" spans="4:11" s="216" customFormat="1" ht="15" customHeight="1" x14ac:dyDescent="0.25">
      <c r="D1317" s="219"/>
      <c r="F1317" s="514"/>
      <c r="G1317" s="514"/>
      <c r="H1317" s="514"/>
      <c r="I1317" s="514"/>
      <c r="J1317" s="514"/>
      <c r="K1317" s="514"/>
    </row>
    <row r="1318" spans="4:11" s="216" customFormat="1" ht="15" customHeight="1" x14ac:dyDescent="0.25">
      <c r="D1318" s="219"/>
      <c r="F1318" s="514"/>
      <c r="G1318" s="514"/>
      <c r="H1318" s="514"/>
      <c r="I1318" s="514"/>
      <c r="J1318" s="514"/>
      <c r="K1318" s="514"/>
    </row>
    <row r="1319" spans="4:11" s="216" customFormat="1" ht="15" customHeight="1" x14ac:dyDescent="0.25">
      <c r="D1319" s="219"/>
      <c r="F1319" s="514"/>
      <c r="G1319" s="514"/>
      <c r="H1319" s="514"/>
      <c r="I1319" s="514"/>
      <c r="J1319" s="514"/>
      <c r="K1319" s="514"/>
    </row>
    <row r="1320" spans="4:11" s="216" customFormat="1" ht="15" customHeight="1" x14ac:dyDescent="0.25">
      <c r="D1320" s="219"/>
      <c r="F1320" s="514"/>
      <c r="G1320" s="514"/>
      <c r="H1320" s="514"/>
      <c r="I1320" s="514"/>
      <c r="J1320" s="514"/>
      <c r="K1320" s="514"/>
    </row>
    <row r="1321" spans="4:11" s="216" customFormat="1" ht="15" customHeight="1" x14ac:dyDescent="0.25">
      <c r="D1321" s="219"/>
      <c r="F1321" s="514"/>
      <c r="G1321" s="514"/>
      <c r="H1321" s="514"/>
      <c r="I1321" s="514"/>
      <c r="J1321" s="514"/>
      <c r="K1321" s="514"/>
    </row>
    <row r="1322" spans="4:11" s="216" customFormat="1" ht="15" customHeight="1" x14ac:dyDescent="0.25">
      <c r="D1322" s="219"/>
      <c r="F1322" s="514"/>
      <c r="G1322" s="514"/>
      <c r="H1322" s="514"/>
      <c r="I1322" s="514"/>
      <c r="J1322" s="514"/>
      <c r="K1322" s="514"/>
    </row>
    <row r="1323" spans="4:11" s="216" customFormat="1" ht="15" customHeight="1" x14ac:dyDescent="0.25">
      <c r="D1323" s="219"/>
      <c r="F1323" s="514"/>
      <c r="G1323" s="514"/>
      <c r="H1323" s="514"/>
      <c r="I1323" s="514"/>
      <c r="J1323" s="514"/>
      <c r="K1323" s="514"/>
    </row>
    <row r="1324" spans="4:11" s="216" customFormat="1" ht="15" customHeight="1" x14ac:dyDescent="0.25">
      <c r="D1324" s="219"/>
      <c r="F1324" s="514"/>
      <c r="G1324" s="514"/>
      <c r="H1324" s="514"/>
      <c r="I1324" s="514"/>
      <c r="J1324" s="514"/>
      <c r="K1324" s="514"/>
    </row>
    <row r="1325" spans="4:11" s="216" customFormat="1" ht="15" customHeight="1" x14ac:dyDescent="0.25">
      <c r="D1325" s="219"/>
      <c r="F1325" s="514"/>
      <c r="G1325" s="514"/>
      <c r="H1325" s="514"/>
      <c r="I1325" s="514"/>
      <c r="J1325" s="514"/>
      <c r="K1325" s="514"/>
    </row>
    <row r="1326" spans="4:11" s="216" customFormat="1" ht="15" customHeight="1" x14ac:dyDescent="0.25">
      <c r="D1326" s="219"/>
      <c r="F1326" s="514"/>
      <c r="G1326" s="514"/>
      <c r="H1326" s="514"/>
      <c r="I1326" s="514"/>
      <c r="J1326" s="514"/>
      <c r="K1326" s="514"/>
    </row>
    <row r="1327" spans="4:11" s="216" customFormat="1" ht="15" customHeight="1" x14ac:dyDescent="0.25">
      <c r="D1327" s="219"/>
      <c r="F1327" s="514"/>
      <c r="G1327" s="514"/>
      <c r="H1327" s="514"/>
      <c r="I1327" s="514"/>
      <c r="J1327" s="514"/>
      <c r="K1327" s="514"/>
    </row>
    <row r="1328" spans="4:11" s="216" customFormat="1" ht="15" customHeight="1" x14ac:dyDescent="0.25">
      <c r="D1328" s="219"/>
      <c r="F1328" s="514"/>
      <c r="G1328" s="514"/>
      <c r="H1328" s="514"/>
      <c r="I1328" s="514"/>
      <c r="J1328" s="514"/>
      <c r="K1328" s="514"/>
    </row>
    <row r="1329" spans="4:11" s="216" customFormat="1" ht="15" customHeight="1" x14ac:dyDescent="0.25">
      <c r="D1329" s="219"/>
      <c r="F1329" s="514"/>
      <c r="G1329" s="514"/>
      <c r="H1329" s="514"/>
      <c r="I1329" s="514"/>
      <c r="J1329" s="514"/>
      <c r="K1329" s="514"/>
    </row>
    <row r="1330" spans="4:11" s="216" customFormat="1" ht="15" customHeight="1" x14ac:dyDescent="0.25">
      <c r="D1330" s="219"/>
      <c r="F1330" s="514"/>
      <c r="G1330" s="514"/>
      <c r="H1330" s="514"/>
      <c r="I1330" s="514"/>
      <c r="J1330" s="514"/>
      <c r="K1330" s="514"/>
    </row>
    <row r="1331" spans="4:11" s="216" customFormat="1" ht="15" customHeight="1" x14ac:dyDescent="0.25">
      <c r="D1331" s="219"/>
      <c r="F1331" s="514"/>
      <c r="G1331" s="514"/>
      <c r="H1331" s="514"/>
      <c r="I1331" s="514"/>
      <c r="J1331" s="514"/>
      <c r="K1331" s="514"/>
    </row>
    <row r="1332" spans="4:11" s="216" customFormat="1" ht="15" customHeight="1" x14ac:dyDescent="0.25">
      <c r="D1332" s="219"/>
      <c r="F1332" s="514"/>
      <c r="G1332" s="514"/>
      <c r="H1332" s="514"/>
      <c r="I1332" s="514"/>
      <c r="J1332" s="514"/>
      <c r="K1332" s="514"/>
    </row>
    <row r="1333" spans="4:11" s="216" customFormat="1" ht="15" customHeight="1" x14ac:dyDescent="0.25">
      <c r="D1333" s="219"/>
      <c r="F1333" s="514"/>
      <c r="G1333" s="514"/>
      <c r="H1333" s="514"/>
      <c r="I1333" s="514"/>
      <c r="J1333" s="514"/>
      <c r="K1333" s="514"/>
    </row>
    <row r="1334" spans="4:11" s="216" customFormat="1" ht="15" customHeight="1" x14ac:dyDescent="0.25">
      <c r="D1334" s="219"/>
      <c r="F1334" s="514"/>
      <c r="G1334" s="514"/>
      <c r="H1334" s="514"/>
      <c r="I1334" s="514"/>
      <c r="J1334" s="514"/>
      <c r="K1334" s="514"/>
    </row>
    <row r="1335" spans="4:11" s="216" customFormat="1" ht="15" customHeight="1" x14ac:dyDescent="0.25">
      <c r="D1335" s="219"/>
      <c r="F1335" s="514"/>
      <c r="G1335" s="514"/>
      <c r="H1335" s="514"/>
      <c r="I1335" s="514"/>
      <c r="J1335" s="514"/>
      <c r="K1335" s="514"/>
    </row>
    <row r="1336" spans="4:11" s="216" customFormat="1" ht="15" customHeight="1" x14ac:dyDescent="0.25">
      <c r="D1336" s="219"/>
      <c r="F1336" s="514"/>
      <c r="G1336" s="514"/>
      <c r="H1336" s="514"/>
      <c r="I1336" s="514"/>
      <c r="J1336" s="514"/>
      <c r="K1336" s="514"/>
    </row>
    <row r="1337" spans="4:11" s="216" customFormat="1" ht="15" customHeight="1" x14ac:dyDescent="0.25">
      <c r="D1337" s="219"/>
      <c r="F1337" s="514"/>
      <c r="G1337" s="514"/>
      <c r="H1337" s="514"/>
      <c r="I1337" s="514"/>
      <c r="J1337" s="514"/>
      <c r="K1337" s="514"/>
    </row>
    <row r="1338" spans="4:11" s="216" customFormat="1" ht="15" customHeight="1" x14ac:dyDescent="0.25">
      <c r="D1338" s="219"/>
      <c r="F1338" s="514"/>
      <c r="G1338" s="514"/>
      <c r="H1338" s="514"/>
      <c r="I1338" s="514"/>
      <c r="J1338" s="514"/>
      <c r="K1338" s="514"/>
    </row>
    <row r="1339" spans="4:11" s="216" customFormat="1" ht="15" customHeight="1" x14ac:dyDescent="0.25">
      <c r="D1339" s="219"/>
      <c r="F1339" s="514"/>
      <c r="G1339" s="514"/>
      <c r="H1339" s="514"/>
      <c r="I1339" s="514"/>
      <c r="J1339" s="514"/>
      <c r="K1339" s="514"/>
    </row>
    <row r="1340" spans="4:11" s="216" customFormat="1" ht="15" customHeight="1" x14ac:dyDescent="0.25">
      <c r="D1340" s="219"/>
      <c r="F1340" s="514"/>
      <c r="G1340" s="514"/>
      <c r="H1340" s="514"/>
      <c r="I1340" s="514"/>
      <c r="J1340" s="514"/>
      <c r="K1340" s="514"/>
    </row>
    <row r="1341" spans="4:11" s="216" customFormat="1" ht="15" customHeight="1" x14ac:dyDescent="0.25">
      <c r="D1341" s="219"/>
      <c r="F1341" s="514"/>
      <c r="G1341" s="514"/>
      <c r="H1341" s="514"/>
      <c r="I1341" s="514"/>
      <c r="J1341" s="514"/>
      <c r="K1341" s="514"/>
    </row>
    <row r="1342" spans="4:11" s="216" customFormat="1" ht="15" customHeight="1" x14ac:dyDescent="0.25">
      <c r="D1342" s="219"/>
      <c r="F1342" s="514"/>
      <c r="G1342" s="514"/>
      <c r="H1342" s="514"/>
      <c r="I1342" s="514"/>
      <c r="J1342" s="514"/>
      <c r="K1342" s="514"/>
    </row>
    <row r="1343" spans="4:11" s="216" customFormat="1" ht="15" customHeight="1" x14ac:dyDescent="0.25">
      <c r="D1343" s="219"/>
      <c r="F1343" s="514"/>
      <c r="G1343" s="514"/>
      <c r="H1343" s="514"/>
      <c r="I1343" s="514"/>
      <c r="J1343" s="514"/>
      <c r="K1343" s="514"/>
    </row>
    <row r="1344" spans="4:11" s="216" customFormat="1" ht="15" customHeight="1" x14ac:dyDescent="0.25">
      <c r="D1344" s="219"/>
      <c r="F1344" s="514"/>
      <c r="G1344" s="514"/>
      <c r="H1344" s="514"/>
      <c r="I1344" s="514"/>
      <c r="J1344" s="514"/>
      <c r="K1344" s="514"/>
    </row>
    <row r="1345" spans="4:11" s="216" customFormat="1" ht="15" customHeight="1" x14ac:dyDescent="0.25">
      <c r="D1345" s="219"/>
      <c r="F1345" s="514"/>
      <c r="G1345" s="514"/>
      <c r="H1345" s="514"/>
      <c r="I1345" s="514"/>
      <c r="J1345" s="514"/>
      <c r="K1345" s="514"/>
    </row>
    <row r="1346" spans="4:11" s="216" customFormat="1" ht="15" customHeight="1" x14ac:dyDescent="0.25">
      <c r="D1346" s="219"/>
      <c r="F1346" s="514"/>
      <c r="G1346" s="514"/>
      <c r="H1346" s="514"/>
      <c r="I1346" s="514"/>
      <c r="J1346" s="514"/>
      <c r="K1346" s="514"/>
    </row>
    <row r="1347" spans="4:11" s="216" customFormat="1" ht="15" customHeight="1" x14ac:dyDescent="0.25">
      <c r="D1347" s="219"/>
      <c r="F1347" s="514"/>
      <c r="G1347" s="514"/>
      <c r="H1347" s="514"/>
      <c r="I1347" s="514"/>
      <c r="J1347" s="514"/>
      <c r="K1347" s="514"/>
    </row>
    <row r="1348" spans="4:11" s="216" customFormat="1" ht="15" customHeight="1" x14ac:dyDescent="0.25">
      <c r="D1348" s="219"/>
      <c r="F1348" s="514"/>
      <c r="G1348" s="514"/>
      <c r="H1348" s="514"/>
      <c r="I1348" s="514"/>
      <c r="J1348" s="514"/>
      <c r="K1348" s="514"/>
    </row>
    <row r="1349" spans="4:11" s="216" customFormat="1" ht="15" customHeight="1" x14ac:dyDescent="0.25">
      <c r="D1349" s="219"/>
      <c r="F1349" s="514"/>
      <c r="G1349" s="514"/>
      <c r="H1349" s="514"/>
      <c r="I1349" s="514"/>
      <c r="J1349" s="514"/>
      <c r="K1349" s="514"/>
    </row>
    <row r="1350" spans="4:11" s="216" customFormat="1" ht="15" customHeight="1" x14ac:dyDescent="0.25">
      <c r="D1350" s="219"/>
      <c r="F1350" s="514"/>
      <c r="G1350" s="514"/>
      <c r="H1350" s="514"/>
      <c r="I1350" s="514"/>
      <c r="J1350" s="514"/>
      <c r="K1350" s="514"/>
    </row>
    <row r="1351" spans="4:11" s="216" customFormat="1" ht="15" customHeight="1" x14ac:dyDescent="0.25">
      <c r="D1351" s="219"/>
      <c r="F1351" s="514"/>
      <c r="G1351" s="514"/>
      <c r="H1351" s="514"/>
      <c r="I1351" s="514"/>
      <c r="J1351" s="514"/>
      <c r="K1351" s="514"/>
    </row>
    <row r="1352" spans="4:11" s="216" customFormat="1" ht="15" customHeight="1" x14ac:dyDescent="0.25">
      <c r="D1352" s="219"/>
      <c r="F1352" s="514"/>
      <c r="G1352" s="514"/>
      <c r="H1352" s="514"/>
      <c r="I1352" s="514"/>
      <c r="J1352" s="514"/>
      <c r="K1352" s="514"/>
    </row>
    <row r="1353" spans="4:11" s="216" customFormat="1" ht="15" customHeight="1" x14ac:dyDescent="0.25">
      <c r="D1353" s="219"/>
      <c r="F1353" s="514"/>
      <c r="G1353" s="514"/>
      <c r="H1353" s="514"/>
      <c r="I1353" s="514"/>
      <c r="J1353" s="514"/>
      <c r="K1353" s="514"/>
    </row>
    <row r="1354" spans="4:11" s="216" customFormat="1" ht="15" customHeight="1" x14ac:dyDescent="0.25">
      <c r="D1354" s="219"/>
      <c r="F1354" s="514"/>
      <c r="G1354" s="514"/>
      <c r="H1354" s="514"/>
      <c r="I1354" s="514"/>
      <c r="J1354" s="514"/>
      <c r="K1354" s="514"/>
    </row>
    <row r="1355" spans="4:11" s="216" customFormat="1" ht="15" customHeight="1" x14ac:dyDescent="0.25">
      <c r="D1355" s="219"/>
      <c r="F1355" s="514"/>
      <c r="G1355" s="514"/>
      <c r="H1355" s="514"/>
      <c r="I1355" s="514"/>
      <c r="J1355" s="514"/>
      <c r="K1355" s="514"/>
    </row>
    <row r="1356" spans="4:11" s="216" customFormat="1" ht="15" customHeight="1" x14ac:dyDescent="0.25">
      <c r="D1356" s="219"/>
      <c r="F1356" s="514"/>
      <c r="G1356" s="514"/>
      <c r="H1356" s="514"/>
      <c r="I1356" s="514"/>
      <c r="J1356" s="514"/>
      <c r="K1356" s="514"/>
    </row>
    <row r="1357" spans="4:11" s="216" customFormat="1" ht="15" customHeight="1" x14ac:dyDescent="0.25">
      <c r="D1357" s="219"/>
      <c r="F1357" s="514"/>
      <c r="G1357" s="514"/>
      <c r="H1357" s="514"/>
      <c r="I1357" s="514"/>
      <c r="J1357" s="514"/>
      <c r="K1357" s="514"/>
    </row>
    <row r="1358" spans="4:11" s="216" customFormat="1" ht="15" customHeight="1" x14ac:dyDescent="0.25">
      <c r="D1358" s="219"/>
      <c r="F1358" s="514"/>
      <c r="G1358" s="514"/>
      <c r="H1358" s="514"/>
      <c r="I1358" s="514"/>
      <c r="J1358" s="514"/>
      <c r="K1358" s="514"/>
    </row>
    <row r="1359" spans="4:11" s="216" customFormat="1" ht="15" customHeight="1" x14ac:dyDescent="0.25">
      <c r="D1359" s="219"/>
      <c r="F1359" s="514"/>
      <c r="G1359" s="514"/>
      <c r="H1359" s="514"/>
      <c r="I1359" s="514"/>
      <c r="J1359" s="514"/>
      <c r="K1359" s="514"/>
    </row>
    <row r="1360" spans="4:11" s="216" customFormat="1" ht="15" customHeight="1" x14ac:dyDescent="0.25">
      <c r="D1360" s="219"/>
      <c r="F1360" s="514"/>
      <c r="G1360" s="514"/>
      <c r="H1360" s="514"/>
      <c r="I1360" s="514"/>
      <c r="J1360" s="514"/>
      <c r="K1360" s="514"/>
    </row>
    <row r="1361" spans="4:11" s="216" customFormat="1" ht="15" customHeight="1" x14ac:dyDescent="0.25">
      <c r="D1361" s="219"/>
      <c r="F1361" s="514"/>
      <c r="G1361" s="514"/>
      <c r="H1361" s="514"/>
      <c r="I1361" s="514"/>
      <c r="J1361" s="514"/>
      <c r="K1361" s="514"/>
    </row>
    <row r="1362" spans="4:11" s="216" customFormat="1" ht="15" customHeight="1" x14ac:dyDescent="0.25">
      <c r="D1362" s="219"/>
      <c r="F1362" s="514"/>
      <c r="G1362" s="514"/>
      <c r="H1362" s="514"/>
      <c r="I1362" s="514"/>
      <c r="J1362" s="514"/>
      <c r="K1362" s="514"/>
    </row>
    <row r="1363" spans="4:11" s="216" customFormat="1" ht="15" customHeight="1" x14ac:dyDescent="0.25">
      <c r="D1363" s="219"/>
      <c r="F1363" s="514"/>
      <c r="G1363" s="514"/>
      <c r="H1363" s="514"/>
      <c r="I1363" s="514"/>
      <c r="J1363" s="514"/>
      <c r="K1363" s="514"/>
    </row>
    <row r="1364" spans="4:11" s="216" customFormat="1" ht="15" customHeight="1" x14ac:dyDescent="0.25">
      <c r="D1364" s="219"/>
      <c r="F1364" s="514"/>
      <c r="G1364" s="514"/>
      <c r="H1364" s="514"/>
      <c r="I1364" s="514"/>
      <c r="J1364" s="514"/>
      <c r="K1364" s="514"/>
    </row>
    <row r="1365" spans="4:11" s="216" customFormat="1" ht="15" customHeight="1" x14ac:dyDescent="0.25">
      <c r="D1365" s="219"/>
      <c r="F1365" s="514"/>
      <c r="G1365" s="514"/>
      <c r="H1365" s="514"/>
      <c r="I1365" s="514"/>
      <c r="J1365" s="514"/>
      <c r="K1365" s="514"/>
    </row>
    <row r="1366" spans="4:11" s="216" customFormat="1" ht="15" customHeight="1" x14ac:dyDescent="0.25">
      <c r="D1366" s="219"/>
      <c r="F1366" s="514"/>
      <c r="G1366" s="514"/>
      <c r="H1366" s="514"/>
      <c r="I1366" s="514"/>
      <c r="J1366" s="514"/>
      <c r="K1366" s="514"/>
    </row>
    <row r="1367" spans="4:11" s="216" customFormat="1" ht="15" customHeight="1" x14ac:dyDescent="0.25">
      <c r="D1367" s="219"/>
      <c r="F1367" s="514"/>
      <c r="G1367" s="514"/>
      <c r="H1367" s="514"/>
      <c r="I1367" s="514"/>
      <c r="J1367" s="514"/>
      <c r="K1367" s="514"/>
    </row>
    <row r="1368" spans="4:11" s="216" customFormat="1" ht="15" customHeight="1" x14ac:dyDescent="0.25">
      <c r="D1368" s="219"/>
      <c r="F1368" s="514"/>
      <c r="G1368" s="514"/>
      <c r="H1368" s="514"/>
      <c r="I1368" s="514"/>
      <c r="J1368" s="514"/>
      <c r="K1368" s="514"/>
    </row>
    <row r="1369" spans="4:11" s="216" customFormat="1" ht="15" customHeight="1" x14ac:dyDescent="0.25">
      <c r="D1369" s="219"/>
      <c r="F1369" s="514"/>
      <c r="G1369" s="514"/>
      <c r="H1369" s="514"/>
      <c r="I1369" s="514"/>
      <c r="J1369" s="514"/>
      <c r="K1369" s="514"/>
    </row>
    <row r="1370" spans="4:11" s="216" customFormat="1" ht="15" customHeight="1" x14ac:dyDescent="0.25">
      <c r="D1370" s="219"/>
      <c r="F1370" s="514"/>
      <c r="G1370" s="514"/>
      <c r="H1370" s="514"/>
      <c r="I1370" s="514"/>
      <c r="J1370" s="514"/>
      <c r="K1370" s="514"/>
    </row>
    <row r="1371" spans="4:11" s="216" customFormat="1" ht="15" customHeight="1" x14ac:dyDescent="0.25">
      <c r="D1371" s="219"/>
      <c r="F1371" s="514"/>
      <c r="G1371" s="514"/>
      <c r="H1371" s="514"/>
      <c r="I1371" s="514"/>
      <c r="J1371" s="514"/>
      <c r="K1371" s="514"/>
    </row>
    <row r="1372" spans="4:11" s="216" customFormat="1" ht="15" customHeight="1" x14ac:dyDescent="0.25">
      <c r="D1372" s="219"/>
      <c r="F1372" s="514"/>
      <c r="G1372" s="514"/>
      <c r="H1372" s="514"/>
      <c r="I1372" s="514"/>
      <c r="J1372" s="514"/>
      <c r="K1372" s="514"/>
    </row>
    <row r="1373" spans="4:11" s="216" customFormat="1" ht="15" customHeight="1" x14ac:dyDescent="0.25">
      <c r="D1373" s="219"/>
      <c r="F1373" s="514"/>
      <c r="G1373" s="514"/>
      <c r="H1373" s="514"/>
      <c r="I1373" s="514"/>
      <c r="J1373" s="514"/>
      <c r="K1373" s="514"/>
    </row>
    <row r="1374" spans="4:11" s="216" customFormat="1" ht="15" customHeight="1" x14ac:dyDescent="0.25">
      <c r="D1374" s="219"/>
      <c r="F1374" s="514"/>
      <c r="G1374" s="514"/>
      <c r="H1374" s="514"/>
      <c r="I1374" s="514"/>
      <c r="J1374" s="514"/>
      <c r="K1374" s="514"/>
    </row>
    <row r="1375" spans="4:11" s="216" customFormat="1" ht="15" customHeight="1" x14ac:dyDescent="0.25">
      <c r="D1375" s="219"/>
      <c r="F1375" s="514"/>
      <c r="G1375" s="514"/>
      <c r="H1375" s="514"/>
      <c r="I1375" s="514"/>
      <c r="J1375" s="514"/>
      <c r="K1375" s="514"/>
    </row>
    <row r="1376" spans="4:11" s="216" customFormat="1" ht="15" customHeight="1" x14ac:dyDescent="0.25">
      <c r="D1376" s="219"/>
      <c r="F1376" s="514"/>
      <c r="G1376" s="514"/>
      <c r="H1376" s="514"/>
      <c r="I1376" s="514"/>
      <c r="J1376" s="514"/>
      <c r="K1376" s="514"/>
    </row>
    <row r="1377" spans="4:11" s="216" customFormat="1" ht="15" customHeight="1" x14ac:dyDescent="0.25">
      <c r="D1377" s="219"/>
      <c r="F1377" s="514"/>
      <c r="G1377" s="514"/>
      <c r="H1377" s="514"/>
      <c r="I1377" s="514"/>
      <c r="J1377" s="514"/>
      <c r="K1377" s="514"/>
    </row>
    <row r="1378" spans="4:11" s="216" customFormat="1" ht="15" customHeight="1" x14ac:dyDescent="0.25">
      <c r="D1378" s="219"/>
      <c r="F1378" s="514"/>
      <c r="G1378" s="514"/>
      <c r="H1378" s="514"/>
      <c r="I1378" s="514"/>
      <c r="J1378" s="514"/>
      <c r="K1378" s="514"/>
    </row>
    <row r="1379" spans="4:11" s="216" customFormat="1" ht="15" customHeight="1" x14ac:dyDescent="0.25">
      <c r="D1379" s="219"/>
      <c r="F1379" s="514"/>
      <c r="G1379" s="514"/>
      <c r="H1379" s="514"/>
      <c r="I1379" s="514"/>
      <c r="J1379" s="514"/>
      <c r="K1379" s="514"/>
    </row>
    <row r="1380" spans="4:11" s="216" customFormat="1" ht="15" customHeight="1" x14ac:dyDescent="0.25">
      <c r="D1380" s="219"/>
      <c r="F1380" s="514"/>
      <c r="G1380" s="514"/>
      <c r="H1380" s="514"/>
      <c r="I1380" s="514"/>
      <c r="J1380" s="514"/>
      <c r="K1380" s="514"/>
    </row>
    <row r="1381" spans="4:11" s="216" customFormat="1" ht="15" customHeight="1" x14ac:dyDescent="0.25">
      <c r="D1381" s="219"/>
      <c r="F1381" s="514"/>
      <c r="G1381" s="514"/>
      <c r="H1381" s="514"/>
      <c r="I1381" s="514"/>
      <c r="J1381" s="514"/>
      <c r="K1381" s="514"/>
    </row>
    <row r="1382" spans="4:11" s="216" customFormat="1" ht="15" customHeight="1" x14ac:dyDescent="0.25">
      <c r="D1382" s="219"/>
      <c r="F1382" s="514"/>
      <c r="G1382" s="514"/>
      <c r="H1382" s="514"/>
      <c r="I1382" s="514"/>
      <c r="J1382" s="514"/>
      <c r="K1382" s="514"/>
    </row>
    <row r="1383" spans="4:11" s="216" customFormat="1" ht="15" customHeight="1" x14ac:dyDescent="0.25">
      <c r="D1383" s="219"/>
      <c r="F1383" s="514"/>
      <c r="G1383" s="514"/>
      <c r="H1383" s="514"/>
      <c r="I1383" s="514"/>
      <c r="J1383" s="514"/>
      <c r="K1383" s="514"/>
    </row>
    <row r="1384" spans="4:11" s="216" customFormat="1" ht="15" customHeight="1" x14ac:dyDescent="0.25">
      <c r="D1384" s="219"/>
      <c r="F1384" s="514"/>
      <c r="G1384" s="514"/>
      <c r="H1384" s="514"/>
      <c r="I1384" s="514"/>
      <c r="J1384" s="514"/>
      <c r="K1384" s="514"/>
    </row>
    <row r="1385" spans="4:11" s="216" customFormat="1" ht="15" customHeight="1" x14ac:dyDescent="0.25">
      <c r="D1385" s="219"/>
      <c r="F1385" s="514"/>
      <c r="G1385" s="514"/>
      <c r="H1385" s="514"/>
      <c r="I1385" s="514"/>
      <c r="J1385" s="514"/>
      <c r="K1385" s="514"/>
    </row>
    <row r="1386" spans="4:11" s="216" customFormat="1" ht="15" customHeight="1" x14ac:dyDescent="0.25">
      <c r="D1386" s="219"/>
      <c r="F1386" s="514"/>
      <c r="G1386" s="514"/>
      <c r="H1386" s="514"/>
      <c r="I1386" s="514"/>
      <c r="J1386" s="514"/>
      <c r="K1386" s="514"/>
    </row>
    <row r="1387" spans="4:11" s="216" customFormat="1" ht="15" customHeight="1" x14ac:dyDescent="0.25">
      <c r="D1387" s="219"/>
      <c r="F1387" s="514"/>
      <c r="G1387" s="514"/>
      <c r="H1387" s="514"/>
      <c r="I1387" s="514"/>
      <c r="J1387" s="514"/>
      <c r="K1387" s="514"/>
    </row>
    <row r="1388" spans="4:11" s="216" customFormat="1" ht="15" customHeight="1" x14ac:dyDescent="0.25">
      <c r="D1388" s="219"/>
      <c r="F1388" s="514"/>
      <c r="G1388" s="514"/>
      <c r="H1388" s="514"/>
      <c r="I1388" s="514"/>
      <c r="J1388" s="514"/>
      <c r="K1388" s="514"/>
    </row>
    <row r="1389" spans="4:11" s="216" customFormat="1" ht="15" customHeight="1" x14ac:dyDescent="0.25">
      <c r="D1389" s="219"/>
      <c r="F1389" s="514"/>
      <c r="G1389" s="514"/>
      <c r="H1389" s="514"/>
      <c r="I1389" s="514"/>
      <c r="J1389" s="514"/>
      <c r="K1389" s="514"/>
    </row>
    <row r="1390" spans="4:11" s="216" customFormat="1" ht="15" customHeight="1" x14ac:dyDescent="0.25">
      <c r="D1390" s="219"/>
      <c r="F1390" s="514"/>
      <c r="G1390" s="514"/>
      <c r="H1390" s="514"/>
      <c r="I1390" s="514"/>
      <c r="J1390" s="514"/>
      <c r="K1390" s="514"/>
    </row>
    <row r="1391" spans="4:11" s="216" customFormat="1" ht="15" customHeight="1" x14ac:dyDescent="0.25">
      <c r="D1391" s="219"/>
      <c r="F1391" s="514"/>
      <c r="G1391" s="514"/>
      <c r="H1391" s="514"/>
      <c r="I1391" s="514"/>
      <c r="J1391" s="514"/>
      <c r="K1391" s="514"/>
    </row>
    <row r="1392" spans="4:11" s="216" customFormat="1" ht="15" customHeight="1" x14ac:dyDescent="0.25">
      <c r="D1392" s="219"/>
      <c r="F1392" s="514"/>
      <c r="G1392" s="514"/>
      <c r="H1392" s="514"/>
      <c r="I1392" s="514"/>
      <c r="J1392" s="514"/>
      <c r="K1392" s="514"/>
    </row>
    <row r="1393" spans="4:11" s="216" customFormat="1" ht="15" customHeight="1" x14ac:dyDescent="0.25">
      <c r="D1393" s="219"/>
      <c r="F1393" s="514"/>
      <c r="G1393" s="514"/>
      <c r="H1393" s="514"/>
      <c r="I1393" s="514"/>
      <c r="J1393" s="514"/>
      <c r="K1393" s="514"/>
    </row>
    <row r="1394" spans="4:11" s="216" customFormat="1" ht="15" customHeight="1" x14ac:dyDescent="0.25">
      <c r="D1394" s="219"/>
      <c r="F1394" s="514"/>
      <c r="G1394" s="514"/>
      <c r="H1394" s="514"/>
      <c r="I1394" s="514"/>
      <c r="J1394" s="514"/>
      <c r="K1394" s="514"/>
    </row>
    <row r="1395" spans="4:11" s="216" customFormat="1" ht="15" customHeight="1" x14ac:dyDescent="0.25">
      <c r="D1395" s="219"/>
      <c r="F1395" s="514"/>
      <c r="G1395" s="514"/>
      <c r="H1395" s="514"/>
      <c r="I1395" s="514"/>
      <c r="J1395" s="514"/>
      <c r="K1395" s="514"/>
    </row>
    <row r="1396" spans="4:11" s="216" customFormat="1" ht="15" customHeight="1" x14ac:dyDescent="0.25">
      <c r="D1396" s="219"/>
      <c r="F1396" s="514"/>
      <c r="G1396" s="514"/>
      <c r="H1396" s="514"/>
      <c r="I1396" s="514"/>
      <c r="J1396" s="514"/>
      <c r="K1396" s="514"/>
    </row>
    <row r="1397" spans="4:11" s="216" customFormat="1" ht="15" customHeight="1" x14ac:dyDescent="0.25">
      <c r="D1397" s="219"/>
      <c r="F1397" s="514"/>
      <c r="G1397" s="514"/>
      <c r="H1397" s="514"/>
      <c r="I1397" s="514"/>
      <c r="J1397" s="514"/>
      <c r="K1397" s="514"/>
    </row>
    <row r="1398" spans="4:11" s="216" customFormat="1" ht="15" customHeight="1" x14ac:dyDescent="0.25">
      <c r="D1398" s="219"/>
      <c r="F1398" s="514"/>
      <c r="G1398" s="514"/>
      <c r="H1398" s="514"/>
      <c r="I1398" s="514"/>
      <c r="J1398" s="514"/>
      <c r="K1398" s="514"/>
    </row>
    <row r="1399" spans="4:11" s="216" customFormat="1" ht="15" customHeight="1" x14ac:dyDescent="0.25">
      <c r="D1399" s="219"/>
      <c r="F1399" s="514"/>
      <c r="G1399" s="514"/>
      <c r="H1399" s="514"/>
      <c r="I1399" s="514"/>
      <c r="J1399" s="514"/>
      <c r="K1399" s="514"/>
    </row>
    <row r="1400" spans="4:11" s="216" customFormat="1" ht="15" customHeight="1" x14ac:dyDescent="0.25">
      <c r="D1400" s="219"/>
      <c r="F1400" s="514"/>
      <c r="G1400" s="514"/>
      <c r="H1400" s="514"/>
      <c r="I1400" s="514"/>
      <c r="J1400" s="514"/>
      <c r="K1400" s="514"/>
    </row>
    <row r="1401" spans="4:11" s="216" customFormat="1" ht="15" customHeight="1" x14ac:dyDescent="0.25">
      <c r="D1401" s="219"/>
      <c r="F1401" s="514"/>
      <c r="G1401" s="514"/>
      <c r="H1401" s="514"/>
      <c r="I1401" s="514"/>
      <c r="J1401" s="514"/>
      <c r="K1401" s="514"/>
    </row>
    <row r="1402" spans="4:11" s="216" customFormat="1" ht="15" customHeight="1" x14ac:dyDescent="0.25">
      <c r="D1402" s="219"/>
      <c r="F1402" s="514"/>
      <c r="G1402" s="514"/>
      <c r="H1402" s="514"/>
      <c r="I1402" s="514"/>
      <c r="J1402" s="514"/>
      <c r="K1402" s="514"/>
    </row>
    <row r="1403" spans="4:11" s="216" customFormat="1" ht="15" customHeight="1" x14ac:dyDescent="0.25">
      <c r="D1403" s="219"/>
      <c r="F1403" s="514"/>
      <c r="G1403" s="514"/>
      <c r="H1403" s="514"/>
      <c r="I1403" s="514"/>
      <c r="J1403" s="514"/>
      <c r="K1403" s="514"/>
    </row>
    <row r="1404" spans="4:11" s="216" customFormat="1" ht="15" customHeight="1" x14ac:dyDescent="0.25">
      <c r="D1404" s="219"/>
      <c r="F1404" s="514"/>
      <c r="G1404" s="514"/>
      <c r="H1404" s="514"/>
      <c r="I1404" s="514"/>
      <c r="J1404" s="514"/>
      <c r="K1404" s="514"/>
    </row>
    <row r="1405" spans="4:11" s="216" customFormat="1" ht="15" customHeight="1" x14ac:dyDescent="0.25">
      <c r="D1405" s="219"/>
      <c r="F1405" s="514"/>
      <c r="G1405" s="514"/>
      <c r="H1405" s="514"/>
      <c r="I1405" s="514"/>
      <c r="J1405" s="514"/>
      <c r="K1405" s="514"/>
    </row>
    <row r="1406" spans="4:11" s="216" customFormat="1" ht="15" customHeight="1" x14ac:dyDescent="0.25">
      <c r="D1406" s="219"/>
      <c r="F1406" s="514"/>
      <c r="G1406" s="514"/>
      <c r="H1406" s="514"/>
      <c r="I1406" s="514"/>
      <c r="J1406" s="514"/>
      <c r="K1406" s="514"/>
    </row>
    <row r="1407" spans="4:11" s="216" customFormat="1" ht="15" customHeight="1" x14ac:dyDescent="0.25">
      <c r="D1407" s="219"/>
      <c r="F1407" s="514"/>
      <c r="G1407" s="514"/>
      <c r="H1407" s="514"/>
      <c r="I1407" s="514"/>
      <c r="J1407" s="514"/>
      <c r="K1407" s="514"/>
    </row>
    <row r="1408" spans="4:11" s="216" customFormat="1" ht="15" customHeight="1" x14ac:dyDescent="0.25">
      <c r="D1408" s="219"/>
      <c r="F1408" s="514"/>
      <c r="G1408" s="514"/>
      <c r="H1408" s="514"/>
      <c r="I1408" s="514"/>
      <c r="J1408" s="514"/>
      <c r="K1408" s="514"/>
    </row>
    <row r="1409" spans="4:11" s="216" customFormat="1" ht="15" customHeight="1" x14ac:dyDescent="0.25">
      <c r="D1409" s="219"/>
      <c r="F1409" s="514"/>
      <c r="G1409" s="514"/>
      <c r="H1409" s="514"/>
      <c r="I1409" s="514"/>
      <c r="J1409" s="514"/>
      <c r="K1409" s="514"/>
    </row>
    <row r="1410" spans="4:11" s="216" customFormat="1" ht="15" customHeight="1" x14ac:dyDescent="0.25">
      <c r="D1410" s="219"/>
      <c r="F1410" s="514"/>
      <c r="G1410" s="514"/>
      <c r="H1410" s="514"/>
      <c r="I1410" s="514"/>
      <c r="J1410" s="514"/>
      <c r="K1410" s="514"/>
    </row>
    <row r="1411" spans="4:11" s="216" customFormat="1" ht="15" customHeight="1" x14ac:dyDescent="0.25">
      <c r="D1411" s="219"/>
      <c r="F1411" s="514"/>
      <c r="G1411" s="514"/>
      <c r="H1411" s="514"/>
      <c r="I1411" s="514"/>
      <c r="J1411" s="514"/>
      <c r="K1411" s="514"/>
    </row>
    <row r="1412" spans="4:11" s="216" customFormat="1" ht="15" customHeight="1" x14ac:dyDescent="0.25">
      <c r="D1412" s="219"/>
      <c r="F1412" s="514"/>
      <c r="G1412" s="514"/>
      <c r="H1412" s="514"/>
      <c r="I1412" s="514"/>
      <c r="J1412" s="514"/>
      <c r="K1412" s="514"/>
    </row>
    <row r="1413" spans="4:11" s="216" customFormat="1" ht="15" customHeight="1" x14ac:dyDescent="0.25">
      <c r="D1413" s="219"/>
      <c r="F1413" s="514"/>
      <c r="G1413" s="514"/>
      <c r="H1413" s="514"/>
      <c r="I1413" s="514"/>
      <c r="J1413" s="514"/>
      <c r="K1413" s="514"/>
    </row>
    <row r="1414" spans="4:11" s="216" customFormat="1" ht="15" customHeight="1" x14ac:dyDescent="0.25">
      <c r="D1414" s="219"/>
      <c r="F1414" s="514"/>
      <c r="G1414" s="514"/>
      <c r="H1414" s="514"/>
      <c r="I1414" s="514"/>
      <c r="J1414" s="514"/>
      <c r="K1414" s="514"/>
    </row>
    <row r="1415" spans="4:11" s="216" customFormat="1" ht="15" customHeight="1" x14ac:dyDescent="0.25">
      <c r="D1415" s="219"/>
      <c r="F1415" s="514"/>
      <c r="G1415" s="514"/>
      <c r="H1415" s="514"/>
      <c r="I1415" s="514"/>
      <c r="J1415" s="514"/>
      <c r="K1415" s="514"/>
    </row>
    <row r="1416" spans="4:11" s="216" customFormat="1" ht="15" customHeight="1" x14ac:dyDescent="0.25">
      <c r="D1416" s="219"/>
      <c r="F1416" s="514"/>
      <c r="G1416" s="514"/>
      <c r="H1416" s="514"/>
      <c r="I1416" s="514"/>
      <c r="J1416" s="514"/>
      <c r="K1416" s="514"/>
    </row>
    <row r="1417" spans="4:11" s="216" customFormat="1" ht="15" customHeight="1" x14ac:dyDescent="0.25">
      <c r="D1417" s="219"/>
      <c r="F1417" s="514"/>
      <c r="G1417" s="514"/>
      <c r="H1417" s="514"/>
      <c r="I1417" s="514"/>
      <c r="J1417" s="514"/>
      <c r="K1417" s="514"/>
    </row>
    <row r="1418" spans="4:11" s="216" customFormat="1" ht="15" customHeight="1" x14ac:dyDescent="0.25">
      <c r="D1418" s="219"/>
      <c r="F1418" s="514"/>
      <c r="G1418" s="514"/>
      <c r="H1418" s="514"/>
      <c r="I1418" s="514"/>
      <c r="J1418" s="514"/>
      <c r="K1418" s="514"/>
    </row>
    <row r="1419" spans="4:11" s="216" customFormat="1" ht="15" customHeight="1" x14ac:dyDescent="0.25">
      <c r="D1419" s="219"/>
      <c r="F1419" s="514"/>
      <c r="G1419" s="514"/>
      <c r="H1419" s="514"/>
      <c r="I1419" s="514"/>
      <c r="J1419" s="514"/>
      <c r="K1419" s="514"/>
    </row>
    <row r="1420" spans="4:11" s="216" customFormat="1" ht="15" customHeight="1" x14ac:dyDescent="0.25">
      <c r="D1420" s="219"/>
      <c r="F1420" s="514"/>
      <c r="G1420" s="514"/>
      <c r="H1420" s="514"/>
      <c r="I1420" s="514"/>
      <c r="J1420" s="514"/>
      <c r="K1420" s="514"/>
    </row>
    <row r="1421" spans="4:11" s="216" customFormat="1" ht="15" customHeight="1" x14ac:dyDescent="0.25">
      <c r="D1421" s="219"/>
      <c r="F1421" s="514"/>
      <c r="G1421" s="514"/>
      <c r="H1421" s="514"/>
      <c r="I1421" s="514"/>
      <c r="J1421" s="514"/>
      <c r="K1421" s="514"/>
    </row>
    <row r="1422" spans="4:11" s="216" customFormat="1" ht="15" customHeight="1" x14ac:dyDescent="0.25">
      <c r="D1422" s="219"/>
      <c r="F1422" s="514"/>
      <c r="G1422" s="514"/>
      <c r="H1422" s="514"/>
      <c r="I1422" s="514"/>
      <c r="J1422" s="514"/>
      <c r="K1422" s="514"/>
    </row>
    <row r="1423" spans="4:11" s="216" customFormat="1" ht="15" customHeight="1" x14ac:dyDescent="0.25">
      <c r="D1423" s="219"/>
      <c r="F1423" s="514"/>
      <c r="G1423" s="514"/>
      <c r="H1423" s="514"/>
      <c r="I1423" s="514"/>
      <c r="J1423" s="514"/>
      <c r="K1423" s="514"/>
    </row>
    <row r="1424" spans="4:11" s="216" customFormat="1" ht="15" customHeight="1" x14ac:dyDescent="0.25">
      <c r="D1424" s="219"/>
      <c r="F1424" s="514"/>
      <c r="G1424" s="514"/>
      <c r="H1424" s="514"/>
      <c r="I1424" s="514"/>
      <c r="J1424" s="514"/>
      <c r="K1424" s="514"/>
    </row>
    <row r="1425" spans="4:11" s="216" customFormat="1" ht="15" customHeight="1" x14ac:dyDescent="0.25">
      <c r="D1425" s="219"/>
      <c r="F1425" s="514"/>
      <c r="G1425" s="514"/>
      <c r="H1425" s="514"/>
      <c r="I1425" s="514"/>
      <c r="J1425" s="514"/>
      <c r="K1425" s="514"/>
    </row>
    <row r="1426" spans="4:11" s="216" customFormat="1" ht="15" customHeight="1" x14ac:dyDescent="0.25">
      <c r="D1426" s="219"/>
      <c r="F1426" s="514"/>
      <c r="G1426" s="514"/>
      <c r="H1426" s="514"/>
      <c r="I1426" s="514"/>
      <c r="J1426" s="514"/>
      <c r="K1426" s="514"/>
    </row>
    <row r="1427" spans="4:11" s="216" customFormat="1" ht="15" customHeight="1" x14ac:dyDescent="0.25">
      <c r="D1427" s="219"/>
      <c r="F1427" s="514"/>
      <c r="G1427" s="514"/>
      <c r="H1427" s="514"/>
      <c r="I1427" s="514"/>
      <c r="J1427" s="514"/>
      <c r="K1427" s="514"/>
    </row>
    <row r="1428" spans="4:11" s="216" customFormat="1" ht="15" customHeight="1" x14ac:dyDescent="0.25">
      <c r="D1428" s="219"/>
      <c r="F1428" s="514"/>
      <c r="G1428" s="514"/>
      <c r="H1428" s="514"/>
      <c r="I1428" s="514"/>
      <c r="J1428" s="514"/>
      <c r="K1428" s="514"/>
    </row>
    <row r="1429" spans="4:11" s="216" customFormat="1" ht="15" customHeight="1" x14ac:dyDescent="0.25">
      <c r="D1429" s="219"/>
      <c r="F1429" s="514"/>
      <c r="G1429" s="514"/>
      <c r="H1429" s="514"/>
      <c r="I1429" s="514"/>
      <c r="J1429" s="514"/>
      <c r="K1429" s="514"/>
    </row>
    <row r="1430" spans="4:11" s="216" customFormat="1" ht="15" customHeight="1" x14ac:dyDescent="0.25">
      <c r="D1430" s="219"/>
      <c r="F1430" s="514"/>
      <c r="G1430" s="514"/>
      <c r="H1430" s="514"/>
      <c r="I1430" s="514"/>
      <c r="J1430" s="514"/>
      <c r="K1430" s="514"/>
    </row>
    <row r="1431" spans="4:11" s="216" customFormat="1" ht="15" customHeight="1" x14ac:dyDescent="0.25">
      <c r="D1431" s="219"/>
      <c r="F1431" s="514"/>
      <c r="G1431" s="514"/>
      <c r="H1431" s="514"/>
      <c r="I1431" s="514"/>
      <c r="J1431" s="514"/>
      <c r="K1431" s="514"/>
    </row>
    <row r="1432" spans="4:11" s="216" customFormat="1" ht="15" customHeight="1" x14ac:dyDescent="0.25">
      <c r="D1432" s="219"/>
      <c r="F1432" s="514"/>
      <c r="G1432" s="514"/>
      <c r="H1432" s="514"/>
      <c r="I1432" s="514"/>
      <c r="J1432" s="514"/>
      <c r="K1432" s="514"/>
    </row>
    <row r="1433" spans="4:11" s="216" customFormat="1" ht="15" customHeight="1" x14ac:dyDescent="0.25">
      <c r="D1433" s="219"/>
      <c r="F1433" s="514"/>
      <c r="G1433" s="514"/>
      <c r="H1433" s="514"/>
      <c r="I1433" s="514"/>
      <c r="J1433" s="514"/>
      <c r="K1433" s="514"/>
    </row>
    <row r="1434" spans="4:11" s="216" customFormat="1" ht="15" customHeight="1" x14ac:dyDescent="0.25">
      <c r="D1434" s="219"/>
      <c r="F1434" s="514"/>
      <c r="G1434" s="514"/>
      <c r="H1434" s="514"/>
      <c r="I1434" s="514"/>
      <c r="J1434" s="514"/>
      <c r="K1434" s="514"/>
    </row>
    <row r="1435" spans="4:11" s="216" customFormat="1" ht="15" customHeight="1" x14ac:dyDescent="0.25">
      <c r="D1435" s="219"/>
      <c r="F1435" s="514"/>
      <c r="G1435" s="514"/>
      <c r="H1435" s="514"/>
      <c r="I1435" s="514"/>
      <c r="J1435" s="514"/>
      <c r="K1435" s="514"/>
    </row>
    <row r="1436" spans="4:11" s="216" customFormat="1" ht="15" customHeight="1" x14ac:dyDescent="0.25">
      <c r="D1436" s="219"/>
      <c r="F1436" s="514"/>
      <c r="G1436" s="514"/>
      <c r="H1436" s="514"/>
      <c r="I1436" s="514"/>
      <c r="J1436" s="514"/>
      <c r="K1436" s="514"/>
    </row>
    <row r="1437" spans="4:11" s="216" customFormat="1" ht="15" customHeight="1" x14ac:dyDescent="0.25">
      <c r="D1437" s="219"/>
      <c r="F1437" s="514"/>
      <c r="G1437" s="514"/>
      <c r="H1437" s="514"/>
      <c r="I1437" s="514"/>
      <c r="J1437" s="514"/>
      <c r="K1437" s="514"/>
    </row>
    <row r="1438" spans="4:11" s="216" customFormat="1" ht="15" customHeight="1" x14ac:dyDescent="0.25">
      <c r="D1438" s="219"/>
      <c r="F1438" s="514"/>
      <c r="G1438" s="514"/>
      <c r="H1438" s="514"/>
      <c r="I1438" s="514"/>
      <c r="J1438" s="514"/>
      <c r="K1438" s="514"/>
    </row>
    <row r="1439" spans="4:11" s="216" customFormat="1" ht="15" customHeight="1" x14ac:dyDescent="0.25">
      <c r="D1439" s="219"/>
      <c r="F1439" s="514"/>
      <c r="G1439" s="514"/>
      <c r="H1439" s="514"/>
      <c r="I1439" s="514"/>
      <c r="J1439" s="514"/>
      <c r="K1439" s="514"/>
    </row>
    <row r="1440" spans="4:11" s="216" customFormat="1" ht="15" customHeight="1" x14ac:dyDescent="0.25">
      <c r="D1440" s="219"/>
      <c r="F1440" s="514"/>
      <c r="G1440" s="514"/>
      <c r="H1440" s="514"/>
      <c r="I1440" s="514"/>
      <c r="J1440" s="514"/>
      <c r="K1440" s="514"/>
    </row>
    <row r="1441" spans="4:11" s="216" customFormat="1" ht="15" customHeight="1" x14ac:dyDescent="0.25">
      <c r="D1441" s="219"/>
      <c r="F1441" s="514"/>
      <c r="G1441" s="514"/>
      <c r="H1441" s="514"/>
      <c r="I1441" s="514"/>
      <c r="J1441" s="514"/>
      <c r="K1441" s="514"/>
    </row>
    <row r="1442" spans="4:11" s="216" customFormat="1" ht="15" customHeight="1" x14ac:dyDescent="0.25">
      <c r="D1442" s="219"/>
      <c r="F1442" s="514"/>
      <c r="G1442" s="514"/>
      <c r="H1442" s="514"/>
      <c r="I1442" s="514"/>
      <c r="J1442" s="514"/>
      <c r="K1442" s="514"/>
    </row>
    <row r="1443" spans="4:11" s="216" customFormat="1" ht="15" customHeight="1" x14ac:dyDescent="0.25">
      <c r="D1443" s="219"/>
      <c r="F1443" s="514"/>
      <c r="G1443" s="514"/>
      <c r="H1443" s="514"/>
      <c r="I1443" s="514"/>
      <c r="J1443" s="514"/>
      <c r="K1443" s="514"/>
    </row>
    <row r="1444" spans="4:11" s="216" customFormat="1" ht="15" customHeight="1" x14ac:dyDescent="0.25">
      <c r="D1444" s="219"/>
      <c r="F1444" s="514"/>
      <c r="G1444" s="514"/>
      <c r="H1444" s="514"/>
      <c r="I1444" s="514"/>
      <c r="J1444" s="514"/>
      <c r="K1444" s="514"/>
    </row>
    <row r="1445" spans="4:11" s="216" customFormat="1" ht="15" customHeight="1" x14ac:dyDescent="0.25">
      <c r="D1445" s="219"/>
      <c r="F1445" s="514"/>
      <c r="G1445" s="514"/>
      <c r="H1445" s="514"/>
      <c r="I1445" s="514"/>
      <c r="J1445" s="514"/>
      <c r="K1445" s="514"/>
    </row>
    <row r="1446" spans="4:11" s="216" customFormat="1" ht="15" customHeight="1" x14ac:dyDescent="0.25">
      <c r="D1446" s="219"/>
      <c r="F1446" s="514"/>
      <c r="G1446" s="514"/>
      <c r="H1446" s="514"/>
      <c r="I1446" s="514"/>
      <c r="J1446" s="514"/>
      <c r="K1446" s="514"/>
    </row>
    <row r="1447" spans="4:11" s="216" customFormat="1" ht="15" customHeight="1" x14ac:dyDescent="0.25">
      <c r="D1447" s="219"/>
      <c r="F1447" s="514"/>
      <c r="G1447" s="514"/>
      <c r="H1447" s="514"/>
      <c r="I1447" s="514"/>
      <c r="J1447" s="514"/>
      <c r="K1447" s="514"/>
    </row>
    <row r="1448" spans="4:11" s="216" customFormat="1" ht="15" customHeight="1" x14ac:dyDescent="0.25">
      <c r="D1448" s="219"/>
      <c r="F1448" s="514"/>
      <c r="G1448" s="514"/>
      <c r="H1448" s="514"/>
      <c r="I1448" s="514"/>
      <c r="J1448" s="514"/>
      <c r="K1448" s="514"/>
    </row>
    <row r="1449" spans="4:11" s="216" customFormat="1" ht="15" customHeight="1" x14ac:dyDescent="0.25">
      <c r="D1449" s="219"/>
      <c r="F1449" s="514"/>
      <c r="G1449" s="514"/>
      <c r="H1449" s="514"/>
      <c r="I1449" s="514"/>
      <c r="J1449" s="514"/>
      <c r="K1449" s="514"/>
    </row>
    <row r="1450" spans="4:11" s="216" customFormat="1" ht="15" customHeight="1" x14ac:dyDescent="0.25">
      <c r="D1450" s="219"/>
      <c r="F1450" s="514"/>
      <c r="G1450" s="514"/>
      <c r="H1450" s="514"/>
      <c r="I1450" s="514"/>
      <c r="J1450" s="514"/>
      <c r="K1450" s="514"/>
    </row>
    <row r="1451" spans="4:11" s="216" customFormat="1" ht="15" customHeight="1" x14ac:dyDescent="0.25">
      <c r="D1451" s="219"/>
      <c r="F1451" s="514"/>
      <c r="G1451" s="514"/>
      <c r="H1451" s="514"/>
      <c r="I1451" s="514"/>
      <c r="J1451" s="514"/>
      <c r="K1451" s="514"/>
    </row>
    <row r="1452" spans="4:11" s="216" customFormat="1" ht="15" customHeight="1" x14ac:dyDescent="0.25">
      <c r="D1452" s="219"/>
      <c r="F1452" s="514"/>
      <c r="G1452" s="514"/>
      <c r="H1452" s="514"/>
      <c r="I1452" s="514"/>
      <c r="J1452" s="514"/>
      <c r="K1452" s="514"/>
    </row>
    <row r="1453" spans="4:11" s="216" customFormat="1" ht="15" customHeight="1" x14ac:dyDescent="0.25">
      <c r="D1453" s="219"/>
      <c r="F1453" s="514"/>
      <c r="G1453" s="514"/>
      <c r="H1453" s="514"/>
      <c r="I1453" s="514"/>
      <c r="J1453" s="514"/>
      <c r="K1453" s="514"/>
    </row>
    <row r="1454" spans="4:11" s="216" customFormat="1" ht="15" customHeight="1" x14ac:dyDescent="0.25">
      <c r="D1454" s="219"/>
      <c r="F1454" s="514"/>
      <c r="G1454" s="514"/>
      <c r="H1454" s="514"/>
      <c r="I1454" s="514"/>
      <c r="J1454" s="514"/>
      <c r="K1454" s="514"/>
    </row>
    <row r="1455" spans="4:11" s="216" customFormat="1" ht="15" customHeight="1" x14ac:dyDescent="0.25">
      <c r="D1455" s="219"/>
      <c r="F1455" s="514"/>
      <c r="G1455" s="514"/>
      <c r="H1455" s="514"/>
      <c r="I1455" s="514"/>
      <c r="J1455" s="514"/>
      <c r="K1455" s="514"/>
    </row>
    <row r="1456" spans="4:11" s="216" customFormat="1" ht="15" customHeight="1" x14ac:dyDescent="0.25">
      <c r="D1456" s="219"/>
      <c r="F1456" s="514"/>
      <c r="G1456" s="514"/>
      <c r="H1456" s="514"/>
      <c r="I1456" s="514"/>
      <c r="J1456" s="514"/>
      <c r="K1456" s="514"/>
    </row>
    <row r="1457" spans="4:11" s="216" customFormat="1" ht="15" customHeight="1" x14ac:dyDescent="0.25">
      <c r="D1457" s="219"/>
      <c r="F1457" s="514"/>
      <c r="G1457" s="514"/>
      <c r="H1457" s="514"/>
      <c r="I1457" s="514"/>
      <c r="J1457" s="514"/>
      <c r="K1457" s="514"/>
    </row>
    <row r="1458" spans="4:11" s="216" customFormat="1" ht="15" customHeight="1" x14ac:dyDescent="0.25">
      <c r="D1458" s="219"/>
      <c r="F1458" s="514"/>
      <c r="G1458" s="514"/>
      <c r="H1458" s="514"/>
      <c r="I1458" s="514"/>
      <c r="J1458" s="514"/>
      <c r="K1458" s="514"/>
    </row>
    <row r="1459" spans="4:11" s="216" customFormat="1" ht="15" customHeight="1" x14ac:dyDescent="0.25">
      <c r="D1459" s="219"/>
      <c r="F1459" s="514"/>
      <c r="G1459" s="514"/>
      <c r="H1459" s="514"/>
      <c r="I1459" s="514"/>
      <c r="J1459" s="514"/>
      <c r="K1459" s="514"/>
    </row>
    <row r="1460" spans="4:11" s="216" customFormat="1" ht="15" customHeight="1" x14ac:dyDescent="0.25">
      <c r="D1460" s="219"/>
      <c r="F1460" s="514"/>
      <c r="G1460" s="514"/>
      <c r="H1460" s="514"/>
      <c r="I1460" s="514"/>
      <c r="J1460" s="514"/>
      <c r="K1460" s="514"/>
    </row>
    <row r="1461" spans="4:11" s="216" customFormat="1" ht="15" customHeight="1" x14ac:dyDescent="0.25">
      <c r="D1461" s="219"/>
      <c r="F1461" s="514"/>
      <c r="G1461" s="514"/>
      <c r="H1461" s="514"/>
      <c r="I1461" s="514"/>
      <c r="J1461" s="514"/>
      <c r="K1461" s="514"/>
    </row>
    <row r="1462" spans="4:11" s="216" customFormat="1" ht="15" customHeight="1" x14ac:dyDescent="0.25">
      <c r="D1462" s="219"/>
      <c r="F1462" s="514"/>
      <c r="G1462" s="514"/>
      <c r="H1462" s="514"/>
      <c r="I1462" s="514"/>
      <c r="J1462" s="514"/>
      <c r="K1462" s="514"/>
    </row>
    <row r="1463" spans="4:11" s="216" customFormat="1" ht="15" customHeight="1" x14ac:dyDescent="0.25">
      <c r="D1463" s="219"/>
      <c r="F1463" s="514"/>
      <c r="G1463" s="514"/>
      <c r="H1463" s="514"/>
      <c r="I1463" s="514"/>
      <c r="J1463" s="514"/>
      <c r="K1463" s="514"/>
    </row>
    <row r="1464" spans="4:11" s="216" customFormat="1" ht="15" customHeight="1" x14ac:dyDescent="0.25">
      <c r="D1464" s="219"/>
      <c r="F1464" s="514"/>
      <c r="G1464" s="514"/>
      <c r="H1464" s="514"/>
      <c r="I1464" s="514"/>
      <c r="J1464" s="514"/>
      <c r="K1464" s="514"/>
    </row>
    <row r="1465" spans="4:11" s="216" customFormat="1" ht="15" customHeight="1" x14ac:dyDescent="0.25">
      <c r="D1465" s="219"/>
      <c r="F1465" s="514"/>
      <c r="G1465" s="514"/>
      <c r="H1465" s="514"/>
      <c r="I1465" s="514"/>
      <c r="J1465" s="514"/>
      <c r="K1465" s="514"/>
    </row>
    <row r="1466" spans="4:11" s="216" customFormat="1" ht="15" customHeight="1" x14ac:dyDescent="0.25">
      <c r="D1466" s="219"/>
      <c r="F1466" s="514"/>
      <c r="G1466" s="514"/>
      <c r="H1466" s="514"/>
      <c r="I1466" s="514"/>
      <c r="J1466" s="514"/>
      <c r="K1466" s="514"/>
    </row>
    <row r="1467" spans="4:11" s="216" customFormat="1" ht="15" customHeight="1" x14ac:dyDescent="0.25">
      <c r="D1467" s="219"/>
      <c r="F1467" s="514"/>
      <c r="G1467" s="514"/>
      <c r="H1467" s="514"/>
      <c r="I1467" s="514"/>
      <c r="J1467" s="514"/>
      <c r="K1467" s="514"/>
    </row>
    <row r="1468" spans="4:11" s="216" customFormat="1" ht="15" customHeight="1" x14ac:dyDescent="0.25">
      <c r="D1468" s="219"/>
      <c r="F1468" s="514"/>
      <c r="G1468" s="514"/>
      <c r="H1468" s="514"/>
      <c r="I1468" s="514"/>
      <c r="J1468" s="514"/>
      <c r="K1468" s="514"/>
    </row>
    <row r="1469" spans="4:11" s="216" customFormat="1" ht="15" customHeight="1" x14ac:dyDescent="0.25">
      <c r="D1469" s="219"/>
      <c r="F1469" s="514"/>
      <c r="G1469" s="514"/>
      <c r="H1469" s="514"/>
      <c r="I1469" s="514"/>
      <c r="J1469" s="514"/>
      <c r="K1469" s="514"/>
    </row>
    <row r="1470" spans="4:11" s="216" customFormat="1" ht="15" customHeight="1" x14ac:dyDescent="0.25">
      <c r="D1470" s="219"/>
      <c r="F1470" s="514"/>
      <c r="G1470" s="514"/>
      <c r="H1470" s="514"/>
      <c r="I1470" s="514"/>
      <c r="J1470" s="514"/>
      <c r="K1470" s="514"/>
    </row>
    <row r="1471" spans="4:11" s="216" customFormat="1" ht="15" customHeight="1" x14ac:dyDescent="0.25">
      <c r="D1471" s="219"/>
      <c r="F1471" s="514"/>
      <c r="G1471" s="514"/>
      <c r="H1471" s="514"/>
      <c r="I1471" s="514"/>
      <c r="J1471" s="514"/>
      <c r="K1471" s="514"/>
    </row>
    <row r="1472" spans="4:11" s="216" customFormat="1" ht="15" customHeight="1" x14ac:dyDescent="0.25">
      <c r="D1472" s="219"/>
      <c r="F1472" s="514"/>
      <c r="G1472" s="514"/>
      <c r="H1472" s="514"/>
      <c r="I1472" s="514"/>
      <c r="J1472" s="514"/>
      <c r="K1472" s="514"/>
    </row>
    <row r="1473" spans="4:11" s="216" customFormat="1" ht="15" customHeight="1" x14ac:dyDescent="0.25">
      <c r="D1473" s="219"/>
      <c r="F1473" s="514"/>
      <c r="G1473" s="514"/>
      <c r="H1473" s="514"/>
      <c r="I1473" s="514"/>
      <c r="J1473" s="514"/>
      <c r="K1473" s="514"/>
    </row>
    <row r="1474" spans="4:11" s="216" customFormat="1" ht="15" customHeight="1" x14ac:dyDescent="0.25">
      <c r="D1474" s="219"/>
      <c r="F1474" s="514"/>
      <c r="G1474" s="514"/>
      <c r="H1474" s="514"/>
      <c r="I1474" s="514"/>
      <c r="J1474" s="514"/>
      <c r="K1474" s="514"/>
    </row>
    <row r="1475" spans="4:11" s="216" customFormat="1" ht="15" customHeight="1" x14ac:dyDescent="0.25">
      <c r="D1475" s="219"/>
      <c r="F1475" s="514"/>
      <c r="G1475" s="514"/>
      <c r="H1475" s="514"/>
      <c r="I1475" s="514"/>
      <c r="J1475" s="514"/>
      <c r="K1475" s="514"/>
    </row>
    <row r="1476" spans="4:11" s="216" customFormat="1" ht="15" customHeight="1" x14ac:dyDescent="0.25">
      <c r="D1476" s="219"/>
      <c r="F1476" s="514"/>
      <c r="G1476" s="514"/>
      <c r="H1476" s="514"/>
      <c r="I1476" s="514"/>
      <c r="J1476" s="514"/>
      <c r="K1476" s="514"/>
    </row>
    <row r="1477" spans="4:11" s="216" customFormat="1" ht="15" customHeight="1" x14ac:dyDescent="0.25">
      <c r="D1477" s="219"/>
      <c r="F1477" s="514"/>
      <c r="G1477" s="514"/>
      <c r="H1477" s="514"/>
      <c r="I1477" s="514"/>
      <c r="J1477" s="514"/>
      <c r="K1477" s="514"/>
    </row>
    <row r="1478" spans="4:11" s="216" customFormat="1" ht="15" customHeight="1" x14ac:dyDescent="0.25">
      <c r="D1478" s="219"/>
      <c r="F1478" s="514"/>
      <c r="G1478" s="514"/>
      <c r="H1478" s="514"/>
      <c r="I1478" s="514"/>
      <c r="J1478" s="514"/>
      <c r="K1478" s="514"/>
    </row>
    <row r="1479" spans="4:11" s="216" customFormat="1" ht="15" customHeight="1" x14ac:dyDescent="0.25">
      <c r="D1479" s="219"/>
      <c r="F1479" s="514"/>
      <c r="G1479" s="514"/>
      <c r="H1479" s="514"/>
      <c r="I1479" s="514"/>
      <c r="J1479" s="514"/>
      <c r="K1479" s="514"/>
    </row>
    <row r="1480" spans="4:11" s="216" customFormat="1" ht="15" customHeight="1" x14ac:dyDescent="0.25">
      <c r="D1480" s="219"/>
      <c r="F1480" s="514"/>
      <c r="G1480" s="514"/>
      <c r="H1480" s="514"/>
      <c r="I1480" s="514"/>
      <c r="J1480" s="514"/>
      <c r="K1480" s="514"/>
    </row>
    <row r="1481" spans="4:11" s="216" customFormat="1" ht="15" customHeight="1" x14ac:dyDescent="0.25">
      <c r="D1481" s="219"/>
      <c r="F1481" s="514"/>
      <c r="G1481" s="514"/>
      <c r="H1481" s="514"/>
      <c r="I1481" s="514"/>
      <c r="J1481" s="514"/>
      <c r="K1481" s="514"/>
    </row>
    <row r="1482" spans="4:11" s="216" customFormat="1" ht="15" customHeight="1" x14ac:dyDescent="0.25">
      <c r="D1482" s="219"/>
      <c r="F1482" s="514"/>
      <c r="G1482" s="514"/>
      <c r="H1482" s="514"/>
      <c r="I1482" s="514"/>
      <c r="J1482" s="514"/>
      <c r="K1482" s="514"/>
    </row>
    <row r="1483" spans="4:11" s="216" customFormat="1" ht="15" customHeight="1" x14ac:dyDescent="0.25">
      <c r="D1483" s="219"/>
      <c r="F1483" s="514"/>
      <c r="G1483" s="514"/>
      <c r="H1483" s="514"/>
      <c r="I1483" s="514"/>
      <c r="J1483" s="514"/>
      <c r="K1483" s="514"/>
    </row>
    <row r="1484" spans="4:11" s="216" customFormat="1" ht="15" customHeight="1" x14ac:dyDescent="0.25">
      <c r="D1484" s="219"/>
      <c r="F1484" s="514"/>
      <c r="G1484" s="514"/>
      <c r="H1484" s="514"/>
      <c r="I1484" s="514"/>
      <c r="J1484" s="514"/>
      <c r="K1484" s="514"/>
    </row>
    <row r="1485" spans="4:11" s="216" customFormat="1" ht="15" customHeight="1" x14ac:dyDescent="0.25">
      <c r="D1485" s="219"/>
      <c r="F1485" s="514"/>
      <c r="G1485" s="514"/>
      <c r="H1485" s="514"/>
      <c r="I1485" s="514"/>
      <c r="J1485" s="514"/>
      <c r="K1485" s="514"/>
    </row>
    <row r="1486" spans="4:11" s="216" customFormat="1" ht="15" customHeight="1" x14ac:dyDescent="0.25">
      <c r="D1486" s="219"/>
      <c r="F1486" s="514"/>
      <c r="G1486" s="514"/>
      <c r="H1486" s="514"/>
      <c r="I1486" s="514"/>
      <c r="J1486" s="514"/>
      <c r="K1486" s="514"/>
    </row>
    <row r="1487" spans="4:11" s="216" customFormat="1" ht="15" customHeight="1" x14ac:dyDescent="0.25">
      <c r="D1487" s="219"/>
      <c r="F1487" s="514"/>
      <c r="G1487" s="514"/>
      <c r="H1487" s="514"/>
      <c r="I1487" s="514"/>
      <c r="J1487" s="514"/>
      <c r="K1487" s="514"/>
    </row>
    <row r="1488" spans="4:11" s="216" customFormat="1" ht="15" customHeight="1" x14ac:dyDescent="0.25">
      <c r="D1488" s="219"/>
      <c r="F1488" s="514"/>
      <c r="G1488" s="514"/>
      <c r="H1488" s="514"/>
      <c r="I1488" s="514"/>
      <c r="J1488" s="514"/>
      <c r="K1488" s="514"/>
    </row>
    <row r="1489" spans="4:11" s="216" customFormat="1" ht="15" customHeight="1" x14ac:dyDescent="0.25">
      <c r="D1489" s="219"/>
      <c r="F1489" s="514"/>
      <c r="G1489" s="514"/>
      <c r="H1489" s="514"/>
      <c r="I1489" s="514"/>
      <c r="J1489" s="514"/>
      <c r="K1489" s="514"/>
    </row>
    <row r="1490" spans="4:11" s="216" customFormat="1" ht="15" customHeight="1" x14ac:dyDescent="0.25">
      <c r="D1490" s="219"/>
      <c r="F1490" s="514"/>
      <c r="G1490" s="514"/>
      <c r="H1490" s="514"/>
      <c r="I1490" s="514"/>
      <c r="J1490" s="514"/>
      <c r="K1490" s="514"/>
    </row>
    <row r="1491" spans="4:11" s="216" customFormat="1" ht="15" customHeight="1" x14ac:dyDescent="0.25">
      <c r="D1491" s="219"/>
      <c r="F1491" s="514"/>
      <c r="G1491" s="514"/>
      <c r="H1491" s="514"/>
      <c r="I1491" s="514"/>
      <c r="J1491" s="514"/>
      <c r="K1491" s="514"/>
    </row>
    <row r="1492" spans="4:11" s="216" customFormat="1" ht="15" customHeight="1" x14ac:dyDescent="0.25">
      <c r="D1492" s="219"/>
      <c r="F1492" s="514"/>
      <c r="G1492" s="514"/>
      <c r="H1492" s="514"/>
      <c r="I1492" s="514"/>
      <c r="J1492" s="514"/>
      <c r="K1492" s="514"/>
    </row>
    <row r="1493" spans="4:11" s="216" customFormat="1" ht="15" customHeight="1" x14ac:dyDescent="0.25">
      <c r="D1493" s="219"/>
      <c r="F1493" s="514"/>
      <c r="G1493" s="514"/>
      <c r="H1493" s="514"/>
      <c r="I1493" s="514"/>
      <c r="J1493" s="514"/>
      <c r="K1493" s="514"/>
    </row>
    <row r="1494" spans="4:11" s="216" customFormat="1" ht="15" customHeight="1" x14ac:dyDescent="0.25">
      <c r="D1494" s="219"/>
      <c r="F1494" s="514"/>
      <c r="G1494" s="514"/>
      <c r="H1494" s="514"/>
      <c r="I1494" s="514"/>
      <c r="J1494" s="514"/>
      <c r="K1494" s="514"/>
    </row>
    <row r="1495" spans="4:11" s="216" customFormat="1" ht="15" customHeight="1" x14ac:dyDescent="0.25">
      <c r="D1495" s="219"/>
      <c r="F1495" s="514"/>
      <c r="G1495" s="514"/>
      <c r="H1495" s="514"/>
      <c r="I1495" s="514"/>
      <c r="J1495" s="514"/>
      <c r="K1495" s="514"/>
    </row>
    <row r="1496" spans="4:11" s="216" customFormat="1" ht="15" customHeight="1" x14ac:dyDescent="0.25">
      <c r="D1496" s="219"/>
      <c r="F1496" s="514"/>
      <c r="G1496" s="514"/>
      <c r="H1496" s="514"/>
      <c r="I1496" s="514"/>
      <c r="J1496" s="514"/>
      <c r="K1496" s="514"/>
    </row>
    <row r="1497" spans="4:11" s="216" customFormat="1" ht="15" customHeight="1" x14ac:dyDescent="0.25">
      <c r="D1497" s="219"/>
      <c r="F1497" s="514"/>
      <c r="G1497" s="514"/>
      <c r="H1497" s="514"/>
      <c r="I1497" s="514"/>
      <c r="J1497" s="514"/>
      <c r="K1497" s="514"/>
    </row>
    <row r="1498" spans="4:11" s="216" customFormat="1" ht="15" customHeight="1" x14ac:dyDescent="0.25">
      <c r="D1498" s="219"/>
      <c r="F1498" s="514"/>
      <c r="G1498" s="514"/>
      <c r="H1498" s="514"/>
      <c r="I1498" s="514"/>
      <c r="J1498" s="514"/>
      <c r="K1498" s="514"/>
    </row>
    <row r="1499" spans="4:11" s="216" customFormat="1" ht="15" customHeight="1" x14ac:dyDescent="0.25">
      <c r="D1499" s="219"/>
      <c r="F1499" s="514"/>
      <c r="G1499" s="514"/>
      <c r="H1499" s="514"/>
      <c r="I1499" s="514"/>
      <c r="J1499" s="514"/>
      <c r="K1499" s="514"/>
    </row>
    <row r="1500" spans="4:11" s="216" customFormat="1" ht="15" customHeight="1" x14ac:dyDescent="0.25">
      <c r="D1500" s="219"/>
      <c r="F1500" s="514"/>
      <c r="G1500" s="514"/>
      <c r="H1500" s="514"/>
      <c r="I1500" s="514"/>
      <c r="J1500" s="514"/>
      <c r="K1500" s="514"/>
    </row>
    <row r="1501" spans="4:11" s="216" customFormat="1" ht="15" customHeight="1" x14ac:dyDescent="0.25">
      <c r="D1501" s="219"/>
      <c r="F1501" s="514"/>
      <c r="G1501" s="514"/>
      <c r="H1501" s="514"/>
      <c r="I1501" s="514"/>
      <c r="J1501" s="514"/>
      <c r="K1501" s="514"/>
    </row>
    <row r="1502" spans="4:11" s="216" customFormat="1" ht="15" customHeight="1" x14ac:dyDescent="0.25">
      <c r="D1502" s="219"/>
      <c r="F1502" s="514"/>
      <c r="G1502" s="514"/>
      <c r="H1502" s="514"/>
      <c r="I1502" s="514"/>
      <c r="J1502" s="514"/>
      <c r="K1502" s="514"/>
    </row>
    <row r="1503" spans="4:11" s="216" customFormat="1" ht="15" customHeight="1" x14ac:dyDescent="0.25">
      <c r="D1503" s="219"/>
      <c r="F1503" s="514"/>
      <c r="G1503" s="514"/>
      <c r="H1503" s="514"/>
      <c r="I1503" s="514"/>
      <c r="J1503" s="514"/>
      <c r="K1503" s="514"/>
    </row>
    <row r="1504" spans="4:11" s="216" customFormat="1" ht="15" customHeight="1" x14ac:dyDescent="0.25">
      <c r="D1504" s="219"/>
      <c r="F1504" s="514"/>
      <c r="G1504" s="514"/>
      <c r="H1504" s="514"/>
      <c r="I1504" s="514"/>
      <c r="J1504" s="514"/>
      <c r="K1504" s="514"/>
    </row>
    <row r="1505" spans="4:11" s="216" customFormat="1" ht="15" customHeight="1" x14ac:dyDescent="0.25">
      <c r="D1505" s="219"/>
      <c r="F1505" s="514"/>
      <c r="G1505" s="514"/>
      <c r="H1505" s="514"/>
      <c r="I1505" s="514"/>
      <c r="J1505" s="514"/>
      <c r="K1505" s="514"/>
    </row>
    <row r="1506" spans="4:11" s="216" customFormat="1" ht="15" customHeight="1" x14ac:dyDescent="0.25">
      <c r="D1506" s="219"/>
      <c r="F1506" s="514"/>
      <c r="G1506" s="514"/>
      <c r="H1506" s="514"/>
      <c r="I1506" s="514"/>
      <c r="J1506" s="514"/>
      <c r="K1506" s="514"/>
    </row>
    <row r="1507" spans="4:11" s="216" customFormat="1" ht="15" customHeight="1" x14ac:dyDescent="0.25">
      <c r="D1507" s="219"/>
      <c r="F1507" s="514"/>
      <c r="G1507" s="514"/>
      <c r="H1507" s="514"/>
      <c r="I1507" s="514"/>
      <c r="J1507" s="514"/>
      <c r="K1507" s="514"/>
    </row>
    <row r="1508" spans="4:11" s="216" customFormat="1" ht="15" customHeight="1" x14ac:dyDescent="0.25">
      <c r="D1508" s="219"/>
      <c r="F1508" s="514"/>
      <c r="G1508" s="514"/>
      <c r="H1508" s="514"/>
      <c r="I1508" s="514"/>
      <c r="J1508" s="514"/>
      <c r="K1508" s="514"/>
    </row>
    <row r="1509" spans="4:11" s="216" customFormat="1" ht="15" customHeight="1" x14ac:dyDescent="0.25">
      <c r="D1509" s="219"/>
      <c r="F1509" s="514"/>
      <c r="G1509" s="514"/>
      <c r="H1509" s="514"/>
      <c r="I1509" s="514"/>
      <c r="J1509" s="514"/>
      <c r="K1509" s="514"/>
    </row>
    <row r="1510" spans="4:11" s="216" customFormat="1" ht="15" customHeight="1" x14ac:dyDescent="0.25">
      <c r="D1510" s="219"/>
      <c r="F1510" s="514"/>
      <c r="G1510" s="514"/>
      <c r="H1510" s="514"/>
      <c r="I1510" s="514"/>
      <c r="J1510" s="514"/>
      <c r="K1510" s="514"/>
    </row>
    <row r="1511" spans="4:11" s="216" customFormat="1" ht="15" customHeight="1" x14ac:dyDescent="0.25">
      <c r="D1511" s="219"/>
      <c r="F1511" s="514"/>
      <c r="G1511" s="514"/>
      <c r="H1511" s="514"/>
      <c r="I1511" s="514"/>
      <c r="J1511" s="514"/>
      <c r="K1511" s="514"/>
    </row>
    <row r="1512" spans="4:11" s="216" customFormat="1" ht="15" customHeight="1" x14ac:dyDescent="0.25">
      <c r="D1512" s="219"/>
      <c r="F1512" s="514"/>
      <c r="G1512" s="514"/>
      <c r="H1512" s="514"/>
      <c r="I1512" s="514"/>
      <c r="J1512" s="514"/>
      <c r="K1512" s="514"/>
    </row>
    <row r="1513" spans="4:11" s="216" customFormat="1" ht="15" customHeight="1" x14ac:dyDescent="0.25">
      <c r="D1513" s="219"/>
      <c r="F1513" s="514"/>
      <c r="G1513" s="514"/>
      <c r="H1513" s="514"/>
      <c r="I1513" s="514"/>
      <c r="J1513" s="514"/>
      <c r="K1513" s="514"/>
    </row>
    <row r="1514" spans="4:11" s="216" customFormat="1" ht="15" customHeight="1" x14ac:dyDescent="0.25">
      <c r="D1514" s="219"/>
      <c r="F1514" s="514"/>
      <c r="G1514" s="514"/>
      <c r="H1514" s="514"/>
      <c r="I1514" s="514"/>
      <c r="J1514" s="514"/>
      <c r="K1514" s="514"/>
    </row>
    <row r="1515" spans="4:11" s="216" customFormat="1" ht="15" customHeight="1" x14ac:dyDescent="0.25">
      <c r="D1515" s="219"/>
      <c r="F1515" s="514"/>
      <c r="G1515" s="514"/>
      <c r="H1515" s="514"/>
      <c r="I1515" s="514"/>
      <c r="J1515" s="514"/>
      <c r="K1515" s="514"/>
    </row>
    <row r="1516" spans="4:11" s="216" customFormat="1" ht="15" customHeight="1" x14ac:dyDescent="0.25">
      <c r="D1516" s="219"/>
      <c r="F1516" s="514"/>
      <c r="G1516" s="514"/>
      <c r="H1516" s="514"/>
      <c r="I1516" s="514"/>
      <c r="J1516" s="514"/>
      <c r="K1516" s="514"/>
    </row>
    <row r="1517" spans="4:11" s="216" customFormat="1" ht="15" customHeight="1" x14ac:dyDescent="0.25">
      <c r="D1517" s="219"/>
      <c r="F1517" s="514"/>
      <c r="G1517" s="514"/>
      <c r="H1517" s="514"/>
      <c r="I1517" s="514"/>
      <c r="J1517" s="514"/>
      <c r="K1517" s="514"/>
    </row>
    <row r="1518" spans="4:11" s="216" customFormat="1" ht="15" customHeight="1" x14ac:dyDescent="0.25">
      <c r="D1518" s="219"/>
      <c r="F1518" s="514"/>
      <c r="G1518" s="514"/>
      <c r="H1518" s="514"/>
      <c r="I1518" s="514"/>
      <c r="J1518" s="514"/>
      <c r="K1518" s="514"/>
    </row>
    <row r="1519" spans="4:11" s="216" customFormat="1" ht="15" customHeight="1" x14ac:dyDescent="0.25">
      <c r="D1519" s="219"/>
      <c r="F1519" s="514"/>
      <c r="G1519" s="514"/>
      <c r="H1519" s="514"/>
      <c r="I1519" s="514"/>
      <c r="J1519" s="514"/>
      <c r="K1519" s="514"/>
    </row>
    <row r="1520" spans="4:11" s="216" customFormat="1" ht="15" customHeight="1" x14ac:dyDescent="0.25">
      <c r="D1520" s="219"/>
      <c r="F1520" s="514"/>
      <c r="G1520" s="514"/>
      <c r="H1520" s="514"/>
      <c r="I1520" s="514"/>
      <c r="J1520" s="514"/>
      <c r="K1520" s="514"/>
    </row>
    <row r="1521" spans="4:11" s="216" customFormat="1" ht="15" customHeight="1" x14ac:dyDescent="0.25">
      <c r="D1521" s="219"/>
      <c r="F1521" s="514"/>
      <c r="G1521" s="514"/>
      <c r="H1521" s="514"/>
      <c r="I1521" s="514"/>
      <c r="J1521" s="514"/>
      <c r="K1521" s="514"/>
    </row>
    <row r="1522" spans="4:11" s="216" customFormat="1" ht="15" customHeight="1" x14ac:dyDescent="0.25">
      <c r="D1522" s="219"/>
      <c r="F1522" s="514"/>
      <c r="G1522" s="514"/>
      <c r="H1522" s="514"/>
      <c r="I1522" s="514"/>
      <c r="J1522" s="514"/>
      <c r="K1522" s="514"/>
    </row>
    <row r="1523" spans="4:11" s="216" customFormat="1" ht="15" customHeight="1" x14ac:dyDescent="0.25">
      <c r="D1523" s="219"/>
      <c r="F1523" s="514"/>
      <c r="G1523" s="514"/>
      <c r="H1523" s="514"/>
      <c r="I1523" s="514"/>
      <c r="J1523" s="514"/>
      <c r="K1523" s="514"/>
    </row>
    <row r="1524" spans="4:11" s="216" customFormat="1" ht="15" customHeight="1" x14ac:dyDescent="0.25">
      <c r="D1524" s="219"/>
      <c r="F1524" s="514"/>
      <c r="G1524" s="514"/>
      <c r="H1524" s="514"/>
      <c r="I1524" s="514"/>
      <c r="J1524" s="514"/>
      <c r="K1524" s="514"/>
    </row>
    <row r="1525" spans="4:11" s="216" customFormat="1" ht="15" customHeight="1" x14ac:dyDescent="0.25">
      <c r="D1525" s="219"/>
      <c r="F1525" s="514"/>
      <c r="G1525" s="514"/>
      <c r="H1525" s="514"/>
      <c r="I1525" s="514"/>
      <c r="J1525" s="514"/>
      <c r="K1525" s="514"/>
    </row>
    <row r="1526" spans="4:11" s="216" customFormat="1" ht="15" customHeight="1" x14ac:dyDescent="0.25">
      <c r="D1526" s="219"/>
      <c r="F1526" s="514"/>
      <c r="G1526" s="514"/>
      <c r="H1526" s="514"/>
      <c r="I1526" s="514"/>
      <c r="J1526" s="514"/>
      <c r="K1526" s="514"/>
    </row>
    <row r="1527" spans="4:11" s="216" customFormat="1" ht="15" customHeight="1" x14ac:dyDescent="0.25">
      <c r="D1527" s="219"/>
      <c r="F1527" s="514"/>
      <c r="G1527" s="514"/>
      <c r="H1527" s="514"/>
      <c r="I1527" s="514"/>
      <c r="J1527" s="514"/>
      <c r="K1527" s="514"/>
    </row>
    <row r="1528" spans="4:11" s="216" customFormat="1" ht="15" customHeight="1" x14ac:dyDescent="0.25">
      <c r="D1528" s="219"/>
      <c r="F1528" s="514"/>
      <c r="G1528" s="514"/>
      <c r="H1528" s="514"/>
      <c r="I1528" s="514"/>
      <c r="J1528" s="514"/>
      <c r="K1528" s="514"/>
    </row>
    <row r="1529" spans="4:11" s="216" customFormat="1" ht="15" customHeight="1" x14ac:dyDescent="0.25">
      <c r="D1529" s="219"/>
      <c r="F1529" s="514"/>
      <c r="G1529" s="514"/>
      <c r="H1529" s="514"/>
      <c r="I1529" s="514"/>
      <c r="J1529" s="514"/>
      <c r="K1529" s="514"/>
    </row>
    <row r="1530" spans="4:11" s="216" customFormat="1" ht="15" customHeight="1" x14ac:dyDescent="0.25">
      <c r="D1530" s="219"/>
      <c r="F1530" s="514"/>
      <c r="G1530" s="514"/>
      <c r="H1530" s="514"/>
      <c r="I1530" s="514"/>
      <c r="J1530" s="514"/>
      <c r="K1530" s="514"/>
    </row>
    <row r="1531" spans="4:11" s="216" customFormat="1" ht="15" customHeight="1" x14ac:dyDescent="0.25">
      <c r="D1531" s="219"/>
      <c r="F1531" s="514"/>
      <c r="G1531" s="514"/>
      <c r="H1531" s="514"/>
      <c r="I1531" s="514"/>
      <c r="J1531" s="514"/>
      <c r="K1531" s="514"/>
    </row>
    <row r="1532" spans="4:11" s="216" customFormat="1" ht="15" customHeight="1" x14ac:dyDescent="0.25">
      <c r="D1532" s="219"/>
      <c r="F1532" s="514"/>
      <c r="G1532" s="514"/>
      <c r="H1532" s="514"/>
      <c r="I1532" s="514"/>
      <c r="J1532" s="514"/>
      <c r="K1532" s="514"/>
    </row>
    <row r="1533" spans="4:11" s="216" customFormat="1" ht="15" customHeight="1" x14ac:dyDescent="0.25">
      <c r="D1533" s="219"/>
      <c r="F1533" s="514"/>
      <c r="G1533" s="514"/>
      <c r="H1533" s="514"/>
      <c r="I1533" s="514"/>
      <c r="J1533" s="514"/>
      <c r="K1533" s="514"/>
    </row>
    <row r="1534" spans="4:11" s="216" customFormat="1" ht="15" customHeight="1" x14ac:dyDescent="0.25">
      <c r="D1534" s="219"/>
      <c r="F1534" s="514"/>
      <c r="G1534" s="514"/>
      <c r="H1534" s="514"/>
      <c r="I1534" s="514"/>
      <c r="J1534" s="514"/>
      <c r="K1534" s="514"/>
    </row>
    <row r="1535" spans="4:11" s="216" customFormat="1" ht="15" customHeight="1" x14ac:dyDescent="0.25">
      <c r="D1535" s="219"/>
      <c r="F1535" s="514"/>
      <c r="G1535" s="514"/>
      <c r="H1535" s="514"/>
      <c r="I1535" s="514"/>
      <c r="J1535" s="514"/>
      <c r="K1535" s="514"/>
    </row>
    <row r="1536" spans="4:11" s="216" customFormat="1" ht="15" customHeight="1" x14ac:dyDescent="0.25">
      <c r="D1536" s="219"/>
      <c r="F1536" s="514"/>
      <c r="G1536" s="514"/>
      <c r="H1536" s="514"/>
      <c r="I1536" s="514"/>
      <c r="J1536" s="514"/>
      <c r="K1536" s="514"/>
    </row>
    <row r="1537" spans="4:11" s="216" customFormat="1" ht="15" customHeight="1" x14ac:dyDescent="0.25">
      <c r="D1537" s="219"/>
      <c r="F1537" s="514"/>
      <c r="G1537" s="514"/>
      <c r="H1537" s="514"/>
      <c r="I1537" s="514"/>
      <c r="J1537" s="514"/>
      <c r="K1537" s="514"/>
    </row>
    <row r="1538" spans="4:11" s="216" customFormat="1" ht="15" customHeight="1" x14ac:dyDescent="0.25">
      <c r="D1538" s="219"/>
      <c r="F1538" s="514"/>
      <c r="G1538" s="514"/>
      <c r="H1538" s="514"/>
      <c r="I1538" s="514"/>
      <c r="J1538" s="514"/>
      <c r="K1538" s="514"/>
    </row>
    <row r="1539" spans="4:11" s="216" customFormat="1" ht="15" customHeight="1" x14ac:dyDescent="0.25">
      <c r="D1539" s="219"/>
      <c r="F1539" s="514"/>
      <c r="G1539" s="514"/>
      <c r="H1539" s="514"/>
      <c r="I1539" s="514"/>
      <c r="J1539" s="514"/>
      <c r="K1539" s="514"/>
    </row>
    <row r="1540" spans="4:11" s="216" customFormat="1" ht="15" customHeight="1" x14ac:dyDescent="0.25">
      <c r="D1540" s="219"/>
      <c r="F1540" s="514"/>
      <c r="G1540" s="514"/>
      <c r="H1540" s="514"/>
      <c r="I1540" s="514"/>
      <c r="J1540" s="514"/>
      <c r="K1540" s="514"/>
    </row>
    <row r="1541" spans="4:11" s="216" customFormat="1" ht="15" customHeight="1" x14ac:dyDescent="0.25">
      <c r="D1541" s="219"/>
      <c r="F1541" s="514"/>
      <c r="G1541" s="514"/>
      <c r="H1541" s="514"/>
      <c r="I1541" s="514"/>
      <c r="J1541" s="514"/>
      <c r="K1541" s="514"/>
    </row>
    <row r="1542" spans="4:11" s="216" customFormat="1" ht="15" customHeight="1" x14ac:dyDescent="0.25">
      <c r="D1542" s="219"/>
      <c r="F1542" s="514"/>
      <c r="G1542" s="514"/>
      <c r="H1542" s="514"/>
      <c r="I1542" s="514"/>
      <c r="J1542" s="514"/>
      <c r="K1542" s="514"/>
    </row>
    <row r="1543" spans="4:11" s="216" customFormat="1" ht="15" customHeight="1" x14ac:dyDescent="0.25">
      <c r="D1543" s="219"/>
      <c r="F1543" s="514"/>
      <c r="G1543" s="514"/>
      <c r="H1543" s="514"/>
      <c r="I1543" s="514"/>
      <c r="J1543" s="514"/>
      <c r="K1543" s="514"/>
    </row>
    <row r="1544" spans="4:11" s="216" customFormat="1" ht="15" customHeight="1" x14ac:dyDescent="0.25">
      <c r="D1544" s="219"/>
      <c r="F1544" s="514"/>
      <c r="G1544" s="514"/>
      <c r="H1544" s="514"/>
      <c r="I1544" s="514"/>
      <c r="J1544" s="514"/>
      <c r="K1544" s="514"/>
    </row>
    <row r="1545" spans="4:11" s="216" customFormat="1" ht="15" customHeight="1" x14ac:dyDescent="0.25">
      <c r="D1545" s="219"/>
      <c r="F1545" s="514"/>
      <c r="G1545" s="514"/>
      <c r="H1545" s="514"/>
      <c r="I1545" s="514"/>
      <c r="J1545" s="514"/>
      <c r="K1545" s="514"/>
    </row>
    <row r="1546" spans="4:11" s="216" customFormat="1" ht="15" customHeight="1" x14ac:dyDescent="0.25">
      <c r="D1546" s="219"/>
      <c r="F1546" s="514"/>
      <c r="G1546" s="514"/>
      <c r="H1546" s="514"/>
      <c r="I1546" s="514"/>
      <c r="J1546" s="514"/>
      <c r="K1546" s="514"/>
    </row>
    <row r="1547" spans="4:11" s="216" customFormat="1" ht="15" customHeight="1" x14ac:dyDescent="0.25">
      <c r="D1547" s="219"/>
      <c r="F1547" s="514"/>
      <c r="G1547" s="514"/>
      <c r="H1547" s="514"/>
      <c r="I1547" s="514"/>
      <c r="J1547" s="514"/>
      <c r="K1547" s="514"/>
    </row>
    <row r="1548" spans="4:11" s="216" customFormat="1" ht="15" customHeight="1" x14ac:dyDescent="0.25">
      <c r="D1548" s="219"/>
      <c r="F1548" s="514"/>
      <c r="G1548" s="514"/>
      <c r="H1548" s="514"/>
      <c r="I1548" s="514"/>
      <c r="J1548" s="514"/>
      <c r="K1548" s="514"/>
    </row>
    <row r="1549" spans="4:11" s="216" customFormat="1" ht="15" customHeight="1" x14ac:dyDescent="0.25">
      <c r="D1549" s="219"/>
      <c r="F1549" s="514"/>
      <c r="G1549" s="514"/>
      <c r="H1549" s="514"/>
      <c r="I1549" s="514"/>
      <c r="J1549" s="514"/>
      <c r="K1549" s="514"/>
    </row>
    <row r="1550" spans="4:11" s="216" customFormat="1" ht="15" customHeight="1" x14ac:dyDescent="0.25">
      <c r="D1550" s="219"/>
      <c r="F1550" s="514"/>
      <c r="G1550" s="514"/>
      <c r="H1550" s="514"/>
      <c r="I1550" s="514"/>
      <c r="J1550" s="514"/>
      <c r="K1550" s="514"/>
    </row>
    <row r="1551" spans="4:11" s="216" customFormat="1" ht="15" customHeight="1" x14ac:dyDescent="0.25">
      <c r="D1551" s="219"/>
      <c r="F1551" s="514"/>
      <c r="G1551" s="514"/>
      <c r="H1551" s="514"/>
      <c r="I1551" s="514"/>
      <c r="J1551" s="514"/>
      <c r="K1551" s="514"/>
    </row>
    <row r="1552" spans="4:11" s="216" customFormat="1" ht="15" customHeight="1" x14ac:dyDescent="0.25">
      <c r="D1552" s="219"/>
      <c r="F1552" s="514"/>
      <c r="G1552" s="514"/>
      <c r="H1552" s="514"/>
      <c r="I1552" s="514"/>
      <c r="J1552" s="514"/>
      <c r="K1552" s="514"/>
    </row>
    <row r="1553" spans="4:11" s="216" customFormat="1" ht="15" customHeight="1" x14ac:dyDescent="0.25">
      <c r="D1553" s="219"/>
      <c r="F1553" s="514"/>
      <c r="G1553" s="514"/>
      <c r="H1553" s="514"/>
      <c r="I1553" s="514"/>
      <c r="J1553" s="514"/>
      <c r="K1553" s="514"/>
    </row>
    <row r="1554" spans="4:11" s="216" customFormat="1" ht="15" customHeight="1" x14ac:dyDescent="0.25">
      <c r="D1554" s="219"/>
      <c r="F1554" s="514"/>
      <c r="G1554" s="514"/>
      <c r="H1554" s="514"/>
      <c r="I1554" s="514"/>
      <c r="J1554" s="514"/>
      <c r="K1554" s="514"/>
    </row>
    <row r="1555" spans="4:11" s="216" customFormat="1" ht="15" customHeight="1" x14ac:dyDescent="0.25">
      <c r="D1555" s="219"/>
      <c r="F1555" s="514"/>
      <c r="G1555" s="514"/>
      <c r="H1555" s="514"/>
      <c r="I1555" s="514"/>
      <c r="J1555" s="514"/>
      <c r="K1555" s="514"/>
    </row>
    <row r="1556" spans="4:11" s="216" customFormat="1" ht="15" customHeight="1" x14ac:dyDescent="0.25">
      <c r="D1556" s="219"/>
      <c r="F1556" s="514"/>
      <c r="G1556" s="514"/>
      <c r="H1556" s="514"/>
      <c r="I1556" s="514"/>
      <c r="J1556" s="514"/>
      <c r="K1556" s="514"/>
    </row>
    <row r="1557" spans="4:11" s="216" customFormat="1" ht="15" customHeight="1" x14ac:dyDescent="0.25">
      <c r="D1557" s="219"/>
      <c r="F1557" s="514"/>
      <c r="G1557" s="514"/>
      <c r="H1557" s="514"/>
      <c r="I1557" s="514"/>
      <c r="J1557" s="514"/>
      <c r="K1557" s="514"/>
    </row>
    <row r="1558" spans="4:11" s="216" customFormat="1" ht="15" customHeight="1" x14ac:dyDescent="0.25">
      <c r="D1558" s="219"/>
      <c r="F1558" s="514"/>
      <c r="G1558" s="514"/>
      <c r="H1558" s="514"/>
      <c r="I1558" s="514"/>
      <c r="J1558" s="514"/>
      <c r="K1558" s="514"/>
    </row>
    <row r="1559" spans="4:11" s="216" customFormat="1" ht="15" customHeight="1" x14ac:dyDescent="0.25">
      <c r="D1559" s="219"/>
      <c r="F1559" s="514"/>
      <c r="G1559" s="514"/>
      <c r="H1559" s="514"/>
      <c r="I1559" s="514"/>
      <c r="J1559" s="514"/>
      <c r="K1559" s="514"/>
    </row>
    <row r="1560" spans="4:11" s="216" customFormat="1" ht="15" customHeight="1" x14ac:dyDescent="0.25">
      <c r="D1560" s="219"/>
      <c r="F1560" s="514"/>
      <c r="G1560" s="514"/>
      <c r="H1560" s="514"/>
      <c r="I1560" s="514"/>
      <c r="J1560" s="514"/>
      <c r="K1560" s="514"/>
    </row>
    <row r="1561" spans="4:11" s="216" customFormat="1" ht="15" customHeight="1" x14ac:dyDescent="0.25">
      <c r="D1561" s="219"/>
      <c r="F1561" s="514"/>
      <c r="G1561" s="514"/>
      <c r="H1561" s="514"/>
      <c r="I1561" s="514"/>
      <c r="J1561" s="514"/>
      <c r="K1561" s="514"/>
    </row>
    <row r="1562" spans="4:11" s="216" customFormat="1" ht="15" customHeight="1" x14ac:dyDescent="0.25">
      <c r="D1562" s="219"/>
      <c r="F1562" s="514"/>
      <c r="G1562" s="514"/>
      <c r="H1562" s="514"/>
      <c r="I1562" s="514"/>
      <c r="J1562" s="514"/>
      <c r="K1562" s="514"/>
    </row>
    <row r="1563" spans="4:11" s="216" customFormat="1" ht="15" customHeight="1" x14ac:dyDescent="0.25">
      <c r="D1563" s="219"/>
      <c r="F1563" s="514"/>
      <c r="G1563" s="514"/>
      <c r="H1563" s="514"/>
      <c r="I1563" s="514"/>
      <c r="J1563" s="514"/>
      <c r="K1563" s="514"/>
    </row>
    <row r="1564" spans="4:11" s="216" customFormat="1" ht="15" customHeight="1" x14ac:dyDescent="0.25">
      <c r="D1564" s="219"/>
      <c r="F1564" s="514"/>
      <c r="G1564" s="514"/>
      <c r="H1564" s="514"/>
      <c r="I1564" s="514"/>
      <c r="J1564" s="514"/>
      <c r="K1564" s="514"/>
    </row>
    <row r="1565" spans="4:11" s="216" customFormat="1" ht="15" customHeight="1" x14ac:dyDescent="0.25">
      <c r="D1565" s="219"/>
      <c r="F1565" s="514"/>
      <c r="G1565" s="514"/>
      <c r="H1565" s="514"/>
      <c r="I1565" s="514"/>
      <c r="J1565" s="514"/>
      <c r="K1565" s="514"/>
    </row>
    <row r="1566" spans="4:11" s="216" customFormat="1" ht="15" customHeight="1" x14ac:dyDescent="0.25">
      <c r="D1566" s="219"/>
      <c r="F1566" s="514"/>
      <c r="G1566" s="514"/>
      <c r="H1566" s="514"/>
      <c r="I1566" s="514"/>
      <c r="J1566" s="514"/>
      <c r="K1566" s="514"/>
    </row>
    <row r="1567" spans="4:11" s="216" customFormat="1" ht="15" customHeight="1" x14ac:dyDescent="0.25">
      <c r="D1567" s="219"/>
      <c r="F1567" s="514"/>
      <c r="G1567" s="514"/>
      <c r="H1567" s="514"/>
      <c r="I1567" s="514"/>
      <c r="J1567" s="514"/>
      <c r="K1567" s="514"/>
    </row>
    <row r="1568" spans="4:11" s="216" customFormat="1" ht="15" customHeight="1" x14ac:dyDescent="0.25">
      <c r="D1568" s="219"/>
      <c r="F1568" s="514"/>
      <c r="G1568" s="514"/>
      <c r="H1568" s="514"/>
      <c r="I1568" s="514"/>
      <c r="J1568" s="514"/>
      <c r="K1568" s="514"/>
    </row>
    <row r="1569" spans="4:11" s="216" customFormat="1" ht="15" customHeight="1" x14ac:dyDescent="0.25">
      <c r="D1569" s="219"/>
      <c r="F1569" s="514"/>
      <c r="G1569" s="514"/>
      <c r="H1569" s="514"/>
      <c r="I1569" s="514"/>
      <c r="J1569" s="514"/>
      <c r="K1569" s="514"/>
    </row>
    <row r="1570" spans="4:11" s="216" customFormat="1" ht="15" customHeight="1" x14ac:dyDescent="0.25">
      <c r="D1570" s="219"/>
      <c r="F1570" s="514"/>
      <c r="G1570" s="514"/>
      <c r="H1570" s="514"/>
      <c r="I1570" s="514"/>
      <c r="J1570" s="514"/>
      <c r="K1570" s="514"/>
    </row>
    <row r="1571" spans="4:11" s="216" customFormat="1" ht="15" customHeight="1" x14ac:dyDescent="0.25">
      <c r="D1571" s="219"/>
      <c r="F1571" s="514"/>
      <c r="G1571" s="514"/>
      <c r="H1571" s="514"/>
      <c r="I1571" s="514"/>
      <c r="J1571" s="514"/>
      <c r="K1571" s="514"/>
    </row>
    <row r="1572" spans="4:11" s="216" customFormat="1" ht="15" customHeight="1" x14ac:dyDescent="0.25">
      <c r="D1572" s="219"/>
      <c r="F1572" s="514"/>
      <c r="G1572" s="514"/>
      <c r="H1572" s="514"/>
      <c r="I1572" s="514"/>
      <c r="J1572" s="514"/>
      <c r="K1572" s="514"/>
    </row>
    <row r="1573" spans="4:11" s="216" customFormat="1" ht="15" customHeight="1" x14ac:dyDescent="0.25">
      <c r="D1573" s="219"/>
      <c r="F1573" s="514"/>
      <c r="G1573" s="514"/>
      <c r="H1573" s="514"/>
      <c r="I1573" s="514"/>
      <c r="J1573" s="514"/>
      <c r="K1573" s="514"/>
    </row>
    <row r="1574" spans="4:11" s="216" customFormat="1" ht="15" customHeight="1" x14ac:dyDescent="0.25">
      <c r="D1574" s="219"/>
      <c r="F1574" s="514"/>
      <c r="G1574" s="514"/>
      <c r="H1574" s="514"/>
      <c r="I1574" s="514"/>
      <c r="J1574" s="514"/>
      <c r="K1574" s="514"/>
    </row>
    <row r="1575" spans="4:11" s="216" customFormat="1" ht="15" customHeight="1" x14ac:dyDescent="0.25">
      <c r="D1575" s="219"/>
      <c r="F1575" s="514"/>
      <c r="G1575" s="514"/>
      <c r="H1575" s="514"/>
      <c r="I1575" s="514"/>
      <c r="J1575" s="514"/>
      <c r="K1575" s="514"/>
    </row>
    <row r="1576" spans="4:11" s="216" customFormat="1" ht="15" customHeight="1" x14ac:dyDescent="0.25">
      <c r="D1576" s="219"/>
      <c r="F1576" s="514"/>
      <c r="G1576" s="514"/>
      <c r="H1576" s="514"/>
      <c r="I1576" s="514"/>
      <c r="J1576" s="514"/>
      <c r="K1576" s="514"/>
    </row>
    <row r="1577" spans="4:11" s="216" customFormat="1" ht="15" customHeight="1" x14ac:dyDescent="0.25">
      <c r="D1577" s="219"/>
      <c r="F1577" s="514"/>
      <c r="G1577" s="514"/>
      <c r="H1577" s="514"/>
      <c r="I1577" s="514"/>
      <c r="J1577" s="514"/>
      <c r="K1577" s="514"/>
    </row>
    <row r="1578" spans="4:11" s="216" customFormat="1" ht="15" customHeight="1" x14ac:dyDescent="0.25">
      <c r="D1578" s="219"/>
      <c r="F1578" s="514"/>
      <c r="G1578" s="514"/>
      <c r="H1578" s="514"/>
      <c r="I1578" s="514"/>
      <c r="J1578" s="514"/>
      <c r="K1578" s="514"/>
    </row>
    <row r="1579" spans="4:11" s="216" customFormat="1" ht="15" customHeight="1" x14ac:dyDescent="0.25">
      <c r="D1579" s="219"/>
      <c r="F1579" s="514"/>
      <c r="G1579" s="514"/>
      <c r="H1579" s="514"/>
      <c r="I1579" s="514"/>
      <c r="J1579" s="514"/>
      <c r="K1579" s="514"/>
    </row>
    <row r="1580" spans="4:11" s="216" customFormat="1" ht="15" customHeight="1" x14ac:dyDescent="0.25">
      <c r="D1580" s="219"/>
      <c r="F1580" s="514"/>
      <c r="G1580" s="514"/>
      <c r="H1580" s="514"/>
      <c r="I1580" s="514"/>
      <c r="J1580" s="514"/>
      <c r="K1580" s="514"/>
    </row>
    <row r="1581" spans="4:11" s="216" customFormat="1" ht="15" customHeight="1" x14ac:dyDescent="0.25">
      <c r="D1581" s="219"/>
      <c r="F1581" s="514"/>
      <c r="G1581" s="514"/>
      <c r="H1581" s="514"/>
      <c r="I1581" s="514"/>
      <c r="J1581" s="514"/>
      <c r="K1581" s="514"/>
    </row>
    <row r="1582" spans="4:11" s="216" customFormat="1" ht="15" customHeight="1" x14ac:dyDescent="0.25">
      <c r="D1582" s="219"/>
      <c r="F1582" s="514"/>
      <c r="G1582" s="514"/>
      <c r="H1582" s="514"/>
      <c r="I1582" s="514"/>
      <c r="J1582" s="514"/>
      <c r="K1582" s="514"/>
    </row>
    <row r="1583" spans="4:11" s="216" customFormat="1" ht="15" customHeight="1" x14ac:dyDescent="0.25">
      <c r="D1583" s="219"/>
      <c r="F1583" s="514"/>
      <c r="G1583" s="514"/>
      <c r="H1583" s="514"/>
      <c r="I1583" s="514"/>
      <c r="J1583" s="514"/>
      <c r="K1583" s="514"/>
    </row>
    <row r="1584" spans="4:11" s="216" customFormat="1" ht="15" customHeight="1" x14ac:dyDescent="0.25">
      <c r="D1584" s="219"/>
      <c r="F1584" s="514"/>
      <c r="G1584" s="514"/>
      <c r="H1584" s="514"/>
      <c r="I1584" s="514"/>
      <c r="J1584" s="514"/>
      <c r="K1584" s="514"/>
    </row>
    <row r="1585" spans="4:11" s="216" customFormat="1" ht="15" customHeight="1" x14ac:dyDescent="0.25">
      <c r="D1585" s="219"/>
      <c r="F1585" s="514"/>
      <c r="G1585" s="514"/>
      <c r="H1585" s="514"/>
      <c r="I1585" s="514"/>
      <c r="J1585" s="514"/>
      <c r="K1585" s="514"/>
    </row>
    <row r="1586" spans="4:11" s="216" customFormat="1" ht="15" customHeight="1" x14ac:dyDescent="0.25">
      <c r="D1586" s="219"/>
      <c r="F1586" s="514"/>
      <c r="G1586" s="514"/>
      <c r="H1586" s="514"/>
      <c r="I1586" s="514"/>
      <c r="J1586" s="514"/>
      <c r="K1586" s="514"/>
    </row>
    <row r="1587" spans="4:11" s="216" customFormat="1" ht="15" customHeight="1" x14ac:dyDescent="0.25">
      <c r="D1587" s="219"/>
      <c r="F1587" s="514"/>
      <c r="G1587" s="514"/>
      <c r="H1587" s="514"/>
      <c r="I1587" s="514"/>
      <c r="J1587" s="514"/>
      <c r="K1587" s="514"/>
    </row>
    <row r="1588" spans="4:11" s="216" customFormat="1" ht="15" customHeight="1" x14ac:dyDescent="0.25">
      <c r="D1588" s="219"/>
      <c r="F1588" s="514"/>
      <c r="G1588" s="514"/>
      <c r="H1588" s="514"/>
      <c r="I1588" s="514"/>
      <c r="J1588" s="514"/>
      <c r="K1588" s="514"/>
    </row>
    <row r="1589" spans="4:11" s="216" customFormat="1" ht="15" customHeight="1" x14ac:dyDescent="0.25">
      <c r="D1589" s="219"/>
      <c r="F1589" s="514"/>
      <c r="G1589" s="514"/>
      <c r="H1589" s="514"/>
      <c r="I1589" s="514"/>
      <c r="J1589" s="514"/>
      <c r="K1589" s="514"/>
    </row>
    <row r="1590" spans="4:11" s="216" customFormat="1" ht="15" customHeight="1" x14ac:dyDescent="0.25">
      <c r="D1590" s="219"/>
      <c r="F1590" s="514"/>
      <c r="G1590" s="514"/>
      <c r="H1590" s="514"/>
      <c r="I1590" s="514"/>
      <c r="J1590" s="514"/>
      <c r="K1590" s="514"/>
    </row>
    <row r="1591" spans="4:11" s="216" customFormat="1" ht="15" customHeight="1" x14ac:dyDescent="0.25">
      <c r="D1591" s="219"/>
      <c r="F1591" s="514"/>
      <c r="G1591" s="514"/>
      <c r="H1591" s="514"/>
      <c r="I1591" s="514"/>
      <c r="J1591" s="514"/>
      <c r="K1591" s="514"/>
    </row>
    <row r="1592" spans="4:11" s="216" customFormat="1" ht="15" customHeight="1" x14ac:dyDescent="0.25">
      <c r="D1592" s="219"/>
      <c r="F1592" s="514"/>
      <c r="G1592" s="514"/>
      <c r="H1592" s="514"/>
      <c r="I1592" s="514"/>
      <c r="J1592" s="514"/>
      <c r="K1592" s="514"/>
    </row>
    <row r="1593" spans="4:11" s="216" customFormat="1" ht="15" customHeight="1" x14ac:dyDescent="0.25">
      <c r="D1593" s="219"/>
      <c r="F1593" s="514"/>
      <c r="G1593" s="514"/>
      <c r="H1593" s="514"/>
      <c r="I1593" s="514"/>
      <c r="J1593" s="514"/>
      <c r="K1593" s="514"/>
    </row>
    <row r="1594" spans="4:11" s="216" customFormat="1" ht="15" customHeight="1" x14ac:dyDescent="0.25">
      <c r="D1594" s="219"/>
      <c r="F1594" s="514"/>
      <c r="G1594" s="514"/>
      <c r="H1594" s="514"/>
      <c r="I1594" s="514"/>
      <c r="J1594" s="514"/>
      <c r="K1594" s="514"/>
    </row>
    <row r="1595" spans="4:11" s="216" customFormat="1" ht="15" customHeight="1" x14ac:dyDescent="0.25">
      <c r="D1595" s="219"/>
      <c r="F1595" s="514"/>
      <c r="G1595" s="514"/>
      <c r="H1595" s="514"/>
      <c r="I1595" s="514"/>
      <c r="J1595" s="514"/>
      <c r="K1595" s="514"/>
    </row>
    <row r="1596" spans="4:11" s="216" customFormat="1" ht="15" customHeight="1" x14ac:dyDescent="0.25">
      <c r="D1596" s="219"/>
      <c r="F1596" s="514"/>
      <c r="G1596" s="514"/>
      <c r="H1596" s="514"/>
      <c r="I1596" s="514"/>
      <c r="J1596" s="514"/>
      <c r="K1596" s="514"/>
    </row>
    <row r="1597" spans="4:11" s="216" customFormat="1" ht="15" customHeight="1" x14ac:dyDescent="0.25">
      <c r="D1597" s="219"/>
      <c r="F1597" s="514"/>
      <c r="G1597" s="514"/>
      <c r="H1597" s="514"/>
      <c r="I1597" s="514"/>
      <c r="J1597" s="514"/>
      <c r="K1597" s="514"/>
    </row>
    <row r="1598" spans="4:11" s="216" customFormat="1" ht="15" customHeight="1" x14ac:dyDescent="0.25">
      <c r="D1598" s="219"/>
      <c r="F1598" s="514"/>
      <c r="G1598" s="514"/>
      <c r="H1598" s="514"/>
      <c r="I1598" s="514"/>
      <c r="J1598" s="514"/>
      <c r="K1598" s="514"/>
    </row>
    <row r="1599" spans="4:11" s="216" customFormat="1" ht="15" customHeight="1" x14ac:dyDescent="0.25">
      <c r="D1599" s="219"/>
      <c r="F1599" s="514"/>
      <c r="G1599" s="514"/>
      <c r="H1599" s="514"/>
      <c r="I1599" s="514"/>
      <c r="J1599" s="514"/>
      <c r="K1599" s="514"/>
    </row>
    <row r="1600" spans="4:11" s="216" customFormat="1" ht="15" customHeight="1" x14ac:dyDescent="0.25">
      <c r="D1600" s="219"/>
      <c r="F1600" s="514"/>
      <c r="G1600" s="514"/>
      <c r="H1600" s="514"/>
      <c r="I1600" s="514"/>
      <c r="J1600" s="514"/>
      <c r="K1600" s="514"/>
    </row>
    <row r="1601" spans="4:11" s="216" customFormat="1" ht="15" customHeight="1" x14ac:dyDescent="0.25">
      <c r="D1601" s="219"/>
      <c r="F1601" s="514"/>
      <c r="G1601" s="514"/>
      <c r="H1601" s="514"/>
      <c r="I1601" s="514"/>
      <c r="J1601" s="514"/>
      <c r="K1601" s="514"/>
    </row>
    <row r="1602" spans="4:11" s="216" customFormat="1" ht="15" customHeight="1" x14ac:dyDescent="0.25">
      <c r="D1602" s="219"/>
      <c r="F1602" s="514"/>
      <c r="G1602" s="514"/>
      <c r="H1602" s="514"/>
      <c r="I1602" s="514"/>
      <c r="J1602" s="514"/>
      <c r="K1602" s="514"/>
    </row>
    <row r="1603" spans="4:11" s="216" customFormat="1" ht="15" customHeight="1" x14ac:dyDescent="0.25">
      <c r="D1603" s="219"/>
      <c r="F1603" s="514"/>
      <c r="G1603" s="514"/>
      <c r="H1603" s="514"/>
      <c r="I1603" s="514"/>
      <c r="J1603" s="514"/>
      <c r="K1603" s="514"/>
    </row>
    <row r="1604" spans="4:11" s="216" customFormat="1" ht="15" customHeight="1" x14ac:dyDescent="0.25">
      <c r="D1604" s="219"/>
      <c r="F1604" s="514"/>
      <c r="G1604" s="514"/>
      <c r="H1604" s="514"/>
      <c r="I1604" s="514"/>
      <c r="J1604" s="514"/>
      <c r="K1604" s="514"/>
    </row>
    <row r="1605" spans="4:11" s="216" customFormat="1" ht="15" customHeight="1" x14ac:dyDescent="0.25">
      <c r="D1605" s="219"/>
      <c r="F1605" s="514"/>
      <c r="G1605" s="514"/>
      <c r="H1605" s="514"/>
      <c r="I1605" s="514"/>
      <c r="J1605" s="514"/>
      <c r="K1605" s="514"/>
    </row>
    <row r="1606" spans="4:11" s="216" customFormat="1" ht="15" customHeight="1" x14ac:dyDescent="0.25">
      <c r="D1606" s="219"/>
      <c r="F1606" s="514"/>
      <c r="G1606" s="514"/>
      <c r="H1606" s="514"/>
      <c r="I1606" s="514"/>
      <c r="J1606" s="514"/>
      <c r="K1606" s="514"/>
    </row>
    <row r="1607" spans="4:11" s="216" customFormat="1" ht="15" customHeight="1" x14ac:dyDescent="0.25">
      <c r="D1607" s="219"/>
      <c r="F1607" s="514"/>
      <c r="G1607" s="514"/>
      <c r="H1607" s="514"/>
      <c r="I1607" s="514"/>
      <c r="J1607" s="514"/>
      <c r="K1607" s="514"/>
    </row>
    <row r="1608" spans="4:11" s="216" customFormat="1" ht="15" customHeight="1" x14ac:dyDescent="0.25">
      <c r="D1608" s="219"/>
      <c r="F1608" s="514"/>
      <c r="G1608" s="514"/>
      <c r="H1608" s="514"/>
      <c r="I1608" s="514"/>
      <c r="J1608" s="514"/>
      <c r="K1608" s="514"/>
    </row>
    <row r="1609" spans="4:11" s="216" customFormat="1" ht="15" customHeight="1" x14ac:dyDescent="0.25">
      <c r="D1609" s="219"/>
      <c r="F1609" s="514"/>
      <c r="G1609" s="514"/>
      <c r="H1609" s="514"/>
      <c r="I1609" s="514"/>
      <c r="J1609" s="514"/>
      <c r="K1609" s="514"/>
    </row>
    <row r="1610" spans="4:11" s="216" customFormat="1" ht="15" customHeight="1" x14ac:dyDescent="0.25">
      <c r="D1610" s="219"/>
      <c r="F1610" s="514"/>
      <c r="G1610" s="514"/>
      <c r="H1610" s="514"/>
      <c r="I1610" s="514"/>
      <c r="J1610" s="514"/>
      <c r="K1610" s="514"/>
    </row>
    <row r="1611" spans="4:11" s="216" customFormat="1" ht="15" customHeight="1" x14ac:dyDescent="0.25">
      <c r="D1611" s="219"/>
      <c r="F1611" s="514"/>
      <c r="G1611" s="514"/>
      <c r="H1611" s="514"/>
      <c r="I1611" s="514"/>
      <c r="J1611" s="514"/>
      <c r="K1611" s="514"/>
    </row>
    <row r="1612" spans="4:11" s="216" customFormat="1" ht="15" customHeight="1" x14ac:dyDescent="0.25">
      <c r="D1612" s="219"/>
      <c r="F1612" s="514"/>
      <c r="G1612" s="514"/>
      <c r="H1612" s="514"/>
      <c r="I1612" s="514"/>
      <c r="J1612" s="514"/>
      <c r="K1612" s="514"/>
    </row>
    <row r="1613" spans="4:11" s="216" customFormat="1" ht="15" customHeight="1" x14ac:dyDescent="0.25">
      <c r="D1613" s="219"/>
      <c r="F1613" s="514"/>
      <c r="G1613" s="514"/>
      <c r="H1613" s="514"/>
      <c r="I1613" s="514"/>
      <c r="J1613" s="514"/>
      <c r="K1613" s="514"/>
    </row>
    <row r="1614" spans="4:11" s="216" customFormat="1" ht="15" customHeight="1" x14ac:dyDescent="0.25">
      <c r="D1614" s="219"/>
      <c r="F1614" s="514"/>
      <c r="G1614" s="514"/>
      <c r="H1614" s="514"/>
      <c r="I1614" s="514"/>
      <c r="J1614" s="514"/>
      <c r="K1614" s="514"/>
    </row>
    <row r="1615" spans="4:11" s="216" customFormat="1" ht="15" customHeight="1" x14ac:dyDescent="0.25">
      <c r="D1615" s="219"/>
      <c r="F1615" s="514"/>
      <c r="G1615" s="514"/>
      <c r="H1615" s="514"/>
      <c r="I1615" s="514"/>
      <c r="J1615" s="514"/>
      <c r="K1615" s="514"/>
    </row>
    <row r="1616" spans="4:11" s="216" customFormat="1" ht="15" customHeight="1" x14ac:dyDescent="0.25">
      <c r="D1616" s="219"/>
      <c r="F1616" s="514"/>
      <c r="G1616" s="514"/>
      <c r="H1616" s="514"/>
      <c r="I1616" s="514"/>
      <c r="J1616" s="514"/>
      <c r="K1616" s="514"/>
    </row>
    <row r="1617" spans="4:11" s="216" customFormat="1" ht="15" customHeight="1" x14ac:dyDescent="0.25">
      <c r="D1617" s="219"/>
      <c r="F1617" s="514"/>
      <c r="G1617" s="514"/>
      <c r="H1617" s="514"/>
      <c r="I1617" s="514"/>
      <c r="J1617" s="514"/>
      <c r="K1617" s="514"/>
    </row>
    <row r="1618" spans="4:11" s="216" customFormat="1" ht="15" customHeight="1" x14ac:dyDescent="0.25">
      <c r="D1618" s="219"/>
      <c r="F1618" s="514"/>
      <c r="G1618" s="514"/>
      <c r="H1618" s="514"/>
      <c r="I1618" s="514"/>
      <c r="J1618" s="514"/>
      <c r="K1618" s="514"/>
    </row>
    <row r="1619" spans="4:11" s="216" customFormat="1" ht="15" customHeight="1" x14ac:dyDescent="0.25">
      <c r="D1619" s="219"/>
      <c r="F1619" s="514"/>
      <c r="G1619" s="514"/>
      <c r="H1619" s="514"/>
      <c r="I1619" s="514"/>
      <c r="J1619" s="514"/>
      <c r="K1619" s="514"/>
    </row>
    <row r="1620" spans="4:11" s="216" customFormat="1" ht="15" customHeight="1" x14ac:dyDescent="0.25">
      <c r="D1620" s="219"/>
      <c r="F1620" s="514"/>
      <c r="G1620" s="514"/>
      <c r="H1620" s="514"/>
      <c r="I1620" s="514"/>
      <c r="J1620" s="514"/>
      <c r="K1620" s="514"/>
    </row>
    <row r="1621" spans="4:11" s="216" customFormat="1" ht="15" customHeight="1" x14ac:dyDescent="0.25">
      <c r="D1621" s="219"/>
      <c r="F1621" s="514"/>
      <c r="G1621" s="514"/>
      <c r="H1621" s="514"/>
      <c r="I1621" s="514"/>
      <c r="J1621" s="514"/>
      <c r="K1621" s="514"/>
    </row>
    <row r="1622" spans="4:11" s="216" customFormat="1" ht="15" customHeight="1" x14ac:dyDescent="0.25">
      <c r="D1622" s="219"/>
      <c r="F1622" s="514"/>
      <c r="G1622" s="514"/>
      <c r="H1622" s="514"/>
      <c r="I1622" s="514"/>
      <c r="J1622" s="514"/>
      <c r="K1622" s="514"/>
    </row>
    <row r="1623" spans="4:11" s="216" customFormat="1" ht="15" customHeight="1" x14ac:dyDescent="0.25">
      <c r="D1623" s="219"/>
      <c r="F1623" s="514"/>
      <c r="G1623" s="514"/>
      <c r="H1623" s="514"/>
      <c r="I1623" s="514"/>
      <c r="J1623" s="514"/>
      <c r="K1623" s="514"/>
    </row>
    <row r="1624" spans="4:11" s="216" customFormat="1" ht="15" customHeight="1" x14ac:dyDescent="0.25">
      <c r="D1624" s="219"/>
      <c r="F1624" s="514"/>
      <c r="G1624" s="514"/>
      <c r="H1624" s="514"/>
      <c r="I1624" s="514"/>
      <c r="J1624" s="514"/>
      <c r="K1624" s="514"/>
    </row>
    <row r="1625" spans="4:11" s="216" customFormat="1" ht="15" customHeight="1" x14ac:dyDescent="0.25">
      <c r="D1625" s="219"/>
      <c r="F1625" s="514"/>
      <c r="G1625" s="514"/>
      <c r="H1625" s="514"/>
      <c r="I1625" s="514"/>
      <c r="J1625" s="514"/>
      <c r="K1625" s="514"/>
    </row>
    <row r="1626" spans="4:11" s="216" customFormat="1" ht="15" customHeight="1" x14ac:dyDescent="0.25">
      <c r="D1626" s="219"/>
      <c r="F1626" s="514"/>
      <c r="G1626" s="514"/>
      <c r="H1626" s="514"/>
      <c r="I1626" s="514"/>
      <c r="J1626" s="514"/>
      <c r="K1626" s="514"/>
    </row>
    <row r="1627" spans="4:11" s="216" customFormat="1" ht="15" customHeight="1" x14ac:dyDescent="0.25">
      <c r="D1627" s="219"/>
      <c r="F1627" s="514"/>
      <c r="G1627" s="514"/>
      <c r="H1627" s="514"/>
      <c r="I1627" s="514"/>
      <c r="J1627" s="514"/>
      <c r="K1627" s="514"/>
    </row>
    <row r="1628" spans="4:11" s="216" customFormat="1" ht="15" customHeight="1" x14ac:dyDescent="0.25">
      <c r="D1628" s="219"/>
      <c r="F1628" s="514"/>
      <c r="G1628" s="514"/>
      <c r="H1628" s="514"/>
      <c r="I1628" s="514"/>
      <c r="J1628" s="514"/>
      <c r="K1628" s="514"/>
    </row>
    <row r="1629" spans="4:11" s="216" customFormat="1" ht="15" customHeight="1" x14ac:dyDescent="0.25">
      <c r="D1629" s="219"/>
      <c r="F1629" s="514"/>
      <c r="G1629" s="514"/>
      <c r="H1629" s="514"/>
      <c r="I1629" s="514"/>
      <c r="J1629" s="514"/>
      <c r="K1629" s="514"/>
    </row>
    <row r="1630" spans="4:11" s="216" customFormat="1" ht="15" customHeight="1" x14ac:dyDescent="0.25">
      <c r="D1630" s="219"/>
      <c r="F1630" s="514"/>
      <c r="G1630" s="514"/>
      <c r="H1630" s="514"/>
      <c r="I1630" s="514"/>
      <c r="J1630" s="514"/>
      <c r="K1630" s="514"/>
    </row>
    <row r="1631" spans="4:11" s="216" customFormat="1" ht="15" customHeight="1" x14ac:dyDescent="0.25">
      <c r="D1631" s="219"/>
      <c r="F1631" s="514"/>
      <c r="G1631" s="514"/>
      <c r="H1631" s="514"/>
      <c r="I1631" s="514"/>
      <c r="J1631" s="514"/>
      <c r="K1631" s="514"/>
    </row>
    <row r="1632" spans="4:11" s="216" customFormat="1" ht="15" customHeight="1" x14ac:dyDescent="0.25">
      <c r="D1632" s="219"/>
      <c r="F1632" s="514"/>
      <c r="G1632" s="514"/>
      <c r="H1632" s="514"/>
      <c r="I1632" s="514"/>
      <c r="J1632" s="514"/>
      <c r="K1632" s="514"/>
    </row>
    <row r="1633" spans="4:11" s="216" customFormat="1" ht="15" customHeight="1" x14ac:dyDescent="0.25">
      <c r="D1633" s="219"/>
      <c r="F1633" s="514"/>
      <c r="G1633" s="514"/>
      <c r="H1633" s="514"/>
      <c r="I1633" s="514"/>
      <c r="J1633" s="514"/>
      <c r="K1633" s="514"/>
    </row>
    <row r="1634" spans="4:11" s="216" customFormat="1" ht="15" customHeight="1" x14ac:dyDescent="0.25">
      <c r="D1634" s="219"/>
      <c r="F1634" s="514"/>
      <c r="G1634" s="514"/>
      <c r="H1634" s="514"/>
      <c r="I1634" s="514"/>
      <c r="J1634" s="514"/>
      <c r="K1634" s="514"/>
    </row>
    <row r="1635" spans="4:11" s="216" customFormat="1" ht="15" customHeight="1" x14ac:dyDescent="0.25">
      <c r="D1635" s="219"/>
      <c r="F1635" s="514"/>
      <c r="G1635" s="514"/>
      <c r="H1635" s="514"/>
      <c r="I1635" s="514"/>
      <c r="J1635" s="514"/>
      <c r="K1635" s="514"/>
    </row>
    <row r="1636" spans="4:11" s="216" customFormat="1" ht="15" customHeight="1" x14ac:dyDescent="0.25">
      <c r="D1636" s="219"/>
      <c r="F1636" s="514"/>
      <c r="G1636" s="514"/>
      <c r="H1636" s="514"/>
      <c r="I1636" s="514"/>
      <c r="J1636" s="514"/>
      <c r="K1636" s="514"/>
    </row>
    <row r="1637" spans="4:11" s="216" customFormat="1" ht="15" customHeight="1" x14ac:dyDescent="0.25">
      <c r="D1637" s="219"/>
      <c r="F1637" s="514"/>
      <c r="G1637" s="514"/>
      <c r="H1637" s="514"/>
      <c r="I1637" s="514"/>
      <c r="J1637" s="514"/>
      <c r="K1637" s="514"/>
    </row>
    <row r="1638" spans="4:11" s="216" customFormat="1" ht="15" customHeight="1" x14ac:dyDescent="0.25">
      <c r="D1638" s="219"/>
      <c r="F1638" s="514"/>
      <c r="G1638" s="514"/>
      <c r="H1638" s="514"/>
      <c r="I1638" s="514"/>
      <c r="J1638" s="514"/>
      <c r="K1638" s="514"/>
    </row>
    <row r="1639" spans="4:11" s="216" customFormat="1" ht="15" customHeight="1" x14ac:dyDescent="0.25">
      <c r="D1639" s="219"/>
      <c r="F1639" s="514"/>
      <c r="G1639" s="514"/>
      <c r="H1639" s="514"/>
      <c r="I1639" s="514"/>
      <c r="J1639" s="514"/>
      <c r="K1639" s="514"/>
    </row>
    <row r="1640" spans="4:11" s="216" customFormat="1" ht="15" customHeight="1" x14ac:dyDescent="0.25">
      <c r="D1640" s="219"/>
      <c r="F1640" s="514"/>
      <c r="G1640" s="514"/>
      <c r="H1640" s="514"/>
      <c r="I1640" s="514"/>
      <c r="J1640" s="514"/>
      <c r="K1640" s="514"/>
    </row>
    <row r="1641" spans="4:11" s="216" customFormat="1" ht="15" customHeight="1" x14ac:dyDescent="0.25">
      <c r="D1641" s="219"/>
      <c r="F1641" s="514"/>
      <c r="G1641" s="514"/>
      <c r="H1641" s="514"/>
      <c r="I1641" s="514"/>
      <c r="J1641" s="514"/>
      <c r="K1641" s="514"/>
    </row>
    <row r="1642" spans="4:11" s="216" customFormat="1" ht="15" customHeight="1" x14ac:dyDescent="0.25">
      <c r="D1642" s="219"/>
      <c r="F1642" s="514"/>
      <c r="G1642" s="514"/>
      <c r="H1642" s="514"/>
      <c r="I1642" s="514"/>
      <c r="J1642" s="514"/>
      <c r="K1642" s="514"/>
    </row>
    <row r="1643" spans="4:11" s="216" customFormat="1" ht="15" customHeight="1" x14ac:dyDescent="0.25">
      <c r="D1643" s="219"/>
      <c r="F1643" s="514"/>
      <c r="G1643" s="514"/>
      <c r="H1643" s="514"/>
      <c r="I1643" s="514"/>
      <c r="J1643" s="514"/>
      <c r="K1643" s="514"/>
    </row>
    <row r="1644" spans="4:11" s="216" customFormat="1" ht="15" customHeight="1" x14ac:dyDescent="0.25">
      <c r="D1644" s="219"/>
      <c r="F1644" s="514"/>
      <c r="G1644" s="514"/>
      <c r="H1644" s="514"/>
      <c r="I1644" s="514"/>
      <c r="J1644" s="514"/>
      <c r="K1644" s="514"/>
    </row>
    <row r="1645" spans="4:11" s="216" customFormat="1" ht="15" customHeight="1" x14ac:dyDescent="0.25">
      <c r="D1645" s="219"/>
      <c r="F1645" s="514"/>
      <c r="G1645" s="514"/>
      <c r="H1645" s="514"/>
      <c r="I1645" s="514"/>
      <c r="J1645" s="514"/>
      <c r="K1645" s="514"/>
    </row>
    <row r="1646" spans="4:11" s="216" customFormat="1" ht="15" customHeight="1" x14ac:dyDescent="0.25">
      <c r="D1646" s="219"/>
      <c r="F1646" s="514"/>
      <c r="G1646" s="514"/>
      <c r="H1646" s="514"/>
      <c r="I1646" s="514"/>
      <c r="J1646" s="514"/>
      <c r="K1646" s="514"/>
    </row>
    <row r="1647" spans="4:11" s="216" customFormat="1" ht="15" customHeight="1" x14ac:dyDescent="0.25">
      <c r="D1647" s="219"/>
      <c r="F1647" s="514"/>
      <c r="G1647" s="514"/>
      <c r="H1647" s="514"/>
      <c r="I1647" s="514"/>
      <c r="J1647" s="514"/>
      <c r="K1647" s="514"/>
    </row>
    <row r="1648" spans="4:11" s="216" customFormat="1" ht="15" customHeight="1" x14ac:dyDescent="0.25">
      <c r="D1648" s="219"/>
      <c r="F1648" s="514"/>
      <c r="G1648" s="514"/>
      <c r="H1648" s="514"/>
      <c r="I1648" s="514"/>
      <c r="J1648" s="514"/>
      <c r="K1648" s="514"/>
    </row>
    <row r="1649" spans="4:11" s="216" customFormat="1" ht="15" customHeight="1" x14ac:dyDescent="0.25">
      <c r="D1649" s="219"/>
      <c r="F1649" s="514"/>
      <c r="G1649" s="514"/>
      <c r="H1649" s="514"/>
      <c r="I1649" s="514"/>
      <c r="J1649" s="514"/>
      <c r="K1649" s="514"/>
    </row>
    <row r="1650" spans="4:11" s="216" customFormat="1" ht="15" customHeight="1" x14ac:dyDescent="0.25">
      <c r="D1650" s="219"/>
      <c r="F1650" s="514"/>
      <c r="G1650" s="514"/>
      <c r="H1650" s="514"/>
      <c r="I1650" s="514"/>
      <c r="J1650" s="514"/>
      <c r="K1650" s="514"/>
    </row>
    <row r="1651" spans="4:11" s="216" customFormat="1" ht="15" customHeight="1" x14ac:dyDescent="0.25">
      <c r="D1651" s="219"/>
      <c r="F1651" s="514"/>
      <c r="G1651" s="514"/>
      <c r="H1651" s="514"/>
      <c r="I1651" s="514"/>
      <c r="J1651" s="514"/>
      <c r="K1651" s="514"/>
    </row>
    <row r="1652" spans="4:11" s="216" customFormat="1" ht="15" customHeight="1" x14ac:dyDescent="0.25">
      <c r="D1652" s="219"/>
      <c r="F1652" s="514"/>
      <c r="G1652" s="514"/>
      <c r="H1652" s="514"/>
      <c r="I1652" s="514"/>
      <c r="J1652" s="514"/>
      <c r="K1652" s="514"/>
    </row>
    <row r="1653" spans="4:11" s="216" customFormat="1" ht="15" customHeight="1" x14ac:dyDescent="0.25">
      <c r="D1653" s="219"/>
      <c r="F1653" s="514"/>
      <c r="G1653" s="514"/>
      <c r="H1653" s="514"/>
      <c r="I1653" s="514"/>
      <c r="J1653" s="514"/>
      <c r="K1653" s="514"/>
    </row>
    <row r="1654" spans="4:11" s="216" customFormat="1" ht="15" customHeight="1" x14ac:dyDescent="0.25">
      <c r="D1654" s="219"/>
      <c r="F1654" s="514"/>
      <c r="G1654" s="514"/>
      <c r="H1654" s="514"/>
      <c r="I1654" s="514"/>
      <c r="J1654" s="514"/>
      <c r="K1654" s="514"/>
    </row>
    <row r="1655" spans="4:11" s="216" customFormat="1" ht="15" customHeight="1" x14ac:dyDescent="0.25">
      <c r="D1655" s="219"/>
      <c r="F1655" s="514"/>
      <c r="G1655" s="514"/>
      <c r="H1655" s="514"/>
      <c r="I1655" s="514"/>
      <c r="J1655" s="514"/>
      <c r="K1655" s="514"/>
    </row>
    <row r="1656" spans="4:11" s="216" customFormat="1" ht="15" customHeight="1" x14ac:dyDescent="0.25">
      <c r="D1656" s="219"/>
      <c r="F1656" s="514"/>
      <c r="G1656" s="514"/>
      <c r="H1656" s="514"/>
      <c r="I1656" s="514"/>
      <c r="J1656" s="514"/>
      <c r="K1656" s="514"/>
    </row>
    <row r="1657" spans="4:11" s="216" customFormat="1" ht="15" customHeight="1" x14ac:dyDescent="0.25">
      <c r="D1657" s="219"/>
      <c r="F1657" s="514"/>
      <c r="G1657" s="514"/>
      <c r="H1657" s="514"/>
      <c r="I1657" s="514"/>
      <c r="J1657" s="514"/>
      <c r="K1657" s="514"/>
    </row>
    <row r="1658" spans="4:11" s="216" customFormat="1" ht="15" customHeight="1" x14ac:dyDescent="0.25">
      <c r="D1658" s="219"/>
      <c r="F1658" s="514"/>
      <c r="G1658" s="514"/>
      <c r="H1658" s="514"/>
      <c r="I1658" s="514"/>
      <c r="J1658" s="514"/>
      <c r="K1658" s="514"/>
    </row>
    <row r="1659" spans="4:11" s="216" customFormat="1" ht="15" customHeight="1" x14ac:dyDescent="0.25">
      <c r="D1659" s="219"/>
      <c r="F1659" s="514"/>
      <c r="G1659" s="514"/>
      <c r="H1659" s="514"/>
      <c r="I1659" s="514"/>
      <c r="J1659" s="514"/>
      <c r="K1659" s="514"/>
    </row>
    <row r="1660" spans="4:11" s="216" customFormat="1" ht="15" customHeight="1" x14ac:dyDescent="0.25">
      <c r="D1660" s="219"/>
      <c r="F1660" s="514"/>
      <c r="G1660" s="514"/>
      <c r="H1660" s="514"/>
      <c r="I1660" s="514"/>
      <c r="J1660" s="514"/>
      <c r="K1660" s="514"/>
    </row>
    <row r="1661" spans="4:11" s="216" customFormat="1" ht="15" customHeight="1" x14ac:dyDescent="0.25">
      <c r="D1661" s="219"/>
      <c r="F1661" s="514"/>
      <c r="G1661" s="514"/>
      <c r="H1661" s="514"/>
      <c r="I1661" s="514"/>
      <c r="J1661" s="514"/>
      <c r="K1661" s="514"/>
    </row>
    <row r="1662" spans="4:11" s="216" customFormat="1" ht="15" customHeight="1" x14ac:dyDescent="0.25">
      <c r="D1662" s="219"/>
      <c r="F1662" s="514"/>
      <c r="G1662" s="514"/>
      <c r="H1662" s="514"/>
      <c r="I1662" s="514"/>
      <c r="J1662" s="514"/>
      <c r="K1662" s="514"/>
    </row>
    <row r="1663" spans="4:11" s="216" customFormat="1" ht="15" customHeight="1" x14ac:dyDescent="0.25">
      <c r="D1663" s="219"/>
      <c r="F1663" s="514"/>
      <c r="G1663" s="514"/>
      <c r="H1663" s="514"/>
      <c r="I1663" s="514"/>
      <c r="J1663" s="514"/>
      <c r="K1663" s="514"/>
    </row>
    <row r="1664" spans="4:11" s="216" customFormat="1" ht="15" customHeight="1" x14ac:dyDescent="0.25">
      <c r="D1664" s="219"/>
      <c r="F1664" s="514"/>
      <c r="G1664" s="514"/>
      <c r="H1664" s="514"/>
      <c r="I1664" s="514"/>
      <c r="J1664" s="514"/>
      <c r="K1664" s="514"/>
    </row>
    <row r="1665" spans="4:11" s="216" customFormat="1" ht="15" customHeight="1" x14ac:dyDescent="0.25">
      <c r="D1665" s="219"/>
      <c r="F1665" s="514"/>
      <c r="G1665" s="514"/>
      <c r="H1665" s="514"/>
      <c r="I1665" s="514"/>
      <c r="J1665" s="514"/>
      <c r="K1665" s="514"/>
    </row>
    <row r="1666" spans="4:11" s="216" customFormat="1" ht="15" customHeight="1" x14ac:dyDescent="0.25">
      <c r="D1666" s="219"/>
      <c r="F1666" s="514"/>
      <c r="G1666" s="514"/>
      <c r="H1666" s="514"/>
      <c r="I1666" s="514"/>
      <c r="J1666" s="514"/>
      <c r="K1666" s="514"/>
    </row>
    <row r="1667" spans="4:11" s="216" customFormat="1" ht="15" customHeight="1" x14ac:dyDescent="0.25">
      <c r="D1667" s="219"/>
      <c r="F1667" s="514"/>
      <c r="G1667" s="514"/>
      <c r="H1667" s="514"/>
      <c r="I1667" s="514"/>
      <c r="J1667" s="514"/>
      <c r="K1667" s="514"/>
    </row>
    <row r="1668" spans="4:11" s="216" customFormat="1" ht="15" customHeight="1" x14ac:dyDescent="0.25">
      <c r="D1668" s="219"/>
      <c r="F1668" s="514"/>
      <c r="G1668" s="514"/>
      <c r="H1668" s="514"/>
      <c r="I1668" s="514"/>
      <c r="J1668" s="514"/>
      <c r="K1668" s="514"/>
    </row>
    <row r="1669" spans="4:11" s="216" customFormat="1" ht="15" customHeight="1" x14ac:dyDescent="0.25">
      <c r="D1669" s="219"/>
      <c r="F1669" s="514"/>
      <c r="G1669" s="514"/>
      <c r="H1669" s="514"/>
      <c r="I1669" s="514"/>
      <c r="J1669" s="514"/>
      <c r="K1669" s="514"/>
    </row>
    <row r="1670" spans="4:11" s="216" customFormat="1" ht="15" customHeight="1" x14ac:dyDescent="0.25">
      <c r="D1670" s="219"/>
      <c r="F1670" s="514"/>
      <c r="G1670" s="514"/>
      <c r="H1670" s="514"/>
      <c r="I1670" s="514"/>
      <c r="J1670" s="514"/>
      <c r="K1670" s="514"/>
    </row>
    <row r="1671" spans="4:11" s="216" customFormat="1" ht="15" customHeight="1" x14ac:dyDescent="0.25">
      <c r="D1671" s="219"/>
      <c r="F1671" s="514"/>
      <c r="G1671" s="514"/>
      <c r="H1671" s="514"/>
      <c r="I1671" s="514"/>
      <c r="J1671" s="514"/>
      <c r="K1671" s="514"/>
    </row>
    <row r="1672" spans="4:11" s="216" customFormat="1" ht="15" customHeight="1" x14ac:dyDescent="0.25">
      <c r="D1672" s="219"/>
      <c r="F1672" s="514"/>
      <c r="G1672" s="514"/>
      <c r="H1672" s="514"/>
      <c r="I1672" s="514"/>
      <c r="J1672" s="514"/>
      <c r="K1672" s="514"/>
    </row>
    <row r="1673" spans="4:11" s="216" customFormat="1" ht="15" customHeight="1" x14ac:dyDescent="0.25">
      <c r="D1673" s="219"/>
      <c r="F1673" s="514"/>
      <c r="G1673" s="514"/>
      <c r="H1673" s="514"/>
      <c r="I1673" s="514"/>
      <c r="J1673" s="514"/>
      <c r="K1673" s="514"/>
    </row>
    <row r="1674" spans="4:11" s="216" customFormat="1" ht="15" customHeight="1" x14ac:dyDescent="0.25">
      <c r="D1674" s="219"/>
      <c r="F1674" s="514"/>
      <c r="G1674" s="514"/>
      <c r="H1674" s="514"/>
      <c r="I1674" s="514"/>
      <c r="J1674" s="514"/>
      <c r="K1674" s="514"/>
    </row>
    <row r="1675" spans="4:11" s="216" customFormat="1" ht="15" customHeight="1" x14ac:dyDescent="0.25">
      <c r="D1675" s="219"/>
      <c r="F1675" s="514"/>
      <c r="G1675" s="514"/>
      <c r="H1675" s="514"/>
      <c r="I1675" s="514"/>
      <c r="J1675" s="514"/>
      <c r="K1675" s="514"/>
    </row>
    <row r="1676" spans="4:11" s="216" customFormat="1" ht="15" customHeight="1" x14ac:dyDescent="0.25">
      <c r="D1676" s="219"/>
      <c r="F1676" s="514"/>
      <c r="G1676" s="514"/>
      <c r="H1676" s="514"/>
      <c r="I1676" s="514"/>
      <c r="J1676" s="514"/>
      <c r="K1676" s="514"/>
    </row>
    <row r="1677" spans="4:11" s="216" customFormat="1" ht="15" customHeight="1" x14ac:dyDescent="0.25">
      <c r="D1677" s="219"/>
      <c r="F1677" s="514"/>
      <c r="G1677" s="514"/>
      <c r="H1677" s="514"/>
      <c r="I1677" s="514"/>
      <c r="J1677" s="514"/>
      <c r="K1677" s="514"/>
    </row>
    <row r="1678" spans="4:11" s="216" customFormat="1" ht="15" customHeight="1" x14ac:dyDescent="0.25">
      <c r="D1678" s="219"/>
      <c r="F1678" s="514"/>
      <c r="G1678" s="514"/>
      <c r="H1678" s="514"/>
      <c r="I1678" s="514"/>
      <c r="J1678" s="514"/>
      <c r="K1678" s="514"/>
    </row>
    <row r="1679" spans="4:11" s="216" customFormat="1" ht="15" customHeight="1" x14ac:dyDescent="0.25">
      <c r="D1679" s="219"/>
      <c r="F1679" s="514"/>
      <c r="G1679" s="514"/>
      <c r="H1679" s="514"/>
      <c r="I1679" s="514"/>
      <c r="J1679" s="514"/>
      <c r="K1679" s="514"/>
    </row>
    <row r="1680" spans="4:11" s="216" customFormat="1" ht="15" customHeight="1" x14ac:dyDescent="0.25">
      <c r="D1680" s="219"/>
      <c r="F1680" s="514"/>
      <c r="G1680" s="514"/>
      <c r="H1680" s="514"/>
      <c r="I1680" s="514"/>
      <c r="J1680" s="514"/>
      <c r="K1680" s="514"/>
    </row>
    <row r="1681" spans="4:11" s="216" customFormat="1" ht="15" customHeight="1" x14ac:dyDescent="0.25">
      <c r="D1681" s="219"/>
      <c r="F1681" s="514"/>
      <c r="G1681" s="514"/>
      <c r="H1681" s="514"/>
      <c r="I1681" s="514"/>
      <c r="J1681" s="514"/>
      <c r="K1681" s="514"/>
    </row>
    <row r="1682" spans="4:11" s="216" customFormat="1" ht="15" customHeight="1" x14ac:dyDescent="0.25">
      <c r="D1682" s="219"/>
      <c r="F1682" s="514"/>
      <c r="G1682" s="514"/>
      <c r="H1682" s="514"/>
      <c r="I1682" s="514"/>
      <c r="J1682" s="514"/>
      <c r="K1682" s="514"/>
    </row>
    <row r="1683" spans="4:11" s="216" customFormat="1" ht="15" customHeight="1" x14ac:dyDescent="0.25">
      <c r="D1683" s="219"/>
      <c r="F1683" s="514"/>
      <c r="G1683" s="514"/>
      <c r="H1683" s="514"/>
      <c r="I1683" s="514"/>
      <c r="J1683" s="514"/>
      <c r="K1683" s="514"/>
    </row>
    <row r="1684" spans="4:11" s="216" customFormat="1" ht="15" customHeight="1" x14ac:dyDescent="0.25">
      <c r="D1684" s="219"/>
      <c r="F1684" s="514"/>
      <c r="G1684" s="514"/>
      <c r="H1684" s="514"/>
      <c r="I1684" s="514"/>
      <c r="J1684" s="514"/>
      <c r="K1684" s="514"/>
    </row>
    <row r="1685" spans="4:11" s="216" customFormat="1" ht="15" customHeight="1" x14ac:dyDescent="0.25">
      <c r="D1685" s="219"/>
      <c r="F1685" s="514"/>
      <c r="G1685" s="514"/>
      <c r="H1685" s="514"/>
      <c r="I1685" s="514"/>
      <c r="J1685" s="514"/>
      <c r="K1685" s="514"/>
    </row>
    <row r="1686" spans="4:11" s="216" customFormat="1" ht="15" customHeight="1" x14ac:dyDescent="0.25">
      <c r="D1686" s="219"/>
      <c r="F1686" s="514"/>
      <c r="G1686" s="514"/>
      <c r="H1686" s="514"/>
      <c r="I1686" s="514"/>
      <c r="J1686" s="514"/>
      <c r="K1686" s="514"/>
    </row>
    <row r="1687" spans="4:11" s="216" customFormat="1" ht="15" customHeight="1" x14ac:dyDescent="0.25">
      <c r="D1687" s="219"/>
      <c r="F1687" s="514"/>
      <c r="G1687" s="514"/>
      <c r="H1687" s="514"/>
      <c r="I1687" s="514"/>
      <c r="J1687" s="514"/>
      <c r="K1687" s="514"/>
    </row>
    <row r="1688" spans="4:11" s="216" customFormat="1" ht="15" customHeight="1" x14ac:dyDescent="0.25">
      <c r="D1688" s="219"/>
      <c r="F1688" s="514"/>
      <c r="G1688" s="514"/>
      <c r="H1688" s="514"/>
      <c r="I1688" s="514"/>
      <c r="J1688" s="514"/>
      <c r="K1688" s="514"/>
    </row>
    <row r="1689" spans="4:11" s="216" customFormat="1" ht="15" customHeight="1" x14ac:dyDescent="0.25">
      <c r="D1689" s="219"/>
      <c r="F1689" s="514"/>
      <c r="G1689" s="514"/>
      <c r="H1689" s="514"/>
      <c r="I1689" s="514"/>
      <c r="J1689" s="514"/>
      <c r="K1689" s="514"/>
    </row>
    <row r="1690" spans="4:11" s="216" customFormat="1" ht="15" customHeight="1" x14ac:dyDescent="0.25">
      <c r="D1690" s="219"/>
      <c r="F1690" s="514"/>
      <c r="G1690" s="514"/>
      <c r="H1690" s="514"/>
      <c r="I1690" s="514"/>
      <c r="J1690" s="514"/>
      <c r="K1690" s="514"/>
    </row>
    <row r="1691" spans="4:11" s="216" customFormat="1" ht="15" customHeight="1" x14ac:dyDescent="0.25">
      <c r="D1691" s="219"/>
      <c r="F1691" s="514"/>
      <c r="G1691" s="514"/>
      <c r="H1691" s="514"/>
      <c r="I1691" s="514"/>
      <c r="J1691" s="514"/>
      <c r="K1691" s="514"/>
    </row>
    <row r="1692" spans="4:11" s="216" customFormat="1" ht="15" customHeight="1" x14ac:dyDescent="0.25">
      <c r="D1692" s="219"/>
      <c r="F1692" s="514"/>
      <c r="G1692" s="514"/>
      <c r="H1692" s="514"/>
      <c r="I1692" s="514"/>
      <c r="J1692" s="514"/>
      <c r="K1692" s="514"/>
    </row>
    <row r="1693" spans="4:11" s="216" customFormat="1" ht="15" customHeight="1" x14ac:dyDescent="0.25">
      <c r="D1693" s="219"/>
      <c r="F1693" s="514"/>
      <c r="G1693" s="514"/>
      <c r="H1693" s="514"/>
      <c r="I1693" s="514"/>
      <c r="J1693" s="514"/>
      <c r="K1693" s="514"/>
    </row>
    <row r="1694" spans="4:11" s="216" customFormat="1" ht="15" customHeight="1" x14ac:dyDescent="0.25">
      <c r="D1694" s="219"/>
      <c r="F1694" s="514"/>
      <c r="G1694" s="514"/>
      <c r="H1694" s="514"/>
      <c r="I1694" s="514"/>
      <c r="J1694" s="514"/>
      <c r="K1694" s="514"/>
    </row>
    <row r="1695" spans="4:11" s="216" customFormat="1" ht="15" customHeight="1" x14ac:dyDescent="0.25">
      <c r="D1695" s="219"/>
      <c r="F1695" s="514"/>
      <c r="G1695" s="514"/>
      <c r="H1695" s="514"/>
      <c r="I1695" s="514"/>
      <c r="J1695" s="514"/>
      <c r="K1695" s="514"/>
    </row>
    <row r="1696" spans="4:11" s="216" customFormat="1" ht="15" customHeight="1" x14ac:dyDescent="0.25">
      <c r="D1696" s="219"/>
      <c r="F1696" s="514"/>
      <c r="G1696" s="514"/>
      <c r="H1696" s="514"/>
      <c r="I1696" s="514"/>
      <c r="J1696" s="514"/>
      <c r="K1696" s="514"/>
    </row>
    <row r="1697" spans="4:11" s="216" customFormat="1" ht="15" customHeight="1" x14ac:dyDescent="0.25">
      <c r="D1697" s="219"/>
      <c r="F1697" s="514"/>
      <c r="G1697" s="514"/>
      <c r="H1697" s="514"/>
      <c r="I1697" s="514"/>
      <c r="J1697" s="514"/>
      <c r="K1697" s="514"/>
    </row>
    <row r="1698" spans="4:11" s="216" customFormat="1" ht="15" customHeight="1" x14ac:dyDescent="0.25">
      <c r="D1698" s="219"/>
      <c r="F1698" s="514"/>
      <c r="G1698" s="514"/>
      <c r="H1698" s="514"/>
      <c r="I1698" s="514"/>
      <c r="J1698" s="514"/>
      <c r="K1698" s="514"/>
    </row>
    <row r="1699" spans="4:11" s="216" customFormat="1" ht="15" customHeight="1" x14ac:dyDescent="0.25">
      <c r="D1699" s="219"/>
      <c r="F1699" s="514"/>
      <c r="G1699" s="514"/>
      <c r="H1699" s="514"/>
      <c r="I1699" s="514"/>
      <c r="J1699" s="514"/>
      <c r="K1699" s="514"/>
    </row>
    <row r="1700" spans="4:11" s="216" customFormat="1" ht="15" customHeight="1" x14ac:dyDescent="0.25">
      <c r="D1700" s="219"/>
      <c r="F1700" s="514"/>
      <c r="G1700" s="514"/>
      <c r="H1700" s="514"/>
      <c r="I1700" s="514"/>
      <c r="J1700" s="514"/>
      <c r="K1700" s="514"/>
    </row>
    <row r="1701" spans="4:11" s="216" customFormat="1" ht="15" customHeight="1" x14ac:dyDescent="0.25">
      <c r="D1701" s="219"/>
      <c r="F1701" s="514"/>
      <c r="G1701" s="514"/>
      <c r="H1701" s="514"/>
      <c r="I1701" s="514"/>
      <c r="J1701" s="514"/>
      <c r="K1701" s="514"/>
    </row>
    <row r="1702" spans="4:11" s="216" customFormat="1" ht="15" customHeight="1" x14ac:dyDescent="0.25">
      <c r="D1702" s="219"/>
      <c r="F1702" s="514"/>
      <c r="G1702" s="514"/>
      <c r="H1702" s="514"/>
      <c r="I1702" s="514"/>
      <c r="J1702" s="514"/>
      <c r="K1702" s="514"/>
    </row>
    <row r="1703" spans="4:11" s="216" customFormat="1" ht="15" customHeight="1" x14ac:dyDescent="0.25">
      <c r="D1703" s="219"/>
      <c r="F1703" s="514"/>
      <c r="G1703" s="514"/>
      <c r="H1703" s="514"/>
      <c r="I1703" s="514"/>
      <c r="J1703" s="514"/>
      <c r="K1703" s="514"/>
    </row>
    <row r="1704" spans="4:11" s="216" customFormat="1" ht="15" customHeight="1" x14ac:dyDescent="0.25">
      <c r="D1704" s="219"/>
      <c r="F1704" s="514"/>
      <c r="G1704" s="514"/>
      <c r="H1704" s="514"/>
      <c r="I1704" s="514"/>
      <c r="J1704" s="514"/>
      <c r="K1704" s="514"/>
    </row>
    <row r="1705" spans="4:11" s="216" customFormat="1" ht="15" customHeight="1" x14ac:dyDescent="0.25">
      <c r="D1705" s="219"/>
      <c r="F1705" s="514"/>
      <c r="G1705" s="514"/>
      <c r="H1705" s="514"/>
      <c r="I1705" s="514"/>
      <c r="J1705" s="514"/>
      <c r="K1705" s="514"/>
    </row>
    <row r="1706" spans="4:11" s="216" customFormat="1" ht="15" customHeight="1" x14ac:dyDescent="0.25">
      <c r="D1706" s="219"/>
      <c r="F1706" s="514"/>
      <c r="G1706" s="514"/>
      <c r="H1706" s="514"/>
      <c r="I1706" s="514"/>
      <c r="J1706" s="514"/>
      <c r="K1706" s="514"/>
    </row>
    <row r="1707" spans="4:11" s="216" customFormat="1" ht="15" customHeight="1" x14ac:dyDescent="0.25">
      <c r="D1707" s="219"/>
      <c r="F1707" s="514"/>
      <c r="G1707" s="514"/>
      <c r="H1707" s="514"/>
      <c r="I1707" s="514"/>
      <c r="J1707" s="514"/>
      <c r="K1707" s="514"/>
    </row>
    <row r="1708" spans="4:11" s="216" customFormat="1" ht="15" customHeight="1" x14ac:dyDescent="0.25">
      <c r="D1708" s="219"/>
      <c r="F1708" s="514"/>
      <c r="G1708" s="514"/>
      <c r="H1708" s="514"/>
      <c r="I1708" s="514"/>
      <c r="J1708" s="514"/>
      <c r="K1708" s="514"/>
    </row>
    <row r="1709" spans="4:11" s="216" customFormat="1" ht="15" customHeight="1" x14ac:dyDescent="0.25">
      <c r="D1709" s="219"/>
      <c r="F1709" s="514"/>
      <c r="G1709" s="514"/>
      <c r="H1709" s="514"/>
      <c r="I1709" s="514"/>
      <c r="J1709" s="514"/>
      <c r="K1709" s="514"/>
    </row>
    <row r="1710" spans="4:11" s="216" customFormat="1" ht="15" customHeight="1" x14ac:dyDescent="0.25">
      <c r="D1710" s="219"/>
      <c r="F1710" s="514"/>
      <c r="G1710" s="514"/>
      <c r="H1710" s="514"/>
      <c r="I1710" s="514"/>
      <c r="J1710" s="514"/>
      <c r="K1710" s="514"/>
    </row>
    <row r="1711" spans="4:11" s="216" customFormat="1" ht="15" customHeight="1" x14ac:dyDescent="0.25">
      <c r="D1711" s="219"/>
      <c r="F1711" s="514"/>
      <c r="G1711" s="514"/>
      <c r="H1711" s="514"/>
      <c r="I1711" s="514"/>
      <c r="J1711" s="514"/>
      <c r="K1711" s="514"/>
    </row>
    <row r="1712" spans="4:11" s="216" customFormat="1" ht="15" customHeight="1" x14ac:dyDescent="0.25">
      <c r="D1712" s="219"/>
      <c r="F1712" s="514"/>
      <c r="G1712" s="514"/>
      <c r="H1712" s="514"/>
      <c r="I1712" s="514"/>
      <c r="J1712" s="514"/>
      <c r="K1712" s="514"/>
    </row>
    <row r="1713" spans="4:11" s="216" customFormat="1" ht="15" customHeight="1" x14ac:dyDescent="0.25">
      <c r="D1713" s="219"/>
      <c r="F1713" s="514"/>
      <c r="G1713" s="514"/>
      <c r="H1713" s="514"/>
      <c r="I1713" s="514"/>
      <c r="J1713" s="514"/>
      <c r="K1713" s="514"/>
    </row>
    <row r="1714" spans="4:11" s="216" customFormat="1" ht="15" customHeight="1" x14ac:dyDescent="0.25">
      <c r="D1714" s="219"/>
      <c r="F1714" s="514"/>
      <c r="G1714" s="514"/>
      <c r="H1714" s="514"/>
      <c r="I1714" s="514"/>
      <c r="J1714" s="514"/>
      <c r="K1714" s="514"/>
    </row>
    <row r="1715" spans="4:11" s="216" customFormat="1" ht="15" customHeight="1" x14ac:dyDescent="0.25">
      <c r="D1715" s="219"/>
      <c r="F1715" s="514"/>
      <c r="G1715" s="514"/>
      <c r="H1715" s="514"/>
      <c r="I1715" s="514"/>
      <c r="J1715" s="514"/>
      <c r="K1715" s="514"/>
    </row>
    <row r="1716" spans="4:11" s="216" customFormat="1" ht="15" customHeight="1" x14ac:dyDescent="0.25">
      <c r="D1716" s="219"/>
      <c r="F1716" s="514"/>
      <c r="G1716" s="514"/>
      <c r="H1716" s="514"/>
      <c r="I1716" s="514"/>
      <c r="J1716" s="514"/>
      <c r="K1716" s="514"/>
    </row>
    <row r="1717" spans="4:11" s="216" customFormat="1" ht="15" customHeight="1" x14ac:dyDescent="0.25">
      <c r="D1717" s="219"/>
      <c r="F1717" s="514"/>
      <c r="G1717" s="514"/>
      <c r="H1717" s="514"/>
      <c r="I1717" s="514"/>
      <c r="J1717" s="514"/>
      <c r="K1717" s="514"/>
    </row>
    <row r="1718" spans="4:11" s="216" customFormat="1" ht="15" customHeight="1" x14ac:dyDescent="0.25">
      <c r="D1718" s="219"/>
      <c r="F1718" s="514"/>
      <c r="G1718" s="514"/>
      <c r="H1718" s="514"/>
      <c r="I1718" s="514"/>
      <c r="J1718" s="514"/>
      <c r="K1718" s="514"/>
    </row>
    <row r="1719" spans="4:11" s="216" customFormat="1" ht="15" customHeight="1" x14ac:dyDescent="0.25">
      <c r="D1719" s="219"/>
      <c r="F1719" s="514"/>
      <c r="G1719" s="514"/>
      <c r="H1719" s="514"/>
      <c r="I1719" s="514"/>
      <c r="J1719" s="514"/>
      <c r="K1719" s="514"/>
    </row>
    <row r="1720" spans="4:11" s="216" customFormat="1" ht="15" customHeight="1" x14ac:dyDescent="0.25">
      <c r="D1720" s="219"/>
      <c r="F1720" s="514"/>
      <c r="G1720" s="514"/>
      <c r="H1720" s="514"/>
      <c r="I1720" s="514"/>
      <c r="J1720" s="514"/>
      <c r="K1720" s="514"/>
    </row>
    <row r="1721" spans="4:11" s="216" customFormat="1" ht="15" customHeight="1" x14ac:dyDescent="0.25">
      <c r="D1721" s="219"/>
      <c r="F1721" s="514"/>
      <c r="G1721" s="514"/>
      <c r="H1721" s="514"/>
      <c r="I1721" s="514"/>
      <c r="J1721" s="514"/>
      <c r="K1721" s="514"/>
    </row>
    <row r="1722" spans="4:11" s="216" customFormat="1" ht="15" customHeight="1" x14ac:dyDescent="0.25">
      <c r="D1722" s="219"/>
      <c r="F1722" s="514"/>
      <c r="G1722" s="514"/>
      <c r="H1722" s="514"/>
      <c r="I1722" s="514"/>
      <c r="J1722" s="514"/>
      <c r="K1722" s="514"/>
    </row>
    <row r="1723" spans="4:11" s="216" customFormat="1" ht="15" customHeight="1" x14ac:dyDescent="0.25">
      <c r="D1723" s="219"/>
      <c r="F1723" s="514"/>
      <c r="G1723" s="514"/>
      <c r="H1723" s="514"/>
      <c r="I1723" s="514"/>
      <c r="J1723" s="514"/>
      <c r="K1723" s="514"/>
    </row>
    <row r="1724" spans="4:11" s="216" customFormat="1" ht="15" customHeight="1" x14ac:dyDescent="0.25">
      <c r="D1724" s="219"/>
      <c r="F1724" s="514"/>
      <c r="G1724" s="514"/>
      <c r="H1724" s="514"/>
      <c r="I1724" s="514"/>
      <c r="J1724" s="514"/>
      <c r="K1724" s="514"/>
    </row>
    <row r="1725" spans="4:11" s="216" customFormat="1" ht="15" customHeight="1" x14ac:dyDescent="0.25">
      <c r="D1725" s="219"/>
      <c r="F1725" s="514"/>
      <c r="G1725" s="514"/>
      <c r="H1725" s="514"/>
      <c r="I1725" s="514"/>
      <c r="J1725" s="514"/>
      <c r="K1725" s="514"/>
    </row>
    <row r="1726" spans="4:11" s="216" customFormat="1" ht="15" customHeight="1" x14ac:dyDescent="0.25">
      <c r="D1726" s="219"/>
      <c r="F1726" s="514"/>
      <c r="G1726" s="514"/>
      <c r="H1726" s="514"/>
      <c r="I1726" s="514"/>
      <c r="J1726" s="514"/>
      <c r="K1726" s="514"/>
    </row>
    <row r="1727" spans="4:11" s="216" customFormat="1" ht="15" customHeight="1" x14ac:dyDescent="0.25">
      <c r="D1727" s="219"/>
      <c r="F1727" s="514"/>
      <c r="G1727" s="514"/>
      <c r="H1727" s="514"/>
      <c r="I1727" s="514"/>
      <c r="J1727" s="514"/>
      <c r="K1727" s="514"/>
    </row>
    <row r="1728" spans="4:11" s="216" customFormat="1" ht="15" customHeight="1" x14ac:dyDescent="0.25">
      <c r="D1728" s="219"/>
      <c r="F1728" s="514"/>
      <c r="G1728" s="514"/>
      <c r="H1728" s="514"/>
      <c r="I1728" s="514"/>
      <c r="J1728" s="514"/>
      <c r="K1728" s="514"/>
    </row>
    <row r="1729" spans="4:11" s="216" customFormat="1" ht="15" customHeight="1" x14ac:dyDescent="0.25">
      <c r="D1729" s="219"/>
      <c r="F1729" s="514"/>
      <c r="G1729" s="514"/>
      <c r="H1729" s="514"/>
      <c r="I1729" s="514"/>
      <c r="J1729" s="514"/>
      <c r="K1729" s="514"/>
    </row>
    <row r="1730" spans="4:11" s="216" customFormat="1" ht="15" customHeight="1" x14ac:dyDescent="0.25">
      <c r="D1730" s="219"/>
      <c r="F1730" s="514"/>
      <c r="G1730" s="514"/>
      <c r="H1730" s="514"/>
      <c r="I1730" s="514"/>
      <c r="J1730" s="514"/>
      <c r="K1730" s="514"/>
    </row>
    <row r="1731" spans="4:11" s="216" customFormat="1" ht="15" customHeight="1" x14ac:dyDescent="0.25">
      <c r="D1731" s="219"/>
      <c r="F1731" s="514"/>
      <c r="G1731" s="514"/>
      <c r="H1731" s="514"/>
      <c r="I1731" s="514"/>
      <c r="J1731" s="514"/>
      <c r="K1731" s="514"/>
    </row>
    <row r="1732" spans="4:11" s="216" customFormat="1" ht="15" customHeight="1" x14ac:dyDescent="0.25">
      <c r="D1732" s="219"/>
      <c r="F1732" s="514"/>
      <c r="G1732" s="514"/>
      <c r="H1732" s="514"/>
      <c r="I1732" s="514"/>
      <c r="J1732" s="514"/>
      <c r="K1732" s="514"/>
    </row>
    <row r="1733" spans="4:11" s="216" customFormat="1" ht="15" customHeight="1" x14ac:dyDescent="0.25">
      <c r="D1733" s="219"/>
      <c r="F1733" s="514"/>
      <c r="G1733" s="514"/>
      <c r="H1733" s="514"/>
      <c r="I1733" s="514"/>
      <c r="J1733" s="514"/>
      <c r="K1733" s="514"/>
    </row>
    <row r="1734" spans="4:11" s="216" customFormat="1" ht="15" customHeight="1" x14ac:dyDescent="0.25">
      <c r="D1734" s="219"/>
      <c r="F1734" s="514"/>
      <c r="G1734" s="514"/>
      <c r="H1734" s="514"/>
      <c r="I1734" s="514"/>
      <c r="J1734" s="514"/>
      <c r="K1734" s="514"/>
    </row>
    <row r="1735" spans="4:11" s="216" customFormat="1" ht="15" customHeight="1" x14ac:dyDescent="0.25">
      <c r="D1735" s="219"/>
      <c r="F1735" s="514"/>
      <c r="G1735" s="514"/>
      <c r="H1735" s="514"/>
      <c r="I1735" s="514"/>
      <c r="J1735" s="514"/>
      <c r="K1735" s="514"/>
    </row>
    <row r="1736" spans="4:11" s="216" customFormat="1" ht="15" customHeight="1" x14ac:dyDescent="0.25">
      <c r="D1736" s="219"/>
      <c r="F1736" s="514"/>
      <c r="G1736" s="514"/>
      <c r="H1736" s="514"/>
      <c r="I1736" s="514"/>
      <c r="J1736" s="514"/>
      <c r="K1736" s="514"/>
    </row>
    <row r="1737" spans="4:11" s="216" customFormat="1" ht="15" customHeight="1" x14ac:dyDescent="0.25">
      <c r="D1737" s="219"/>
      <c r="F1737" s="514"/>
      <c r="G1737" s="514"/>
      <c r="H1737" s="514"/>
      <c r="I1737" s="514"/>
      <c r="J1737" s="514"/>
      <c r="K1737" s="514"/>
    </row>
    <row r="1738" spans="4:11" s="216" customFormat="1" ht="15" customHeight="1" x14ac:dyDescent="0.25">
      <c r="D1738" s="219"/>
      <c r="F1738" s="514"/>
      <c r="G1738" s="514"/>
      <c r="H1738" s="514"/>
      <c r="I1738" s="514"/>
      <c r="J1738" s="514"/>
      <c r="K1738" s="514"/>
    </row>
    <row r="1739" spans="4:11" s="216" customFormat="1" ht="15" customHeight="1" x14ac:dyDescent="0.25">
      <c r="D1739" s="219"/>
      <c r="F1739" s="514"/>
      <c r="G1739" s="514"/>
      <c r="H1739" s="514"/>
      <c r="I1739" s="514"/>
      <c r="J1739" s="514"/>
      <c r="K1739" s="514"/>
    </row>
    <row r="1740" spans="4:11" s="216" customFormat="1" ht="15" customHeight="1" x14ac:dyDescent="0.25">
      <c r="D1740" s="219"/>
      <c r="F1740" s="514"/>
      <c r="G1740" s="514"/>
      <c r="H1740" s="514"/>
      <c r="I1740" s="514"/>
      <c r="J1740" s="514"/>
      <c r="K1740" s="514"/>
    </row>
    <row r="1741" spans="4:11" s="216" customFormat="1" ht="15" customHeight="1" x14ac:dyDescent="0.25">
      <c r="D1741" s="219"/>
      <c r="F1741" s="514"/>
      <c r="G1741" s="514"/>
      <c r="H1741" s="514"/>
      <c r="I1741" s="514"/>
      <c r="J1741" s="514"/>
      <c r="K1741" s="514"/>
    </row>
    <row r="1742" spans="4:11" s="216" customFormat="1" ht="15" customHeight="1" x14ac:dyDescent="0.25">
      <c r="D1742" s="219"/>
      <c r="F1742" s="514"/>
      <c r="G1742" s="514"/>
      <c r="H1742" s="514"/>
      <c r="I1742" s="514"/>
      <c r="J1742" s="514"/>
      <c r="K1742" s="514"/>
    </row>
    <row r="1743" spans="4:11" s="216" customFormat="1" ht="15" customHeight="1" x14ac:dyDescent="0.25">
      <c r="D1743" s="219"/>
      <c r="F1743" s="514"/>
      <c r="G1743" s="514"/>
      <c r="H1743" s="514"/>
      <c r="I1743" s="514"/>
      <c r="J1743" s="514"/>
      <c r="K1743" s="514"/>
    </row>
    <row r="1744" spans="4:11" s="216" customFormat="1" ht="15" customHeight="1" x14ac:dyDescent="0.25">
      <c r="D1744" s="219"/>
      <c r="F1744" s="514"/>
      <c r="G1744" s="514"/>
      <c r="H1744" s="514"/>
      <c r="I1744" s="514"/>
      <c r="J1744" s="514"/>
      <c r="K1744" s="514"/>
    </row>
    <row r="1745" spans="4:11" s="216" customFormat="1" ht="15" customHeight="1" x14ac:dyDescent="0.25">
      <c r="D1745" s="219"/>
      <c r="F1745" s="514"/>
      <c r="G1745" s="514"/>
      <c r="H1745" s="514"/>
      <c r="I1745" s="514"/>
      <c r="J1745" s="514"/>
      <c r="K1745" s="514"/>
    </row>
    <row r="1746" spans="4:11" s="216" customFormat="1" ht="15" customHeight="1" x14ac:dyDescent="0.25">
      <c r="D1746" s="219"/>
      <c r="F1746" s="514"/>
      <c r="G1746" s="514"/>
      <c r="H1746" s="514"/>
      <c r="I1746" s="514"/>
      <c r="J1746" s="514"/>
      <c r="K1746" s="514"/>
    </row>
    <row r="1747" spans="4:11" s="216" customFormat="1" ht="15" customHeight="1" x14ac:dyDescent="0.25">
      <c r="D1747" s="219"/>
      <c r="F1747" s="514"/>
      <c r="G1747" s="514"/>
      <c r="H1747" s="514"/>
      <c r="I1747" s="514"/>
      <c r="J1747" s="514"/>
      <c r="K1747" s="514"/>
    </row>
    <row r="1748" spans="4:11" s="216" customFormat="1" ht="15" customHeight="1" x14ac:dyDescent="0.25">
      <c r="D1748" s="219"/>
      <c r="F1748" s="514"/>
      <c r="G1748" s="514"/>
      <c r="H1748" s="514"/>
      <c r="I1748" s="514"/>
      <c r="J1748" s="514"/>
      <c r="K1748" s="514"/>
    </row>
    <row r="1749" spans="4:11" s="216" customFormat="1" ht="15" customHeight="1" x14ac:dyDescent="0.25">
      <c r="D1749" s="219"/>
      <c r="F1749" s="514"/>
      <c r="G1749" s="514"/>
      <c r="H1749" s="514"/>
      <c r="I1749" s="514"/>
      <c r="J1749" s="514"/>
      <c r="K1749" s="514"/>
    </row>
    <row r="1750" spans="4:11" s="216" customFormat="1" ht="15" customHeight="1" x14ac:dyDescent="0.25">
      <c r="D1750" s="219"/>
      <c r="F1750" s="514"/>
      <c r="G1750" s="514"/>
      <c r="H1750" s="514"/>
      <c r="I1750" s="514"/>
      <c r="J1750" s="514"/>
      <c r="K1750" s="514"/>
    </row>
    <row r="1751" spans="4:11" s="216" customFormat="1" ht="15" customHeight="1" x14ac:dyDescent="0.25">
      <c r="D1751" s="219"/>
      <c r="F1751" s="514"/>
      <c r="G1751" s="514"/>
      <c r="H1751" s="514"/>
      <c r="I1751" s="514"/>
      <c r="J1751" s="514"/>
      <c r="K1751" s="514"/>
    </row>
    <row r="1752" spans="4:11" s="216" customFormat="1" ht="15" customHeight="1" x14ac:dyDescent="0.25">
      <c r="D1752" s="219"/>
      <c r="F1752" s="514"/>
      <c r="G1752" s="514"/>
      <c r="H1752" s="514"/>
      <c r="I1752" s="514"/>
      <c r="J1752" s="514"/>
      <c r="K1752" s="514"/>
    </row>
    <row r="1753" spans="4:11" s="216" customFormat="1" ht="15" customHeight="1" x14ac:dyDescent="0.25">
      <c r="D1753" s="219"/>
      <c r="F1753" s="514"/>
      <c r="G1753" s="514"/>
      <c r="H1753" s="514"/>
      <c r="I1753" s="514"/>
      <c r="J1753" s="514"/>
      <c r="K1753" s="514"/>
    </row>
    <row r="1754" spans="4:11" s="216" customFormat="1" ht="15" customHeight="1" x14ac:dyDescent="0.25">
      <c r="D1754" s="219"/>
      <c r="F1754" s="514"/>
      <c r="G1754" s="514"/>
      <c r="H1754" s="514"/>
      <c r="I1754" s="514"/>
      <c r="J1754" s="514"/>
      <c r="K1754" s="514"/>
    </row>
    <row r="1755" spans="4:11" s="216" customFormat="1" ht="15" customHeight="1" x14ac:dyDescent="0.25">
      <c r="D1755" s="219"/>
      <c r="F1755" s="514"/>
      <c r="G1755" s="514"/>
      <c r="H1755" s="514"/>
      <c r="I1755" s="514"/>
      <c r="J1755" s="514"/>
      <c r="K1755" s="514"/>
    </row>
    <row r="1756" spans="4:11" s="216" customFormat="1" ht="15" customHeight="1" x14ac:dyDescent="0.25">
      <c r="D1756" s="219"/>
      <c r="F1756" s="514"/>
      <c r="G1756" s="514"/>
      <c r="H1756" s="514"/>
      <c r="I1756" s="514"/>
      <c r="J1756" s="514"/>
      <c r="K1756" s="514"/>
    </row>
    <row r="1757" spans="4:11" s="216" customFormat="1" ht="15" customHeight="1" x14ac:dyDescent="0.25">
      <c r="D1757" s="219"/>
      <c r="F1757" s="514"/>
      <c r="G1757" s="514"/>
      <c r="H1757" s="514"/>
      <c r="I1757" s="514"/>
      <c r="J1757" s="514"/>
      <c r="K1757" s="514"/>
    </row>
    <row r="1758" spans="4:11" s="216" customFormat="1" ht="15" customHeight="1" x14ac:dyDescent="0.25">
      <c r="D1758" s="219"/>
      <c r="F1758" s="514"/>
      <c r="G1758" s="514"/>
      <c r="H1758" s="514"/>
      <c r="I1758" s="514"/>
      <c r="J1758" s="514"/>
      <c r="K1758" s="514"/>
    </row>
    <row r="1759" spans="4:11" s="216" customFormat="1" ht="15" customHeight="1" x14ac:dyDescent="0.25">
      <c r="D1759" s="219"/>
      <c r="F1759" s="514"/>
      <c r="G1759" s="514"/>
      <c r="H1759" s="514"/>
      <c r="I1759" s="514"/>
      <c r="J1759" s="514"/>
      <c r="K1759" s="514"/>
    </row>
    <row r="1760" spans="4:11" s="216" customFormat="1" ht="15" customHeight="1" x14ac:dyDescent="0.25">
      <c r="D1760" s="219"/>
      <c r="F1760" s="514"/>
      <c r="G1760" s="514"/>
      <c r="H1760" s="514"/>
      <c r="I1760" s="514"/>
      <c r="J1760" s="514"/>
      <c r="K1760" s="514"/>
    </row>
    <row r="1761" spans="4:11" s="216" customFormat="1" ht="15" customHeight="1" x14ac:dyDescent="0.25">
      <c r="D1761" s="219"/>
      <c r="F1761" s="514"/>
      <c r="G1761" s="514"/>
      <c r="H1761" s="514"/>
      <c r="I1761" s="514"/>
      <c r="J1761" s="514"/>
      <c r="K1761" s="514"/>
    </row>
    <row r="1762" spans="4:11" s="216" customFormat="1" ht="15" customHeight="1" x14ac:dyDescent="0.25">
      <c r="D1762" s="219"/>
      <c r="F1762" s="514"/>
      <c r="G1762" s="514"/>
      <c r="H1762" s="514"/>
      <c r="I1762" s="514"/>
      <c r="J1762" s="514"/>
      <c r="K1762" s="514"/>
    </row>
    <row r="1763" spans="4:11" s="216" customFormat="1" ht="15" customHeight="1" x14ac:dyDescent="0.25">
      <c r="D1763" s="219"/>
      <c r="F1763" s="514"/>
      <c r="G1763" s="514"/>
      <c r="H1763" s="514"/>
      <c r="I1763" s="514"/>
      <c r="J1763" s="514"/>
      <c r="K1763" s="514"/>
    </row>
    <row r="1764" spans="4:11" s="216" customFormat="1" ht="15" customHeight="1" x14ac:dyDescent="0.25">
      <c r="D1764" s="219"/>
      <c r="F1764" s="514"/>
      <c r="G1764" s="514"/>
      <c r="H1764" s="514"/>
      <c r="I1764" s="514"/>
      <c r="J1764" s="514"/>
      <c r="K1764" s="514"/>
    </row>
    <row r="1765" spans="4:11" s="216" customFormat="1" ht="15" customHeight="1" x14ac:dyDescent="0.25">
      <c r="D1765" s="219"/>
      <c r="F1765" s="514"/>
      <c r="G1765" s="514"/>
      <c r="H1765" s="514"/>
      <c r="I1765" s="514"/>
      <c r="J1765" s="514"/>
      <c r="K1765" s="514"/>
    </row>
    <row r="1766" spans="4:11" s="216" customFormat="1" ht="15" customHeight="1" x14ac:dyDescent="0.25">
      <c r="D1766" s="219"/>
      <c r="F1766" s="514"/>
      <c r="G1766" s="514"/>
      <c r="H1766" s="514"/>
      <c r="I1766" s="514"/>
      <c r="J1766" s="514"/>
      <c r="K1766" s="514"/>
    </row>
    <row r="1767" spans="4:11" s="216" customFormat="1" ht="15" customHeight="1" x14ac:dyDescent="0.25">
      <c r="D1767" s="219"/>
      <c r="F1767" s="514"/>
      <c r="G1767" s="514"/>
      <c r="H1767" s="514"/>
      <c r="I1767" s="514"/>
      <c r="J1767" s="514"/>
      <c r="K1767" s="514"/>
    </row>
    <row r="1768" spans="4:11" s="216" customFormat="1" ht="15" customHeight="1" x14ac:dyDescent="0.25">
      <c r="D1768" s="219"/>
      <c r="F1768" s="514"/>
      <c r="G1768" s="514"/>
      <c r="H1768" s="514"/>
      <c r="I1768" s="514"/>
      <c r="J1768" s="514"/>
      <c r="K1768" s="514"/>
    </row>
    <row r="1769" spans="4:11" s="216" customFormat="1" ht="15" customHeight="1" x14ac:dyDescent="0.25">
      <c r="D1769" s="219"/>
      <c r="F1769" s="514"/>
      <c r="G1769" s="514"/>
      <c r="H1769" s="514"/>
      <c r="I1769" s="514"/>
      <c r="J1769" s="514"/>
      <c r="K1769" s="514"/>
    </row>
    <row r="1770" spans="4:11" s="216" customFormat="1" ht="15" customHeight="1" x14ac:dyDescent="0.25">
      <c r="D1770" s="219"/>
      <c r="F1770" s="514"/>
      <c r="G1770" s="514"/>
      <c r="H1770" s="514"/>
      <c r="I1770" s="514"/>
      <c r="J1770" s="514"/>
      <c r="K1770" s="514"/>
    </row>
    <row r="1771" spans="4:11" s="216" customFormat="1" ht="15" customHeight="1" x14ac:dyDescent="0.25">
      <c r="D1771" s="219"/>
      <c r="F1771" s="514"/>
      <c r="G1771" s="514"/>
      <c r="H1771" s="514"/>
      <c r="I1771" s="514"/>
      <c r="J1771" s="514"/>
      <c r="K1771" s="514"/>
    </row>
    <row r="1772" spans="4:11" s="216" customFormat="1" ht="15" customHeight="1" x14ac:dyDescent="0.25">
      <c r="D1772" s="219"/>
      <c r="F1772" s="514"/>
      <c r="G1772" s="514"/>
      <c r="H1772" s="514"/>
      <c r="I1772" s="514"/>
      <c r="J1772" s="514"/>
      <c r="K1772" s="514"/>
    </row>
    <row r="1773" spans="4:11" s="216" customFormat="1" ht="15" customHeight="1" x14ac:dyDescent="0.25">
      <c r="D1773" s="219"/>
      <c r="F1773" s="514"/>
      <c r="G1773" s="514"/>
      <c r="H1773" s="514"/>
      <c r="I1773" s="514"/>
      <c r="J1773" s="514"/>
      <c r="K1773" s="514"/>
    </row>
    <row r="1774" spans="4:11" s="216" customFormat="1" ht="15" customHeight="1" x14ac:dyDescent="0.25">
      <c r="D1774" s="219"/>
      <c r="F1774" s="514"/>
      <c r="G1774" s="514"/>
      <c r="H1774" s="514"/>
      <c r="I1774" s="514"/>
      <c r="J1774" s="514"/>
      <c r="K1774" s="514"/>
    </row>
    <row r="1775" spans="4:11" s="216" customFormat="1" ht="15" customHeight="1" x14ac:dyDescent="0.25">
      <c r="D1775" s="219"/>
      <c r="F1775" s="514"/>
      <c r="G1775" s="514"/>
      <c r="H1775" s="514"/>
      <c r="I1775" s="514"/>
      <c r="J1775" s="514"/>
      <c r="K1775" s="514"/>
    </row>
    <row r="1776" spans="4:11" s="216" customFormat="1" ht="15" customHeight="1" x14ac:dyDescent="0.25">
      <c r="D1776" s="219"/>
      <c r="F1776" s="514"/>
      <c r="G1776" s="514"/>
      <c r="H1776" s="514"/>
      <c r="I1776" s="514"/>
      <c r="J1776" s="514"/>
      <c r="K1776" s="514"/>
    </row>
    <row r="1777" spans="4:11" s="216" customFormat="1" ht="15" customHeight="1" x14ac:dyDescent="0.25">
      <c r="D1777" s="219"/>
      <c r="F1777" s="514"/>
      <c r="G1777" s="514"/>
      <c r="H1777" s="514"/>
      <c r="I1777" s="514"/>
      <c r="J1777" s="514"/>
      <c r="K1777" s="514"/>
    </row>
    <row r="1778" spans="4:11" s="216" customFormat="1" ht="15" customHeight="1" x14ac:dyDescent="0.25">
      <c r="D1778" s="219"/>
      <c r="F1778" s="514"/>
      <c r="G1778" s="514"/>
      <c r="H1778" s="514"/>
      <c r="I1778" s="514"/>
      <c r="J1778" s="514"/>
      <c r="K1778" s="514"/>
    </row>
    <row r="1779" spans="4:11" s="216" customFormat="1" ht="15" customHeight="1" x14ac:dyDescent="0.25">
      <c r="D1779" s="219"/>
      <c r="F1779" s="514"/>
      <c r="G1779" s="514"/>
      <c r="H1779" s="514"/>
      <c r="I1779" s="514"/>
      <c r="J1779" s="514"/>
      <c r="K1779" s="514"/>
    </row>
    <row r="1780" spans="4:11" s="216" customFormat="1" ht="15" customHeight="1" x14ac:dyDescent="0.25">
      <c r="D1780" s="219"/>
      <c r="F1780" s="514"/>
      <c r="G1780" s="514"/>
      <c r="H1780" s="514"/>
      <c r="I1780" s="514"/>
      <c r="J1780" s="514"/>
      <c r="K1780" s="514"/>
    </row>
    <row r="1781" spans="4:11" s="216" customFormat="1" ht="15" customHeight="1" x14ac:dyDescent="0.25">
      <c r="D1781" s="219"/>
      <c r="F1781" s="514"/>
      <c r="G1781" s="514"/>
      <c r="H1781" s="514"/>
      <c r="I1781" s="514"/>
      <c r="J1781" s="514"/>
      <c r="K1781" s="514"/>
    </row>
    <row r="1782" spans="4:11" s="216" customFormat="1" ht="15" customHeight="1" x14ac:dyDescent="0.25">
      <c r="D1782" s="219"/>
      <c r="F1782" s="514"/>
      <c r="G1782" s="514"/>
      <c r="H1782" s="514"/>
      <c r="I1782" s="514"/>
      <c r="J1782" s="514"/>
      <c r="K1782" s="514"/>
    </row>
    <row r="1783" spans="4:11" s="216" customFormat="1" ht="15" customHeight="1" x14ac:dyDescent="0.25">
      <c r="D1783" s="219"/>
      <c r="F1783" s="514"/>
      <c r="G1783" s="514"/>
      <c r="H1783" s="514"/>
      <c r="I1783" s="514"/>
      <c r="J1783" s="514"/>
      <c r="K1783" s="514"/>
    </row>
    <row r="1784" spans="4:11" s="216" customFormat="1" ht="15" customHeight="1" x14ac:dyDescent="0.25">
      <c r="D1784" s="219"/>
      <c r="F1784" s="514"/>
      <c r="G1784" s="514"/>
      <c r="H1784" s="514"/>
      <c r="I1784" s="514"/>
      <c r="J1784" s="514"/>
      <c r="K1784" s="514"/>
    </row>
    <row r="1785" spans="4:11" s="216" customFormat="1" ht="15" customHeight="1" x14ac:dyDescent="0.25">
      <c r="D1785" s="219"/>
      <c r="F1785" s="514"/>
      <c r="G1785" s="514"/>
      <c r="H1785" s="514"/>
      <c r="I1785" s="514"/>
      <c r="J1785" s="514"/>
      <c r="K1785" s="514"/>
    </row>
    <row r="1786" spans="4:11" s="216" customFormat="1" ht="15" customHeight="1" x14ac:dyDescent="0.25">
      <c r="D1786" s="219"/>
      <c r="F1786" s="514"/>
      <c r="G1786" s="514"/>
      <c r="H1786" s="514"/>
      <c r="I1786" s="514"/>
      <c r="J1786" s="514"/>
      <c r="K1786" s="514"/>
    </row>
    <row r="1787" spans="4:11" s="216" customFormat="1" ht="15" customHeight="1" x14ac:dyDescent="0.25">
      <c r="D1787" s="219"/>
      <c r="F1787" s="514"/>
      <c r="G1787" s="514"/>
      <c r="H1787" s="514"/>
      <c r="I1787" s="514"/>
      <c r="J1787" s="514"/>
      <c r="K1787" s="514"/>
    </row>
    <row r="1788" spans="4:11" s="216" customFormat="1" ht="15" customHeight="1" x14ac:dyDescent="0.25">
      <c r="D1788" s="219"/>
      <c r="F1788" s="514"/>
      <c r="G1788" s="514"/>
      <c r="H1788" s="514"/>
      <c r="I1788" s="514"/>
      <c r="J1788" s="514"/>
      <c r="K1788" s="514"/>
    </row>
    <row r="1789" spans="4:11" s="216" customFormat="1" ht="15" customHeight="1" x14ac:dyDescent="0.25">
      <c r="D1789" s="219"/>
      <c r="F1789" s="514"/>
      <c r="G1789" s="514"/>
      <c r="H1789" s="514"/>
      <c r="I1789" s="514"/>
      <c r="J1789" s="514"/>
      <c r="K1789" s="514"/>
    </row>
    <row r="1790" spans="4:11" s="216" customFormat="1" ht="15" customHeight="1" x14ac:dyDescent="0.25">
      <c r="D1790" s="219"/>
      <c r="F1790" s="514"/>
      <c r="G1790" s="514"/>
      <c r="H1790" s="514"/>
      <c r="I1790" s="514"/>
      <c r="J1790" s="514"/>
      <c r="K1790" s="514"/>
    </row>
    <row r="1791" spans="4:11" s="216" customFormat="1" ht="15" customHeight="1" x14ac:dyDescent="0.25">
      <c r="D1791" s="219"/>
      <c r="F1791" s="514"/>
      <c r="G1791" s="514"/>
      <c r="H1791" s="514"/>
      <c r="I1791" s="514"/>
      <c r="J1791" s="514"/>
      <c r="K1791" s="514"/>
    </row>
    <row r="1792" spans="4:11" s="216" customFormat="1" ht="15" customHeight="1" x14ac:dyDescent="0.25">
      <c r="D1792" s="219"/>
      <c r="F1792" s="514"/>
      <c r="G1792" s="514"/>
      <c r="H1792" s="514"/>
      <c r="I1792" s="514"/>
      <c r="J1792" s="514"/>
      <c r="K1792" s="514"/>
    </row>
    <row r="1793" spans="4:11" s="216" customFormat="1" ht="15" customHeight="1" x14ac:dyDescent="0.25">
      <c r="D1793" s="219"/>
      <c r="F1793" s="514"/>
      <c r="G1793" s="514"/>
      <c r="H1793" s="514"/>
      <c r="I1793" s="514"/>
      <c r="J1793" s="514"/>
      <c r="K1793" s="514"/>
    </row>
    <row r="1794" spans="4:11" s="216" customFormat="1" ht="15" customHeight="1" x14ac:dyDescent="0.25">
      <c r="D1794" s="219"/>
      <c r="F1794" s="514"/>
      <c r="G1794" s="514"/>
      <c r="H1794" s="514"/>
      <c r="I1794" s="514"/>
      <c r="J1794" s="514"/>
      <c r="K1794" s="514"/>
    </row>
    <row r="1795" spans="4:11" s="216" customFormat="1" ht="15" customHeight="1" x14ac:dyDescent="0.25">
      <c r="D1795" s="219"/>
      <c r="F1795" s="514"/>
      <c r="G1795" s="514"/>
      <c r="H1795" s="514"/>
      <c r="I1795" s="514"/>
      <c r="J1795" s="514"/>
      <c r="K1795" s="514"/>
    </row>
    <row r="1796" spans="4:11" s="216" customFormat="1" ht="15" customHeight="1" x14ac:dyDescent="0.25">
      <c r="D1796" s="219"/>
      <c r="F1796" s="514"/>
      <c r="G1796" s="514"/>
      <c r="H1796" s="514"/>
      <c r="I1796" s="514"/>
      <c r="J1796" s="514"/>
      <c r="K1796" s="514"/>
    </row>
    <row r="1797" spans="4:11" s="216" customFormat="1" ht="15" customHeight="1" x14ac:dyDescent="0.25">
      <c r="D1797" s="219"/>
      <c r="F1797" s="514"/>
      <c r="G1797" s="514"/>
      <c r="H1797" s="514"/>
      <c r="I1797" s="514"/>
      <c r="J1797" s="514"/>
      <c r="K1797" s="514"/>
    </row>
    <row r="1798" spans="4:11" s="216" customFormat="1" ht="15" customHeight="1" x14ac:dyDescent="0.25">
      <c r="D1798" s="219"/>
      <c r="F1798" s="514"/>
      <c r="G1798" s="514"/>
      <c r="H1798" s="514"/>
      <c r="I1798" s="514"/>
      <c r="J1798" s="514"/>
      <c r="K1798" s="514"/>
    </row>
    <row r="1799" spans="4:11" s="216" customFormat="1" ht="15" customHeight="1" x14ac:dyDescent="0.25">
      <c r="D1799" s="219"/>
      <c r="F1799" s="514"/>
      <c r="G1799" s="514"/>
      <c r="H1799" s="514"/>
      <c r="I1799" s="514"/>
      <c r="J1799" s="514"/>
      <c r="K1799" s="514"/>
    </row>
    <row r="1800" spans="4:11" s="216" customFormat="1" ht="15" customHeight="1" x14ac:dyDescent="0.25">
      <c r="D1800" s="219"/>
      <c r="F1800" s="514"/>
      <c r="G1800" s="514"/>
      <c r="H1800" s="514"/>
      <c r="I1800" s="514"/>
      <c r="J1800" s="514"/>
      <c r="K1800" s="514"/>
    </row>
    <row r="1801" spans="4:11" s="216" customFormat="1" ht="15" customHeight="1" x14ac:dyDescent="0.25">
      <c r="D1801" s="219"/>
      <c r="F1801" s="514"/>
      <c r="G1801" s="514"/>
      <c r="H1801" s="514"/>
      <c r="I1801" s="514"/>
      <c r="J1801" s="514"/>
      <c r="K1801" s="514"/>
    </row>
    <row r="1802" spans="4:11" s="216" customFormat="1" ht="15" customHeight="1" x14ac:dyDescent="0.25">
      <c r="D1802" s="219"/>
      <c r="F1802" s="514"/>
      <c r="G1802" s="514"/>
      <c r="H1802" s="514"/>
      <c r="I1802" s="514"/>
      <c r="J1802" s="514"/>
      <c r="K1802" s="514"/>
    </row>
    <row r="1803" spans="4:11" s="216" customFormat="1" ht="15" customHeight="1" x14ac:dyDescent="0.25">
      <c r="D1803" s="219"/>
      <c r="F1803" s="514"/>
      <c r="G1803" s="514"/>
      <c r="H1803" s="514"/>
      <c r="I1803" s="514"/>
      <c r="J1803" s="514"/>
      <c r="K1803" s="514"/>
    </row>
    <row r="1804" spans="4:11" s="216" customFormat="1" ht="15" customHeight="1" x14ac:dyDescent="0.25">
      <c r="D1804" s="219"/>
      <c r="F1804" s="514"/>
      <c r="G1804" s="514"/>
      <c r="H1804" s="514"/>
      <c r="I1804" s="514"/>
      <c r="J1804" s="514"/>
      <c r="K1804" s="514"/>
    </row>
    <row r="1805" spans="4:11" s="216" customFormat="1" ht="15" customHeight="1" x14ac:dyDescent="0.25">
      <c r="D1805" s="219"/>
      <c r="F1805" s="514"/>
      <c r="G1805" s="514"/>
      <c r="H1805" s="514"/>
      <c r="I1805" s="514"/>
      <c r="J1805" s="514"/>
      <c r="K1805" s="514"/>
    </row>
    <row r="1806" spans="4:11" s="216" customFormat="1" ht="15" customHeight="1" x14ac:dyDescent="0.25">
      <c r="D1806" s="219"/>
      <c r="F1806" s="514"/>
      <c r="G1806" s="514"/>
      <c r="H1806" s="514"/>
      <c r="I1806" s="514"/>
      <c r="J1806" s="514"/>
      <c r="K1806" s="514"/>
    </row>
    <row r="1807" spans="4:11" s="216" customFormat="1" ht="15" customHeight="1" x14ac:dyDescent="0.25">
      <c r="D1807" s="219"/>
      <c r="F1807" s="514"/>
      <c r="G1807" s="514"/>
      <c r="H1807" s="514"/>
      <c r="I1807" s="514"/>
      <c r="J1807" s="514"/>
      <c r="K1807" s="514"/>
    </row>
    <row r="1808" spans="4:11" s="216" customFormat="1" ht="15" customHeight="1" x14ac:dyDescent="0.25">
      <c r="D1808" s="219"/>
      <c r="F1808" s="514"/>
      <c r="G1808" s="514"/>
      <c r="H1808" s="514"/>
      <c r="I1808" s="514"/>
      <c r="J1808" s="514"/>
      <c r="K1808" s="514"/>
    </row>
    <row r="1809" spans="4:11" s="216" customFormat="1" ht="15" customHeight="1" x14ac:dyDescent="0.25">
      <c r="D1809" s="219"/>
      <c r="F1809" s="514"/>
      <c r="G1809" s="514"/>
      <c r="H1809" s="514"/>
      <c r="I1809" s="514"/>
      <c r="J1809" s="514"/>
      <c r="K1809" s="514"/>
    </row>
    <row r="1810" spans="4:11" s="216" customFormat="1" ht="15" customHeight="1" x14ac:dyDescent="0.25">
      <c r="D1810" s="219"/>
      <c r="F1810" s="514"/>
      <c r="G1810" s="514"/>
      <c r="H1810" s="514"/>
      <c r="I1810" s="514"/>
      <c r="J1810" s="514"/>
      <c r="K1810" s="514"/>
    </row>
    <row r="1811" spans="4:11" s="216" customFormat="1" ht="15" customHeight="1" x14ac:dyDescent="0.25">
      <c r="D1811" s="219"/>
      <c r="F1811" s="514"/>
      <c r="G1811" s="514"/>
      <c r="H1811" s="514"/>
      <c r="I1811" s="514"/>
      <c r="J1811" s="514"/>
      <c r="K1811" s="514"/>
    </row>
    <row r="1812" spans="4:11" s="216" customFormat="1" ht="15" customHeight="1" x14ac:dyDescent="0.25">
      <c r="D1812" s="219"/>
      <c r="F1812" s="514"/>
      <c r="G1812" s="514"/>
      <c r="H1812" s="514"/>
      <c r="I1812" s="514"/>
      <c r="J1812" s="514"/>
      <c r="K1812" s="514"/>
    </row>
    <row r="1813" spans="4:11" s="216" customFormat="1" ht="15" customHeight="1" x14ac:dyDescent="0.25">
      <c r="D1813" s="219"/>
      <c r="F1813" s="514"/>
      <c r="G1813" s="514"/>
      <c r="H1813" s="514"/>
      <c r="I1813" s="514"/>
      <c r="J1813" s="514"/>
      <c r="K1813" s="514"/>
    </row>
    <row r="1814" spans="4:11" s="216" customFormat="1" ht="15" customHeight="1" x14ac:dyDescent="0.25">
      <c r="D1814" s="219"/>
      <c r="F1814" s="514"/>
      <c r="G1814" s="514"/>
      <c r="H1814" s="514"/>
      <c r="I1814" s="514"/>
      <c r="J1814" s="514"/>
      <c r="K1814" s="514"/>
    </row>
    <row r="1815" spans="4:11" s="216" customFormat="1" ht="15" customHeight="1" x14ac:dyDescent="0.25">
      <c r="D1815" s="219"/>
      <c r="F1815" s="514"/>
      <c r="G1815" s="514"/>
      <c r="H1815" s="514"/>
      <c r="I1815" s="514"/>
      <c r="J1815" s="514"/>
      <c r="K1815" s="514"/>
    </row>
    <row r="1816" spans="4:11" s="216" customFormat="1" ht="15" customHeight="1" x14ac:dyDescent="0.25">
      <c r="D1816" s="219"/>
      <c r="F1816" s="514"/>
      <c r="G1816" s="514"/>
      <c r="H1816" s="514"/>
      <c r="I1816" s="514"/>
      <c r="J1816" s="514"/>
      <c r="K1816" s="514"/>
    </row>
    <row r="1817" spans="4:11" s="216" customFormat="1" ht="15" customHeight="1" x14ac:dyDescent="0.25">
      <c r="D1817" s="219"/>
      <c r="F1817" s="514"/>
      <c r="G1817" s="514"/>
      <c r="H1817" s="514"/>
      <c r="I1817" s="514"/>
      <c r="J1817" s="514"/>
      <c r="K1817" s="514"/>
    </row>
    <row r="1818" spans="4:11" s="216" customFormat="1" ht="15" customHeight="1" x14ac:dyDescent="0.25">
      <c r="D1818" s="219"/>
      <c r="F1818" s="514"/>
      <c r="G1818" s="514"/>
      <c r="H1818" s="514"/>
      <c r="I1818" s="514"/>
      <c r="J1818" s="514"/>
      <c r="K1818" s="514"/>
    </row>
    <row r="1819" spans="4:11" s="216" customFormat="1" ht="15" customHeight="1" x14ac:dyDescent="0.25">
      <c r="D1819" s="219"/>
      <c r="F1819" s="514"/>
      <c r="G1819" s="514"/>
      <c r="H1819" s="514"/>
      <c r="I1819" s="514"/>
      <c r="J1819" s="514"/>
      <c r="K1819" s="514"/>
    </row>
    <row r="1820" spans="4:11" s="216" customFormat="1" ht="15" customHeight="1" x14ac:dyDescent="0.25">
      <c r="D1820" s="219"/>
      <c r="F1820" s="514"/>
      <c r="G1820" s="514"/>
      <c r="H1820" s="514"/>
      <c r="I1820" s="514"/>
      <c r="J1820" s="514"/>
      <c r="K1820" s="514"/>
    </row>
    <row r="1821" spans="4:11" s="216" customFormat="1" ht="15" customHeight="1" x14ac:dyDescent="0.25">
      <c r="D1821" s="219"/>
      <c r="F1821" s="514"/>
      <c r="G1821" s="514"/>
      <c r="H1821" s="514"/>
      <c r="I1821" s="514"/>
      <c r="J1821" s="514"/>
      <c r="K1821" s="514"/>
    </row>
    <row r="1822" spans="4:11" s="216" customFormat="1" ht="15" customHeight="1" x14ac:dyDescent="0.25">
      <c r="D1822" s="219"/>
      <c r="F1822" s="514"/>
      <c r="G1822" s="514"/>
      <c r="H1822" s="514"/>
      <c r="I1822" s="514"/>
      <c r="J1822" s="514"/>
      <c r="K1822" s="514"/>
    </row>
    <row r="1823" spans="4:11" s="216" customFormat="1" ht="15" customHeight="1" x14ac:dyDescent="0.25">
      <c r="D1823" s="219"/>
      <c r="F1823" s="514"/>
      <c r="G1823" s="514"/>
      <c r="H1823" s="514"/>
      <c r="I1823" s="514"/>
      <c r="J1823" s="514"/>
      <c r="K1823" s="514"/>
    </row>
    <row r="1824" spans="4:11" s="216" customFormat="1" ht="15" customHeight="1" x14ac:dyDescent="0.25">
      <c r="D1824" s="219"/>
      <c r="F1824" s="514"/>
      <c r="G1824" s="514"/>
      <c r="H1824" s="514"/>
      <c r="I1824" s="514"/>
      <c r="J1824" s="514"/>
      <c r="K1824" s="514"/>
    </row>
    <row r="1825" spans="4:11" s="216" customFormat="1" ht="15" customHeight="1" x14ac:dyDescent="0.25">
      <c r="D1825" s="219"/>
      <c r="F1825" s="514"/>
      <c r="G1825" s="514"/>
      <c r="H1825" s="514"/>
      <c r="I1825" s="514"/>
      <c r="J1825" s="514"/>
      <c r="K1825" s="514"/>
    </row>
    <row r="1826" spans="4:11" s="216" customFormat="1" ht="15" customHeight="1" x14ac:dyDescent="0.25">
      <c r="D1826" s="219"/>
      <c r="F1826" s="514"/>
      <c r="G1826" s="514"/>
      <c r="H1826" s="514"/>
      <c r="I1826" s="514"/>
      <c r="J1826" s="514"/>
      <c r="K1826" s="514"/>
    </row>
    <row r="1827" spans="4:11" s="216" customFormat="1" ht="15" customHeight="1" x14ac:dyDescent="0.25">
      <c r="D1827" s="219"/>
      <c r="F1827" s="514"/>
      <c r="G1827" s="514"/>
      <c r="H1827" s="514"/>
      <c r="I1827" s="514"/>
      <c r="J1827" s="514"/>
      <c r="K1827" s="514"/>
    </row>
    <row r="1828" spans="4:11" s="216" customFormat="1" ht="15" customHeight="1" x14ac:dyDescent="0.25">
      <c r="D1828" s="219"/>
      <c r="F1828" s="514"/>
      <c r="G1828" s="514"/>
      <c r="H1828" s="514"/>
      <c r="I1828" s="514"/>
      <c r="J1828" s="514"/>
      <c r="K1828" s="514"/>
    </row>
    <row r="1829" spans="4:11" s="216" customFormat="1" ht="15" customHeight="1" x14ac:dyDescent="0.25">
      <c r="D1829" s="219"/>
      <c r="F1829" s="514"/>
      <c r="G1829" s="514"/>
      <c r="H1829" s="514"/>
      <c r="I1829" s="514"/>
      <c r="J1829" s="514"/>
      <c r="K1829" s="514"/>
    </row>
    <row r="1830" spans="4:11" s="216" customFormat="1" ht="15" customHeight="1" x14ac:dyDescent="0.25">
      <c r="D1830" s="219"/>
      <c r="F1830" s="514"/>
      <c r="G1830" s="514"/>
      <c r="H1830" s="514"/>
      <c r="I1830" s="514"/>
      <c r="J1830" s="514"/>
      <c r="K1830" s="514"/>
    </row>
    <row r="1831" spans="4:11" s="216" customFormat="1" ht="15" customHeight="1" x14ac:dyDescent="0.25">
      <c r="D1831" s="219"/>
      <c r="F1831" s="514"/>
      <c r="G1831" s="514"/>
      <c r="H1831" s="514"/>
      <c r="I1831" s="514"/>
      <c r="J1831" s="514"/>
      <c r="K1831" s="514"/>
    </row>
    <row r="1832" spans="4:11" s="216" customFormat="1" ht="15" customHeight="1" x14ac:dyDescent="0.25">
      <c r="D1832" s="219"/>
      <c r="F1832" s="514"/>
      <c r="G1832" s="514"/>
      <c r="H1832" s="514"/>
      <c r="I1832" s="514"/>
      <c r="J1832" s="514"/>
      <c r="K1832" s="514"/>
    </row>
    <row r="1833" spans="4:11" s="216" customFormat="1" ht="15" customHeight="1" x14ac:dyDescent="0.25">
      <c r="D1833" s="219"/>
      <c r="F1833" s="514"/>
      <c r="G1833" s="514"/>
      <c r="H1833" s="514"/>
      <c r="I1833" s="514"/>
      <c r="J1833" s="514"/>
      <c r="K1833" s="514"/>
    </row>
    <row r="1834" spans="4:11" s="216" customFormat="1" ht="15" customHeight="1" x14ac:dyDescent="0.25">
      <c r="D1834" s="219"/>
      <c r="F1834" s="514"/>
      <c r="G1834" s="514"/>
      <c r="H1834" s="514"/>
      <c r="I1834" s="514"/>
      <c r="J1834" s="514"/>
      <c r="K1834" s="514"/>
    </row>
    <row r="1835" spans="4:11" s="216" customFormat="1" ht="15" customHeight="1" x14ac:dyDescent="0.25">
      <c r="D1835" s="219"/>
      <c r="F1835" s="514"/>
      <c r="G1835" s="514"/>
      <c r="H1835" s="514"/>
      <c r="I1835" s="514"/>
      <c r="J1835" s="514"/>
      <c r="K1835" s="514"/>
    </row>
    <row r="1836" spans="4:11" s="216" customFormat="1" ht="15" customHeight="1" x14ac:dyDescent="0.25">
      <c r="D1836" s="219"/>
      <c r="F1836" s="514"/>
      <c r="G1836" s="514"/>
      <c r="H1836" s="514"/>
      <c r="I1836" s="514"/>
      <c r="J1836" s="514"/>
      <c r="K1836" s="514"/>
    </row>
    <row r="1837" spans="4:11" s="216" customFormat="1" ht="15" customHeight="1" x14ac:dyDescent="0.25">
      <c r="D1837" s="219"/>
      <c r="F1837" s="514"/>
      <c r="G1837" s="514"/>
      <c r="H1837" s="514"/>
      <c r="I1837" s="514"/>
      <c r="J1837" s="514"/>
      <c r="K1837" s="514"/>
    </row>
    <row r="1838" spans="4:11" s="216" customFormat="1" ht="15" customHeight="1" x14ac:dyDescent="0.25">
      <c r="D1838" s="219"/>
      <c r="F1838" s="514"/>
      <c r="G1838" s="514"/>
      <c r="H1838" s="514"/>
      <c r="I1838" s="514"/>
      <c r="J1838" s="514"/>
      <c r="K1838" s="514"/>
    </row>
    <row r="1839" spans="4:11" s="216" customFormat="1" ht="15" customHeight="1" x14ac:dyDescent="0.25">
      <c r="D1839" s="219"/>
      <c r="F1839" s="514"/>
      <c r="G1839" s="514"/>
      <c r="H1839" s="514"/>
      <c r="I1839" s="514"/>
      <c r="J1839" s="514"/>
      <c r="K1839" s="514"/>
    </row>
    <row r="1840" spans="4:11" s="216" customFormat="1" ht="15" customHeight="1" x14ac:dyDescent="0.25">
      <c r="D1840" s="219"/>
      <c r="F1840" s="514"/>
      <c r="G1840" s="514"/>
      <c r="H1840" s="514"/>
      <c r="I1840" s="514"/>
      <c r="J1840" s="514"/>
      <c r="K1840" s="514"/>
    </row>
    <row r="1841" spans="4:11" s="216" customFormat="1" ht="15" customHeight="1" x14ac:dyDescent="0.25">
      <c r="D1841" s="219"/>
      <c r="F1841" s="514"/>
      <c r="G1841" s="514"/>
      <c r="H1841" s="514"/>
      <c r="I1841" s="514"/>
      <c r="J1841" s="514"/>
      <c r="K1841" s="514"/>
    </row>
    <row r="1842" spans="4:11" s="216" customFormat="1" ht="15" customHeight="1" x14ac:dyDescent="0.25">
      <c r="D1842" s="219"/>
      <c r="F1842" s="514"/>
      <c r="G1842" s="514"/>
      <c r="H1842" s="514"/>
      <c r="I1842" s="514"/>
      <c r="J1842" s="514"/>
      <c r="K1842" s="514"/>
    </row>
    <row r="1843" spans="4:11" s="216" customFormat="1" ht="15" customHeight="1" x14ac:dyDescent="0.25">
      <c r="D1843" s="219"/>
      <c r="F1843" s="514"/>
      <c r="G1843" s="514"/>
      <c r="H1843" s="514"/>
      <c r="I1843" s="514"/>
      <c r="J1843" s="514"/>
      <c r="K1843" s="514"/>
    </row>
    <row r="1844" spans="4:11" s="216" customFormat="1" ht="15" customHeight="1" x14ac:dyDescent="0.25">
      <c r="D1844" s="219"/>
      <c r="F1844" s="514"/>
      <c r="G1844" s="514"/>
      <c r="H1844" s="514"/>
      <c r="I1844" s="514"/>
      <c r="J1844" s="514"/>
      <c r="K1844" s="514"/>
    </row>
    <row r="1845" spans="4:11" s="216" customFormat="1" ht="15" customHeight="1" x14ac:dyDescent="0.25">
      <c r="D1845" s="219"/>
      <c r="F1845" s="514"/>
      <c r="G1845" s="514"/>
      <c r="H1845" s="514"/>
      <c r="I1845" s="514"/>
      <c r="J1845" s="514"/>
      <c r="K1845" s="514"/>
    </row>
    <row r="1846" spans="4:11" s="216" customFormat="1" ht="15" customHeight="1" x14ac:dyDescent="0.25">
      <c r="D1846" s="219"/>
      <c r="F1846" s="514"/>
      <c r="G1846" s="514"/>
      <c r="H1846" s="514"/>
      <c r="I1846" s="514"/>
      <c r="J1846" s="514"/>
      <c r="K1846" s="514"/>
    </row>
    <row r="1847" spans="4:11" s="216" customFormat="1" ht="15" customHeight="1" x14ac:dyDescent="0.25">
      <c r="D1847" s="219"/>
      <c r="F1847" s="514"/>
      <c r="G1847" s="514"/>
      <c r="H1847" s="514"/>
      <c r="I1847" s="514"/>
      <c r="J1847" s="514"/>
      <c r="K1847" s="514"/>
    </row>
    <row r="1848" spans="4:11" s="216" customFormat="1" ht="15" customHeight="1" x14ac:dyDescent="0.25">
      <c r="D1848" s="219"/>
      <c r="F1848" s="514"/>
      <c r="G1848" s="514"/>
      <c r="H1848" s="514"/>
      <c r="I1848" s="514"/>
      <c r="J1848" s="514"/>
      <c r="K1848" s="514"/>
    </row>
    <row r="1849" spans="4:11" s="216" customFormat="1" ht="15" customHeight="1" x14ac:dyDescent="0.25">
      <c r="D1849" s="219"/>
      <c r="F1849" s="514"/>
      <c r="G1849" s="514"/>
      <c r="H1849" s="514"/>
      <c r="I1849" s="514"/>
      <c r="J1849" s="514"/>
      <c r="K1849" s="514"/>
    </row>
    <row r="1850" spans="4:11" s="216" customFormat="1" ht="15" customHeight="1" x14ac:dyDescent="0.25">
      <c r="D1850" s="219"/>
      <c r="F1850" s="514"/>
      <c r="G1850" s="514"/>
      <c r="H1850" s="514"/>
      <c r="I1850" s="514"/>
      <c r="J1850" s="514"/>
      <c r="K1850" s="514"/>
    </row>
    <row r="1851" spans="4:11" s="216" customFormat="1" ht="15" customHeight="1" x14ac:dyDescent="0.25">
      <c r="D1851" s="219"/>
      <c r="F1851" s="514"/>
      <c r="G1851" s="514"/>
      <c r="H1851" s="514"/>
      <c r="I1851" s="514"/>
      <c r="J1851" s="514"/>
      <c r="K1851" s="514"/>
    </row>
    <row r="1852" spans="4:11" s="216" customFormat="1" ht="15" customHeight="1" x14ac:dyDescent="0.25">
      <c r="D1852" s="219"/>
      <c r="F1852" s="514"/>
      <c r="G1852" s="514"/>
      <c r="H1852" s="514"/>
      <c r="I1852" s="514"/>
      <c r="J1852" s="514"/>
      <c r="K1852" s="514"/>
    </row>
    <row r="1853" spans="4:11" s="216" customFormat="1" ht="15" customHeight="1" x14ac:dyDescent="0.25">
      <c r="D1853" s="219"/>
      <c r="F1853" s="514"/>
      <c r="G1853" s="514"/>
      <c r="H1853" s="514"/>
      <c r="I1853" s="514"/>
      <c r="J1853" s="514"/>
      <c r="K1853" s="514"/>
    </row>
    <row r="1854" spans="4:11" s="216" customFormat="1" ht="15" customHeight="1" x14ac:dyDescent="0.25">
      <c r="D1854" s="219"/>
      <c r="F1854" s="514"/>
      <c r="G1854" s="514"/>
      <c r="H1854" s="514"/>
      <c r="I1854" s="514"/>
      <c r="J1854" s="514"/>
      <c r="K1854" s="514"/>
    </row>
    <row r="1855" spans="4:11" s="216" customFormat="1" ht="15" customHeight="1" x14ac:dyDescent="0.25">
      <c r="D1855" s="219"/>
      <c r="F1855" s="514"/>
      <c r="G1855" s="514"/>
      <c r="H1855" s="514"/>
      <c r="I1855" s="514"/>
      <c r="J1855" s="514"/>
      <c r="K1855" s="514"/>
    </row>
    <row r="1856" spans="4:11" s="216" customFormat="1" ht="15" customHeight="1" x14ac:dyDescent="0.25">
      <c r="D1856" s="219"/>
      <c r="F1856" s="514"/>
      <c r="G1856" s="514"/>
      <c r="H1856" s="514"/>
      <c r="I1856" s="514"/>
      <c r="J1856" s="514"/>
      <c r="K1856" s="514"/>
    </row>
    <row r="1857" spans="4:11" s="216" customFormat="1" ht="15" customHeight="1" x14ac:dyDescent="0.25">
      <c r="D1857" s="219"/>
      <c r="F1857" s="514"/>
      <c r="G1857" s="514"/>
      <c r="H1857" s="514"/>
      <c r="I1857" s="514"/>
      <c r="J1857" s="514"/>
      <c r="K1857" s="514"/>
    </row>
    <row r="1858" spans="4:11" s="216" customFormat="1" ht="15" customHeight="1" x14ac:dyDescent="0.25">
      <c r="D1858" s="219"/>
      <c r="F1858" s="514"/>
      <c r="G1858" s="514"/>
      <c r="H1858" s="514"/>
      <c r="I1858" s="514"/>
      <c r="J1858" s="514"/>
      <c r="K1858" s="514"/>
    </row>
    <row r="1859" spans="4:11" s="216" customFormat="1" ht="15" customHeight="1" x14ac:dyDescent="0.25">
      <c r="D1859" s="219"/>
      <c r="F1859" s="514"/>
      <c r="G1859" s="514"/>
      <c r="H1859" s="514"/>
      <c r="I1859" s="514"/>
      <c r="J1859" s="514"/>
      <c r="K1859" s="514"/>
    </row>
    <row r="1860" spans="4:11" s="216" customFormat="1" ht="15" customHeight="1" x14ac:dyDescent="0.25">
      <c r="D1860" s="219"/>
      <c r="F1860" s="514"/>
      <c r="G1860" s="514"/>
      <c r="H1860" s="514"/>
      <c r="I1860" s="514"/>
      <c r="J1860" s="514"/>
      <c r="K1860" s="514"/>
    </row>
    <row r="1861" spans="4:11" s="216" customFormat="1" ht="15" customHeight="1" x14ac:dyDescent="0.25">
      <c r="D1861" s="219"/>
      <c r="F1861" s="514"/>
      <c r="G1861" s="514"/>
      <c r="H1861" s="514"/>
      <c r="I1861" s="514"/>
      <c r="J1861" s="514"/>
      <c r="K1861" s="514"/>
    </row>
    <row r="1862" spans="4:11" s="216" customFormat="1" ht="15" customHeight="1" x14ac:dyDescent="0.25">
      <c r="D1862" s="219"/>
      <c r="F1862" s="514"/>
      <c r="G1862" s="514"/>
      <c r="H1862" s="514"/>
      <c r="I1862" s="514"/>
      <c r="J1862" s="514"/>
      <c r="K1862" s="514"/>
    </row>
    <row r="1863" spans="4:11" s="216" customFormat="1" ht="15" customHeight="1" x14ac:dyDescent="0.25">
      <c r="D1863" s="219"/>
      <c r="F1863" s="514"/>
      <c r="G1863" s="514"/>
      <c r="H1863" s="514"/>
      <c r="I1863" s="514"/>
      <c r="J1863" s="514"/>
      <c r="K1863" s="514"/>
    </row>
    <row r="1864" spans="4:11" s="216" customFormat="1" ht="15" customHeight="1" x14ac:dyDescent="0.25">
      <c r="D1864" s="219"/>
      <c r="F1864" s="514"/>
      <c r="G1864" s="514"/>
      <c r="H1864" s="514"/>
      <c r="I1864" s="514"/>
      <c r="J1864" s="514"/>
      <c r="K1864" s="514"/>
    </row>
    <row r="1865" spans="4:11" s="216" customFormat="1" ht="15" customHeight="1" x14ac:dyDescent="0.25">
      <c r="D1865" s="219"/>
      <c r="F1865" s="514"/>
      <c r="G1865" s="514"/>
      <c r="H1865" s="514"/>
      <c r="I1865" s="514"/>
      <c r="J1865" s="514"/>
      <c r="K1865" s="514"/>
    </row>
    <row r="1866" spans="4:11" s="216" customFormat="1" ht="15" customHeight="1" x14ac:dyDescent="0.25">
      <c r="D1866" s="219"/>
      <c r="F1866" s="514"/>
      <c r="G1866" s="514"/>
      <c r="H1866" s="514"/>
      <c r="I1866" s="514"/>
      <c r="J1866" s="514"/>
      <c r="K1866" s="514"/>
    </row>
    <row r="1867" spans="4:11" s="216" customFormat="1" ht="15" customHeight="1" x14ac:dyDescent="0.25">
      <c r="D1867" s="219"/>
      <c r="F1867" s="514"/>
      <c r="G1867" s="514"/>
      <c r="H1867" s="514"/>
      <c r="I1867" s="514"/>
      <c r="J1867" s="514"/>
      <c r="K1867" s="514"/>
    </row>
    <row r="1868" spans="4:11" s="216" customFormat="1" ht="15" customHeight="1" x14ac:dyDescent="0.25">
      <c r="D1868" s="219"/>
      <c r="F1868" s="514"/>
      <c r="G1868" s="514"/>
      <c r="H1868" s="514"/>
      <c r="I1868" s="514"/>
      <c r="J1868" s="514"/>
      <c r="K1868" s="514"/>
    </row>
    <row r="1869" spans="4:11" s="216" customFormat="1" ht="15" customHeight="1" x14ac:dyDescent="0.25">
      <c r="D1869" s="219"/>
      <c r="F1869" s="514"/>
      <c r="G1869" s="514"/>
      <c r="H1869" s="514"/>
      <c r="I1869" s="514"/>
      <c r="J1869" s="514"/>
      <c r="K1869" s="514"/>
    </row>
    <row r="1870" spans="4:11" s="216" customFormat="1" ht="15" customHeight="1" x14ac:dyDescent="0.25">
      <c r="D1870" s="219"/>
      <c r="F1870" s="514"/>
      <c r="G1870" s="514"/>
      <c r="H1870" s="514"/>
      <c r="I1870" s="514"/>
      <c r="J1870" s="514"/>
      <c r="K1870" s="514"/>
    </row>
    <row r="1871" spans="4:11" s="216" customFormat="1" ht="15" customHeight="1" x14ac:dyDescent="0.25">
      <c r="D1871" s="219"/>
      <c r="F1871" s="514"/>
      <c r="G1871" s="514"/>
      <c r="H1871" s="514"/>
      <c r="I1871" s="514"/>
      <c r="J1871" s="514"/>
      <c r="K1871" s="514"/>
    </row>
    <row r="1872" spans="4:11" s="216" customFormat="1" ht="15" customHeight="1" x14ac:dyDescent="0.25">
      <c r="D1872" s="219"/>
      <c r="F1872" s="514"/>
      <c r="G1872" s="514"/>
      <c r="H1872" s="514"/>
      <c r="I1872" s="514"/>
      <c r="J1872" s="514"/>
      <c r="K1872" s="514"/>
    </row>
    <row r="1873" spans="4:11" s="216" customFormat="1" ht="15" customHeight="1" x14ac:dyDescent="0.25">
      <c r="D1873" s="219"/>
      <c r="F1873" s="514"/>
      <c r="G1873" s="514"/>
      <c r="H1873" s="514"/>
      <c r="I1873" s="514"/>
      <c r="J1873" s="514"/>
      <c r="K1873" s="514"/>
    </row>
    <row r="1874" spans="4:11" s="216" customFormat="1" ht="15" customHeight="1" x14ac:dyDescent="0.25">
      <c r="D1874" s="219"/>
      <c r="F1874" s="514"/>
      <c r="G1874" s="514"/>
      <c r="H1874" s="514"/>
      <c r="I1874" s="514"/>
      <c r="J1874" s="514"/>
      <c r="K1874" s="514"/>
    </row>
    <row r="1875" spans="4:11" s="216" customFormat="1" ht="15" customHeight="1" x14ac:dyDescent="0.25">
      <c r="D1875" s="219"/>
      <c r="F1875" s="514"/>
      <c r="G1875" s="514"/>
      <c r="H1875" s="514"/>
      <c r="I1875" s="514"/>
      <c r="J1875" s="514"/>
      <c r="K1875" s="514"/>
    </row>
    <row r="1876" spans="4:11" s="216" customFormat="1" ht="15" customHeight="1" x14ac:dyDescent="0.25">
      <c r="D1876" s="219"/>
      <c r="F1876" s="514"/>
      <c r="G1876" s="514"/>
      <c r="H1876" s="514"/>
      <c r="I1876" s="514"/>
      <c r="J1876" s="514"/>
      <c r="K1876" s="514"/>
    </row>
    <row r="1877" spans="4:11" s="216" customFormat="1" ht="15" customHeight="1" x14ac:dyDescent="0.25">
      <c r="D1877" s="219"/>
      <c r="F1877" s="514"/>
      <c r="G1877" s="514"/>
      <c r="H1877" s="514"/>
      <c r="I1877" s="514"/>
      <c r="J1877" s="514"/>
      <c r="K1877" s="514"/>
    </row>
    <row r="1878" spans="4:11" s="216" customFormat="1" ht="15" customHeight="1" x14ac:dyDescent="0.25">
      <c r="D1878" s="219"/>
      <c r="F1878" s="514"/>
      <c r="G1878" s="514"/>
      <c r="H1878" s="514"/>
      <c r="I1878" s="514"/>
      <c r="J1878" s="514"/>
      <c r="K1878" s="514"/>
    </row>
    <row r="1879" spans="4:11" s="216" customFormat="1" ht="15" customHeight="1" x14ac:dyDescent="0.25">
      <c r="D1879" s="219"/>
      <c r="F1879" s="514"/>
      <c r="G1879" s="514"/>
      <c r="H1879" s="514"/>
      <c r="I1879" s="514"/>
      <c r="J1879" s="514"/>
      <c r="K1879" s="514"/>
    </row>
    <row r="1880" spans="4:11" s="216" customFormat="1" ht="15" customHeight="1" x14ac:dyDescent="0.25">
      <c r="D1880" s="219"/>
      <c r="F1880" s="514"/>
      <c r="G1880" s="514"/>
      <c r="H1880" s="514"/>
      <c r="I1880" s="514"/>
      <c r="J1880" s="514"/>
      <c r="K1880" s="514"/>
    </row>
    <row r="1881" spans="4:11" s="216" customFormat="1" ht="15" customHeight="1" x14ac:dyDescent="0.25">
      <c r="D1881" s="219"/>
      <c r="F1881" s="514"/>
      <c r="G1881" s="514"/>
      <c r="H1881" s="514"/>
      <c r="I1881" s="514"/>
      <c r="J1881" s="514"/>
      <c r="K1881" s="514"/>
    </row>
    <row r="1882" spans="4:11" s="216" customFormat="1" ht="15" customHeight="1" x14ac:dyDescent="0.25">
      <c r="D1882" s="219"/>
      <c r="F1882" s="514"/>
      <c r="G1882" s="514"/>
      <c r="H1882" s="514"/>
      <c r="I1882" s="514"/>
      <c r="J1882" s="514"/>
      <c r="K1882" s="514"/>
    </row>
    <row r="1883" spans="4:11" s="216" customFormat="1" ht="15" customHeight="1" x14ac:dyDescent="0.25">
      <c r="D1883" s="219"/>
      <c r="F1883" s="514"/>
      <c r="G1883" s="514"/>
      <c r="H1883" s="514"/>
      <c r="I1883" s="514"/>
      <c r="J1883" s="514"/>
      <c r="K1883" s="514"/>
    </row>
    <row r="1884" spans="4:11" s="216" customFormat="1" ht="15" customHeight="1" x14ac:dyDescent="0.25">
      <c r="D1884" s="219"/>
      <c r="F1884" s="514"/>
      <c r="G1884" s="514"/>
      <c r="H1884" s="514"/>
      <c r="I1884" s="514"/>
      <c r="J1884" s="514"/>
      <c r="K1884" s="514"/>
    </row>
    <row r="1885" spans="4:11" s="216" customFormat="1" ht="15" customHeight="1" x14ac:dyDescent="0.25">
      <c r="D1885" s="219"/>
      <c r="F1885" s="514"/>
      <c r="G1885" s="514"/>
      <c r="H1885" s="514"/>
      <c r="I1885" s="514"/>
      <c r="J1885" s="514"/>
      <c r="K1885" s="514"/>
    </row>
    <row r="1886" spans="4:11" s="216" customFormat="1" ht="15" customHeight="1" x14ac:dyDescent="0.25">
      <c r="D1886" s="219"/>
      <c r="F1886" s="514"/>
      <c r="G1886" s="514"/>
      <c r="H1886" s="514"/>
      <c r="I1886" s="514"/>
      <c r="J1886" s="514"/>
      <c r="K1886" s="514"/>
    </row>
    <row r="1887" spans="4:11" s="216" customFormat="1" ht="15" customHeight="1" x14ac:dyDescent="0.25">
      <c r="D1887" s="219"/>
      <c r="F1887" s="514"/>
      <c r="G1887" s="514"/>
      <c r="H1887" s="514"/>
      <c r="I1887" s="514"/>
      <c r="J1887" s="514"/>
      <c r="K1887" s="514"/>
    </row>
    <row r="1888" spans="4:11" s="216" customFormat="1" ht="15" customHeight="1" x14ac:dyDescent="0.25">
      <c r="D1888" s="219"/>
      <c r="F1888" s="514"/>
      <c r="G1888" s="514"/>
      <c r="H1888" s="514"/>
      <c r="I1888" s="514"/>
      <c r="J1888" s="514"/>
      <c r="K1888" s="514"/>
    </row>
    <row r="1889" spans="4:11" s="216" customFormat="1" ht="15" customHeight="1" x14ac:dyDescent="0.25">
      <c r="D1889" s="219"/>
      <c r="F1889" s="514"/>
      <c r="G1889" s="514"/>
      <c r="H1889" s="514"/>
      <c r="I1889" s="514"/>
      <c r="J1889" s="514"/>
      <c r="K1889" s="514"/>
    </row>
    <row r="1890" spans="4:11" s="216" customFormat="1" ht="15" customHeight="1" x14ac:dyDescent="0.25">
      <c r="D1890" s="219"/>
      <c r="F1890" s="514"/>
      <c r="G1890" s="514"/>
      <c r="H1890" s="514"/>
      <c r="I1890" s="514"/>
      <c r="J1890" s="514"/>
      <c r="K1890" s="514"/>
    </row>
    <row r="1891" spans="4:11" s="216" customFormat="1" ht="15" customHeight="1" x14ac:dyDescent="0.25">
      <c r="D1891" s="219"/>
      <c r="F1891" s="514"/>
      <c r="G1891" s="514"/>
      <c r="H1891" s="514"/>
      <c r="I1891" s="514"/>
      <c r="J1891" s="514"/>
      <c r="K1891" s="514"/>
    </row>
    <row r="1892" spans="4:11" s="216" customFormat="1" ht="15" customHeight="1" x14ac:dyDescent="0.25">
      <c r="D1892" s="219"/>
      <c r="F1892" s="514"/>
      <c r="G1892" s="514"/>
      <c r="H1892" s="514"/>
      <c r="I1892" s="514"/>
      <c r="J1892" s="514"/>
      <c r="K1892" s="514"/>
    </row>
    <row r="1893" spans="4:11" s="216" customFormat="1" ht="15" customHeight="1" x14ac:dyDescent="0.25">
      <c r="D1893" s="219"/>
      <c r="F1893" s="514"/>
      <c r="G1893" s="514"/>
      <c r="H1893" s="514"/>
      <c r="I1893" s="514"/>
      <c r="J1893" s="514"/>
      <c r="K1893" s="514"/>
    </row>
    <row r="1894" spans="4:11" s="216" customFormat="1" ht="15" customHeight="1" x14ac:dyDescent="0.25">
      <c r="D1894" s="219"/>
      <c r="F1894" s="514"/>
      <c r="G1894" s="514"/>
      <c r="H1894" s="514"/>
      <c r="I1894" s="514"/>
      <c r="J1894" s="514"/>
      <c r="K1894" s="514"/>
    </row>
    <row r="1895" spans="4:11" s="216" customFormat="1" ht="15" customHeight="1" x14ac:dyDescent="0.25">
      <c r="D1895" s="219"/>
      <c r="F1895" s="514"/>
      <c r="G1895" s="514"/>
      <c r="H1895" s="514"/>
      <c r="I1895" s="514"/>
      <c r="J1895" s="514"/>
      <c r="K1895" s="514"/>
    </row>
    <row r="1896" spans="4:11" s="216" customFormat="1" ht="15" customHeight="1" x14ac:dyDescent="0.25">
      <c r="D1896" s="219"/>
      <c r="F1896" s="514"/>
      <c r="G1896" s="514"/>
      <c r="H1896" s="514"/>
      <c r="I1896" s="514"/>
      <c r="J1896" s="514"/>
      <c r="K1896" s="514"/>
    </row>
    <row r="1897" spans="4:11" s="216" customFormat="1" ht="15" customHeight="1" x14ac:dyDescent="0.25">
      <c r="D1897" s="219"/>
      <c r="F1897" s="514"/>
      <c r="G1897" s="514"/>
      <c r="H1897" s="514"/>
      <c r="I1897" s="514"/>
      <c r="J1897" s="514"/>
      <c r="K1897" s="514"/>
    </row>
    <row r="1898" spans="4:11" s="216" customFormat="1" ht="15" customHeight="1" x14ac:dyDescent="0.25">
      <c r="D1898" s="219"/>
      <c r="F1898" s="514"/>
      <c r="G1898" s="514"/>
      <c r="H1898" s="514"/>
      <c r="I1898" s="514"/>
      <c r="J1898" s="514"/>
      <c r="K1898" s="514"/>
    </row>
    <row r="1899" spans="4:11" s="216" customFormat="1" ht="15" customHeight="1" x14ac:dyDescent="0.25">
      <c r="D1899" s="219"/>
      <c r="F1899" s="514"/>
      <c r="G1899" s="514"/>
      <c r="H1899" s="514"/>
      <c r="I1899" s="514"/>
      <c r="J1899" s="514"/>
      <c r="K1899" s="514"/>
    </row>
    <row r="1900" spans="4:11" s="216" customFormat="1" ht="15" customHeight="1" x14ac:dyDescent="0.25">
      <c r="D1900" s="219"/>
      <c r="F1900" s="514"/>
      <c r="G1900" s="514"/>
      <c r="H1900" s="514"/>
      <c r="I1900" s="514"/>
      <c r="J1900" s="514"/>
      <c r="K1900" s="514"/>
    </row>
    <row r="1901" spans="4:11" s="216" customFormat="1" ht="15" customHeight="1" x14ac:dyDescent="0.25">
      <c r="D1901" s="219"/>
      <c r="F1901" s="514"/>
      <c r="G1901" s="514"/>
      <c r="H1901" s="514"/>
      <c r="I1901" s="514"/>
      <c r="J1901" s="514"/>
      <c r="K1901" s="514"/>
    </row>
    <row r="1902" spans="4:11" s="216" customFormat="1" ht="15" customHeight="1" x14ac:dyDescent="0.25">
      <c r="D1902" s="219"/>
      <c r="F1902" s="514"/>
      <c r="G1902" s="514"/>
      <c r="H1902" s="514"/>
      <c r="I1902" s="514"/>
      <c r="J1902" s="514"/>
      <c r="K1902" s="514"/>
    </row>
    <row r="1903" spans="4:11" s="216" customFormat="1" ht="15" customHeight="1" x14ac:dyDescent="0.25">
      <c r="D1903" s="219"/>
      <c r="F1903" s="514"/>
      <c r="G1903" s="514"/>
      <c r="H1903" s="514"/>
      <c r="I1903" s="514"/>
      <c r="J1903" s="514"/>
      <c r="K1903" s="514"/>
    </row>
    <row r="1904" spans="4:11" s="216" customFormat="1" ht="15" customHeight="1" x14ac:dyDescent="0.25">
      <c r="D1904" s="219"/>
      <c r="F1904" s="514"/>
      <c r="G1904" s="514"/>
      <c r="H1904" s="514"/>
      <c r="I1904" s="514"/>
      <c r="J1904" s="514"/>
      <c r="K1904" s="514"/>
    </row>
    <row r="1905" spans="4:11" s="216" customFormat="1" ht="15" customHeight="1" x14ac:dyDescent="0.25">
      <c r="D1905" s="219"/>
      <c r="F1905" s="514"/>
      <c r="G1905" s="514"/>
      <c r="H1905" s="514"/>
      <c r="I1905" s="514"/>
      <c r="J1905" s="514"/>
      <c r="K1905" s="514"/>
    </row>
    <row r="1906" spans="4:11" s="216" customFormat="1" ht="15" customHeight="1" x14ac:dyDescent="0.25">
      <c r="D1906" s="219"/>
      <c r="F1906" s="514"/>
      <c r="G1906" s="514"/>
      <c r="H1906" s="514"/>
      <c r="I1906" s="514"/>
      <c r="J1906" s="514"/>
      <c r="K1906" s="514"/>
    </row>
    <row r="1907" spans="4:11" s="216" customFormat="1" ht="15" customHeight="1" x14ac:dyDescent="0.25">
      <c r="D1907" s="219"/>
      <c r="F1907" s="514"/>
      <c r="G1907" s="514"/>
      <c r="H1907" s="514"/>
      <c r="I1907" s="514"/>
      <c r="J1907" s="514"/>
      <c r="K1907" s="514"/>
    </row>
    <row r="1908" spans="4:11" s="216" customFormat="1" ht="15" customHeight="1" x14ac:dyDescent="0.25">
      <c r="D1908" s="219"/>
      <c r="F1908" s="514"/>
      <c r="G1908" s="514"/>
      <c r="H1908" s="514"/>
      <c r="I1908" s="514"/>
      <c r="J1908" s="514"/>
      <c r="K1908" s="514"/>
    </row>
    <row r="1909" spans="4:11" s="216" customFormat="1" ht="15" customHeight="1" x14ac:dyDescent="0.25">
      <c r="D1909" s="219"/>
      <c r="F1909" s="514"/>
      <c r="G1909" s="514"/>
      <c r="H1909" s="514"/>
      <c r="I1909" s="514"/>
      <c r="J1909" s="514"/>
      <c r="K1909" s="514"/>
    </row>
    <row r="1910" spans="4:11" s="216" customFormat="1" ht="15" customHeight="1" x14ac:dyDescent="0.25">
      <c r="D1910" s="219"/>
      <c r="F1910" s="514"/>
      <c r="G1910" s="514"/>
      <c r="H1910" s="514"/>
      <c r="I1910" s="514"/>
      <c r="J1910" s="514"/>
      <c r="K1910" s="514"/>
    </row>
    <row r="1911" spans="4:11" s="216" customFormat="1" ht="15" customHeight="1" x14ac:dyDescent="0.25">
      <c r="D1911" s="219"/>
      <c r="F1911" s="514"/>
      <c r="G1911" s="514"/>
      <c r="H1911" s="514"/>
      <c r="I1911" s="514"/>
      <c r="J1911" s="514"/>
      <c r="K1911" s="514"/>
    </row>
    <row r="1912" spans="4:11" s="216" customFormat="1" ht="15" customHeight="1" x14ac:dyDescent="0.25">
      <c r="D1912" s="219"/>
      <c r="F1912" s="514"/>
      <c r="G1912" s="514"/>
      <c r="H1912" s="514"/>
      <c r="I1912" s="514"/>
      <c r="J1912" s="514"/>
      <c r="K1912" s="514"/>
    </row>
    <row r="1913" spans="4:11" s="216" customFormat="1" ht="15" customHeight="1" x14ac:dyDescent="0.25">
      <c r="D1913" s="219"/>
      <c r="F1913" s="514"/>
      <c r="G1913" s="514"/>
      <c r="H1913" s="514"/>
      <c r="I1913" s="514"/>
      <c r="J1913" s="514"/>
      <c r="K1913" s="514"/>
    </row>
    <row r="1914" spans="4:11" s="216" customFormat="1" ht="15" customHeight="1" x14ac:dyDescent="0.25">
      <c r="D1914" s="219"/>
      <c r="F1914" s="514"/>
      <c r="G1914" s="514"/>
      <c r="H1914" s="514"/>
      <c r="I1914" s="514"/>
      <c r="J1914" s="514"/>
      <c r="K1914" s="514"/>
    </row>
    <row r="1915" spans="4:11" s="216" customFormat="1" ht="15" customHeight="1" x14ac:dyDescent="0.25">
      <c r="D1915" s="219"/>
      <c r="F1915" s="514"/>
      <c r="G1915" s="514"/>
      <c r="H1915" s="514"/>
      <c r="I1915" s="514"/>
      <c r="J1915" s="514"/>
      <c r="K1915" s="514"/>
    </row>
    <row r="1916" spans="4:11" s="216" customFormat="1" ht="15" customHeight="1" x14ac:dyDescent="0.25">
      <c r="D1916" s="219"/>
      <c r="F1916" s="514"/>
      <c r="G1916" s="514"/>
      <c r="H1916" s="514"/>
      <c r="I1916" s="514"/>
      <c r="J1916" s="514"/>
      <c r="K1916" s="514"/>
    </row>
    <row r="1917" spans="4:11" s="216" customFormat="1" ht="15" customHeight="1" x14ac:dyDescent="0.25">
      <c r="D1917" s="219"/>
      <c r="F1917" s="514"/>
      <c r="G1917" s="514"/>
      <c r="H1917" s="514"/>
      <c r="I1917" s="514"/>
      <c r="J1917" s="514"/>
      <c r="K1917" s="514"/>
    </row>
    <row r="1918" spans="4:11" s="216" customFormat="1" ht="15" customHeight="1" x14ac:dyDescent="0.25">
      <c r="D1918" s="219"/>
      <c r="F1918" s="514"/>
      <c r="G1918" s="514"/>
      <c r="H1918" s="514"/>
      <c r="I1918" s="514"/>
      <c r="J1918" s="514"/>
      <c r="K1918" s="514"/>
    </row>
    <row r="1919" spans="4:11" s="216" customFormat="1" ht="15" customHeight="1" x14ac:dyDescent="0.25">
      <c r="D1919" s="219"/>
      <c r="F1919" s="514"/>
      <c r="G1919" s="514"/>
      <c r="H1919" s="514"/>
      <c r="I1919" s="514"/>
      <c r="J1919" s="514"/>
      <c r="K1919" s="514"/>
    </row>
    <row r="1920" spans="4:11" s="216" customFormat="1" ht="15" customHeight="1" x14ac:dyDescent="0.25">
      <c r="D1920" s="219"/>
      <c r="F1920" s="514"/>
      <c r="G1920" s="514"/>
      <c r="H1920" s="514"/>
      <c r="I1920" s="514"/>
      <c r="J1920" s="514"/>
      <c r="K1920" s="514"/>
    </row>
    <row r="1921" spans="4:11" s="216" customFormat="1" ht="15" customHeight="1" x14ac:dyDescent="0.25">
      <c r="D1921" s="219"/>
      <c r="F1921" s="514"/>
      <c r="G1921" s="514"/>
      <c r="H1921" s="514"/>
      <c r="I1921" s="514"/>
      <c r="J1921" s="514"/>
      <c r="K1921" s="514"/>
    </row>
    <row r="1922" spans="4:11" s="216" customFormat="1" ht="15" customHeight="1" x14ac:dyDescent="0.25">
      <c r="D1922" s="219"/>
      <c r="F1922" s="514"/>
      <c r="G1922" s="514"/>
      <c r="H1922" s="514"/>
      <c r="I1922" s="514"/>
      <c r="J1922" s="514"/>
      <c r="K1922" s="514"/>
    </row>
    <row r="1923" spans="4:11" s="216" customFormat="1" ht="15" customHeight="1" x14ac:dyDescent="0.25">
      <c r="D1923" s="219"/>
      <c r="F1923" s="514"/>
      <c r="G1923" s="514"/>
      <c r="H1923" s="514"/>
      <c r="I1923" s="514"/>
      <c r="J1923" s="514"/>
      <c r="K1923" s="514"/>
    </row>
    <row r="1924" spans="4:11" s="216" customFormat="1" ht="15" customHeight="1" x14ac:dyDescent="0.25">
      <c r="D1924" s="219"/>
      <c r="F1924" s="514"/>
      <c r="G1924" s="514"/>
      <c r="H1924" s="514"/>
      <c r="I1924" s="514"/>
      <c r="J1924" s="514"/>
      <c r="K1924" s="514"/>
    </row>
    <row r="1925" spans="4:11" s="216" customFormat="1" ht="15" customHeight="1" x14ac:dyDescent="0.25">
      <c r="D1925" s="219"/>
      <c r="F1925" s="514"/>
      <c r="G1925" s="514"/>
      <c r="H1925" s="514"/>
      <c r="I1925" s="514"/>
      <c r="J1925" s="514"/>
      <c r="K1925" s="514"/>
    </row>
    <row r="1926" spans="4:11" s="216" customFormat="1" ht="15" customHeight="1" x14ac:dyDescent="0.25">
      <c r="D1926" s="219"/>
      <c r="F1926" s="514"/>
      <c r="G1926" s="514"/>
      <c r="H1926" s="514"/>
      <c r="I1926" s="514"/>
      <c r="J1926" s="514"/>
      <c r="K1926" s="514"/>
    </row>
    <row r="1927" spans="4:11" s="216" customFormat="1" ht="15" customHeight="1" x14ac:dyDescent="0.25">
      <c r="D1927" s="219"/>
      <c r="F1927" s="514"/>
      <c r="G1927" s="514"/>
      <c r="H1927" s="514"/>
      <c r="I1927" s="514"/>
      <c r="J1927" s="514"/>
      <c r="K1927" s="514"/>
    </row>
    <row r="1928" spans="4:11" s="216" customFormat="1" ht="15" customHeight="1" x14ac:dyDescent="0.25">
      <c r="D1928" s="219"/>
      <c r="F1928" s="514"/>
      <c r="G1928" s="514"/>
      <c r="H1928" s="514"/>
      <c r="I1928" s="514"/>
      <c r="J1928" s="514"/>
      <c r="K1928" s="514"/>
    </row>
    <row r="1929" spans="4:11" s="216" customFormat="1" ht="15" customHeight="1" x14ac:dyDescent="0.25">
      <c r="D1929" s="219"/>
      <c r="F1929" s="514"/>
      <c r="G1929" s="514"/>
      <c r="H1929" s="514"/>
      <c r="I1929" s="514"/>
      <c r="J1929" s="514"/>
      <c r="K1929" s="514"/>
    </row>
    <row r="1930" spans="4:11" s="216" customFormat="1" ht="15" customHeight="1" x14ac:dyDescent="0.25">
      <c r="D1930" s="219"/>
      <c r="F1930" s="514"/>
      <c r="G1930" s="514"/>
      <c r="H1930" s="514"/>
      <c r="I1930" s="514"/>
      <c r="J1930" s="514"/>
      <c r="K1930" s="514"/>
    </row>
    <row r="1931" spans="4:11" s="216" customFormat="1" ht="15" customHeight="1" x14ac:dyDescent="0.25">
      <c r="D1931" s="219"/>
      <c r="F1931" s="514"/>
      <c r="G1931" s="514"/>
      <c r="H1931" s="514"/>
      <c r="I1931" s="514"/>
      <c r="J1931" s="514"/>
      <c r="K1931" s="514"/>
    </row>
    <row r="1932" spans="4:11" s="216" customFormat="1" ht="15" customHeight="1" x14ac:dyDescent="0.25">
      <c r="D1932" s="219"/>
      <c r="F1932" s="514"/>
      <c r="G1932" s="514"/>
      <c r="H1932" s="514"/>
      <c r="I1932" s="514"/>
      <c r="J1932" s="514"/>
      <c r="K1932" s="514"/>
    </row>
    <row r="1933" spans="4:11" s="216" customFormat="1" ht="15" customHeight="1" x14ac:dyDescent="0.25">
      <c r="D1933" s="219"/>
      <c r="F1933" s="514"/>
      <c r="G1933" s="514"/>
      <c r="H1933" s="514"/>
      <c r="I1933" s="514"/>
      <c r="J1933" s="514"/>
      <c r="K1933" s="514"/>
    </row>
    <row r="1934" spans="4:11" s="216" customFormat="1" ht="15" customHeight="1" x14ac:dyDescent="0.25">
      <c r="D1934" s="219"/>
      <c r="F1934" s="514"/>
      <c r="G1934" s="514"/>
      <c r="H1934" s="514"/>
      <c r="I1934" s="514"/>
      <c r="J1934" s="514"/>
      <c r="K1934" s="514"/>
    </row>
    <row r="1935" spans="4:11" s="216" customFormat="1" ht="15" customHeight="1" x14ac:dyDescent="0.25">
      <c r="D1935" s="219"/>
      <c r="F1935" s="514"/>
      <c r="G1935" s="514"/>
      <c r="H1935" s="514"/>
      <c r="I1935" s="514"/>
      <c r="J1935" s="514"/>
      <c r="K1935" s="514"/>
    </row>
    <row r="1936" spans="4:11" s="216" customFormat="1" ht="15" customHeight="1" x14ac:dyDescent="0.25">
      <c r="D1936" s="219"/>
      <c r="F1936" s="514"/>
      <c r="G1936" s="514"/>
      <c r="H1936" s="514"/>
      <c r="I1936" s="514"/>
      <c r="J1936" s="514"/>
      <c r="K1936" s="514"/>
    </row>
    <row r="1937" spans="4:11" s="216" customFormat="1" ht="15" customHeight="1" x14ac:dyDescent="0.25">
      <c r="D1937" s="219"/>
      <c r="F1937" s="514"/>
      <c r="G1937" s="514"/>
      <c r="H1937" s="514"/>
      <c r="I1937" s="514"/>
      <c r="J1937" s="514"/>
      <c r="K1937" s="514"/>
    </row>
    <row r="1938" spans="4:11" s="216" customFormat="1" ht="15" customHeight="1" x14ac:dyDescent="0.25">
      <c r="D1938" s="219"/>
      <c r="F1938" s="514"/>
      <c r="G1938" s="514"/>
      <c r="H1938" s="514"/>
      <c r="I1938" s="514"/>
      <c r="J1938" s="514"/>
      <c r="K1938" s="514"/>
    </row>
    <row r="1939" spans="4:11" s="216" customFormat="1" ht="15" customHeight="1" x14ac:dyDescent="0.25">
      <c r="D1939" s="219"/>
      <c r="F1939" s="514"/>
      <c r="G1939" s="514"/>
      <c r="H1939" s="514"/>
      <c r="I1939" s="514"/>
      <c r="J1939" s="514"/>
      <c r="K1939" s="514"/>
    </row>
    <row r="1940" spans="4:11" s="216" customFormat="1" ht="15" customHeight="1" x14ac:dyDescent="0.25">
      <c r="D1940" s="219"/>
      <c r="F1940" s="514"/>
      <c r="G1940" s="514"/>
      <c r="H1940" s="514"/>
      <c r="I1940" s="514"/>
      <c r="J1940" s="514"/>
      <c r="K1940" s="514"/>
    </row>
    <row r="1941" spans="4:11" s="216" customFormat="1" ht="15" customHeight="1" x14ac:dyDescent="0.25">
      <c r="D1941" s="219"/>
      <c r="F1941" s="514"/>
      <c r="G1941" s="514"/>
      <c r="H1941" s="514"/>
      <c r="I1941" s="514"/>
      <c r="J1941" s="514"/>
      <c r="K1941" s="514"/>
    </row>
    <row r="1942" spans="4:11" s="216" customFormat="1" ht="15" customHeight="1" x14ac:dyDescent="0.25">
      <c r="D1942" s="219"/>
      <c r="F1942" s="514"/>
      <c r="G1942" s="514"/>
      <c r="H1942" s="514"/>
      <c r="I1942" s="514"/>
      <c r="J1942" s="514"/>
      <c r="K1942" s="514"/>
    </row>
    <row r="1943" spans="4:11" s="216" customFormat="1" ht="15" customHeight="1" x14ac:dyDescent="0.25">
      <c r="D1943" s="219"/>
      <c r="F1943" s="514"/>
      <c r="G1943" s="514"/>
      <c r="H1943" s="514"/>
      <c r="I1943" s="514"/>
      <c r="J1943" s="514"/>
      <c r="K1943" s="514"/>
    </row>
    <row r="1944" spans="4:11" s="216" customFormat="1" ht="15" customHeight="1" x14ac:dyDescent="0.25">
      <c r="D1944" s="219"/>
      <c r="F1944" s="514"/>
      <c r="G1944" s="514"/>
      <c r="H1944" s="514"/>
      <c r="I1944" s="514"/>
      <c r="J1944" s="514"/>
      <c r="K1944" s="514"/>
    </row>
    <row r="1945" spans="4:11" s="216" customFormat="1" ht="15" customHeight="1" x14ac:dyDescent="0.25">
      <c r="D1945" s="219"/>
      <c r="F1945" s="514"/>
      <c r="G1945" s="514"/>
      <c r="H1945" s="514"/>
      <c r="I1945" s="514"/>
      <c r="J1945" s="514"/>
      <c r="K1945" s="514"/>
    </row>
    <row r="1946" spans="4:11" s="216" customFormat="1" ht="15" customHeight="1" x14ac:dyDescent="0.25">
      <c r="D1946" s="219"/>
      <c r="F1946" s="514"/>
      <c r="G1946" s="514"/>
      <c r="H1946" s="514"/>
      <c r="I1946" s="514"/>
      <c r="J1946" s="514"/>
      <c r="K1946" s="514"/>
    </row>
    <row r="1947" spans="4:11" s="216" customFormat="1" ht="15" customHeight="1" x14ac:dyDescent="0.25">
      <c r="D1947" s="219"/>
      <c r="F1947" s="514"/>
      <c r="G1947" s="514"/>
      <c r="H1947" s="514"/>
      <c r="I1947" s="514"/>
      <c r="J1947" s="514"/>
      <c r="K1947" s="514"/>
    </row>
    <row r="1948" spans="4:11" s="216" customFormat="1" ht="15" customHeight="1" x14ac:dyDescent="0.25">
      <c r="D1948" s="219"/>
      <c r="F1948" s="514"/>
      <c r="G1948" s="514"/>
      <c r="H1948" s="514"/>
      <c r="I1948" s="514"/>
      <c r="J1948" s="514"/>
      <c r="K1948" s="514"/>
    </row>
    <row r="1949" spans="4:11" s="216" customFormat="1" ht="15" customHeight="1" x14ac:dyDescent="0.25">
      <c r="D1949" s="219"/>
      <c r="F1949" s="514"/>
      <c r="G1949" s="514"/>
      <c r="H1949" s="514"/>
      <c r="I1949" s="514"/>
      <c r="J1949" s="514"/>
      <c r="K1949" s="514"/>
    </row>
    <row r="1950" spans="4:11" s="216" customFormat="1" ht="15" customHeight="1" x14ac:dyDescent="0.25">
      <c r="D1950" s="219"/>
      <c r="F1950" s="514"/>
      <c r="G1950" s="514"/>
      <c r="H1950" s="514"/>
      <c r="I1950" s="514"/>
      <c r="J1950" s="514"/>
      <c r="K1950" s="514"/>
    </row>
    <row r="1951" spans="4:11" s="216" customFormat="1" ht="15" customHeight="1" x14ac:dyDescent="0.25">
      <c r="D1951" s="219"/>
      <c r="F1951" s="514"/>
      <c r="G1951" s="514"/>
      <c r="H1951" s="514"/>
      <c r="I1951" s="514"/>
      <c r="J1951" s="514"/>
      <c r="K1951" s="514"/>
    </row>
    <row r="1952" spans="4:11" s="216" customFormat="1" ht="15" customHeight="1" x14ac:dyDescent="0.25">
      <c r="D1952" s="219"/>
      <c r="F1952" s="514"/>
      <c r="G1952" s="514"/>
      <c r="H1952" s="514"/>
      <c r="I1952" s="514"/>
      <c r="J1952" s="514"/>
      <c r="K1952" s="514"/>
    </row>
    <row r="1953" spans="4:11" s="216" customFormat="1" ht="15" customHeight="1" x14ac:dyDescent="0.25">
      <c r="D1953" s="219"/>
      <c r="F1953" s="514"/>
      <c r="G1953" s="514"/>
      <c r="H1953" s="514"/>
      <c r="I1953" s="514"/>
      <c r="J1953" s="514"/>
      <c r="K1953" s="514"/>
    </row>
    <row r="1954" spans="4:11" s="216" customFormat="1" ht="15" customHeight="1" x14ac:dyDescent="0.25">
      <c r="D1954" s="219"/>
      <c r="F1954" s="514"/>
      <c r="G1954" s="514"/>
      <c r="H1954" s="514"/>
      <c r="I1954" s="514"/>
      <c r="J1954" s="514"/>
      <c r="K1954" s="514"/>
    </row>
    <row r="1955" spans="4:11" s="216" customFormat="1" ht="15" customHeight="1" x14ac:dyDescent="0.25">
      <c r="D1955" s="219"/>
      <c r="F1955" s="514"/>
      <c r="G1955" s="514"/>
      <c r="H1955" s="514"/>
      <c r="I1955" s="514"/>
      <c r="J1955" s="514"/>
      <c r="K1955" s="514"/>
    </row>
    <row r="1956" spans="4:11" s="216" customFormat="1" ht="15" customHeight="1" x14ac:dyDescent="0.25">
      <c r="D1956" s="219"/>
      <c r="F1956" s="514"/>
      <c r="G1956" s="514"/>
      <c r="H1956" s="514"/>
      <c r="I1956" s="514"/>
      <c r="J1956" s="514"/>
      <c r="K1956" s="514"/>
    </row>
    <row r="1957" spans="4:11" s="216" customFormat="1" ht="15" customHeight="1" x14ac:dyDescent="0.25">
      <c r="D1957" s="219"/>
      <c r="F1957" s="514"/>
      <c r="G1957" s="514"/>
      <c r="H1957" s="514"/>
      <c r="I1957" s="514"/>
      <c r="J1957" s="514"/>
      <c r="K1957" s="514"/>
    </row>
    <row r="1958" spans="4:11" s="216" customFormat="1" ht="15" customHeight="1" x14ac:dyDescent="0.25">
      <c r="D1958" s="219"/>
      <c r="F1958" s="514"/>
      <c r="G1958" s="514"/>
      <c r="H1958" s="514"/>
      <c r="I1958" s="514"/>
      <c r="J1958" s="514"/>
      <c r="K1958" s="514"/>
    </row>
    <row r="1959" spans="4:11" s="216" customFormat="1" ht="15" customHeight="1" x14ac:dyDescent="0.25">
      <c r="D1959" s="219"/>
      <c r="F1959" s="514"/>
      <c r="G1959" s="514"/>
      <c r="H1959" s="514"/>
      <c r="I1959" s="514"/>
      <c r="J1959" s="514"/>
      <c r="K1959" s="514"/>
    </row>
    <row r="1960" spans="4:11" s="216" customFormat="1" ht="15" customHeight="1" x14ac:dyDescent="0.25">
      <c r="D1960" s="219"/>
      <c r="F1960" s="514"/>
      <c r="G1960" s="514"/>
      <c r="H1960" s="514"/>
      <c r="I1960" s="514"/>
      <c r="J1960" s="514"/>
      <c r="K1960" s="514"/>
    </row>
    <row r="1961" spans="4:11" s="216" customFormat="1" ht="15" customHeight="1" x14ac:dyDescent="0.25">
      <c r="D1961" s="219"/>
      <c r="F1961" s="514"/>
      <c r="G1961" s="514"/>
      <c r="H1961" s="514"/>
      <c r="I1961" s="514"/>
      <c r="J1961" s="514"/>
      <c r="K1961" s="514"/>
    </row>
    <row r="1962" spans="4:11" s="216" customFormat="1" ht="15" customHeight="1" x14ac:dyDescent="0.25">
      <c r="D1962" s="219"/>
      <c r="F1962" s="514"/>
      <c r="G1962" s="514"/>
      <c r="H1962" s="514"/>
      <c r="I1962" s="514"/>
      <c r="J1962" s="514"/>
      <c r="K1962" s="514"/>
    </row>
    <row r="1963" spans="4:11" s="216" customFormat="1" ht="15" customHeight="1" x14ac:dyDescent="0.25">
      <c r="D1963" s="219"/>
      <c r="F1963" s="514"/>
      <c r="G1963" s="514"/>
      <c r="H1963" s="514"/>
      <c r="I1963" s="514"/>
      <c r="J1963" s="514"/>
      <c r="K1963" s="514"/>
    </row>
    <row r="1964" spans="4:11" s="216" customFormat="1" ht="15" customHeight="1" x14ac:dyDescent="0.25">
      <c r="D1964" s="219"/>
      <c r="F1964" s="514"/>
      <c r="G1964" s="514"/>
      <c r="H1964" s="514"/>
      <c r="I1964" s="514"/>
      <c r="J1964" s="514"/>
      <c r="K1964" s="514"/>
    </row>
    <row r="1965" spans="4:11" s="216" customFormat="1" ht="15" customHeight="1" x14ac:dyDescent="0.25">
      <c r="D1965" s="219"/>
      <c r="F1965" s="514"/>
      <c r="G1965" s="514"/>
      <c r="H1965" s="514"/>
      <c r="I1965" s="514"/>
      <c r="J1965" s="514"/>
      <c r="K1965" s="514"/>
    </row>
    <row r="1966" spans="4:11" s="216" customFormat="1" ht="15" customHeight="1" x14ac:dyDescent="0.25">
      <c r="D1966" s="219"/>
      <c r="F1966" s="514"/>
      <c r="G1966" s="514"/>
      <c r="H1966" s="514"/>
      <c r="I1966" s="514"/>
      <c r="J1966" s="514"/>
      <c r="K1966" s="514"/>
    </row>
    <row r="1967" spans="4:11" s="216" customFormat="1" ht="15" customHeight="1" x14ac:dyDescent="0.25">
      <c r="D1967" s="219"/>
      <c r="F1967" s="514"/>
      <c r="G1967" s="514"/>
      <c r="H1967" s="514"/>
      <c r="I1967" s="514"/>
      <c r="J1967" s="514"/>
      <c r="K1967" s="514"/>
    </row>
    <row r="1968" spans="4:11" s="216" customFormat="1" ht="15" customHeight="1" x14ac:dyDescent="0.25">
      <c r="D1968" s="219"/>
      <c r="F1968" s="514"/>
      <c r="G1968" s="514"/>
      <c r="H1968" s="514"/>
      <c r="I1968" s="514"/>
      <c r="J1968" s="514"/>
      <c r="K1968" s="514"/>
    </row>
    <row r="1969" spans="4:11" s="216" customFormat="1" ht="15" customHeight="1" x14ac:dyDescent="0.25">
      <c r="D1969" s="219"/>
      <c r="F1969" s="514"/>
      <c r="G1969" s="514"/>
      <c r="H1969" s="514"/>
      <c r="I1969" s="514"/>
      <c r="J1969" s="514"/>
      <c r="K1969" s="514"/>
    </row>
    <row r="1970" spans="4:11" s="216" customFormat="1" ht="15" customHeight="1" x14ac:dyDescent="0.25">
      <c r="D1970" s="219"/>
      <c r="F1970" s="514"/>
      <c r="G1970" s="514"/>
      <c r="H1970" s="514"/>
      <c r="I1970" s="514"/>
      <c r="J1970" s="514"/>
      <c r="K1970" s="514"/>
    </row>
    <row r="1971" spans="4:11" s="216" customFormat="1" ht="15" customHeight="1" x14ac:dyDescent="0.25">
      <c r="D1971" s="219"/>
      <c r="F1971" s="514"/>
      <c r="G1971" s="514"/>
      <c r="H1971" s="514"/>
      <c r="I1971" s="514"/>
      <c r="J1971" s="514"/>
      <c r="K1971" s="514"/>
    </row>
    <row r="1972" spans="4:11" s="216" customFormat="1" ht="15" customHeight="1" x14ac:dyDescent="0.25">
      <c r="D1972" s="219"/>
      <c r="F1972" s="514"/>
      <c r="G1972" s="514"/>
      <c r="H1972" s="514"/>
      <c r="I1972" s="514"/>
      <c r="J1972" s="514"/>
      <c r="K1972" s="514"/>
    </row>
    <row r="1973" spans="4:11" s="216" customFormat="1" ht="15" customHeight="1" x14ac:dyDescent="0.25">
      <c r="D1973" s="219"/>
      <c r="F1973" s="514"/>
      <c r="G1973" s="514"/>
      <c r="H1973" s="514"/>
      <c r="I1973" s="514"/>
      <c r="J1973" s="514"/>
      <c r="K1973" s="514"/>
    </row>
    <row r="1974" spans="4:11" s="216" customFormat="1" ht="15" customHeight="1" x14ac:dyDescent="0.25">
      <c r="D1974" s="219"/>
      <c r="F1974" s="514"/>
      <c r="G1974" s="514"/>
      <c r="H1974" s="514"/>
      <c r="I1974" s="514"/>
      <c r="J1974" s="514"/>
      <c r="K1974" s="514"/>
    </row>
    <row r="1975" spans="4:11" s="216" customFormat="1" ht="15" customHeight="1" x14ac:dyDescent="0.25">
      <c r="D1975" s="219"/>
      <c r="F1975" s="514"/>
      <c r="G1975" s="514"/>
      <c r="H1975" s="514"/>
      <c r="I1975" s="514"/>
      <c r="J1975" s="514"/>
      <c r="K1975" s="514"/>
    </row>
    <row r="1976" spans="4:11" s="216" customFormat="1" ht="15" customHeight="1" x14ac:dyDescent="0.25">
      <c r="D1976" s="219"/>
      <c r="F1976" s="514"/>
      <c r="G1976" s="514"/>
      <c r="H1976" s="514"/>
      <c r="I1976" s="514"/>
      <c r="J1976" s="514"/>
      <c r="K1976" s="514"/>
    </row>
    <row r="1977" spans="4:11" s="216" customFormat="1" ht="15" customHeight="1" x14ac:dyDescent="0.25">
      <c r="D1977" s="219"/>
      <c r="F1977" s="514"/>
      <c r="G1977" s="514"/>
      <c r="H1977" s="514"/>
      <c r="I1977" s="514"/>
      <c r="J1977" s="514"/>
      <c r="K1977" s="514"/>
    </row>
    <row r="1978" spans="4:11" s="216" customFormat="1" ht="15" customHeight="1" x14ac:dyDescent="0.25">
      <c r="D1978" s="219"/>
      <c r="F1978" s="514"/>
      <c r="G1978" s="514"/>
      <c r="H1978" s="514"/>
      <c r="I1978" s="514"/>
      <c r="J1978" s="514"/>
      <c r="K1978" s="514"/>
    </row>
    <row r="1979" spans="4:11" s="216" customFormat="1" ht="15" customHeight="1" x14ac:dyDescent="0.25">
      <c r="D1979" s="219"/>
      <c r="F1979" s="514"/>
      <c r="G1979" s="514"/>
      <c r="H1979" s="514"/>
      <c r="I1979" s="514"/>
      <c r="J1979" s="514"/>
      <c r="K1979" s="514"/>
    </row>
    <row r="1980" spans="4:11" s="216" customFormat="1" ht="15" customHeight="1" x14ac:dyDescent="0.25">
      <c r="D1980" s="219"/>
      <c r="F1980" s="514"/>
      <c r="G1980" s="514"/>
      <c r="H1980" s="514"/>
      <c r="I1980" s="514"/>
      <c r="J1980" s="514"/>
      <c r="K1980" s="514"/>
    </row>
    <row r="1981" spans="4:11" s="216" customFormat="1" ht="15" customHeight="1" x14ac:dyDescent="0.25">
      <c r="D1981" s="219"/>
      <c r="F1981" s="514"/>
      <c r="G1981" s="514"/>
      <c r="H1981" s="514"/>
      <c r="I1981" s="514"/>
      <c r="J1981" s="514"/>
      <c r="K1981" s="514"/>
    </row>
    <row r="1982" spans="4:11" s="216" customFormat="1" ht="15" customHeight="1" x14ac:dyDescent="0.25">
      <c r="D1982" s="219"/>
      <c r="F1982" s="514"/>
      <c r="G1982" s="514"/>
      <c r="H1982" s="514"/>
      <c r="I1982" s="514"/>
      <c r="J1982" s="514"/>
      <c r="K1982" s="514"/>
    </row>
    <row r="1983" spans="4:11" s="216" customFormat="1" ht="15" customHeight="1" x14ac:dyDescent="0.25">
      <c r="D1983" s="219"/>
      <c r="F1983" s="514"/>
      <c r="G1983" s="514"/>
      <c r="H1983" s="514"/>
      <c r="I1983" s="514"/>
      <c r="J1983" s="514"/>
      <c r="K1983" s="514"/>
    </row>
    <row r="1984" spans="4:11" s="216" customFormat="1" ht="15" customHeight="1" x14ac:dyDescent="0.25">
      <c r="D1984" s="219"/>
      <c r="F1984" s="514"/>
      <c r="G1984" s="514"/>
      <c r="H1984" s="514"/>
      <c r="I1984" s="514"/>
      <c r="J1984" s="514"/>
      <c r="K1984" s="514"/>
    </row>
    <row r="1985" spans="4:11" s="216" customFormat="1" ht="15" customHeight="1" x14ac:dyDescent="0.25">
      <c r="D1985" s="219"/>
      <c r="F1985" s="514"/>
      <c r="G1985" s="514"/>
      <c r="H1985" s="514"/>
      <c r="I1985" s="514"/>
      <c r="J1985" s="514"/>
      <c r="K1985" s="514"/>
    </row>
    <row r="1986" spans="4:11" s="216" customFormat="1" ht="15" customHeight="1" x14ac:dyDescent="0.25">
      <c r="D1986" s="219"/>
      <c r="F1986" s="514"/>
      <c r="G1986" s="514"/>
      <c r="H1986" s="514"/>
      <c r="I1986" s="514"/>
      <c r="J1986" s="514"/>
      <c r="K1986" s="514"/>
    </row>
    <row r="1987" spans="4:11" s="216" customFormat="1" ht="15" customHeight="1" x14ac:dyDescent="0.25">
      <c r="D1987" s="219"/>
      <c r="F1987" s="514"/>
      <c r="G1987" s="514"/>
      <c r="H1987" s="514"/>
      <c r="I1987" s="514"/>
      <c r="J1987" s="514"/>
      <c r="K1987" s="514"/>
    </row>
    <row r="1988" spans="4:11" s="216" customFormat="1" ht="15" customHeight="1" x14ac:dyDescent="0.25">
      <c r="D1988" s="219"/>
      <c r="F1988" s="514"/>
      <c r="G1988" s="514"/>
      <c r="H1988" s="514"/>
      <c r="I1988" s="514"/>
      <c r="J1988" s="514"/>
      <c r="K1988" s="514"/>
    </row>
    <row r="1989" spans="4:11" s="216" customFormat="1" ht="15" customHeight="1" x14ac:dyDescent="0.25">
      <c r="D1989" s="219"/>
      <c r="F1989" s="514"/>
      <c r="G1989" s="514"/>
      <c r="H1989" s="514"/>
      <c r="I1989" s="514"/>
      <c r="J1989" s="514"/>
      <c r="K1989" s="514"/>
    </row>
    <row r="1990" spans="4:11" s="216" customFormat="1" ht="15" customHeight="1" x14ac:dyDescent="0.25">
      <c r="D1990" s="219"/>
      <c r="F1990" s="514"/>
      <c r="G1990" s="514"/>
      <c r="H1990" s="514"/>
      <c r="I1990" s="514"/>
      <c r="J1990" s="514"/>
      <c r="K1990" s="514"/>
    </row>
    <row r="1991" spans="4:11" s="216" customFormat="1" ht="15" customHeight="1" x14ac:dyDescent="0.25">
      <c r="D1991" s="219"/>
      <c r="F1991" s="514"/>
      <c r="G1991" s="514"/>
      <c r="H1991" s="514"/>
      <c r="I1991" s="514"/>
      <c r="J1991" s="514"/>
      <c r="K1991" s="514"/>
    </row>
    <row r="1992" spans="4:11" s="216" customFormat="1" ht="15" customHeight="1" x14ac:dyDescent="0.25">
      <c r="D1992" s="219"/>
      <c r="F1992" s="514"/>
      <c r="G1992" s="514"/>
      <c r="H1992" s="514"/>
      <c r="I1992" s="514"/>
      <c r="J1992" s="514"/>
      <c r="K1992" s="514"/>
    </row>
    <row r="1993" spans="4:11" s="216" customFormat="1" ht="15" customHeight="1" x14ac:dyDescent="0.25">
      <c r="D1993" s="219"/>
      <c r="F1993" s="514"/>
      <c r="G1993" s="514"/>
      <c r="H1993" s="514"/>
      <c r="I1993" s="514"/>
      <c r="J1993" s="514"/>
      <c r="K1993" s="514"/>
    </row>
    <row r="1994" spans="4:11" s="216" customFormat="1" ht="15" customHeight="1" x14ac:dyDescent="0.25">
      <c r="D1994" s="219"/>
      <c r="F1994" s="514"/>
      <c r="G1994" s="514"/>
      <c r="H1994" s="514"/>
      <c r="I1994" s="514"/>
      <c r="J1994" s="514"/>
      <c r="K1994" s="514"/>
    </row>
    <row r="1995" spans="4:11" s="216" customFormat="1" ht="15" customHeight="1" x14ac:dyDescent="0.25">
      <c r="D1995" s="219"/>
      <c r="F1995" s="514"/>
      <c r="G1995" s="514"/>
      <c r="H1995" s="514"/>
      <c r="I1995" s="514"/>
      <c r="J1995" s="514"/>
      <c r="K1995" s="514"/>
    </row>
    <row r="1996" spans="4:11" s="216" customFormat="1" ht="15" customHeight="1" x14ac:dyDescent="0.25">
      <c r="D1996" s="219"/>
      <c r="F1996" s="514"/>
      <c r="G1996" s="514"/>
      <c r="H1996" s="514"/>
      <c r="I1996" s="514"/>
      <c r="J1996" s="514"/>
      <c r="K1996" s="514"/>
    </row>
    <row r="1997" spans="4:11" s="216" customFormat="1" ht="15" customHeight="1" x14ac:dyDescent="0.25">
      <c r="D1997" s="219"/>
      <c r="F1997" s="514"/>
      <c r="G1997" s="514"/>
      <c r="H1997" s="514"/>
      <c r="I1997" s="514"/>
      <c r="J1997" s="514"/>
      <c r="K1997" s="514"/>
    </row>
    <row r="1998" spans="4:11" s="216" customFormat="1" ht="15" customHeight="1" x14ac:dyDescent="0.25">
      <c r="D1998" s="219"/>
      <c r="F1998" s="514"/>
      <c r="G1998" s="514"/>
      <c r="H1998" s="514"/>
      <c r="I1998" s="514"/>
      <c r="J1998" s="514"/>
      <c r="K1998" s="514"/>
    </row>
    <row r="1999" spans="4:11" s="216" customFormat="1" ht="15" customHeight="1" x14ac:dyDescent="0.25">
      <c r="D1999" s="219"/>
      <c r="F1999" s="514"/>
      <c r="G1999" s="514"/>
      <c r="H1999" s="514"/>
      <c r="I1999" s="514"/>
      <c r="J1999" s="514"/>
      <c r="K1999" s="514"/>
    </row>
    <row r="2000" spans="4:11" s="216" customFormat="1" ht="15" customHeight="1" x14ac:dyDescent="0.25">
      <c r="D2000" s="219"/>
      <c r="F2000" s="514"/>
      <c r="G2000" s="514"/>
      <c r="H2000" s="514"/>
      <c r="I2000" s="514"/>
      <c r="J2000" s="514"/>
      <c r="K2000" s="514"/>
    </row>
    <row r="2001" spans="4:11" s="216" customFormat="1" ht="15" customHeight="1" x14ac:dyDescent="0.25">
      <c r="D2001" s="219"/>
      <c r="F2001" s="514"/>
      <c r="G2001" s="514"/>
      <c r="H2001" s="514"/>
      <c r="I2001" s="514"/>
      <c r="J2001" s="514"/>
      <c r="K2001" s="514"/>
    </row>
    <row r="2002" spans="4:11" s="216" customFormat="1" ht="15" customHeight="1" x14ac:dyDescent="0.25">
      <c r="D2002" s="219"/>
      <c r="F2002" s="514"/>
      <c r="G2002" s="514"/>
      <c r="H2002" s="514"/>
      <c r="I2002" s="514"/>
      <c r="J2002" s="514"/>
      <c r="K2002" s="514"/>
    </row>
    <row r="2003" spans="4:11" s="216" customFormat="1" ht="15" customHeight="1" x14ac:dyDescent="0.25">
      <c r="D2003" s="219"/>
      <c r="F2003" s="514"/>
      <c r="G2003" s="514"/>
      <c r="H2003" s="514"/>
      <c r="I2003" s="514"/>
      <c r="J2003" s="514"/>
      <c r="K2003" s="514"/>
    </row>
    <row r="2004" spans="4:11" s="216" customFormat="1" ht="15" customHeight="1" x14ac:dyDescent="0.25">
      <c r="D2004" s="219"/>
      <c r="F2004" s="514"/>
      <c r="G2004" s="514"/>
      <c r="H2004" s="514"/>
      <c r="I2004" s="514"/>
      <c r="J2004" s="514"/>
      <c r="K2004" s="514"/>
    </row>
    <row r="2005" spans="4:11" s="216" customFormat="1" ht="15" customHeight="1" x14ac:dyDescent="0.25">
      <c r="D2005" s="219"/>
      <c r="F2005" s="514"/>
      <c r="G2005" s="514"/>
      <c r="H2005" s="514"/>
      <c r="I2005" s="514"/>
      <c r="J2005" s="514"/>
      <c r="K2005" s="514"/>
    </row>
    <row r="2006" spans="4:11" s="216" customFormat="1" ht="15" customHeight="1" x14ac:dyDescent="0.25">
      <c r="D2006" s="219"/>
      <c r="F2006" s="514"/>
      <c r="G2006" s="514"/>
      <c r="H2006" s="514"/>
      <c r="I2006" s="514"/>
      <c r="J2006" s="514"/>
      <c r="K2006" s="514"/>
    </row>
    <row r="2007" spans="4:11" s="216" customFormat="1" ht="15" customHeight="1" x14ac:dyDescent="0.25">
      <c r="D2007" s="219"/>
      <c r="F2007" s="514"/>
      <c r="G2007" s="514"/>
      <c r="H2007" s="514"/>
      <c r="I2007" s="514"/>
      <c r="J2007" s="514"/>
      <c r="K2007" s="514"/>
    </row>
    <row r="2008" spans="4:11" s="216" customFormat="1" ht="15" customHeight="1" x14ac:dyDescent="0.25">
      <c r="D2008" s="219"/>
      <c r="F2008" s="514"/>
      <c r="G2008" s="514"/>
      <c r="H2008" s="514"/>
      <c r="I2008" s="514"/>
      <c r="J2008" s="514"/>
      <c r="K2008" s="514"/>
    </row>
    <row r="2009" spans="4:11" s="216" customFormat="1" ht="15" customHeight="1" x14ac:dyDescent="0.25">
      <c r="D2009" s="219"/>
      <c r="F2009" s="514"/>
      <c r="G2009" s="514"/>
      <c r="H2009" s="514"/>
      <c r="I2009" s="514"/>
      <c r="J2009" s="514"/>
      <c r="K2009" s="514"/>
    </row>
    <row r="2010" spans="4:11" s="216" customFormat="1" ht="15" customHeight="1" x14ac:dyDescent="0.25">
      <c r="D2010" s="219"/>
      <c r="F2010" s="514"/>
      <c r="G2010" s="514"/>
      <c r="H2010" s="514"/>
      <c r="I2010" s="514"/>
      <c r="J2010" s="514"/>
      <c r="K2010" s="514"/>
    </row>
    <row r="2011" spans="4:11" s="216" customFormat="1" ht="15" customHeight="1" x14ac:dyDescent="0.25">
      <c r="D2011" s="219"/>
      <c r="F2011" s="514"/>
      <c r="G2011" s="514"/>
      <c r="H2011" s="514"/>
      <c r="I2011" s="514"/>
      <c r="J2011" s="514"/>
      <c r="K2011" s="514"/>
    </row>
    <row r="2012" spans="4:11" s="216" customFormat="1" ht="15" customHeight="1" x14ac:dyDescent="0.25">
      <c r="D2012" s="219"/>
      <c r="F2012" s="514"/>
      <c r="G2012" s="514"/>
      <c r="H2012" s="514"/>
      <c r="I2012" s="514"/>
      <c r="J2012" s="514"/>
      <c r="K2012" s="514"/>
    </row>
    <row r="2013" spans="4:11" s="216" customFormat="1" ht="15" customHeight="1" x14ac:dyDescent="0.25">
      <c r="D2013" s="219"/>
      <c r="F2013" s="514"/>
      <c r="G2013" s="514"/>
      <c r="H2013" s="514"/>
      <c r="I2013" s="514"/>
      <c r="J2013" s="514"/>
      <c r="K2013" s="514"/>
    </row>
    <row r="2014" spans="4:11" s="216" customFormat="1" ht="15" customHeight="1" x14ac:dyDescent="0.25">
      <c r="D2014" s="219"/>
      <c r="F2014" s="514"/>
      <c r="G2014" s="514"/>
      <c r="H2014" s="514"/>
      <c r="I2014" s="514"/>
      <c r="J2014" s="514"/>
      <c r="K2014" s="514"/>
    </row>
    <row r="2015" spans="4:11" s="216" customFormat="1" ht="15" customHeight="1" x14ac:dyDescent="0.25">
      <c r="D2015" s="219"/>
      <c r="F2015" s="514"/>
      <c r="G2015" s="514"/>
      <c r="H2015" s="514"/>
      <c r="I2015" s="514"/>
      <c r="J2015" s="514"/>
      <c r="K2015" s="514"/>
    </row>
    <row r="2016" spans="4:11" s="216" customFormat="1" ht="15" customHeight="1" x14ac:dyDescent="0.25">
      <c r="D2016" s="219"/>
      <c r="F2016" s="514"/>
      <c r="G2016" s="514"/>
      <c r="H2016" s="514"/>
      <c r="I2016" s="514"/>
      <c r="J2016" s="514"/>
      <c r="K2016" s="514"/>
    </row>
    <row r="2017" spans="4:11" s="216" customFormat="1" ht="15" customHeight="1" x14ac:dyDescent="0.25">
      <c r="D2017" s="219"/>
      <c r="F2017" s="514"/>
      <c r="G2017" s="514"/>
      <c r="H2017" s="514"/>
      <c r="I2017" s="514"/>
      <c r="J2017" s="514"/>
      <c r="K2017" s="514"/>
    </row>
    <row r="2018" spans="4:11" s="216" customFormat="1" ht="15" customHeight="1" x14ac:dyDescent="0.25">
      <c r="D2018" s="219"/>
      <c r="F2018" s="514"/>
      <c r="G2018" s="514"/>
      <c r="H2018" s="514"/>
      <c r="I2018" s="514"/>
      <c r="J2018" s="514"/>
      <c r="K2018" s="514"/>
    </row>
    <row r="2019" spans="4:11" s="216" customFormat="1" ht="15" customHeight="1" x14ac:dyDescent="0.25">
      <c r="D2019" s="219"/>
      <c r="F2019" s="514"/>
      <c r="G2019" s="514"/>
      <c r="H2019" s="514"/>
      <c r="I2019" s="514"/>
      <c r="J2019" s="514"/>
      <c r="K2019" s="514"/>
    </row>
    <row r="2020" spans="4:11" s="216" customFormat="1" ht="15" customHeight="1" x14ac:dyDescent="0.25">
      <c r="D2020" s="219"/>
      <c r="F2020" s="514"/>
      <c r="G2020" s="514"/>
      <c r="H2020" s="514"/>
      <c r="I2020" s="514"/>
      <c r="J2020" s="514"/>
      <c r="K2020" s="514"/>
    </row>
    <row r="2021" spans="4:11" s="216" customFormat="1" ht="15" customHeight="1" x14ac:dyDescent="0.25">
      <c r="D2021" s="219"/>
      <c r="F2021" s="514"/>
      <c r="G2021" s="514"/>
      <c r="H2021" s="514"/>
      <c r="I2021" s="514"/>
      <c r="J2021" s="514"/>
      <c r="K2021" s="514"/>
    </row>
    <row r="2022" spans="4:11" s="216" customFormat="1" ht="15" customHeight="1" x14ac:dyDescent="0.25">
      <c r="D2022" s="219"/>
      <c r="F2022" s="514"/>
      <c r="G2022" s="514"/>
      <c r="H2022" s="514"/>
      <c r="I2022" s="514"/>
      <c r="J2022" s="514"/>
      <c r="K2022" s="514"/>
    </row>
    <row r="2023" spans="4:11" s="216" customFormat="1" ht="15" customHeight="1" x14ac:dyDescent="0.25">
      <c r="D2023" s="219"/>
      <c r="F2023" s="514"/>
      <c r="G2023" s="514"/>
      <c r="H2023" s="514"/>
      <c r="I2023" s="514"/>
      <c r="J2023" s="514"/>
      <c r="K2023" s="514"/>
    </row>
    <row r="2024" spans="4:11" s="216" customFormat="1" ht="15" customHeight="1" x14ac:dyDescent="0.25">
      <c r="D2024" s="219"/>
      <c r="F2024" s="514"/>
      <c r="G2024" s="514"/>
      <c r="H2024" s="514"/>
      <c r="I2024" s="514"/>
      <c r="J2024" s="514"/>
      <c r="K2024" s="514"/>
    </row>
    <row r="2025" spans="4:11" s="216" customFormat="1" ht="15" customHeight="1" x14ac:dyDescent="0.25">
      <c r="D2025" s="219"/>
      <c r="F2025" s="514"/>
      <c r="G2025" s="514"/>
      <c r="H2025" s="514"/>
      <c r="I2025" s="514"/>
      <c r="J2025" s="514"/>
      <c r="K2025" s="514"/>
    </row>
    <row r="2026" spans="4:11" s="216" customFormat="1" ht="15" customHeight="1" x14ac:dyDescent="0.25">
      <c r="D2026" s="219"/>
      <c r="F2026" s="514"/>
      <c r="G2026" s="514"/>
      <c r="H2026" s="514"/>
      <c r="I2026" s="514"/>
      <c r="J2026" s="514"/>
      <c r="K2026" s="514"/>
    </row>
    <row r="2027" spans="4:11" s="216" customFormat="1" ht="15" customHeight="1" x14ac:dyDescent="0.25">
      <c r="D2027" s="219"/>
      <c r="F2027" s="514"/>
      <c r="G2027" s="514"/>
      <c r="H2027" s="514"/>
      <c r="I2027" s="514"/>
      <c r="J2027" s="514"/>
      <c r="K2027" s="514"/>
    </row>
    <row r="2028" spans="4:11" s="216" customFormat="1" ht="15" customHeight="1" x14ac:dyDescent="0.25">
      <c r="D2028" s="219"/>
      <c r="F2028" s="514"/>
      <c r="G2028" s="514"/>
      <c r="H2028" s="514"/>
      <c r="I2028" s="514"/>
      <c r="J2028" s="514"/>
      <c r="K2028" s="514"/>
    </row>
    <row r="2029" spans="4:11" s="216" customFormat="1" ht="15" customHeight="1" x14ac:dyDescent="0.25">
      <c r="D2029" s="219"/>
      <c r="F2029" s="514"/>
      <c r="G2029" s="514"/>
      <c r="H2029" s="514"/>
      <c r="I2029" s="514"/>
      <c r="J2029" s="514"/>
      <c r="K2029" s="514"/>
    </row>
    <row r="2030" spans="4:11" s="216" customFormat="1" ht="15" customHeight="1" x14ac:dyDescent="0.25">
      <c r="D2030" s="219"/>
      <c r="F2030" s="514"/>
      <c r="G2030" s="514"/>
      <c r="H2030" s="514"/>
      <c r="I2030" s="514"/>
      <c r="J2030" s="514"/>
      <c r="K2030" s="514"/>
    </row>
    <row r="2031" spans="4:11" s="216" customFormat="1" ht="15" customHeight="1" x14ac:dyDescent="0.25">
      <c r="D2031" s="219"/>
      <c r="F2031" s="514"/>
      <c r="G2031" s="514"/>
      <c r="H2031" s="514"/>
      <c r="I2031" s="514"/>
      <c r="J2031" s="514"/>
      <c r="K2031" s="514"/>
    </row>
    <row r="2032" spans="4:11" s="216" customFormat="1" ht="15" customHeight="1" x14ac:dyDescent="0.25">
      <c r="D2032" s="219"/>
      <c r="F2032" s="514"/>
      <c r="G2032" s="514"/>
      <c r="H2032" s="514"/>
      <c r="I2032" s="514"/>
      <c r="J2032" s="514"/>
      <c r="K2032" s="514"/>
    </row>
    <row r="2033" spans="4:11" s="216" customFormat="1" ht="15" customHeight="1" x14ac:dyDescent="0.25">
      <c r="D2033" s="219"/>
      <c r="F2033" s="514"/>
      <c r="G2033" s="514"/>
      <c r="H2033" s="514"/>
      <c r="I2033" s="514"/>
      <c r="J2033" s="514"/>
      <c r="K2033" s="514"/>
    </row>
    <row r="2034" spans="4:11" s="216" customFormat="1" ht="15" customHeight="1" x14ac:dyDescent="0.25">
      <c r="D2034" s="219"/>
      <c r="F2034" s="514"/>
      <c r="G2034" s="514"/>
      <c r="H2034" s="514"/>
      <c r="I2034" s="514"/>
      <c r="J2034" s="514"/>
      <c r="K2034" s="514"/>
    </row>
    <row r="2035" spans="4:11" s="216" customFormat="1" ht="15" customHeight="1" x14ac:dyDescent="0.25">
      <c r="D2035" s="219"/>
      <c r="F2035" s="514"/>
      <c r="G2035" s="514"/>
      <c r="H2035" s="514"/>
      <c r="I2035" s="514"/>
      <c r="J2035" s="514"/>
      <c r="K2035" s="514"/>
    </row>
    <row r="2036" spans="4:11" s="216" customFormat="1" ht="15" customHeight="1" x14ac:dyDescent="0.25">
      <c r="D2036" s="219"/>
      <c r="F2036" s="514"/>
      <c r="G2036" s="514"/>
      <c r="H2036" s="514"/>
      <c r="I2036" s="514"/>
      <c r="J2036" s="514"/>
      <c r="K2036" s="514"/>
    </row>
    <row r="2037" spans="4:11" s="216" customFormat="1" ht="15" customHeight="1" x14ac:dyDescent="0.25">
      <c r="D2037" s="219"/>
      <c r="F2037" s="514"/>
      <c r="G2037" s="514"/>
      <c r="H2037" s="514"/>
      <c r="I2037" s="514"/>
      <c r="J2037" s="514"/>
      <c r="K2037" s="514"/>
    </row>
    <row r="2038" spans="4:11" s="216" customFormat="1" ht="15" customHeight="1" x14ac:dyDescent="0.25">
      <c r="D2038" s="219"/>
      <c r="F2038" s="514"/>
      <c r="G2038" s="514"/>
      <c r="H2038" s="514"/>
      <c r="I2038" s="514"/>
      <c r="J2038" s="514"/>
      <c r="K2038" s="514"/>
    </row>
    <row r="2039" spans="4:11" s="216" customFormat="1" ht="15" customHeight="1" x14ac:dyDescent="0.25">
      <c r="D2039" s="219"/>
      <c r="F2039" s="514"/>
      <c r="G2039" s="514"/>
      <c r="H2039" s="514"/>
      <c r="I2039" s="514"/>
      <c r="J2039" s="514"/>
      <c r="K2039" s="514"/>
    </row>
    <row r="2040" spans="4:11" s="216" customFormat="1" ht="15" customHeight="1" x14ac:dyDescent="0.25">
      <c r="D2040" s="219"/>
      <c r="F2040" s="514"/>
      <c r="G2040" s="514"/>
      <c r="H2040" s="514"/>
      <c r="I2040" s="514"/>
      <c r="J2040" s="514"/>
      <c r="K2040" s="514"/>
    </row>
    <row r="2041" spans="4:11" s="216" customFormat="1" ht="15" customHeight="1" x14ac:dyDescent="0.25">
      <c r="D2041" s="219"/>
      <c r="F2041" s="514"/>
      <c r="G2041" s="514"/>
      <c r="H2041" s="514"/>
      <c r="I2041" s="514"/>
      <c r="J2041" s="514"/>
      <c r="K2041" s="514"/>
    </row>
    <row r="2042" spans="4:11" s="216" customFormat="1" ht="15" customHeight="1" x14ac:dyDescent="0.25">
      <c r="D2042" s="219"/>
      <c r="F2042" s="514"/>
      <c r="G2042" s="514"/>
      <c r="H2042" s="514"/>
      <c r="I2042" s="514"/>
      <c r="J2042" s="514"/>
      <c r="K2042" s="514"/>
    </row>
    <row r="2043" spans="4:11" s="216" customFormat="1" ht="15" customHeight="1" x14ac:dyDescent="0.25">
      <c r="D2043" s="219"/>
      <c r="F2043" s="514"/>
      <c r="G2043" s="514"/>
      <c r="H2043" s="514"/>
      <c r="I2043" s="514"/>
      <c r="J2043" s="514"/>
      <c r="K2043" s="514"/>
    </row>
    <row r="2044" spans="4:11" s="216" customFormat="1" ht="15" customHeight="1" x14ac:dyDescent="0.25">
      <c r="D2044" s="219"/>
      <c r="F2044" s="514"/>
      <c r="G2044" s="514"/>
      <c r="H2044" s="514"/>
      <c r="I2044" s="514"/>
      <c r="J2044" s="514"/>
      <c r="K2044" s="514"/>
    </row>
    <row r="2045" spans="4:11" s="216" customFormat="1" ht="15" customHeight="1" x14ac:dyDescent="0.25">
      <c r="D2045" s="219"/>
      <c r="F2045" s="514"/>
      <c r="G2045" s="514"/>
      <c r="H2045" s="514"/>
      <c r="I2045" s="514"/>
      <c r="J2045" s="514"/>
      <c r="K2045" s="514"/>
    </row>
    <row r="2046" spans="4:11" s="216" customFormat="1" ht="15" customHeight="1" x14ac:dyDescent="0.25">
      <c r="D2046" s="219"/>
      <c r="F2046" s="514"/>
      <c r="G2046" s="514"/>
      <c r="H2046" s="514"/>
      <c r="I2046" s="514"/>
      <c r="J2046" s="514"/>
      <c r="K2046" s="514"/>
    </row>
    <row r="2047" spans="4:11" s="216" customFormat="1" ht="15" customHeight="1" x14ac:dyDescent="0.25">
      <c r="D2047" s="219"/>
      <c r="F2047" s="514"/>
      <c r="G2047" s="514"/>
      <c r="H2047" s="514"/>
      <c r="I2047" s="514"/>
      <c r="J2047" s="514"/>
      <c r="K2047" s="514"/>
    </row>
    <row r="2048" spans="4:11" s="216" customFormat="1" ht="15" customHeight="1" x14ac:dyDescent="0.25">
      <c r="D2048" s="219"/>
      <c r="F2048" s="514"/>
      <c r="G2048" s="514"/>
      <c r="H2048" s="514"/>
      <c r="I2048" s="514"/>
      <c r="J2048" s="514"/>
      <c r="K2048" s="514"/>
    </row>
    <row r="2049" spans="4:11" s="216" customFormat="1" ht="15" customHeight="1" x14ac:dyDescent="0.25">
      <c r="D2049" s="219"/>
      <c r="F2049" s="514"/>
      <c r="G2049" s="514"/>
      <c r="H2049" s="514"/>
      <c r="I2049" s="514"/>
      <c r="J2049" s="514"/>
      <c r="K2049" s="514"/>
    </row>
    <row r="2050" spans="4:11" s="216" customFormat="1" ht="15" customHeight="1" x14ac:dyDescent="0.25">
      <c r="D2050" s="219"/>
      <c r="F2050" s="514"/>
      <c r="G2050" s="514"/>
      <c r="H2050" s="514"/>
      <c r="I2050" s="514"/>
      <c r="J2050" s="514"/>
      <c r="K2050" s="514"/>
    </row>
    <row r="2051" spans="4:11" s="216" customFormat="1" ht="15" customHeight="1" x14ac:dyDescent="0.25">
      <c r="D2051" s="219"/>
      <c r="F2051" s="514"/>
      <c r="G2051" s="514"/>
      <c r="H2051" s="514"/>
      <c r="I2051" s="514"/>
      <c r="J2051" s="514"/>
      <c r="K2051" s="514"/>
    </row>
    <row r="2052" spans="4:11" s="216" customFormat="1" ht="15" customHeight="1" x14ac:dyDescent="0.25">
      <c r="D2052" s="219"/>
      <c r="F2052" s="514"/>
      <c r="G2052" s="514"/>
      <c r="H2052" s="514"/>
      <c r="I2052" s="514"/>
      <c r="J2052" s="514"/>
      <c r="K2052" s="514"/>
    </row>
    <row r="2053" spans="4:11" s="216" customFormat="1" ht="15" customHeight="1" x14ac:dyDescent="0.25">
      <c r="D2053" s="219"/>
      <c r="F2053" s="514"/>
      <c r="G2053" s="514"/>
      <c r="H2053" s="514"/>
      <c r="I2053" s="514"/>
      <c r="J2053" s="514"/>
      <c r="K2053" s="514"/>
    </row>
    <row r="2054" spans="4:11" s="216" customFormat="1" ht="15" customHeight="1" x14ac:dyDescent="0.25">
      <c r="D2054" s="219"/>
      <c r="F2054" s="514"/>
      <c r="G2054" s="514"/>
      <c r="H2054" s="514"/>
      <c r="I2054" s="514"/>
      <c r="J2054" s="514"/>
      <c r="K2054" s="514"/>
    </row>
    <row r="2055" spans="4:11" s="216" customFormat="1" ht="15" customHeight="1" x14ac:dyDescent="0.25">
      <c r="D2055" s="219"/>
      <c r="F2055" s="514"/>
      <c r="G2055" s="514"/>
      <c r="H2055" s="514"/>
      <c r="I2055" s="514"/>
      <c r="J2055" s="514"/>
      <c r="K2055" s="514"/>
    </row>
    <row r="2056" spans="4:11" s="216" customFormat="1" ht="15" customHeight="1" x14ac:dyDescent="0.25">
      <c r="D2056" s="219"/>
      <c r="F2056" s="514"/>
      <c r="G2056" s="514"/>
      <c r="H2056" s="514"/>
      <c r="I2056" s="514"/>
      <c r="J2056" s="514"/>
      <c r="K2056" s="514"/>
    </row>
    <row r="2057" spans="4:11" s="216" customFormat="1" ht="15" customHeight="1" x14ac:dyDescent="0.25">
      <c r="D2057" s="219"/>
      <c r="F2057" s="514"/>
      <c r="G2057" s="514"/>
      <c r="H2057" s="514"/>
      <c r="I2057" s="514"/>
      <c r="J2057" s="514"/>
      <c r="K2057" s="514"/>
    </row>
    <row r="2058" spans="4:11" s="216" customFormat="1" ht="15" customHeight="1" x14ac:dyDescent="0.25">
      <c r="D2058" s="219"/>
      <c r="F2058" s="514"/>
      <c r="G2058" s="514"/>
      <c r="H2058" s="514"/>
      <c r="I2058" s="514"/>
      <c r="J2058" s="514"/>
      <c r="K2058" s="514"/>
    </row>
    <row r="2059" spans="4:11" s="216" customFormat="1" ht="15" customHeight="1" x14ac:dyDescent="0.25">
      <c r="D2059" s="219"/>
      <c r="F2059" s="514"/>
      <c r="G2059" s="514"/>
      <c r="H2059" s="514"/>
      <c r="I2059" s="514"/>
      <c r="J2059" s="514"/>
      <c r="K2059" s="514"/>
    </row>
    <row r="2060" spans="4:11" s="216" customFormat="1" ht="15" customHeight="1" x14ac:dyDescent="0.25">
      <c r="D2060" s="219"/>
      <c r="F2060" s="514"/>
      <c r="G2060" s="514"/>
      <c r="H2060" s="514"/>
      <c r="I2060" s="514"/>
      <c r="J2060" s="514"/>
      <c r="K2060" s="514"/>
    </row>
    <row r="2061" spans="4:11" s="216" customFormat="1" ht="15" customHeight="1" x14ac:dyDescent="0.25">
      <c r="D2061" s="219"/>
      <c r="F2061" s="514"/>
      <c r="G2061" s="514"/>
      <c r="H2061" s="514"/>
      <c r="I2061" s="514"/>
      <c r="J2061" s="514"/>
      <c r="K2061" s="514"/>
    </row>
    <row r="2062" spans="4:11" s="216" customFormat="1" ht="15" customHeight="1" x14ac:dyDescent="0.25">
      <c r="D2062" s="219"/>
      <c r="F2062" s="514"/>
      <c r="G2062" s="514"/>
      <c r="H2062" s="514"/>
      <c r="I2062" s="514"/>
      <c r="J2062" s="514"/>
      <c r="K2062" s="514"/>
    </row>
    <row r="2063" spans="4:11" s="216" customFormat="1" ht="15" customHeight="1" x14ac:dyDescent="0.25">
      <c r="D2063" s="219"/>
      <c r="F2063" s="514"/>
      <c r="G2063" s="514"/>
      <c r="H2063" s="514"/>
      <c r="I2063" s="514"/>
      <c r="J2063" s="514"/>
      <c r="K2063" s="514"/>
    </row>
    <row r="2064" spans="4:11" s="216" customFormat="1" ht="15" customHeight="1" x14ac:dyDescent="0.25">
      <c r="D2064" s="219"/>
      <c r="F2064" s="514"/>
      <c r="G2064" s="514"/>
      <c r="H2064" s="514"/>
      <c r="I2064" s="514"/>
      <c r="J2064" s="514"/>
      <c r="K2064" s="514"/>
    </row>
    <row r="2065" spans="4:11" s="216" customFormat="1" ht="15" customHeight="1" x14ac:dyDescent="0.25">
      <c r="D2065" s="219"/>
      <c r="F2065" s="514"/>
      <c r="G2065" s="514"/>
      <c r="H2065" s="514"/>
      <c r="I2065" s="514"/>
      <c r="J2065" s="514"/>
      <c r="K2065" s="514"/>
    </row>
    <row r="2066" spans="4:11" s="216" customFormat="1" ht="15" customHeight="1" x14ac:dyDescent="0.25">
      <c r="D2066" s="219"/>
      <c r="F2066" s="514"/>
      <c r="G2066" s="514"/>
      <c r="H2066" s="514"/>
      <c r="I2066" s="514"/>
      <c r="J2066" s="514"/>
      <c r="K2066" s="514"/>
    </row>
    <row r="2067" spans="4:11" s="216" customFormat="1" ht="15" customHeight="1" x14ac:dyDescent="0.25">
      <c r="D2067" s="219"/>
      <c r="F2067" s="514"/>
      <c r="G2067" s="514"/>
      <c r="H2067" s="514"/>
      <c r="I2067" s="514"/>
      <c r="J2067" s="514"/>
      <c r="K2067" s="514"/>
    </row>
    <row r="2068" spans="4:11" s="216" customFormat="1" ht="15" customHeight="1" x14ac:dyDescent="0.25">
      <c r="D2068" s="219"/>
      <c r="F2068" s="514"/>
      <c r="G2068" s="514"/>
      <c r="H2068" s="514"/>
      <c r="I2068" s="514"/>
      <c r="J2068" s="514"/>
      <c r="K2068" s="514"/>
    </row>
    <row r="2069" spans="4:11" s="216" customFormat="1" ht="15" customHeight="1" x14ac:dyDescent="0.25">
      <c r="D2069" s="219"/>
      <c r="F2069" s="514"/>
      <c r="G2069" s="514"/>
      <c r="H2069" s="514"/>
      <c r="I2069" s="514"/>
      <c r="J2069" s="514"/>
      <c r="K2069" s="514"/>
    </row>
    <row r="2070" spans="4:11" s="216" customFormat="1" ht="15" customHeight="1" x14ac:dyDescent="0.25">
      <c r="D2070" s="219"/>
      <c r="F2070" s="514"/>
      <c r="G2070" s="514"/>
      <c r="H2070" s="514"/>
      <c r="I2070" s="514"/>
      <c r="J2070" s="514"/>
      <c r="K2070" s="514"/>
    </row>
    <row r="2071" spans="4:11" s="216" customFormat="1" ht="15" customHeight="1" x14ac:dyDescent="0.25">
      <c r="D2071" s="219"/>
      <c r="F2071" s="514"/>
      <c r="G2071" s="514"/>
      <c r="H2071" s="514"/>
      <c r="I2071" s="514"/>
      <c r="J2071" s="514"/>
      <c r="K2071" s="514"/>
    </row>
    <row r="2072" spans="4:11" s="216" customFormat="1" ht="15" customHeight="1" x14ac:dyDescent="0.25">
      <c r="D2072" s="219"/>
      <c r="F2072" s="514"/>
      <c r="G2072" s="514"/>
      <c r="H2072" s="514"/>
      <c r="I2072" s="514"/>
      <c r="J2072" s="514"/>
      <c r="K2072" s="514"/>
    </row>
    <row r="2073" spans="4:11" s="216" customFormat="1" ht="15" customHeight="1" x14ac:dyDescent="0.25">
      <c r="D2073" s="219"/>
      <c r="F2073" s="514"/>
      <c r="G2073" s="514"/>
      <c r="H2073" s="514"/>
      <c r="I2073" s="514"/>
      <c r="J2073" s="514"/>
      <c r="K2073" s="514"/>
    </row>
    <row r="2074" spans="4:11" s="216" customFormat="1" ht="15" customHeight="1" x14ac:dyDescent="0.25">
      <c r="D2074" s="219"/>
      <c r="F2074" s="514"/>
      <c r="G2074" s="514"/>
      <c r="H2074" s="514"/>
      <c r="I2074" s="514"/>
      <c r="J2074" s="514"/>
      <c r="K2074" s="514"/>
    </row>
    <row r="2075" spans="4:11" s="216" customFormat="1" ht="15" customHeight="1" x14ac:dyDescent="0.25">
      <c r="D2075" s="219"/>
      <c r="F2075" s="514"/>
      <c r="G2075" s="514"/>
      <c r="H2075" s="514"/>
      <c r="I2075" s="514"/>
      <c r="J2075" s="514"/>
      <c r="K2075" s="514"/>
    </row>
    <row r="2076" spans="4:11" s="216" customFormat="1" ht="15" customHeight="1" x14ac:dyDescent="0.25">
      <c r="D2076" s="219"/>
      <c r="F2076" s="514"/>
      <c r="G2076" s="514"/>
      <c r="H2076" s="514"/>
      <c r="I2076" s="514"/>
      <c r="J2076" s="514"/>
      <c r="K2076" s="514"/>
    </row>
    <row r="2077" spans="4:11" s="216" customFormat="1" ht="15" customHeight="1" x14ac:dyDescent="0.25">
      <c r="D2077" s="219"/>
      <c r="F2077" s="514"/>
      <c r="G2077" s="514"/>
      <c r="H2077" s="514"/>
      <c r="I2077" s="514"/>
      <c r="J2077" s="514"/>
      <c r="K2077" s="514"/>
    </row>
    <row r="2078" spans="4:11" s="216" customFormat="1" ht="15" customHeight="1" x14ac:dyDescent="0.25">
      <c r="D2078" s="219"/>
      <c r="F2078" s="514"/>
      <c r="G2078" s="514"/>
      <c r="H2078" s="514"/>
      <c r="I2078" s="514"/>
      <c r="J2078" s="514"/>
      <c r="K2078" s="514"/>
    </row>
    <row r="2079" spans="4:11" s="216" customFormat="1" ht="15" customHeight="1" x14ac:dyDescent="0.25">
      <c r="D2079" s="219"/>
      <c r="F2079" s="514"/>
      <c r="G2079" s="514"/>
      <c r="H2079" s="514"/>
      <c r="I2079" s="514"/>
      <c r="J2079" s="514"/>
      <c r="K2079" s="514"/>
    </row>
    <row r="2080" spans="4:11" s="216" customFormat="1" ht="15" customHeight="1" x14ac:dyDescent="0.25">
      <c r="D2080" s="219"/>
      <c r="F2080" s="514"/>
      <c r="G2080" s="514"/>
      <c r="H2080" s="514"/>
      <c r="I2080" s="514"/>
      <c r="J2080" s="514"/>
      <c r="K2080" s="514"/>
    </row>
    <row r="2081" spans="4:11" s="216" customFormat="1" ht="15" customHeight="1" x14ac:dyDescent="0.25">
      <c r="D2081" s="219"/>
      <c r="F2081" s="514"/>
      <c r="G2081" s="514"/>
      <c r="H2081" s="514"/>
      <c r="I2081" s="514"/>
      <c r="J2081" s="514"/>
      <c r="K2081" s="514"/>
    </row>
    <row r="2082" spans="4:11" s="216" customFormat="1" ht="15" customHeight="1" x14ac:dyDescent="0.25">
      <c r="D2082" s="219"/>
      <c r="F2082" s="514"/>
      <c r="G2082" s="514"/>
      <c r="H2082" s="514"/>
      <c r="I2082" s="514"/>
      <c r="J2082" s="514"/>
      <c r="K2082" s="514"/>
    </row>
    <row r="2083" spans="4:11" s="216" customFormat="1" ht="15" customHeight="1" x14ac:dyDescent="0.25">
      <c r="D2083" s="219"/>
      <c r="F2083" s="514"/>
      <c r="G2083" s="514"/>
      <c r="H2083" s="514"/>
      <c r="I2083" s="514"/>
      <c r="J2083" s="514"/>
      <c r="K2083" s="514"/>
    </row>
    <row r="2084" spans="4:11" s="216" customFormat="1" ht="15" customHeight="1" x14ac:dyDescent="0.25">
      <c r="D2084" s="219"/>
      <c r="F2084" s="514"/>
      <c r="G2084" s="514"/>
      <c r="H2084" s="514"/>
      <c r="I2084" s="514"/>
      <c r="J2084" s="514"/>
      <c r="K2084" s="514"/>
    </row>
    <row r="2085" spans="4:11" s="216" customFormat="1" ht="15" customHeight="1" x14ac:dyDescent="0.25">
      <c r="D2085" s="219"/>
      <c r="F2085" s="514"/>
      <c r="G2085" s="514"/>
      <c r="H2085" s="514"/>
      <c r="I2085" s="514"/>
      <c r="J2085" s="514"/>
      <c r="K2085" s="514"/>
    </row>
    <row r="2086" spans="4:11" s="216" customFormat="1" ht="15" customHeight="1" x14ac:dyDescent="0.25">
      <c r="D2086" s="219"/>
      <c r="F2086" s="514"/>
      <c r="G2086" s="514"/>
      <c r="H2086" s="514"/>
      <c r="I2086" s="514"/>
      <c r="J2086" s="514"/>
      <c r="K2086" s="514"/>
    </row>
    <row r="2087" spans="4:11" s="216" customFormat="1" ht="15" customHeight="1" x14ac:dyDescent="0.25">
      <c r="D2087" s="219"/>
      <c r="F2087" s="514"/>
      <c r="G2087" s="514"/>
      <c r="H2087" s="514"/>
      <c r="I2087" s="514"/>
      <c r="J2087" s="514"/>
      <c r="K2087" s="514"/>
    </row>
    <row r="2088" spans="4:11" s="216" customFormat="1" ht="15" customHeight="1" x14ac:dyDescent="0.25">
      <c r="D2088" s="219"/>
      <c r="F2088" s="514"/>
      <c r="G2088" s="514"/>
      <c r="H2088" s="514"/>
      <c r="I2088" s="514"/>
      <c r="J2088" s="514"/>
      <c r="K2088" s="514"/>
    </row>
    <row r="2089" spans="4:11" s="216" customFormat="1" ht="15" customHeight="1" x14ac:dyDescent="0.25">
      <c r="D2089" s="219"/>
      <c r="F2089" s="514"/>
      <c r="G2089" s="514"/>
      <c r="H2089" s="514"/>
      <c r="I2089" s="514"/>
      <c r="J2089" s="514"/>
      <c r="K2089" s="514"/>
    </row>
    <row r="2090" spans="4:11" s="216" customFormat="1" ht="15" customHeight="1" x14ac:dyDescent="0.25">
      <c r="D2090" s="219"/>
      <c r="F2090" s="514"/>
      <c r="G2090" s="514"/>
      <c r="H2090" s="514"/>
      <c r="I2090" s="514"/>
      <c r="J2090" s="514"/>
      <c r="K2090" s="514"/>
    </row>
    <row r="2091" spans="4:11" s="216" customFormat="1" ht="15" customHeight="1" x14ac:dyDescent="0.25">
      <c r="D2091" s="219"/>
      <c r="F2091" s="514"/>
      <c r="G2091" s="514"/>
      <c r="H2091" s="514"/>
      <c r="I2091" s="514"/>
      <c r="J2091" s="514"/>
      <c r="K2091" s="514"/>
    </row>
    <row r="2092" spans="4:11" s="216" customFormat="1" ht="15" customHeight="1" x14ac:dyDescent="0.25">
      <c r="D2092" s="219"/>
      <c r="F2092" s="514"/>
      <c r="G2092" s="514"/>
      <c r="H2092" s="514"/>
      <c r="I2092" s="514"/>
      <c r="J2092" s="514"/>
      <c r="K2092" s="514"/>
    </row>
    <row r="2093" spans="4:11" s="216" customFormat="1" ht="15" customHeight="1" x14ac:dyDescent="0.25">
      <c r="D2093" s="219"/>
      <c r="F2093" s="514"/>
      <c r="G2093" s="514"/>
      <c r="H2093" s="514"/>
      <c r="I2093" s="514"/>
      <c r="J2093" s="514"/>
      <c r="K2093" s="514"/>
    </row>
    <row r="2094" spans="4:11" s="216" customFormat="1" ht="15" customHeight="1" x14ac:dyDescent="0.25">
      <c r="D2094" s="219"/>
      <c r="F2094" s="514"/>
      <c r="G2094" s="514"/>
      <c r="H2094" s="514"/>
      <c r="I2094" s="514"/>
      <c r="J2094" s="514"/>
      <c r="K2094" s="514"/>
    </row>
    <row r="2095" spans="4:11" s="216" customFormat="1" ht="15" customHeight="1" x14ac:dyDescent="0.25">
      <c r="D2095" s="219"/>
      <c r="F2095" s="514"/>
      <c r="G2095" s="514"/>
      <c r="H2095" s="514"/>
      <c r="I2095" s="514"/>
      <c r="J2095" s="514"/>
      <c r="K2095" s="514"/>
    </row>
    <row r="2096" spans="4:11" s="216" customFormat="1" ht="15" customHeight="1" x14ac:dyDescent="0.25">
      <c r="D2096" s="219"/>
      <c r="F2096" s="514"/>
      <c r="G2096" s="514"/>
      <c r="H2096" s="514"/>
      <c r="I2096" s="514"/>
      <c r="J2096" s="514"/>
      <c r="K2096" s="514"/>
    </row>
    <row r="2097" spans="4:11" s="216" customFormat="1" ht="15" customHeight="1" x14ac:dyDescent="0.25">
      <c r="D2097" s="219"/>
      <c r="F2097" s="514"/>
      <c r="G2097" s="514"/>
      <c r="H2097" s="514"/>
      <c r="I2097" s="514"/>
      <c r="J2097" s="514"/>
      <c r="K2097" s="514"/>
    </row>
    <row r="2098" spans="4:11" s="216" customFormat="1" ht="15" customHeight="1" x14ac:dyDescent="0.25">
      <c r="D2098" s="219"/>
      <c r="F2098" s="514"/>
      <c r="G2098" s="514"/>
      <c r="H2098" s="514"/>
      <c r="I2098" s="514"/>
      <c r="J2098" s="514"/>
      <c r="K2098" s="514"/>
    </row>
    <row r="2099" spans="4:11" s="216" customFormat="1" ht="15" customHeight="1" x14ac:dyDescent="0.25">
      <c r="D2099" s="219"/>
      <c r="F2099" s="514"/>
      <c r="G2099" s="514"/>
      <c r="H2099" s="514"/>
      <c r="I2099" s="514"/>
      <c r="J2099" s="514"/>
      <c r="K2099" s="514"/>
    </row>
    <row r="2100" spans="4:11" s="216" customFormat="1" ht="15" customHeight="1" x14ac:dyDescent="0.25">
      <c r="D2100" s="219"/>
      <c r="F2100" s="514"/>
      <c r="G2100" s="514"/>
      <c r="H2100" s="514"/>
      <c r="I2100" s="514"/>
      <c r="J2100" s="514"/>
      <c r="K2100" s="514"/>
    </row>
    <row r="2101" spans="4:11" s="216" customFormat="1" ht="15" customHeight="1" x14ac:dyDescent="0.25">
      <c r="D2101" s="219"/>
      <c r="F2101" s="514"/>
      <c r="G2101" s="514"/>
      <c r="H2101" s="514"/>
      <c r="I2101" s="514"/>
      <c r="J2101" s="514"/>
      <c r="K2101" s="514"/>
    </row>
    <row r="2102" spans="4:11" s="216" customFormat="1" ht="15" customHeight="1" x14ac:dyDescent="0.25">
      <c r="D2102" s="219"/>
      <c r="F2102" s="514"/>
      <c r="G2102" s="514"/>
      <c r="H2102" s="514"/>
      <c r="I2102" s="514"/>
      <c r="J2102" s="514"/>
      <c r="K2102" s="514"/>
    </row>
    <row r="2103" spans="4:11" s="216" customFormat="1" ht="15" customHeight="1" x14ac:dyDescent="0.25">
      <c r="D2103" s="219"/>
      <c r="F2103" s="514"/>
      <c r="G2103" s="514"/>
      <c r="H2103" s="514"/>
      <c r="I2103" s="514"/>
      <c r="J2103" s="514"/>
      <c r="K2103" s="514"/>
    </row>
    <row r="2104" spans="4:11" s="216" customFormat="1" ht="15" customHeight="1" x14ac:dyDescent="0.25">
      <c r="D2104" s="219"/>
      <c r="F2104" s="514"/>
      <c r="G2104" s="514"/>
      <c r="H2104" s="514"/>
      <c r="I2104" s="514"/>
      <c r="J2104" s="514"/>
      <c r="K2104" s="514"/>
    </row>
    <row r="2105" spans="4:11" s="216" customFormat="1" ht="15" customHeight="1" x14ac:dyDescent="0.25">
      <c r="D2105" s="219"/>
      <c r="F2105" s="514"/>
      <c r="G2105" s="514"/>
      <c r="H2105" s="514"/>
      <c r="I2105" s="514"/>
      <c r="J2105" s="514"/>
      <c r="K2105" s="514"/>
    </row>
    <row r="2106" spans="4:11" s="216" customFormat="1" ht="15" customHeight="1" x14ac:dyDescent="0.25">
      <c r="D2106" s="219"/>
      <c r="F2106" s="514"/>
      <c r="G2106" s="514"/>
      <c r="H2106" s="514"/>
      <c r="I2106" s="514"/>
      <c r="J2106" s="514"/>
      <c r="K2106" s="514"/>
    </row>
    <row r="2107" spans="4:11" s="216" customFormat="1" ht="15" customHeight="1" x14ac:dyDescent="0.25">
      <c r="D2107" s="219"/>
      <c r="F2107" s="514"/>
      <c r="G2107" s="514"/>
      <c r="H2107" s="514"/>
      <c r="I2107" s="514"/>
      <c r="J2107" s="514"/>
      <c r="K2107" s="514"/>
    </row>
    <row r="2108" spans="4:11" s="216" customFormat="1" ht="15" customHeight="1" x14ac:dyDescent="0.25">
      <c r="D2108" s="219"/>
      <c r="F2108" s="514"/>
      <c r="G2108" s="514"/>
      <c r="H2108" s="514"/>
      <c r="I2108" s="514"/>
      <c r="J2108" s="514"/>
      <c r="K2108" s="514"/>
    </row>
    <row r="2109" spans="4:11" s="216" customFormat="1" ht="15" customHeight="1" x14ac:dyDescent="0.25">
      <c r="D2109" s="219"/>
      <c r="F2109" s="514"/>
      <c r="G2109" s="514"/>
      <c r="H2109" s="514"/>
      <c r="I2109" s="514"/>
      <c r="J2109" s="514"/>
      <c r="K2109" s="514"/>
    </row>
    <row r="2110" spans="4:11" s="216" customFormat="1" ht="15" customHeight="1" x14ac:dyDescent="0.25">
      <c r="D2110" s="219"/>
      <c r="F2110" s="514"/>
      <c r="G2110" s="514"/>
      <c r="H2110" s="514"/>
      <c r="I2110" s="514"/>
      <c r="J2110" s="514"/>
      <c r="K2110" s="514"/>
    </row>
    <row r="2111" spans="4:11" s="216" customFormat="1" ht="15" customHeight="1" x14ac:dyDescent="0.25">
      <c r="D2111" s="219"/>
      <c r="F2111" s="514"/>
      <c r="G2111" s="514"/>
      <c r="H2111" s="514"/>
      <c r="I2111" s="514"/>
      <c r="J2111" s="514"/>
      <c r="K2111" s="514"/>
    </row>
    <row r="2112" spans="4:11" s="216" customFormat="1" ht="15" customHeight="1" x14ac:dyDescent="0.25">
      <c r="D2112" s="219"/>
      <c r="F2112" s="514"/>
      <c r="G2112" s="514"/>
      <c r="H2112" s="514"/>
      <c r="I2112" s="514"/>
      <c r="J2112" s="514"/>
      <c r="K2112" s="514"/>
    </row>
    <row r="2113" spans="4:11" s="216" customFormat="1" ht="15" customHeight="1" x14ac:dyDescent="0.25">
      <c r="D2113" s="219"/>
      <c r="F2113" s="514"/>
      <c r="G2113" s="514"/>
      <c r="H2113" s="514"/>
      <c r="I2113" s="514"/>
      <c r="J2113" s="514"/>
      <c r="K2113" s="514"/>
    </row>
    <row r="2114" spans="4:11" s="216" customFormat="1" ht="15" customHeight="1" x14ac:dyDescent="0.25">
      <c r="D2114" s="219"/>
      <c r="F2114" s="514"/>
      <c r="G2114" s="514"/>
      <c r="H2114" s="514"/>
      <c r="I2114" s="514"/>
      <c r="J2114" s="514"/>
      <c r="K2114" s="514"/>
    </row>
    <row r="2115" spans="4:11" s="216" customFormat="1" ht="15" customHeight="1" x14ac:dyDescent="0.25">
      <c r="D2115" s="219"/>
      <c r="F2115" s="514"/>
      <c r="G2115" s="514"/>
      <c r="H2115" s="514"/>
      <c r="I2115" s="514"/>
      <c r="J2115" s="514"/>
      <c r="K2115" s="514"/>
    </row>
    <row r="2116" spans="4:11" s="216" customFormat="1" ht="15" customHeight="1" x14ac:dyDescent="0.25">
      <c r="D2116" s="219"/>
      <c r="F2116" s="514"/>
      <c r="G2116" s="514"/>
      <c r="H2116" s="514"/>
      <c r="I2116" s="514"/>
      <c r="J2116" s="514"/>
      <c r="K2116" s="514"/>
    </row>
    <row r="2117" spans="4:11" s="216" customFormat="1" ht="15" customHeight="1" x14ac:dyDescent="0.25">
      <c r="D2117" s="219"/>
      <c r="F2117" s="514"/>
      <c r="G2117" s="514"/>
      <c r="H2117" s="514"/>
      <c r="I2117" s="514"/>
      <c r="J2117" s="514"/>
      <c r="K2117" s="514"/>
    </row>
    <row r="2118" spans="4:11" s="216" customFormat="1" ht="15" customHeight="1" x14ac:dyDescent="0.25">
      <c r="D2118" s="219"/>
      <c r="F2118" s="514"/>
      <c r="G2118" s="514"/>
      <c r="H2118" s="514"/>
      <c r="I2118" s="514"/>
      <c r="J2118" s="514"/>
      <c r="K2118" s="514"/>
    </row>
    <row r="2119" spans="4:11" s="216" customFormat="1" ht="15" customHeight="1" x14ac:dyDescent="0.25">
      <c r="D2119" s="219"/>
      <c r="F2119" s="514"/>
      <c r="G2119" s="514"/>
      <c r="H2119" s="514"/>
      <c r="I2119" s="514"/>
      <c r="J2119" s="514"/>
      <c r="K2119" s="514"/>
    </row>
    <row r="2120" spans="4:11" s="216" customFormat="1" ht="15" customHeight="1" x14ac:dyDescent="0.25">
      <c r="D2120" s="219"/>
      <c r="F2120" s="514"/>
      <c r="G2120" s="514"/>
      <c r="H2120" s="514"/>
      <c r="I2120" s="514"/>
      <c r="J2120" s="514"/>
      <c r="K2120" s="514"/>
    </row>
    <row r="2121" spans="4:11" s="216" customFormat="1" ht="15" customHeight="1" x14ac:dyDescent="0.25">
      <c r="D2121" s="219"/>
      <c r="F2121" s="514"/>
      <c r="G2121" s="514"/>
      <c r="H2121" s="514"/>
      <c r="I2121" s="514"/>
      <c r="J2121" s="514"/>
      <c r="K2121" s="514"/>
    </row>
    <row r="2122" spans="4:11" s="216" customFormat="1" ht="15" customHeight="1" x14ac:dyDescent="0.25">
      <c r="D2122" s="219"/>
      <c r="F2122" s="514"/>
      <c r="G2122" s="514"/>
      <c r="H2122" s="514"/>
      <c r="I2122" s="514"/>
      <c r="J2122" s="514"/>
      <c r="K2122" s="514"/>
    </row>
    <row r="2123" spans="4:11" s="216" customFormat="1" ht="15" customHeight="1" x14ac:dyDescent="0.25">
      <c r="D2123" s="219"/>
      <c r="F2123" s="514"/>
      <c r="G2123" s="514"/>
      <c r="H2123" s="514"/>
      <c r="I2123" s="514"/>
      <c r="J2123" s="514"/>
      <c r="K2123" s="514"/>
    </row>
    <row r="2124" spans="4:11" s="216" customFormat="1" ht="15" customHeight="1" x14ac:dyDescent="0.25">
      <c r="D2124" s="219"/>
      <c r="F2124" s="514"/>
      <c r="G2124" s="514"/>
      <c r="H2124" s="514"/>
      <c r="I2124" s="514"/>
      <c r="J2124" s="514"/>
      <c r="K2124" s="514"/>
    </row>
    <row r="2125" spans="4:11" s="216" customFormat="1" ht="15" customHeight="1" x14ac:dyDescent="0.25">
      <c r="D2125" s="219"/>
      <c r="F2125" s="514"/>
      <c r="G2125" s="514"/>
      <c r="H2125" s="514"/>
      <c r="I2125" s="514"/>
      <c r="J2125" s="514"/>
      <c r="K2125" s="514"/>
    </row>
    <row r="2126" spans="4:11" s="216" customFormat="1" ht="15" customHeight="1" x14ac:dyDescent="0.25">
      <c r="D2126" s="219"/>
      <c r="F2126" s="514"/>
      <c r="G2126" s="514"/>
      <c r="H2126" s="514"/>
      <c r="I2126" s="514"/>
      <c r="J2126" s="514"/>
      <c r="K2126" s="514"/>
    </row>
    <row r="2127" spans="4:11" s="216" customFormat="1" ht="15" customHeight="1" x14ac:dyDescent="0.25">
      <c r="D2127" s="219"/>
      <c r="F2127" s="514"/>
      <c r="G2127" s="514"/>
      <c r="H2127" s="514"/>
      <c r="I2127" s="514"/>
      <c r="J2127" s="514"/>
      <c r="K2127" s="514"/>
    </row>
    <row r="2128" spans="4:11" s="216" customFormat="1" ht="15" customHeight="1" x14ac:dyDescent="0.25">
      <c r="D2128" s="219"/>
      <c r="F2128" s="514"/>
      <c r="G2128" s="514"/>
      <c r="H2128" s="514"/>
      <c r="I2128" s="514"/>
      <c r="J2128" s="514"/>
      <c r="K2128" s="514"/>
    </row>
    <row r="2129" spans="4:11" s="216" customFormat="1" ht="15" customHeight="1" x14ac:dyDescent="0.25">
      <c r="D2129" s="219"/>
      <c r="F2129" s="514"/>
      <c r="G2129" s="514"/>
      <c r="H2129" s="514"/>
      <c r="I2129" s="514"/>
      <c r="J2129" s="514"/>
      <c r="K2129" s="514"/>
    </row>
    <row r="2130" spans="4:11" s="216" customFormat="1" ht="15" customHeight="1" x14ac:dyDescent="0.25">
      <c r="D2130" s="219"/>
      <c r="F2130" s="514"/>
      <c r="G2130" s="514"/>
      <c r="H2130" s="514"/>
      <c r="I2130" s="514"/>
      <c r="J2130" s="514"/>
      <c r="K2130" s="514"/>
    </row>
    <row r="2131" spans="4:11" s="216" customFormat="1" ht="15" customHeight="1" x14ac:dyDescent="0.25">
      <c r="D2131" s="219"/>
      <c r="F2131" s="514"/>
      <c r="G2131" s="514"/>
      <c r="H2131" s="514"/>
      <c r="I2131" s="514"/>
      <c r="J2131" s="514"/>
      <c r="K2131" s="514"/>
    </row>
    <row r="2132" spans="4:11" s="216" customFormat="1" ht="15" customHeight="1" x14ac:dyDescent="0.25">
      <c r="D2132" s="219"/>
      <c r="F2132" s="514"/>
      <c r="G2132" s="514"/>
      <c r="H2132" s="514"/>
      <c r="I2132" s="514"/>
      <c r="J2132" s="514"/>
      <c r="K2132" s="514"/>
    </row>
    <row r="2133" spans="4:11" s="216" customFormat="1" ht="15" customHeight="1" x14ac:dyDescent="0.25">
      <c r="D2133" s="219"/>
      <c r="F2133" s="514"/>
      <c r="G2133" s="514"/>
      <c r="H2133" s="514"/>
      <c r="I2133" s="514"/>
      <c r="J2133" s="514"/>
      <c r="K2133" s="514"/>
    </row>
    <row r="2134" spans="4:11" s="216" customFormat="1" ht="15" customHeight="1" x14ac:dyDescent="0.25">
      <c r="D2134" s="219"/>
      <c r="F2134" s="514"/>
      <c r="G2134" s="514"/>
      <c r="H2134" s="514"/>
      <c r="I2134" s="514"/>
      <c r="J2134" s="514"/>
      <c r="K2134" s="514"/>
    </row>
    <row r="2135" spans="4:11" s="216" customFormat="1" ht="15" customHeight="1" x14ac:dyDescent="0.25">
      <c r="D2135" s="219"/>
      <c r="F2135" s="514"/>
      <c r="G2135" s="514"/>
      <c r="H2135" s="514"/>
      <c r="I2135" s="514"/>
      <c r="J2135" s="514"/>
      <c r="K2135" s="514"/>
    </row>
    <row r="2136" spans="4:11" s="216" customFormat="1" ht="15" customHeight="1" x14ac:dyDescent="0.25">
      <c r="D2136" s="219"/>
      <c r="F2136" s="514"/>
      <c r="G2136" s="514"/>
      <c r="H2136" s="514"/>
      <c r="I2136" s="514"/>
      <c r="J2136" s="514"/>
      <c r="K2136" s="514"/>
    </row>
    <row r="2137" spans="4:11" s="216" customFormat="1" ht="15" customHeight="1" x14ac:dyDescent="0.25">
      <c r="D2137" s="219"/>
      <c r="F2137" s="514"/>
      <c r="G2137" s="514"/>
      <c r="H2137" s="514"/>
      <c r="I2137" s="514"/>
      <c r="J2137" s="514"/>
      <c r="K2137" s="514"/>
    </row>
    <row r="2138" spans="4:11" s="216" customFormat="1" ht="15" customHeight="1" x14ac:dyDescent="0.25">
      <c r="D2138" s="219"/>
      <c r="F2138" s="514"/>
      <c r="G2138" s="514"/>
      <c r="H2138" s="514"/>
      <c r="I2138" s="514"/>
      <c r="J2138" s="514"/>
      <c r="K2138" s="514"/>
    </row>
    <row r="2139" spans="4:11" s="216" customFormat="1" ht="15" customHeight="1" x14ac:dyDescent="0.25">
      <c r="D2139" s="219"/>
      <c r="F2139" s="514"/>
      <c r="G2139" s="514"/>
      <c r="H2139" s="514"/>
      <c r="I2139" s="514"/>
      <c r="J2139" s="514"/>
      <c r="K2139" s="514"/>
    </row>
    <row r="2140" spans="4:11" s="216" customFormat="1" ht="15" customHeight="1" x14ac:dyDescent="0.25">
      <c r="D2140" s="219"/>
      <c r="F2140" s="514"/>
      <c r="G2140" s="514"/>
      <c r="H2140" s="514"/>
      <c r="I2140" s="514"/>
      <c r="J2140" s="514"/>
      <c r="K2140" s="514"/>
    </row>
    <row r="2141" spans="4:11" s="216" customFormat="1" ht="15" customHeight="1" x14ac:dyDescent="0.25">
      <c r="D2141" s="219"/>
      <c r="F2141" s="514"/>
      <c r="G2141" s="514"/>
      <c r="H2141" s="514"/>
      <c r="I2141" s="514"/>
      <c r="J2141" s="514"/>
      <c r="K2141" s="514"/>
    </row>
    <row r="2142" spans="4:11" s="216" customFormat="1" ht="15" customHeight="1" x14ac:dyDescent="0.25">
      <c r="D2142" s="219"/>
      <c r="F2142" s="514"/>
      <c r="G2142" s="514"/>
      <c r="H2142" s="514"/>
      <c r="I2142" s="514"/>
      <c r="J2142" s="514"/>
      <c r="K2142" s="514"/>
    </row>
    <row r="2143" spans="4:11" s="216" customFormat="1" ht="15" customHeight="1" x14ac:dyDescent="0.25">
      <c r="D2143" s="219"/>
      <c r="F2143" s="514"/>
      <c r="G2143" s="514"/>
      <c r="H2143" s="514"/>
      <c r="I2143" s="514"/>
      <c r="J2143" s="514"/>
      <c r="K2143" s="514"/>
    </row>
    <row r="2144" spans="4:11" s="216" customFormat="1" ht="15" customHeight="1" x14ac:dyDescent="0.25">
      <c r="D2144" s="219"/>
      <c r="F2144" s="514"/>
      <c r="G2144" s="514"/>
      <c r="H2144" s="514"/>
      <c r="I2144" s="514"/>
      <c r="J2144" s="514"/>
      <c r="K2144" s="514"/>
    </row>
    <row r="2145" spans="4:11" s="216" customFormat="1" ht="15" customHeight="1" x14ac:dyDescent="0.25">
      <c r="D2145" s="219"/>
      <c r="F2145" s="514"/>
      <c r="G2145" s="514"/>
      <c r="H2145" s="514"/>
      <c r="I2145" s="514"/>
      <c r="J2145" s="514"/>
      <c r="K2145" s="514"/>
    </row>
    <row r="2146" spans="4:11" s="216" customFormat="1" ht="15" customHeight="1" x14ac:dyDescent="0.25">
      <c r="D2146" s="219"/>
      <c r="F2146" s="514"/>
      <c r="G2146" s="514"/>
      <c r="H2146" s="514"/>
      <c r="I2146" s="514"/>
      <c r="J2146" s="514"/>
      <c r="K2146" s="514"/>
    </row>
  </sheetData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rowseFiles">
                <anchor moveWithCells="1" sizeWithCells="1">
                  <from>
                    <xdr:col>1</xdr:col>
                    <xdr:colOff>28575</xdr:colOff>
                    <xdr:row>4</xdr:row>
                    <xdr:rowOff>171450</xdr:rowOff>
                  </from>
                  <to>
                    <xdr:col>2</xdr:col>
                    <xdr:colOff>514350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learSNV">
                <anchor moveWithCells="1" sizeWithCells="1">
                  <from>
                    <xdr:col>1</xdr:col>
                    <xdr:colOff>28575</xdr:colOff>
                    <xdr:row>8</xdr:row>
                    <xdr:rowOff>9525</xdr:rowOff>
                  </from>
                  <to>
                    <xdr:col>2</xdr:col>
                    <xdr:colOff>514350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cleanwholeWB">
                <anchor moveWithCells="1" sizeWithCells="1">
                  <from>
                    <xdr:col>1</xdr:col>
                    <xdr:colOff>28575</xdr:colOff>
                    <xdr:row>1</xdr:row>
                    <xdr:rowOff>142875</xdr:rowOff>
                  </from>
                  <to>
                    <xdr:col>2</xdr:col>
                    <xdr:colOff>514350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8BE9E"/>
  </sheetPr>
  <dimension ref="A1:CC384"/>
  <sheetViews>
    <sheetView zoomScaleNormal="100" zoomScaleSheetLayoutView="50" workbookViewId="0">
      <selection activeCell="H8" sqref="H8"/>
    </sheetView>
  </sheetViews>
  <sheetFormatPr defaultRowHeight="15" x14ac:dyDescent="0.25"/>
  <cols>
    <col min="1" max="1" width="7.42578125" customWidth="1"/>
    <col min="2" max="2" width="10.85546875" bestFit="1" customWidth="1"/>
    <col min="3" max="3" width="26.7109375" customWidth="1"/>
    <col min="4" max="4" width="58.140625" customWidth="1"/>
    <col min="5" max="5" width="40.140625" customWidth="1"/>
    <col min="62" max="62" width="9.140625" style="165"/>
  </cols>
  <sheetData>
    <row r="1" spans="1:63" ht="15.75" thickBot="1" x14ac:dyDescent="0.3">
      <c r="A1" s="148"/>
      <c r="B1" s="148"/>
      <c r="C1" s="148"/>
      <c r="D1" s="148"/>
      <c r="E1" s="148" t="s">
        <v>5</v>
      </c>
    </row>
    <row r="2" spans="1:63" ht="15.75" thickBot="1" x14ac:dyDescent="0.3">
      <c r="A2" s="148"/>
      <c r="B2" s="148"/>
      <c r="C2" s="217" t="s">
        <v>95</v>
      </c>
      <c r="D2" s="148"/>
      <c r="E2" s="148" t="s">
        <v>5</v>
      </c>
    </row>
    <row r="3" spans="1:63" ht="15.75" thickBot="1" x14ac:dyDescent="0.3">
      <c r="A3" s="148"/>
      <c r="B3" s="148"/>
      <c r="C3" s="217"/>
      <c r="D3" s="148"/>
      <c r="E3" s="148" t="s">
        <v>5</v>
      </c>
    </row>
    <row r="4" spans="1:63" ht="15.75" thickBot="1" x14ac:dyDescent="0.3">
      <c r="A4" s="148"/>
      <c r="B4" s="148"/>
      <c r="C4" s="148"/>
      <c r="D4" s="148"/>
      <c r="E4" s="148" t="s">
        <v>5</v>
      </c>
    </row>
    <row r="5" spans="1:63" ht="15.75" thickBot="1" x14ac:dyDescent="0.3">
      <c r="C5" s="87" t="s">
        <v>94</v>
      </c>
      <c r="D5" s="100" t="s">
        <v>96</v>
      </c>
      <c r="E5" s="99" t="s">
        <v>123</v>
      </c>
    </row>
    <row r="6" spans="1:63" x14ac:dyDescent="0.25">
      <c r="C6" s="95"/>
      <c r="D6" s="97"/>
      <c r="E6" s="95"/>
    </row>
    <row r="7" spans="1:63" x14ac:dyDescent="0.25">
      <c r="C7" s="95"/>
      <c r="D7" s="97"/>
      <c r="E7" s="95"/>
      <c r="BK7" s="159"/>
    </row>
    <row r="8" spans="1:63" x14ac:dyDescent="0.25">
      <c r="C8" s="95"/>
      <c r="D8" s="97"/>
      <c r="E8" s="95"/>
      <c r="V8" s="209"/>
    </row>
    <row r="9" spans="1:63" x14ac:dyDescent="0.25">
      <c r="C9" s="95"/>
      <c r="D9" s="97"/>
      <c r="E9" s="95"/>
    </row>
    <row r="10" spans="1:63" x14ac:dyDescent="0.25">
      <c r="C10" s="95"/>
      <c r="D10" s="97"/>
      <c r="E10" s="95"/>
    </row>
    <row r="11" spans="1:63" x14ac:dyDescent="0.25">
      <c r="C11" s="95"/>
      <c r="D11" s="97"/>
      <c r="E11" s="95"/>
    </row>
    <row r="12" spans="1:63" x14ac:dyDescent="0.25">
      <c r="C12" s="95"/>
      <c r="D12" s="97"/>
      <c r="E12" s="95"/>
    </row>
    <row r="13" spans="1:63" x14ac:dyDescent="0.25">
      <c r="C13" s="95"/>
      <c r="D13" s="97"/>
      <c r="E13" s="95"/>
    </row>
    <row r="14" spans="1:63" x14ac:dyDescent="0.25">
      <c r="C14" s="95"/>
      <c r="D14" s="97"/>
      <c r="E14" s="95"/>
    </row>
    <row r="15" spans="1:63" x14ac:dyDescent="0.25">
      <c r="C15" s="95"/>
      <c r="D15" s="97"/>
      <c r="E15" s="95"/>
    </row>
    <row r="16" spans="1:63" x14ac:dyDescent="0.25">
      <c r="C16" s="95"/>
      <c r="D16" s="97"/>
      <c r="E16" s="95"/>
    </row>
    <row r="17" spans="3:5" x14ac:dyDescent="0.25">
      <c r="C17" s="95"/>
      <c r="D17" s="97"/>
      <c r="E17" s="95"/>
    </row>
    <row r="18" spans="3:5" x14ac:dyDescent="0.25">
      <c r="C18" s="95"/>
      <c r="D18" s="97"/>
      <c r="E18" s="95"/>
    </row>
    <row r="19" spans="3:5" x14ac:dyDescent="0.25">
      <c r="C19" s="95"/>
      <c r="D19" s="97"/>
      <c r="E19" s="95"/>
    </row>
    <row r="20" spans="3:5" x14ac:dyDescent="0.25">
      <c r="C20" s="95"/>
      <c r="D20" s="97"/>
      <c r="E20" s="95"/>
    </row>
    <row r="21" spans="3:5" x14ac:dyDescent="0.25">
      <c r="C21" s="95"/>
      <c r="D21" s="97"/>
      <c r="E21" s="95"/>
    </row>
    <row r="22" spans="3:5" x14ac:dyDescent="0.25">
      <c r="C22" s="95"/>
      <c r="D22" s="97"/>
      <c r="E22" s="95"/>
    </row>
    <row r="23" spans="3:5" x14ac:dyDescent="0.25">
      <c r="C23" s="95"/>
      <c r="D23" s="97"/>
      <c r="E23" s="95"/>
    </row>
    <row r="24" spans="3:5" x14ac:dyDescent="0.25">
      <c r="C24" s="95"/>
      <c r="D24" s="97"/>
      <c r="E24" s="95"/>
    </row>
    <row r="25" spans="3:5" x14ac:dyDescent="0.25">
      <c r="C25" s="95"/>
      <c r="D25" s="97"/>
      <c r="E25" s="95"/>
    </row>
    <row r="26" spans="3:5" x14ac:dyDescent="0.25">
      <c r="C26" s="95"/>
      <c r="D26" s="97"/>
      <c r="E26" s="95"/>
    </row>
    <row r="27" spans="3:5" x14ac:dyDescent="0.25">
      <c r="C27" s="95"/>
      <c r="D27" s="97"/>
      <c r="E27" s="95"/>
    </row>
    <row r="28" spans="3:5" x14ac:dyDescent="0.25">
      <c r="C28" s="95"/>
      <c r="D28" s="97"/>
      <c r="E28" s="95"/>
    </row>
    <row r="29" spans="3:5" x14ac:dyDescent="0.25">
      <c r="C29" s="95"/>
      <c r="D29" s="97"/>
      <c r="E29" s="95"/>
    </row>
    <row r="30" spans="3:5" x14ac:dyDescent="0.25">
      <c r="C30" s="95"/>
      <c r="D30" s="97"/>
      <c r="E30" s="95"/>
    </row>
    <row r="31" spans="3:5" x14ac:dyDescent="0.25">
      <c r="C31" s="95"/>
      <c r="D31" s="97"/>
      <c r="E31" s="95"/>
    </row>
    <row r="32" spans="3:5" x14ac:dyDescent="0.25">
      <c r="C32" s="95"/>
      <c r="D32" s="97"/>
      <c r="E32" s="95"/>
    </row>
    <row r="33" spans="3:5" x14ac:dyDescent="0.25">
      <c r="C33" s="95"/>
      <c r="D33" s="97"/>
      <c r="E33" s="95"/>
    </row>
    <row r="34" spans="3:5" x14ac:dyDescent="0.25">
      <c r="C34" s="95"/>
      <c r="D34" s="97"/>
      <c r="E34" s="95"/>
    </row>
    <row r="35" spans="3:5" x14ac:dyDescent="0.25">
      <c r="C35" s="95"/>
      <c r="D35" s="97"/>
      <c r="E35" s="95"/>
    </row>
    <row r="36" spans="3:5" x14ac:dyDescent="0.25">
      <c r="C36" s="95"/>
      <c r="D36" s="97"/>
      <c r="E36" s="95"/>
    </row>
    <row r="37" spans="3:5" x14ac:dyDescent="0.25">
      <c r="C37" s="95"/>
      <c r="D37" s="97"/>
      <c r="E37" s="95"/>
    </row>
    <row r="38" spans="3:5" x14ac:dyDescent="0.25">
      <c r="C38" s="95"/>
      <c r="D38" s="97"/>
      <c r="E38" s="95"/>
    </row>
    <row r="39" spans="3:5" x14ac:dyDescent="0.25">
      <c r="C39" s="95"/>
      <c r="D39" s="97"/>
      <c r="E39" s="95"/>
    </row>
    <row r="40" spans="3:5" x14ac:dyDescent="0.25">
      <c r="C40" s="95"/>
      <c r="D40" s="97"/>
      <c r="E40" s="95"/>
    </row>
    <row r="41" spans="3:5" x14ac:dyDescent="0.25">
      <c r="C41" s="95"/>
      <c r="D41" s="97"/>
      <c r="E41" s="95"/>
    </row>
    <row r="42" spans="3:5" x14ac:dyDescent="0.25">
      <c r="C42" s="95"/>
      <c r="D42" s="97"/>
      <c r="E42" s="95"/>
    </row>
    <row r="43" spans="3:5" x14ac:dyDescent="0.25">
      <c r="C43" s="95"/>
      <c r="D43" s="97"/>
      <c r="E43" s="95"/>
    </row>
    <row r="44" spans="3:5" x14ac:dyDescent="0.25">
      <c r="C44" s="95"/>
      <c r="D44" s="97"/>
      <c r="E44" s="95"/>
    </row>
    <row r="45" spans="3:5" x14ac:dyDescent="0.25">
      <c r="C45" s="95"/>
      <c r="D45" s="97"/>
      <c r="E45" s="95"/>
    </row>
    <row r="46" spans="3:5" x14ac:dyDescent="0.25">
      <c r="C46" s="95"/>
      <c r="D46" s="97"/>
      <c r="E46" s="95"/>
    </row>
    <row r="47" spans="3:5" x14ac:dyDescent="0.25">
      <c r="C47" s="95"/>
      <c r="D47" s="97"/>
      <c r="E47" s="95"/>
    </row>
    <row r="48" spans="3:5" x14ac:dyDescent="0.25">
      <c r="C48" s="95"/>
      <c r="D48" s="97"/>
      <c r="E48" s="95"/>
    </row>
    <row r="49" spans="3:5" x14ac:dyDescent="0.25">
      <c r="C49" s="95"/>
      <c r="D49" s="97"/>
      <c r="E49" s="95"/>
    </row>
    <row r="50" spans="3:5" x14ac:dyDescent="0.25">
      <c r="C50" s="95"/>
      <c r="D50" s="97"/>
      <c r="E50" s="95"/>
    </row>
    <row r="51" spans="3:5" x14ac:dyDescent="0.25">
      <c r="C51" s="95"/>
      <c r="D51" s="97"/>
      <c r="E51" s="95"/>
    </row>
    <row r="52" spans="3:5" x14ac:dyDescent="0.25">
      <c r="C52" s="95"/>
      <c r="D52" s="97"/>
      <c r="E52" s="95"/>
    </row>
    <row r="53" spans="3:5" x14ac:dyDescent="0.25">
      <c r="C53" s="95"/>
      <c r="D53" s="97"/>
      <c r="E53" s="95"/>
    </row>
    <row r="54" spans="3:5" x14ac:dyDescent="0.25">
      <c r="C54" s="95"/>
      <c r="D54" s="97"/>
      <c r="E54" s="95"/>
    </row>
    <row r="55" spans="3:5" x14ac:dyDescent="0.25">
      <c r="C55" s="95"/>
      <c r="D55" s="97"/>
      <c r="E55" s="95"/>
    </row>
    <row r="56" spans="3:5" x14ac:dyDescent="0.25">
      <c r="C56" s="95"/>
      <c r="D56" s="97"/>
      <c r="E56" s="95"/>
    </row>
    <row r="57" spans="3:5" x14ac:dyDescent="0.25">
      <c r="C57" s="95"/>
      <c r="D57" s="97"/>
      <c r="E57" s="95"/>
    </row>
    <row r="58" spans="3:5" x14ac:dyDescent="0.25">
      <c r="C58" s="95"/>
      <c r="D58" s="97"/>
      <c r="E58" s="95"/>
    </row>
    <row r="59" spans="3:5" x14ac:dyDescent="0.25">
      <c r="C59" s="95"/>
      <c r="D59" s="97"/>
      <c r="E59" s="95"/>
    </row>
    <row r="60" spans="3:5" x14ac:dyDescent="0.25">
      <c r="C60" s="95"/>
      <c r="D60" s="97"/>
      <c r="E60" s="95"/>
    </row>
    <row r="61" spans="3:5" x14ac:dyDescent="0.25">
      <c r="C61" s="95"/>
      <c r="D61" s="97"/>
      <c r="E61" s="95"/>
    </row>
    <row r="62" spans="3:5" x14ac:dyDescent="0.25">
      <c r="C62" s="95"/>
      <c r="D62" s="97"/>
      <c r="E62" s="95"/>
    </row>
    <row r="63" spans="3:5" x14ac:dyDescent="0.25">
      <c r="C63" s="95"/>
      <c r="D63" s="97"/>
      <c r="E63" s="95"/>
    </row>
    <row r="64" spans="3:5" x14ac:dyDescent="0.25">
      <c r="C64" s="95"/>
      <c r="D64" s="97"/>
      <c r="E64" s="95"/>
    </row>
    <row r="65" spans="3:5" x14ac:dyDescent="0.25">
      <c r="C65" s="95"/>
      <c r="D65" s="97"/>
      <c r="E65" s="95"/>
    </row>
    <row r="66" spans="3:5" x14ac:dyDescent="0.25">
      <c r="C66" s="95"/>
      <c r="D66" s="97"/>
      <c r="E66" s="95"/>
    </row>
    <row r="67" spans="3:5" x14ac:dyDescent="0.25">
      <c r="C67" s="95"/>
      <c r="D67" s="97"/>
      <c r="E67" s="95"/>
    </row>
    <row r="68" spans="3:5" x14ac:dyDescent="0.25">
      <c r="C68" s="95"/>
      <c r="D68" s="97"/>
      <c r="E68" s="95"/>
    </row>
    <row r="69" spans="3:5" x14ac:dyDescent="0.25">
      <c r="C69" s="95"/>
      <c r="D69" s="97"/>
      <c r="E69" s="95"/>
    </row>
    <row r="70" spans="3:5" x14ac:dyDescent="0.25">
      <c r="C70" s="95"/>
      <c r="D70" s="97"/>
      <c r="E70" s="95"/>
    </row>
    <row r="71" spans="3:5" x14ac:dyDescent="0.25">
      <c r="C71" s="95"/>
      <c r="D71" s="97"/>
      <c r="E71" s="95"/>
    </row>
    <row r="72" spans="3:5" x14ac:dyDescent="0.25">
      <c r="C72" s="95"/>
      <c r="D72" s="97"/>
      <c r="E72" s="95"/>
    </row>
    <row r="73" spans="3:5" x14ac:dyDescent="0.25">
      <c r="C73" s="95"/>
      <c r="D73" s="97"/>
      <c r="E73" s="95"/>
    </row>
    <row r="74" spans="3:5" x14ac:dyDescent="0.25">
      <c r="C74" s="95"/>
      <c r="D74" s="97"/>
      <c r="E74" s="95"/>
    </row>
    <row r="75" spans="3:5" x14ac:dyDescent="0.25">
      <c r="C75" s="95"/>
      <c r="D75" s="97"/>
      <c r="E75" s="95"/>
    </row>
    <row r="76" spans="3:5" x14ac:dyDescent="0.25">
      <c r="C76" s="95"/>
      <c r="D76" s="97"/>
      <c r="E76" s="95"/>
    </row>
    <row r="77" spans="3:5" x14ac:dyDescent="0.25">
      <c r="C77" s="95"/>
      <c r="D77" s="97"/>
      <c r="E77" s="95"/>
    </row>
    <row r="78" spans="3:5" x14ac:dyDescent="0.25">
      <c r="C78" s="95"/>
      <c r="D78" s="97"/>
      <c r="E78" s="95"/>
    </row>
    <row r="79" spans="3:5" x14ac:dyDescent="0.25">
      <c r="C79" s="95"/>
      <c r="D79" s="97"/>
      <c r="E79" s="95"/>
    </row>
    <row r="80" spans="3:5" x14ac:dyDescent="0.25">
      <c r="C80" s="95"/>
      <c r="D80" s="97"/>
      <c r="E80" s="95"/>
    </row>
    <row r="81" spans="3:5" x14ac:dyDescent="0.25">
      <c r="C81" s="95"/>
      <c r="D81" s="97"/>
      <c r="E81" s="95"/>
    </row>
    <row r="82" spans="3:5" x14ac:dyDescent="0.25">
      <c r="C82" s="95"/>
      <c r="D82" s="97"/>
      <c r="E82" s="95"/>
    </row>
    <row r="83" spans="3:5" x14ac:dyDescent="0.25">
      <c r="C83" s="95"/>
      <c r="D83" s="97"/>
      <c r="E83" s="95"/>
    </row>
    <row r="84" spans="3:5" x14ac:dyDescent="0.25">
      <c r="C84" s="95"/>
      <c r="D84" s="97"/>
      <c r="E84" s="95"/>
    </row>
    <row r="85" spans="3:5" x14ac:dyDescent="0.25">
      <c r="C85" s="95"/>
      <c r="D85" s="97"/>
      <c r="E85" s="95"/>
    </row>
    <row r="86" spans="3:5" x14ac:dyDescent="0.25">
      <c r="C86" s="95"/>
      <c r="D86" s="97"/>
      <c r="E86" s="95"/>
    </row>
    <row r="87" spans="3:5" x14ac:dyDescent="0.25">
      <c r="C87" s="95"/>
      <c r="D87" s="97"/>
      <c r="E87" s="95"/>
    </row>
    <row r="88" spans="3:5" x14ac:dyDescent="0.25">
      <c r="C88" s="95"/>
      <c r="D88" s="97"/>
      <c r="E88" s="95"/>
    </row>
    <row r="89" spans="3:5" x14ac:dyDescent="0.25">
      <c r="C89" s="95"/>
      <c r="D89" s="97"/>
      <c r="E89" s="95"/>
    </row>
    <row r="90" spans="3:5" x14ac:dyDescent="0.25">
      <c r="C90" s="95"/>
      <c r="D90" s="97"/>
      <c r="E90" s="95"/>
    </row>
    <row r="91" spans="3:5" x14ac:dyDescent="0.25">
      <c r="C91" s="95"/>
      <c r="D91" s="97"/>
      <c r="E91" s="95"/>
    </row>
    <row r="92" spans="3:5" x14ac:dyDescent="0.25">
      <c r="C92" s="95"/>
      <c r="D92" s="97"/>
      <c r="E92" s="95"/>
    </row>
    <row r="93" spans="3:5" x14ac:dyDescent="0.25">
      <c r="C93" s="95"/>
      <c r="D93" s="97"/>
      <c r="E93" s="95"/>
    </row>
    <row r="94" spans="3:5" x14ac:dyDescent="0.25">
      <c r="C94" s="95"/>
      <c r="D94" s="97"/>
      <c r="E94" s="95"/>
    </row>
    <row r="95" spans="3:5" x14ac:dyDescent="0.25">
      <c r="C95" s="95"/>
      <c r="D95" s="97"/>
      <c r="E95" s="95"/>
    </row>
    <row r="96" spans="3:5" x14ac:dyDescent="0.25">
      <c r="C96" s="95"/>
      <c r="D96" s="97"/>
      <c r="E96" s="95"/>
    </row>
    <row r="97" spans="3:81" x14ac:dyDescent="0.25">
      <c r="C97" s="95"/>
      <c r="D97" s="97"/>
      <c r="E97" s="95"/>
    </row>
    <row r="98" spans="3:81" x14ac:dyDescent="0.25">
      <c r="C98" s="95"/>
      <c r="D98" s="97"/>
      <c r="E98" s="95"/>
    </row>
    <row r="99" spans="3:81" x14ac:dyDescent="0.25">
      <c r="C99" s="95"/>
      <c r="D99" s="97"/>
      <c r="E99" s="95"/>
    </row>
    <row r="100" spans="3:81" x14ac:dyDescent="0.25">
      <c r="C100" s="95"/>
      <c r="D100" s="97"/>
      <c r="E100" s="95"/>
    </row>
    <row r="101" spans="3:81" x14ac:dyDescent="0.25">
      <c r="C101" s="95"/>
      <c r="D101" s="97"/>
      <c r="E101" s="95"/>
    </row>
    <row r="102" spans="3:81" x14ac:dyDescent="0.25">
      <c r="C102" s="95"/>
      <c r="D102" s="97"/>
      <c r="E102" s="95"/>
    </row>
    <row r="103" spans="3:81" x14ac:dyDescent="0.25">
      <c r="C103" s="95"/>
      <c r="D103" s="97"/>
      <c r="E103" s="95"/>
    </row>
    <row r="104" spans="3:81" x14ac:dyDescent="0.25">
      <c r="C104" s="95"/>
      <c r="D104" s="97"/>
      <c r="E104" s="95"/>
    </row>
    <row r="105" spans="3:81" x14ac:dyDescent="0.25">
      <c r="C105" s="95"/>
      <c r="D105" s="97"/>
      <c r="E105" s="95"/>
    </row>
    <row r="106" spans="3:81" x14ac:dyDescent="0.25">
      <c r="C106" s="95"/>
      <c r="D106" s="97"/>
      <c r="E106" s="95"/>
    </row>
    <row r="107" spans="3:81" x14ac:dyDescent="0.25">
      <c r="C107" s="95"/>
      <c r="D107" s="97"/>
      <c r="E107" s="95"/>
    </row>
    <row r="108" spans="3:81" x14ac:dyDescent="0.25">
      <c r="C108" s="95"/>
      <c r="D108" s="97"/>
      <c r="E108" s="95"/>
    </row>
    <row r="109" spans="3:81" x14ac:dyDescent="0.25">
      <c r="C109" s="95"/>
      <c r="D109" s="97"/>
      <c r="E109" s="95"/>
    </row>
    <row r="110" spans="3:81" x14ac:dyDescent="0.25">
      <c r="C110" s="95"/>
      <c r="D110" s="97"/>
      <c r="E110" s="95"/>
    </row>
    <row r="111" spans="3:81" x14ac:dyDescent="0.25">
      <c r="C111" s="95"/>
      <c r="D111" s="97"/>
      <c r="E111" s="95"/>
    </row>
    <row r="112" spans="3:81" x14ac:dyDescent="0.25">
      <c r="C112" s="95"/>
      <c r="D112" s="97"/>
      <c r="E112" s="95"/>
      <c r="CB112" s="294"/>
      <c r="CC112" s="293"/>
    </row>
    <row r="113" spans="3:5" x14ac:dyDescent="0.25">
      <c r="C113" s="95"/>
      <c r="D113" s="97"/>
      <c r="E113" s="95"/>
    </row>
    <row r="114" spans="3:5" x14ac:dyDescent="0.25">
      <c r="C114" s="95"/>
      <c r="D114" s="97"/>
      <c r="E114" s="95"/>
    </row>
    <row r="115" spans="3:5" x14ac:dyDescent="0.25">
      <c r="C115" s="95"/>
      <c r="D115" s="97"/>
      <c r="E115" s="95"/>
    </row>
    <row r="116" spans="3:5" x14ac:dyDescent="0.25">
      <c r="C116" s="95"/>
      <c r="D116" s="97"/>
      <c r="E116" s="95"/>
    </row>
    <row r="117" spans="3:5" x14ac:dyDescent="0.25">
      <c r="C117" s="95"/>
      <c r="D117" s="97"/>
      <c r="E117" s="95"/>
    </row>
    <row r="118" spans="3:5" x14ac:dyDescent="0.25">
      <c r="C118" s="95"/>
      <c r="D118" s="97"/>
      <c r="E118" s="95"/>
    </row>
    <row r="119" spans="3:5" x14ac:dyDescent="0.25">
      <c r="C119" s="95"/>
      <c r="D119" s="97"/>
      <c r="E119" s="95"/>
    </row>
    <row r="120" spans="3:5" x14ac:dyDescent="0.25">
      <c r="C120" s="95"/>
      <c r="D120" s="97"/>
      <c r="E120" s="95"/>
    </row>
    <row r="121" spans="3:5" x14ac:dyDescent="0.25">
      <c r="C121" s="95"/>
      <c r="D121" s="97"/>
      <c r="E121" s="95"/>
    </row>
    <row r="122" spans="3:5" x14ac:dyDescent="0.25">
      <c r="C122" s="95"/>
      <c r="D122" s="97"/>
      <c r="E122" s="95"/>
    </row>
    <row r="123" spans="3:5" x14ac:dyDescent="0.25">
      <c r="C123" s="95"/>
      <c r="D123" s="97"/>
      <c r="E123" s="95"/>
    </row>
    <row r="124" spans="3:5" x14ac:dyDescent="0.25">
      <c r="C124" s="95"/>
      <c r="D124" s="97"/>
      <c r="E124" s="95"/>
    </row>
    <row r="125" spans="3:5" x14ac:dyDescent="0.25">
      <c r="C125" s="95"/>
      <c r="D125" s="97"/>
      <c r="E125" s="95"/>
    </row>
    <row r="126" spans="3:5" x14ac:dyDescent="0.25">
      <c r="C126" s="95"/>
      <c r="D126" s="97"/>
      <c r="E126" s="95"/>
    </row>
    <row r="127" spans="3:5" x14ac:dyDescent="0.25">
      <c r="C127" s="95"/>
      <c r="D127" s="97"/>
      <c r="E127" s="95"/>
    </row>
    <row r="128" spans="3:5" x14ac:dyDescent="0.25">
      <c r="C128" s="95"/>
      <c r="D128" s="97"/>
      <c r="E128" s="95"/>
    </row>
    <row r="129" spans="3:5" x14ac:dyDescent="0.25">
      <c r="C129" s="95"/>
      <c r="D129" s="97"/>
      <c r="E129" s="95"/>
    </row>
    <row r="130" spans="3:5" x14ac:dyDescent="0.25">
      <c r="C130" s="95"/>
      <c r="D130" s="97"/>
      <c r="E130" s="95"/>
    </row>
    <row r="131" spans="3:5" x14ac:dyDescent="0.25">
      <c r="C131" s="95"/>
      <c r="D131" s="97"/>
      <c r="E131" s="95"/>
    </row>
    <row r="132" spans="3:5" x14ac:dyDescent="0.25">
      <c r="C132" s="95"/>
      <c r="D132" s="97"/>
      <c r="E132" s="95"/>
    </row>
    <row r="133" spans="3:5" x14ac:dyDescent="0.25">
      <c r="C133" s="95"/>
      <c r="D133" s="97"/>
      <c r="E133" s="95"/>
    </row>
    <row r="134" spans="3:5" x14ac:dyDescent="0.25">
      <c r="C134" s="95"/>
      <c r="D134" s="97"/>
      <c r="E134" s="95"/>
    </row>
    <row r="135" spans="3:5" x14ac:dyDescent="0.25">
      <c r="C135" s="95"/>
      <c r="D135" s="97"/>
      <c r="E135" s="95"/>
    </row>
    <row r="136" spans="3:5" x14ac:dyDescent="0.25">
      <c r="C136" s="95"/>
      <c r="D136" s="97"/>
      <c r="E136" s="95"/>
    </row>
    <row r="137" spans="3:5" x14ac:dyDescent="0.25">
      <c r="C137" s="95"/>
      <c r="D137" s="97"/>
      <c r="E137" s="95"/>
    </row>
    <row r="138" spans="3:5" x14ac:dyDescent="0.25">
      <c r="C138" s="95"/>
      <c r="D138" s="97"/>
      <c r="E138" s="95"/>
    </row>
    <row r="139" spans="3:5" x14ac:dyDescent="0.25">
      <c r="C139" s="95"/>
      <c r="D139" s="97"/>
      <c r="E139" s="95"/>
    </row>
    <row r="140" spans="3:5" x14ac:dyDescent="0.25">
      <c r="C140" s="95"/>
      <c r="D140" s="97"/>
      <c r="E140" s="95"/>
    </row>
    <row r="141" spans="3:5" x14ac:dyDescent="0.25">
      <c r="C141" s="95"/>
      <c r="D141" s="97"/>
      <c r="E141" s="95"/>
    </row>
    <row r="142" spans="3:5" x14ac:dyDescent="0.25">
      <c r="C142" s="95"/>
      <c r="D142" s="97"/>
      <c r="E142" s="95"/>
    </row>
    <row r="143" spans="3:5" x14ac:dyDescent="0.25">
      <c r="C143" s="95"/>
      <c r="D143" s="97"/>
      <c r="E143" s="95"/>
    </row>
    <row r="144" spans="3:5" x14ac:dyDescent="0.25">
      <c r="C144" s="95"/>
      <c r="D144" s="97"/>
      <c r="E144" s="95"/>
    </row>
    <row r="145" spans="3:5" x14ac:dyDescent="0.25">
      <c r="C145" s="95"/>
      <c r="D145" s="97"/>
      <c r="E145" s="95"/>
    </row>
    <row r="146" spans="3:5" x14ac:dyDescent="0.25">
      <c r="C146" s="95"/>
      <c r="D146" s="97"/>
      <c r="E146" s="95"/>
    </row>
    <row r="147" spans="3:5" x14ac:dyDescent="0.25">
      <c r="C147" s="95"/>
      <c r="D147" s="97"/>
      <c r="E147" s="95"/>
    </row>
    <row r="148" spans="3:5" x14ac:dyDescent="0.25">
      <c r="C148" s="95"/>
      <c r="D148" s="97"/>
      <c r="E148" s="95"/>
    </row>
    <row r="149" spans="3:5" x14ac:dyDescent="0.25">
      <c r="C149" s="95"/>
      <c r="D149" s="97"/>
      <c r="E149" s="95"/>
    </row>
    <row r="150" spans="3:5" x14ac:dyDescent="0.25">
      <c r="C150" s="95"/>
      <c r="D150" s="97"/>
      <c r="E150" s="95"/>
    </row>
    <row r="151" spans="3:5" x14ac:dyDescent="0.25">
      <c r="C151" s="95"/>
      <c r="D151" s="97"/>
      <c r="E151" s="95"/>
    </row>
    <row r="152" spans="3:5" x14ac:dyDescent="0.25">
      <c r="C152" s="95"/>
      <c r="D152" s="97"/>
      <c r="E152" s="95"/>
    </row>
    <row r="153" spans="3:5" x14ac:dyDescent="0.25">
      <c r="C153" s="95"/>
      <c r="D153" s="97"/>
      <c r="E153" s="95"/>
    </row>
    <row r="154" spans="3:5" x14ac:dyDescent="0.25">
      <c r="C154" s="95"/>
      <c r="D154" s="97"/>
      <c r="E154" s="95"/>
    </row>
    <row r="155" spans="3:5" x14ac:dyDescent="0.25">
      <c r="C155" s="95"/>
      <c r="D155" s="97"/>
      <c r="E155" s="95"/>
    </row>
    <row r="156" spans="3:5" x14ac:dyDescent="0.25">
      <c r="C156" s="95"/>
      <c r="D156" s="97"/>
      <c r="E156" s="95"/>
    </row>
    <row r="157" spans="3:5" x14ac:dyDescent="0.25">
      <c r="C157" s="95"/>
      <c r="D157" s="97"/>
      <c r="E157" s="95"/>
    </row>
    <row r="158" spans="3:5" x14ac:dyDescent="0.25">
      <c r="C158" s="95"/>
      <c r="D158" s="97"/>
      <c r="E158" s="95"/>
    </row>
    <row r="159" spans="3:5" x14ac:dyDescent="0.25">
      <c r="C159" s="95"/>
      <c r="D159" s="97"/>
      <c r="E159" s="95"/>
    </row>
    <row r="160" spans="3:5" x14ac:dyDescent="0.25">
      <c r="C160" s="95"/>
      <c r="D160" s="97"/>
      <c r="E160" s="95"/>
    </row>
    <row r="161" spans="3:5" x14ac:dyDescent="0.25">
      <c r="C161" s="95"/>
      <c r="D161" s="97"/>
      <c r="E161" s="95"/>
    </row>
    <row r="162" spans="3:5" x14ac:dyDescent="0.25">
      <c r="C162" s="95"/>
      <c r="D162" s="97"/>
      <c r="E162" s="95"/>
    </row>
    <row r="163" spans="3:5" x14ac:dyDescent="0.25">
      <c r="C163" s="95"/>
      <c r="D163" s="97"/>
      <c r="E163" s="95"/>
    </row>
    <row r="164" spans="3:5" x14ac:dyDescent="0.25">
      <c r="C164" s="95"/>
      <c r="D164" s="97"/>
      <c r="E164" s="95"/>
    </row>
    <row r="165" spans="3:5" x14ac:dyDescent="0.25">
      <c r="C165" s="95"/>
      <c r="D165" s="97"/>
      <c r="E165" s="95"/>
    </row>
    <row r="166" spans="3:5" x14ac:dyDescent="0.25">
      <c r="C166" s="95"/>
      <c r="D166" s="97"/>
      <c r="E166" s="95"/>
    </row>
    <row r="167" spans="3:5" x14ac:dyDescent="0.25">
      <c r="C167" s="95"/>
      <c r="D167" s="97"/>
      <c r="E167" s="95"/>
    </row>
    <row r="168" spans="3:5" x14ac:dyDescent="0.25">
      <c r="C168" s="95"/>
      <c r="D168" s="97"/>
      <c r="E168" s="95"/>
    </row>
    <row r="169" spans="3:5" x14ac:dyDescent="0.25">
      <c r="C169" s="95"/>
      <c r="D169" s="97"/>
      <c r="E169" s="95"/>
    </row>
    <row r="170" spans="3:5" x14ac:dyDescent="0.25">
      <c r="C170" s="95"/>
      <c r="D170" s="97"/>
      <c r="E170" s="95"/>
    </row>
    <row r="171" spans="3:5" x14ac:dyDescent="0.25">
      <c r="C171" s="95"/>
      <c r="D171" s="97"/>
      <c r="E171" s="95"/>
    </row>
    <row r="172" spans="3:5" x14ac:dyDescent="0.25">
      <c r="C172" s="95"/>
      <c r="D172" s="97"/>
      <c r="E172" s="95"/>
    </row>
    <row r="173" spans="3:5" x14ac:dyDescent="0.25">
      <c r="C173" s="95"/>
      <c r="D173" s="97"/>
      <c r="E173" s="95"/>
    </row>
    <row r="174" spans="3:5" x14ac:dyDescent="0.25">
      <c r="C174" s="95"/>
      <c r="D174" s="97"/>
      <c r="E174" s="95"/>
    </row>
    <row r="175" spans="3:5" x14ac:dyDescent="0.25">
      <c r="C175" s="95"/>
      <c r="D175" s="97"/>
      <c r="E175" s="95"/>
    </row>
    <row r="176" spans="3:5" x14ac:dyDescent="0.25">
      <c r="C176" s="95"/>
      <c r="D176" s="97"/>
      <c r="E176" s="95"/>
    </row>
    <row r="177" spans="3:5" x14ac:dyDescent="0.25">
      <c r="C177" s="95"/>
      <c r="D177" s="97"/>
      <c r="E177" s="95"/>
    </row>
    <row r="178" spans="3:5" x14ac:dyDescent="0.25">
      <c r="C178" s="95"/>
      <c r="D178" s="97"/>
      <c r="E178" s="95"/>
    </row>
    <row r="179" spans="3:5" x14ac:dyDescent="0.25">
      <c r="C179" s="95"/>
      <c r="D179" s="97"/>
      <c r="E179" s="95"/>
    </row>
    <row r="180" spans="3:5" x14ac:dyDescent="0.25">
      <c r="C180" s="95"/>
      <c r="D180" s="97"/>
      <c r="E180" s="95"/>
    </row>
    <row r="181" spans="3:5" x14ac:dyDescent="0.25">
      <c r="C181" s="95"/>
      <c r="D181" s="97"/>
      <c r="E181" s="95"/>
    </row>
    <row r="182" spans="3:5" x14ac:dyDescent="0.25">
      <c r="C182" s="95"/>
      <c r="D182" s="97"/>
      <c r="E182" s="95"/>
    </row>
    <row r="183" spans="3:5" x14ac:dyDescent="0.25">
      <c r="C183" s="95"/>
      <c r="D183" s="97"/>
      <c r="E183" s="95"/>
    </row>
    <row r="184" spans="3:5" x14ac:dyDescent="0.25">
      <c r="C184" s="95"/>
      <c r="D184" s="97"/>
      <c r="E184" s="95"/>
    </row>
    <row r="185" spans="3:5" x14ac:dyDescent="0.25">
      <c r="C185" s="95"/>
      <c r="D185" s="97"/>
      <c r="E185" s="95"/>
    </row>
    <row r="186" spans="3:5" x14ac:dyDescent="0.25">
      <c r="C186" s="95"/>
      <c r="D186" s="97"/>
      <c r="E186" s="95"/>
    </row>
    <row r="187" spans="3:5" x14ac:dyDescent="0.25">
      <c r="C187" s="95"/>
      <c r="D187" s="97"/>
      <c r="E187" s="95"/>
    </row>
    <row r="188" spans="3:5" x14ac:dyDescent="0.25">
      <c r="C188" s="95"/>
      <c r="D188" s="97"/>
      <c r="E188" s="95"/>
    </row>
    <row r="189" spans="3:5" x14ac:dyDescent="0.25">
      <c r="C189" s="95"/>
      <c r="D189" s="97"/>
      <c r="E189" s="95"/>
    </row>
    <row r="190" spans="3:5" x14ac:dyDescent="0.25">
      <c r="C190" s="95"/>
      <c r="D190" s="97"/>
      <c r="E190" s="95"/>
    </row>
    <row r="191" spans="3:5" x14ac:dyDescent="0.25">
      <c r="C191" s="95"/>
      <c r="D191" s="97"/>
      <c r="E191" s="95"/>
    </row>
    <row r="192" spans="3:5" x14ac:dyDescent="0.25">
      <c r="C192" s="95"/>
      <c r="D192" s="97"/>
      <c r="E192" s="95"/>
    </row>
    <row r="193" spans="3:5" x14ac:dyDescent="0.25">
      <c r="C193" s="95"/>
      <c r="D193" s="97"/>
      <c r="E193" s="95"/>
    </row>
    <row r="194" spans="3:5" x14ac:dyDescent="0.25">
      <c r="C194" s="95"/>
      <c r="D194" s="97"/>
      <c r="E194" s="95"/>
    </row>
    <row r="195" spans="3:5" x14ac:dyDescent="0.25">
      <c r="C195" s="95"/>
      <c r="D195" s="97"/>
      <c r="E195" s="95"/>
    </row>
    <row r="196" spans="3:5" x14ac:dyDescent="0.25">
      <c r="C196" s="95"/>
      <c r="D196" s="97"/>
      <c r="E196" s="95"/>
    </row>
    <row r="197" spans="3:5" x14ac:dyDescent="0.25">
      <c r="C197" s="95"/>
      <c r="D197" s="97"/>
      <c r="E197" s="95"/>
    </row>
    <row r="198" spans="3:5" x14ac:dyDescent="0.25">
      <c r="C198" s="95"/>
      <c r="D198" s="97"/>
      <c r="E198" s="95"/>
    </row>
    <row r="199" spans="3:5" x14ac:dyDescent="0.25">
      <c r="C199" s="95"/>
      <c r="D199" s="97"/>
      <c r="E199" s="95"/>
    </row>
    <row r="200" spans="3:5" x14ac:dyDescent="0.25">
      <c r="C200" s="95"/>
      <c r="D200" s="97"/>
      <c r="E200" s="95"/>
    </row>
    <row r="201" spans="3:5" x14ac:dyDescent="0.25">
      <c r="C201" s="95"/>
      <c r="D201" s="97"/>
      <c r="E201" s="95"/>
    </row>
    <row r="202" spans="3:5" x14ac:dyDescent="0.25">
      <c r="C202" s="95"/>
      <c r="D202" s="97"/>
      <c r="E202" s="95"/>
    </row>
    <row r="203" spans="3:5" x14ac:dyDescent="0.25">
      <c r="C203" s="95"/>
      <c r="D203" s="97"/>
      <c r="E203" s="95"/>
    </row>
    <row r="204" spans="3:5" x14ac:dyDescent="0.25">
      <c r="C204" s="95"/>
      <c r="D204" s="97"/>
      <c r="E204" s="95"/>
    </row>
    <row r="205" spans="3:5" x14ac:dyDescent="0.25">
      <c r="C205" s="95"/>
      <c r="D205" s="97"/>
      <c r="E205" s="95"/>
    </row>
    <row r="206" spans="3:5" x14ac:dyDescent="0.25">
      <c r="C206" s="95"/>
      <c r="D206" s="97"/>
      <c r="E206" s="95"/>
    </row>
    <row r="207" spans="3:5" x14ac:dyDescent="0.25">
      <c r="C207" s="95"/>
      <c r="D207" s="97"/>
      <c r="E207" s="95"/>
    </row>
    <row r="208" spans="3:5" x14ac:dyDescent="0.25">
      <c r="C208" s="95"/>
      <c r="D208" s="97"/>
      <c r="E208" s="95"/>
    </row>
    <row r="209" spans="3:5" x14ac:dyDescent="0.25">
      <c r="C209" s="95"/>
      <c r="D209" s="97"/>
      <c r="E209" s="95"/>
    </row>
    <row r="210" spans="3:5" x14ac:dyDescent="0.25">
      <c r="C210" s="95"/>
      <c r="D210" s="97"/>
      <c r="E210" s="95"/>
    </row>
    <row r="211" spans="3:5" x14ac:dyDescent="0.25">
      <c r="C211" s="95"/>
      <c r="D211" s="97"/>
      <c r="E211" s="95"/>
    </row>
    <row r="212" spans="3:5" x14ac:dyDescent="0.25">
      <c r="C212" s="95"/>
      <c r="D212" s="97"/>
      <c r="E212" s="95"/>
    </row>
    <row r="213" spans="3:5" x14ac:dyDescent="0.25">
      <c r="C213" s="95"/>
      <c r="D213" s="97"/>
      <c r="E213" s="95"/>
    </row>
    <row r="214" spans="3:5" x14ac:dyDescent="0.25">
      <c r="C214" s="95"/>
      <c r="D214" s="97"/>
      <c r="E214" s="95"/>
    </row>
    <row r="215" spans="3:5" x14ac:dyDescent="0.25">
      <c r="C215" s="95"/>
      <c r="D215" s="97"/>
      <c r="E215" s="95"/>
    </row>
    <row r="216" spans="3:5" x14ac:dyDescent="0.25">
      <c r="C216" s="95"/>
      <c r="D216" s="97"/>
      <c r="E216" s="95"/>
    </row>
    <row r="217" spans="3:5" x14ac:dyDescent="0.25">
      <c r="C217" s="95"/>
      <c r="D217" s="97"/>
      <c r="E217" s="95"/>
    </row>
    <row r="218" spans="3:5" x14ac:dyDescent="0.25">
      <c r="C218" s="95"/>
      <c r="D218" s="97"/>
      <c r="E218" s="95"/>
    </row>
    <row r="219" spans="3:5" x14ac:dyDescent="0.25">
      <c r="C219" s="95"/>
      <c r="D219" s="97"/>
      <c r="E219" s="95"/>
    </row>
    <row r="220" spans="3:5" x14ac:dyDescent="0.25">
      <c r="C220" s="95"/>
      <c r="D220" s="97"/>
      <c r="E220" s="95"/>
    </row>
    <row r="221" spans="3:5" x14ac:dyDescent="0.25">
      <c r="C221" s="95"/>
      <c r="D221" s="97"/>
      <c r="E221" s="95"/>
    </row>
    <row r="222" spans="3:5" x14ac:dyDescent="0.25">
      <c r="C222" s="95"/>
      <c r="D222" s="97"/>
      <c r="E222" s="95"/>
    </row>
    <row r="223" spans="3:5" x14ac:dyDescent="0.25">
      <c r="C223" s="95"/>
      <c r="D223" s="97"/>
      <c r="E223" s="95"/>
    </row>
    <row r="224" spans="3:5" x14ac:dyDescent="0.25">
      <c r="C224" s="95"/>
      <c r="D224" s="97"/>
      <c r="E224" s="95"/>
    </row>
    <row r="225" spans="3:5" x14ac:dyDescent="0.25">
      <c r="C225" s="95"/>
      <c r="D225" s="97"/>
      <c r="E225" s="95"/>
    </row>
    <row r="226" spans="3:5" x14ac:dyDescent="0.25">
      <c r="C226" s="95"/>
      <c r="D226" s="97"/>
      <c r="E226" s="95"/>
    </row>
    <row r="227" spans="3:5" x14ac:dyDescent="0.25">
      <c r="C227" s="95"/>
      <c r="D227" s="97"/>
      <c r="E227" s="95"/>
    </row>
    <row r="228" spans="3:5" x14ac:dyDescent="0.25">
      <c r="C228" s="95"/>
      <c r="D228" s="97"/>
      <c r="E228" s="95"/>
    </row>
    <row r="229" spans="3:5" x14ac:dyDescent="0.25">
      <c r="C229" s="95"/>
      <c r="D229" s="97"/>
      <c r="E229" s="95"/>
    </row>
    <row r="230" spans="3:5" x14ac:dyDescent="0.25">
      <c r="C230" s="95"/>
      <c r="D230" s="97"/>
      <c r="E230" s="95"/>
    </row>
    <row r="231" spans="3:5" x14ac:dyDescent="0.25">
      <c r="C231" s="95"/>
      <c r="D231" s="97"/>
      <c r="E231" s="95"/>
    </row>
    <row r="232" spans="3:5" x14ac:dyDescent="0.25">
      <c r="C232" s="95"/>
      <c r="D232" s="97"/>
      <c r="E232" s="95"/>
    </row>
    <row r="233" spans="3:5" x14ac:dyDescent="0.25">
      <c r="C233" s="95"/>
      <c r="D233" s="97"/>
      <c r="E233" s="95"/>
    </row>
    <row r="234" spans="3:5" x14ac:dyDescent="0.25">
      <c r="C234" s="95"/>
      <c r="D234" s="97"/>
      <c r="E234" s="95"/>
    </row>
    <row r="235" spans="3:5" x14ac:dyDescent="0.25">
      <c r="C235" s="95"/>
      <c r="D235" s="97"/>
      <c r="E235" s="95"/>
    </row>
    <row r="236" spans="3:5" x14ac:dyDescent="0.25">
      <c r="C236" s="95"/>
      <c r="D236" s="97"/>
      <c r="E236" s="95"/>
    </row>
    <row r="237" spans="3:5" x14ac:dyDescent="0.25">
      <c r="C237" s="95"/>
      <c r="D237" s="97"/>
      <c r="E237" s="95"/>
    </row>
    <row r="238" spans="3:5" x14ac:dyDescent="0.25">
      <c r="C238" s="95"/>
      <c r="D238" s="97"/>
      <c r="E238" s="95"/>
    </row>
    <row r="239" spans="3:5" x14ac:dyDescent="0.25">
      <c r="C239" s="95"/>
      <c r="D239" s="97"/>
      <c r="E239" s="95"/>
    </row>
    <row r="240" spans="3:5" x14ac:dyDescent="0.25">
      <c r="C240" s="95"/>
      <c r="D240" s="97"/>
      <c r="E240" s="95"/>
    </row>
    <row r="241" spans="3:5" x14ac:dyDescent="0.25">
      <c r="C241" s="95"/>
      <c r="D241" s="97"/>
      <c r="E241" s="95"/>
    </row>
    <row r="242" spans="3:5" x14ac:dyDescent="0.25">
      <c r="C242" s="95"/>
      <c r="D242" s="97"/>
      <c r="E242" s="95"/>
    </row>
    <row r="243" spans="3:5" x14ac:dyDescent="0.25">
      <c r="C243" s="95"/>
      <c r="D243" s="97"/>
      <c r="E243" s="95"/>
    </row>
    <row r="244" spans="3:5" x14ac:dyDescent="0.25">
      <c r="C244" s="95"/>
      <c r="D244" s="97"/>
      <c r="E244" s="95"/>
    </row>
    <row r="245" spans="3:5" x14ac:dyDescent="0.25">
      <c r="C245" s="95"/>
      <c r="D245" s="97"/>
      <c r="E245" s="95"/>
    </row>
    <row r="246" spans="3:5" x14ac:dyDescent="0.25">
      <c r="C246" s="95"/>
      <c r="D246" s="97"/>
      <c r="E246" s="95"/>
    </row>
    <row r="247" spans="3:5" x14ac:dyDescent="0.25">
      <c r="C247" s="95"/>
      <c r="D247" s="97"/>
      <c r="E247" s="95"/>
    </row>
    <row r="248" spans="3:5" x14ac:dyDescent="0.25">
      <c r="C248" s="95"/>
      <c r="D248" s="97"/>
      <c r="E248" s="95"/>
    </row>
    <row r="249" spans="3:5" x14ac:dyDescent="0.25">
      <c r="C249" s="95"/>
      <c r="D249" s="97"/>
      <c r="E249" s="95"/>
    </row>
    <row r="250" spans="3:5" x14ac:dyDescent="0.25">
      <c r="C250" s="95"/>
      <c r="D250" s="97"/>
      <c r="E250" s="95"/>
    </row>
    <row r="251" spans="3:5" x14ac:dyDescent="0.25">
      <c r="C251" s="95"/>
      <c r="D251" s="97"/>
      <c r="E251" s="95"/>
    </row>
    <row r="252" spans="3:5" x14ac:dyDescent="0.25">
      <c r="C252" s="95"/>
      <c r="D252" s="97"/>
      <c r="E252" s="95"/>
    </row>
    <row r="253" spans="3:5" x14ac:dyDescent="0.25">
      <c r="C253" s="95"/>
      <c r="D253" s="97"/>
      <c r="E253" s="95"/>
    </row>
    <row r="254" spans="3:5" x14ac:dyDescent="0.25">
      <c r="C254" s="95"/>
      <c r="D254" s="97"/>
      <c r="E254" s="95"/>
    </row>
    <row r="255" spans="3:5" x14ac:dyDescent="0.25">
      <c r="C255" s="95"/>
      <c r="D255" s="97"/>
      <c r="E255" s="95"/>
    </row>
    <row r="256" spans="3:5" x14ac:dyDescent="0.25">
      <c r="C256" s="95"/>
      <c r="D256" s="97"/>
      <c r="E256" s="95"/>
    </row>
    <row r="257" spans="3:5" x14ac:dyDescent="0.25">
      <c r="C257" s="95"/>
      <c r="D257" s="97"/>
      <c r="E257" s="95"/>
    </row>
    <row r="258" spans="3:5" x14ac:dyDescent="0.25">
      <c r="C258" s="95"/>
      <c r="D258" s="97"/>
      <c r="E258" s="95"/>
    </row>
    <row r="259" spans="3:5" x14ac:dyDescent="0.25">
      <c r="C259" s="95"/>
      <c r="D259" s="97"/>
      <c r="E259" s="95"/>
    </row>
    <row r="260" spans="3:5" x14ac:dyDescent="0.25">
      <c r="C260" s="95"/>
      <c r="D260" s="97"/>
      <c r="E260" s="95"/>
    </row>
    <row r="261" spans="3:5" x14ac:dyDescent="0.25">
      <c r="C261" s="95"/>
      <c r="D261" s="97"/>
      <c r="E261" s="95"/>
    </row>
    <row r="262" spans="3:5" x14ac:dyDescent="0.25">
      <c r="C262" s="95"/>
      <c r="D262" s="97"/>
      <c r="E262" s="95"/>
    </row>
    <row r="263" spans="3:5" x14ac:dyDescent="0.25">
      <c r="C263" s="95"/>
      <c r="D263" s="97"/>
      <c r="E263" s="95"/>
    </row>
    <row r="264" spans="3:5" x14ac:dyDescent="0.25">
      <c r="C264" s="95"/>
      <c r="D264" s="97"/>
      <c r="E264" s="95"/>
    </row>
    <row r="265" spans="3:5" x14ac:dyDescent="0.25">
      <c r="C265" s="95"/>
      <c r="D265" s="97"/>
      <c r="E265" s="95"/>
    </row>
    <row r="266" spans="3:5" x14ac:dyDescent="0.25">
      <c r="C266" s="95"/>
      <c r="D266" s="97"/>
      <c r="E266" s="95"/>
    </row>
    <row r="267" spans="3:5" x14ac:dyDescent="0.25">
      <c r="C267" s="95"/>
      <c r="D267" s="97"/>
      <c r="E267" s="95"/>
    </row>
    <row r="268" spans="3:5" x14ac:dyDescent="0.25">
      <c r="C268" s="95"/>
      <c r="D268" s="97"/>
      <c r="E268" s="95"/>
    </row>
    <row r="269" spans="3:5" x14ac:dyDescent="0.25">
      <c r="C269" s="95"/>
      <c r="D269" s="97"/>
      <c r="E269" s="95"/>
    </row>
    <row r="270" spans="3:5" x14ac:dyDescent="0.25">
      <c r="C270" s="95"/>
      <c r="D270" s="97"/>
      <c r="E270" s="95"/>
    </row>
    <row r="271" spans="3:5" x14ac:dyDescent="0.25">
      <c r="C271" s="95"/>
      <c r="D271" s="97"/>
      <c r="E271" s="95"/>
    </row>
    <row r="272" spans="3:5" x14ac:dyDescent="0.25">
      <c r="C272" s="95"/>
      <c r="D272" s="97"/>
      <c r="E272" s="95"/>
    </row>
    <row r="273" spans="3:5" x14ac:dyDescent="0.25">
      <c r="C273" s="95"/>
      <c r="D273" s="97"/>
      <c r="E273" s="95"/>
    </row>
    <row r="274" spans="3:5" x14ac:dyDescent="0.25">
      <c r="C274" s="95"/>
      <c r="D274" s="97"/>
      <c r="E274" s="95"/>
    </row>
    <row r="275" spans="3:5" x14ac:dyDescent="0.25">
      <c r="C275" s="95"/>
      <c r="D275" s="97"/>
      <c r="E275" s="95"/>
    </row>
    <row r="276" spans="3:5" x14ac:dyDescent="0.25">
      <c r="C276" s="95"/>
      <c r="D276" s="97"/>
      <c r="E276" s="95"/>
    </row>
    <row r="277" spans="3:5" x14ac:dyDescent="0.25">
      <c r="C277" s="95"/>
      <c r="D277" s="97"/>
      <c r="E277" s="95"/>
    </row>
    <row r="278" spans="3:5" x14ac:dyDescent="0.25">
      <c r="C278" s="95"/>
      <c r="D278" s="97"/>
      <c r="E278" s="95"/>
    </row>
    <row r="279" spans="3:5" x14ac:dyDescent="0.25">
      <c r="C279" s="95"/>
      <c r="D279" s="97"/>
      <c r="E279" s="95"/>
    </row>
    <row r="280" spans="3:5" x14ac:dyDescent="0.25">
      <c r="C280" s="95"/>
      <c r="D280" s="97"/>
      <c r="E280" s="95"/>
    </row>
    <row r="281" spans="3:5" x14ac:dyDescent="0.25">
      <c r="C281" s="95"/>
      <c r="D281" s="97"/>
      <c r="E281" s="95"/>
    </row>
    <row r="282" spans="3:5" x14ac:dyDescent="0.25">
      <c r="C282" s="95"/>
      <c r="D282" s="97"/>
      <c r="E282" s="95"/>
    </row>
    <row r="283" spans="3:5" x14ac:dyDescent="0.25">
      <c r="C283" s="95"/>
      <c r="D283" s="97"/>
      <c r="E283" s="95"/>
    </row>
    <row r="284" spans="3:5" x14ac:dyDescent="0.25">
      <c r="C284" s="95"/>
      <c r="D284" s="97"/>
      <c r="E284" s="95"/>
    </row>
    <row r="285" spans="3:5" x14ac:dyDescent="0.25">
      <c r="C285" s="95"/>
      <c r="D285" s="97"/>
      <c r="E285" s="95"/>
    </row>
    <row r="286" spans="3:5" x14ac:dyDescent="0.25">
      <c r="C286" s="95"/>
      <c r="D286" s="97"/>
      <c r="E286" s="95"/>
    </row>
    <row r="287" spans="3:5" x14ac:dyDescent="0.25">
      <c r="C287" s="95"/>
      <c r="D287" s="97"/>
      <c r="E287" s="95"/>
    </row>
    <row r="288" spans="3:5" x14ac:dyDescent="0.25">
      <c r="C288" s="95"/>
      <c r="D288" s="97"/>
      <c r="E288" s="95"/>
    </row>
    <row r="289" spans="3:5" x14ac:dyDescent="0.25">
      <c r="C289" s="95"/>
      <c r="D289" s="97"/>
      <c r="E289" s="95"/>
    </row>
    <row r="290" spans="3:5" x14ac:dyDescent="0.25">
      <c r="C290" s="95"/>
      <c r="D290" s="97"/>
      <c r="E290" s="95"/>
    </row>
    <row r="291" spans="3:5" x14ac:dyDescent="0.25">
      <c r="C291" s="95"/>
      <c r="D291" s="97"/>
      <c r="E291" s="95"/>
    </row>
    <row r="292" spans="3:5" x14ac:dyDescent="0.25">
      <c r="C292" s="95"/>
      <c r="D292" s="97"/>
      <c r="E292" s="95"/>
    </row>
    <row r="293" spans="3:5" x14ac:dyDescent="0.25">
      <c r="C293" s="95"/>
      <c r="D293" s="97"/>
      <c r="E293" s="95"/>
    </row>
    <row r="294" spans="3:5" x14ac:dyDescent="0.25">
      <c r="C294" s="95"/>
      <c r="D294" s="97"/>
      <c r="E294" s="95"/>
    </row>
    <row r="295" spans="3:5" x14ac:dyDescent="0.25">
      <c r="C295" s="95"/>
      <c r="D295" s="97"/>
      <c r="E295" s="95"/>
    </row>
    <row r="296" spans="3:5" x14ac:dyDescent="0.25">
      <c r="C296" s="95"/>
      <c r="D296" s="97"/>
      <c r="E296" s="95"/>
    </row>
    <row r="297" spans="3:5" x14ac:dyDescent="0.25">
      <c r="C297" s="95"/>
      <c r="D297" s="97"/>
      <c r="E297" s="95"/>
    </row>
    <row r="298" spans="3:5" x14ac:dyDescent="0.25">
      <c r="C298" s="95"/>
      <c r="D298" s="97"/>
      <c r="E298" s="95"/>
    </row>
    <row r="299" spans="3:5" x14ac:dyDescent="0.25">
      <c r="C299" s="95"/>
      <c r="D299" s="97"/>
      <c r="E299" s="95"/>
    </row>
    <row r="300" spans="3:5" x14ac:dyDescent="0.25">
      <c r="C300" s="95"/>
      <c r="D300" s="97"/>
      <c r="E300" s="95"/>
    </row>
    <row r="301" spans="3:5" x14ac:dyDescent="0.25">
      <c r="C301" s="95"/>
      <c r="D301" s="97"/>
      <c r="E301" s="95"/>
    </row>
    <row r="302" spans="3:5" x14ac:dyDescent="0.25">
      <c r="C302" s="95"/>
      <c r="D302" s="97"/>
      <c r="E302" s="95"/>
    </row>
    <row r="303" spans="3:5" x14ac:dyDescent="0.25">
      <c r="C303" s="95"/>
      <c r="D303" s="97"/>
      <c r="E303" s="95"/>
    </row>
    <row r="304" spans="3:5" x14ac:dyDescent="0.25">
      <c r="C304" s="95"/>
      <c r="D304" s="97"/>
      <c r="E304" s="95"/>
    </row>
    <row r="305" spans="3:5" x14ac:dyDescent="0.25">
      <c r="C305" s="95"/>
      <c r="D305" s="97"/>
      <c r="E305" s="95"/>
    </row>
    <row r="306" spans="3:5" x14ac:dyDescent="0.25">
      <c r="C306" s="95"/>
      <c r="D306" s="97"/>
      <c r="E306" s="95"/>
    </row>
    <row r="307" spans="3:5" x14ac:dyDescent="0.25">
      <c r="C307" s="95"/>
      <c r="D307" s="97"/>
      <c r="E307" s="95"/>
    </row>
    <row r="308" spans="3:5" x14ac:dyDescent="0.25">
      <c r="C308" s="95"/>
      <c r="D308" s="97"/>
      <c r="E308" s="95"/>
    </row>
    <row r="309" spans="3:5" x14ac:dyDescent="0.25">
      <c r="C309" s="95"/>
      <c r="D309" s="97"/>
      <c r="E309" s="95"/>
    </row>
    <row r="310" spans="3:5" x14ac:dyDescent="0.25">
      <c r="C310" s="95"/>
      <c r="D310" s="97"/>
      <c r="E310" s="95"/>
    </row>
    <row r="311" spans="3:5" x14ac:dyDescent="0.25">
      <c r="C311" s="95"/>
      <c r="D311" s="97"/>
      <c r="E311" s="95"/>
    </row>
    <row r="312" spans="3:5" x14ac:dyDescent="0.25">
      <c r="C312" s="95"/>
      <c r="D312" s="97"/>
      <c r="E312" s="95"/>
    </row>
    <row r="313" spans="3:5" x14ac:dyDescent="0.25">
      <c r="C313" s="95"/>
      <c r="D313" s="97"/>
      <c r="E313" s="95"/>
    </row>
    <row r="314" spans="3:5" x14ac:dyDescent="0.25">
      <c r="C314" s="95"/>
      <c r="D314" s="97"/>
      <c r="E314" s="95"/>
    </row>
    <row r="315" spans="3:5" x14ac:dyDescent="0.25">
      <c r="C315" s="95"/>
      <c r="D315" s="97"/>
      <c r="E315" s="95"/>
    </row>
    <row r="316" spans="3:5" x14ac:dyDescent="0.25">
      <c r="C316" s="95"/>
      <c r="D316" s="97"/>
      <c r="E316" s="95"/>
    </row>
    <row r="317" spans="3:5" x14ac:dyDescent="0.25">
      <c r="C317" s="95"/>
      <c r="D317" s="97"/>
      <c r="E317" s="95"/>
    </row>
    <row r="318" spans="3:5" x14ac:dyDescent="0.25">
      <c r="C318" s="95"/>
      <c r="D318" s="97"/>
      <c r="E318" s="95"/>
    </row>
    <row r="319" spans="3:5" x14ac:dyDescent="0.25">
      <c r="C319" s="95"/>
      <c r="D319" s="97"/>
      <c r="E319" s="95"/>
    </row>
    <row r="320" spans="3:5" x14ac:dyDescent="0.25">
      <c r="C320" s="95"/>
      <c r="D320" s="97"/>
      <c r="E320" s="95"/>
    </row>
    <row r="321" spans="3:5" x14ac:dyDescent="0.25">
      <c r="C321" s="95"/>
      <c r="D321" s="97"/>
      <c r="E321" s="95"/>
    </row>
    <row r="322" spans="3:5" x14ac:dyDescent="0.25">
      <c r="C322" s="95"/>
      <c r="D322" s="97"/>
      <c r="E322" s="95"/>
    </row>
    <row r="323" spans="3:5" x14ac:dyDescent="0.25">
      <c r="C323" s="95"/>
      <c r="D323" s="97"/>
      <c r="E323" s="95"/>
    </row>
    <row r="324" spans="3:5" x14ac:dyDescent="0.25">
      <c r="C324" s="95"/>
      <c r="D324" s="97"/>
      <c r="E324" s="95"/>
    </row>
    <row r="325" spans="3:5" x14ac:dyDescent="0.25">
      <c r="C325" s="95"/>
      <c r="D325" s="97"/>
      <c r="E325" s="95"/>
    </row>
    <row r="326" spans="3:5" x14ac:dyDescent="0.25">
      <c r="C326" s="95"/>
      <c r="D326" s="97"/>
      <c r="E326" s="95"/>
    </row>
    <row r="327" spans="3:5" x14ac:dyDescent="0.25">
      <c r="C327" s="95"/>
      <c r="D327" s="97"/>
      <c r="E327" s="95"/>
    </row>
    <row r="328" spans="3:5" x14ac:dyDescent="0.25">
      <c r="C328" s="95"/>
      <c r="D328" s="97"/>
      <c r="E328" s="95"/>
    </row>
    <row r="329" spans="3:5" x14ac:dyDescent="0.25">
      <c r="C329" s="95"/>
      <c r="D329" s="97"/>
      <c r="E329" s="95"/>
    </row>
    <row r="330" spans="3:5" x14ac:dyDescent="0.25">
      <c r="C330" s="95"/>
      <c r="D330" s="97"/>
      <c r="E330" s="95"/>
    </row>
    <row r="331" spans="3:5" x14ac:dyDescent="0.25">
      <c r="C331" s="95"/>
      <c r="D331" s="97"/>
      <c r="E331" s="95"/>
    </row>
    <row r="332" spans="3:5" x14ac:dyDescent="0.25">
      <c r="C332" s="95"/>
      <c r="D332" s="97"/>
      <c r="E332" s="95"/>
    </row>
    <row r="333" spans="3:5" x14ac:dyDescent="0.25">
      <c r="C333" s="95"/>
      <c r="D333" s="97"/>
      <c r="E333" s="95"/>
    </row>
    <row r="334" spans="3:5" x14ac:dyDescent="0.25">
      <c r="C334" s="95"/>
      <c r="D334" s="97"/>
      <c r="E334" s="95"/>
    </row>
    <row r="335" spans="3:5" x14ac:dyDescent="0.25">
      <c r="C335" s="95"/>
      <c r="D335" s="97"/>
      <c r="E335" s="95"/>
    </row>
    <row r="336" spans="3:5" x14ac:dyDescent="0.25">
      <c r="C336" s="95"/>
      <c r="D336" s="97"/>
      <c r="E336" s="95"/>
    </row>
    <row r="337" spans="3:5" x14ac:dyDescent="0.25">
      <c r="C337" s="95"/>
      <c r="D337" s="97"/>
      <c r="E337" s="95"/>
    </row>
    <row r="338" spans="3:5" x14ac:dyDescent="0.25">
      <c r="C338" s="95"/>
      <c r="D338" s="97"/>
      <c r="E338" s="95"/>
    </row>
    <row r="339" spans="3:5" x14ac:dyDescent="0.25">
      <c r="C339" s="95"/>
      <c r="D339" s="97"/>
      <c r="E339" s="95"/>
    </row>
    <row r="340" spans="3:5" x14ac:dyDescent="0.25">
      <c r="C340" s="95"/>
      <c r="D340" s="97"/>
      <c r="E340" s="95"/>
    </row>
    <row r="341" spans="3:5" x14ac:dyDescent="0.25">
      <c r="C341" s="95"/>
      <c r="D341" s="97"/>
      <c r="E341" s="95"/>
    </row>
    <row r="342" spans="3:5" x14ac:dyDescent="0.25">
      <c r="C342" s="95"/>
      <c r="D342" s="97"/>
      <c r="E342" s="95"/>
    </row>
    <row r="343" spans="3:5" x14ac:dyDescent="0.25">
      <c r="C343" s="95"/>
      <c r="D343" s="97"/>
      <c r="E343" s="95"/>
    </row>
    <row r="344" spans="3:5" x14ac:dyDescent="0.25">
      <c r="C344" s="95"/>
      <c r="D344" s="97"/>
      <c r="E344" s="95"/>
    </row>
    <row r="345" spans="3:5" x14ac:dyDescent="0.25">
      <c r="C345" s="95"/>
      <c r="D345" s="97"/>
      <c r="E345" s="95"/>
    </row>
    <row r="346" spans="3:5" x14ac:dyDescent="0.25">
      <c r="C346" s="95"/>
      <c r="D346" s="97"/>
      <c r="E346" s="95"/>
    </row>
    <row r="347" spans="3:5" x14ac:dyDescent="0.25">
      <c r="C347" s="95"/>
      <c r="D347" s="97"/>
      <c r="E347" s="95"/>
    </row>
    <row r="348" spans="3:5" x14ac:dyDescent="0.25">
      <c r="C348" s="95"/>
      <c r="D348" s="97"/>
      <c r="E348" s="95"/>
    </row>
    <row r="349" spans="3:5" x14ac:dyDescent="0.25">
      <c r="C349" s="95"/>
      <c r="D349" s="97"/>
      <c r="E349" s="95"/>
    </row>
    <row r="350" spans="3:5" x14ac:dyDescent="0.25">
      <c r="C350" s="95"/>
      <c r="D350" s="97"/>
      <c r="E350" s="95"/>
    </row>
    <row r="351" spans="3:5" x14ac:dyDescent="0.25">
      <c r="C351" s="95"/>
      <c r="D351" s="97"/>
      <c r="E351" s="95"/>
    </row>
    <row r="352" spans="3:5" x14ac:dyDescent="0.25">
      <c r="C352" s="95"/>
      <c r="D352" s="97"/>
      <c r="E352" s="95"/>
    </row>
    <row r="353" spans="3:5" x14ac:dyDescent="0.25">
      <c r="C353" s="95"/>
      <c r="D353" s="97"/>
      <c r="E353" s="95"/>
    </row>
    <row r="354" spans="3:5" x14ac:dyDescent="0.25">
      <c r="C354" s="95"/>
      <c r="D354" s="97"/>
      <c r="E354" s="95"/>
    </row>
    <row r="355" spans="3:5" x14ac:dyDescent="0.25">
      <c r="C355" s="95"/>
      <c r="D355" s="97"/>
      <c r="E355" s="95"/>
    </row>
    <row r="356" spans="3:5" x14ac:dyDescent="0.25">
      <c r="C356" s="95"/>
      <c r="D356" s="97"/>
      <c r="E356" s="95"/>
    </row>
    <row r="357" spans="3:5" x14ac:dyDescent="0.25">
      <c r="C357" s="95"/>
      <c r="D357" s="97"/>
      <c r="E357" s="95"/>
    </row>
    <row r="358" spans="3:5" x14ac:dyDescent="0.25">
      <c r="C358" s="95"/>
      <c r="D358" s="97"/>
      <c r="E358" s="95"/>
    </row>
    <row r="359" spans="3:5" x14ac:dyDescent="0.25">
      <c r="C359" s="95"/>
      <c r="D359" s="97"/>
      <c r="E359" s="95"/>
    </row>
    <row r="360" spans="3:5" x14ac:dyDescent="0.25">
      <c r="C360" s="95"/>
      <c r="D360" s="97"/>
      <c r="E360" s="95"/>
    </row>
    <row r="361" spans="3:5" x14ac:dyDescent="0.25">
      <c r="C361" s="95"/>
      <c r="D361" s="97"/>
      <c r="E361" s="95"/>
    </row>
    <row r="362" spans="3:5" x14ac:dyDescent="0.25">
      <c r="C362" s="95"/>
      <c r="D362" s="97"/>
      <c r="E362" s="95"/>
    </row>
    <row r="363" spans="3:5" x14ac:dyDescent="0.25">
      <c r="C363" s="95"/>
      <c r="D363" s="97"/>
      <c r="E363" s="95"/>
    </row>
    <row r="364" spans="3:5" x14ac:dyDescent="0.25">
      <c r="C364" s="95"/>
      <c r="D364" s="97"/>
      <c r="E364" s="95"/>
    </row>
    <row r="365" spans="3:5" x14ac:dyDescent="0.25">
      <c r="C365" s="95"/>
      <c r="D365" s="97"/>
      <c r="E365" s="95"/>
    </row>
    <row r="366" spans="3:5" x14ac:dyDescent="0.25">
      <c r="C366" s="95"/>
      <c r="D366" s="97"/>
      <c r="E366" s="95"/>
    </row>
    <row r="367" spans="3:5" x14ac:dyDescent="0.25">
      <c r="C367" s="95"/>
      <c r="D367" s="97"/>
      <c r="E367" s="95"/>
    </row>
    <row r="368" spans="3:5" x14ac:dyDescent="0.25">
      <c r="C368" s="95"/>
      <c r="D368" s="97"/>
      <c r="E368" s="95"/>
    </row>
    <row r="369" spans="3:5" x14ac:dyDescent="0.25">
      <c r="C369" s="95"/>
      <c r="D369" s="97"/>
      <c r="E369" s="95"/>
    </row>
    <row r="370" spans="3:5" x14ac:dyDescent="0.25">
      <c r="C370" s="95"/>
      <c r="D370" s="97"/>
      <c r="E370" s="95"/>
    </row>
    <row r="371" spans="3:5" x14ac:dyDescent="0.25">
      <c r="C371" s="95"/>
      <c r="D371" s="97"/>
      <c r="E371" s="95"/>
    </row>
    <row r="372" spans="3:5" x14ac:dyDescent="0.25">
      <c r="C372" s="95"/>
      <c r="D372" s="97"/>
      <c r="E372" s="95"/>
    </row>
    <row r="373" spans="3:5" x14ac:dyDescent="0.25">
      <c r="C373" s="95"/>
      <c r="D373" s="97"/>
      <c r="E373" s="95"/>
    </row>
    <row r="374" spans="3:5" x14ac:dyDescent="0.25">
      <c r="C374" s="95"/>
      <c r="D374" s="97"/>
      <c r="E374" s="95"/>
    </row>
    <row r="375" spans="3:5" x14ac:dyDescent="0.25">
      <c r="C375" s="95"/>
      <c r="D375" s="97"/>
      <c r="E375" s="95"/>
    </row>
    <row r="376" spans="3:5" x14ac:dyDescent="0.25">
      <c r="C376" s="95"/>
      <c r="D376" s="97"/>
      <c r="E376" s="95"/>
    </row>
    <row r="377" spans="3:5" x14ac:dyDescent="0.25">
      <c r="C377" s="95"/>
      <c r="D377" s="97"/>
      <c r="E377" s="95"/>
    </row>
    <row r="378" spans="3:5" x14ac:dyDescent="0.25">
      <c r="C378" s="95"/>
      <c r="D378" s="97"/>
      <c r="E378" s="95"/>
    </row>
    <row r="379" spans="3:5" x14ac:dyDescent="0.25">
      <c r="C379" s="95"/>
      <c r="D379" s="97"/>
      <c r="E379" s="95"/>
    </row>
    <row r="380" spans="3:5" x14ac:dyDescent="0.25">
      <c r="C380" s="95"/>
      <c r="D380" s="97"/>
      <c r="E380" s="95"/>
    </row>
    <row r="381" spans="3:5" x14ac:dyDescent="0.25">
      <c r="C381" s="95"/>
      <c r="D381" s="97"/>
      <c r="E381" s="95"/>
    </row>
    <row r="382" spans="3:5" x14ac:dyDescent="0.25">
      <c r="C382" s="95"/>
      <c r="D382" s="97"/>
      <c r="E382" s="95"/>
    </row>
    <row r="383" spans="3:5" x14ac:dyDescent="0.25">
      <c r="C383" s="95"/>
      <c r="D383" s="97"/>
      <c r="E383" s="95"/>
    </row>
    <row r="384" spans="3:5" ht="15.75" thickBot="1" x14ac:dyDescent="0.3">
      <c r="C384" s="96"/>
      <c r="D384" s="98"/>
      <c r="E384" s="96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BA_Read_External_Workbook">
                <anchor moveWithCells="1" sizeWithCells="1">
                  <from>
                    <xdr:col>3</xdr:col>
                    <xdr:colOff>371475</xdr:colOff>
                    <xdr:row>0</xdr:row>
                    <xdr:rowOff>161925</xdr:rowOff>
                  </from>
                  <to>
                    <xdr:col>3</xdr:col>
                    <xdr:colOff>1809750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nPreviousSamples">
                <anchor moveWithCells="1" sizeWithCells="1">
                  <from>
                    <xdr:col>3</xdr:col>
                    <xdr:colOff>2047875</xdr:colOff>
                    <xdr:row>0</xdr:row>
                    <xdr:rowOff>161925</xdr:rowOff>
                  </from>
                  <to>
                    <xdr:col>3</xdr:col>
                    <xdr:colOff>3486150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6A67A"/>
  </sheetPr>
  <dimension ref="A1:ED2290"/>
  <sheetViews>
    <sheetView topLeftCell="BU1" workbookViewId="0">
      <selection activeCell="BV38" sqref="BV38"/>
    </sheetView>
  </sheetViews>
  <sheetFormatPr defaultRowHeight="15" x14ac:dyDescent="0.25"/>
  <cols>
    <col min="1" max="1" width="5.7109375" style="148" customWidth="1"/>
    <col min="2" max="2" width="25.28515625" customWidth="1"/>
    <col min="4" max="4" width="9.140625" customWidth="1"/>
    <col min="7" max="8" width="10" customWidth="1"/>
    <col min="9" max="9" width="10.28515625" customWidth="1"/>
    <col min="18" max="18" width="10.7109375" customWidth="1"/>
    <col min="19" max="19" width="11.5703125" customWidth="1"/>
    <col min="20" max="20" width="11.5703125" style="471" customWidth="1"/>
    <col min="21" max="21" width="11.5703125" style="472" customWidth="1"/>
    <col min="58" max="58" width="13.140625" customWidth="1"/>
    <col min="59" max="68" width="9.140625" style="148"/>
    <col min="69" max="69" width="11.42578125" style="148" customWidth="1"/>
    <col min="70" max="70" width="14.140625" style="148" customWidth="1"/>
    <col min="71" max="71" width="11.85546875" style="148" customWidth="1"/>
    <col min="72" max="72" width="13" style="148" customWidth="1"/>
    <col min="73" max="73" width="11.28515625" style="148" customWidth="1"/>
    <col min="74" max="83" width="9.140625" style="148"/>
    <col min="84" max="86" width="9.140625" style="169"/>
    <col min="87" max="91" width="9.140625" style="162"/>
    <col min="92" max="130" width="9.140625" style="148"/>
    <col min="131" max="131" width="17.85546875" style="148" customWidth="1"/>
    <col min="132" max="132" width="12.28515625" style="148" customWidth="1"/>
    <col min="133" max="133" width="12.42578125" style="148" customWidth="1"/>
    <col min="134" max="134" width="9.140625" style="164"/>
  </cols>
  <sheetData>
    <row r="1" spans="2:134" x14ac:dyDescent="0.25"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216"/>
      <c r="U1" s="216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</row>
    <row r="2" spans="2:134" x14ac:dyDescent="0.25"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216"/>
      <c r="U2" s="216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ED2" s="161"/>
    </row>
    <row r="3" spans="2:134" ht="15.75" thickBot="1" x14ac:dyDescent="0.3"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216"/>
      <c r="U3" s="216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</row>
    <row r="4" spans="2:134" s="148" customFormat="1" ht="15.75" thickBot="1" x14ac:dyDescent="0.3">
      <c r="B4" s="149" t="s">
        <v>211</v>
      </c>
      <c r="C4" s="254">
        <f>COUNT(C28:C2000)</f>
        <v>0</v>
      </c>
      <c r="T4" s="216"/>
      <c r="U4" s="216"/>
      <c r="AK4" s="148">
        <f>COUNT(AK28:AK2000)</f>
        <v>0</v>
      </c>
      <c r="AW4" s="148">
        <f t="shared" ref="AW4" si="0">COUNT(AW28:AW2000)</f>
        <v>0</v>
      </c>
      <c r="CF4" s="169"/>
      <c r="CG4" s="169"/>
      <c r="CH4" s="169"/>
      <c r="CI4" s="163"/>
      <c r="CJ4" s="163"/>
      <c r="CK4" s="163"/>
      <c r="CL4" s="163"/>
      <c r="CM4" s="163"/>
      <c r="CN4" s="5"/>
      <c r="CO4" s="5"/>
      <c r="CP4" s="5"/>
      <c r="CQ4" s="5"/>
      <c r="CR4" s="5"/>
      <c r="CS4" s="5"/>
      <c r="CT4" s="5"/>
      <c r="CU4" s="5"/>
      <c r="CV4" s="5"/>
      <c r="CW4" s="67"/>
      <c r="CX4" s="67"/>
      <c r="CY4" s="5"/>
      <c r="CZ4" s="5"/>
      <c r="ED4" s="166" t="s">
        <v>19</v>
      </c>
    </row>
    <row r="5" spans="2:134" s="148" customFormat="1" ht="15.75" thickBot="1" x14ac:dyDescent="0.3">
      <c r="C5" s="661" t="s">
        <v>89</v>
      </c>
      <c r="D5" s="662"/>
      <c r="E5" s="662"/>
      <c r="F5" s="662"/>
      <c r="G5" s="662"/>
      <c r="H5" s="662"/>
      <c r="I5" s="663"/>
      <c r="J5" s="664" t="s">
        <v>88</v>
      </c>
      <c r="K5" s="665"/>
      <c r="L5" s="665"/>
      <c r="M5" s="665"/>
      <c r="N5" s="666"/>
      <c r="O5" s="667" t="s">
        <v>59</v>
      </c>
      <c r="P5" s="668"/>
      <c r="Q5" s="669"/>
      <c r="R5" s="670" t="s">
        <v>74</v>
      </c>
      <c r="S5" s="671"/>
      <c r="T5" s="641" t="s">
        <v>205</v>
      </c>
      <c r="U5" s="642"/>
      <c r="V5" s="672" t="s">
        <v>86</v>
      </c>
      <c r="W5" s="673"/>
      <c r="X5" s="673"/>
      <c r="Y5" s="674"/>
      <c r="Z5" s="650" t="s">
        <v>153</v>
      </c>
      <c r="AA5" s="651"/>
      <c r="AB5" s="651"/>
      <c r="AC5" s="652"/>
      <c r="AD5" s="650" t="s">
        <v>154</v>
      </c>
      <c r="AE5" s="651"/>
      <c r="AF5" s="651"/>
      <c r="AG5" s="652"/>
      <c r="AH5" s="650" t="s">
        <v>188</v>
      </c>
      <c r="AI5" s="651"/>
      <c r="AJ5" s="652"/>
      <c r="AK5" s="656" t="s">
        <v>168</v>
      </c>
      <c r="AL5" s="657"/>
      <c r="AM5" s="657"/>
      <c r="AN5" s="657"/>
      <c r="AO5" s="657"/>
      <c r="AP5" s="658"/>
      <c r="AQ5" s="644" t="s">
        <v>101</v>
      </c>
      <c r="AR5" s="645"/>
      <c r="AS5" s="645"/>
      <c r="AT5" s="645"/>
      <c r="AU5" s="645"/>
      <c r="AV5" s="646"/>
      <c r="AW5" s="647" t="s">
        <v>175</v>
      </c>
      <c r="AX5" s="648"/>
      <c r="AY5" s="648"/>
      <c r="AZ5" s="648"/>
      <c r="BA5" s="648"/>
      <c r="BB5" s="648"/>
      <c r="BC5" s="648"/>
      <c r="BD5" s="649"/>
      <c r="BE5" s="659" t="s">
        <v>46</v>
      </c>
      <c r="BF5" s="660"/>
      <c r="BG5" s="196" t="s">
        <v>66</v>
      </c>
      <c r="BH5" s="197" t="s">
        <v>47</v>
      </c>
      <c r="BI5" s="196" t="s">
        <v>48</v>
      </c>
      <c r="BJ5" s="197" t="s">
        <v>47</v>
      </c>
      <c r="BK5" s="196" t="s">
        <v>49</v>
      </c>
      <c r="BL5" s="197" t="s">
        <v>50</v>
      </c>
      <c r="BM5" s="196" t="s">
        <v>51</v>
      </c>
      <c r="BN5" s="197" t="s">
        <v>50</v>
      </c>
      <c r="BO5" s="196" t="s">
        <v>52</v>
      </c>
      <c r="BP5" s="198" t="s">
        <v>50</v>
      </c>
      <c r="CF5" s="169"/>
      <c r="CG5" s="169"/>
      <c r="CH5" s="169"/>
      <c r="CI5" s="163"/>
      <c r="CJ5" s="163"/>
      <c r="CK5" s="163"/>
      <c r="CL5" s="163"/>
      <c r="CM5" s="163"/>
      <c r="CN5" s="5"/>
      <c r="CO5" s="5"/>
      <c r="CP5" s="5"/>
      <c r="CQ5" s="5"/>
      <c r="CR5" s="5"/>
      <c r="CS5" s="5"/>
      <c r="CT5" s="5"/>
      <c r="CU5" s="5"/>
      <c r="CV5" s="5"/>
      <c r="EA5" s="148" t="s">
        <v>212</v>
      </c>
      <c r="EB5" s="148" t="s">
        <v>192</v>
      </c>
      <c r="EC5" s="148" t="s">
        <v>103</v>
      </c>
      <c r="ED5" s="167" t="s">
        <v>18</v>
      </c>
    </row>
    <row r="6" spans="2:134" s="148" customFormat="1" ht="15.75" thickBot="1" x14ac:dyDescent="0.3">
      <c r="C6" s="158" t="s">
        <v>65</v>
      </c>
      <c r="D6" s="176" t="s">
        <v>64</v>
      </c>
      <c r="E6" s="177" t="s">
        <v>63</v>
      </c>
      <c r="F6" s="178" t="s">
        <v>62</v>
      </c>
      <c r="G6" s="179" t="s">
        <v>58</v>
      </c>
      <c r="H6" s="180" t="s">
        <v>61</v>
      </c>
      <c r="I6" s="181" t="s">
        <v>60</v>
      </c>
      <c r="J6" s="182" t="s">
        <v>7</v>
      </c>
      <c r="K6" s="183" t="s">
        <v>8</v>
      </c>
      <c r="L6" s="184" t="s">
        <v>9</v>
      </c>
      <c r="M6" s="185" t="s">
        <v>10</v>
      </c>
      <c r="N6" s="186" t="s">
        <v>23</v>
      </c>
      <c r="O6" s="192" t="s">
        <v>196</v>
      </c>
      <c r="P6" s="193" t="s">
        <v>148</v>
      </c>
      <c r="Q6" s="194" t="s">
        <v>149</v>
      </c>
      <c r="R6" s="187" t="s">
        <v>109</v>
      </c>
      <c r="S6" s="187" t="s">
        <v>110</v>
      </c>
      <c r="T6" s="187" t="s">
        <v>206</v>
      </c>
      <c r="U6" s="554" t="s">
        <v>207</v>
      </c>
      <c r="V6" s="188" t="s">
        <v>109</v>
      </c>
      <c r="W6" s="188" t="s">
        <v>110</v>
      </c>
      <c r="X6" s="189" t="s">
        <v>112</v>
      </c>
      <c r="Y6" s="476" t="s">
        <v>111</v>
      </c>
      <c r="Z6" s="511" t="s">
        <v>157</v>
      </c>
      <c r="AA6" s="305" t="s">
        <v>158</v>
      </c>
      <c r="AB6" s="309" t="s">
        <v>159</v>
      </c>
      <c r="AC6" s="457" t="s">
        <v>155</v>
      </c>
      <c r="AD6" s="307" t="s">
        <v>184</v>
      </c>
      <c r="AE6" s="305" t="s">
        <v>185</v>
      </c>
      <c r="AF6" s="309" t="s">
        <v>186</v>
      </c>
      <c r="AG6" s="457" t="s">
        <v>155</v>
      </c>
      <c r="AH6" s="307" t="s">
        <v>165</v>
      </c>
      <c r="AI6" s="305" t="s">
        <v>166</v>
      </c>
      <c r="AJ6" s="458" t="s">
        <v>167</v>
      </c>
      <c r="AK6" s="396" t="s">
        <v>170</v>
      </c>
      <c r="AL6" s="390" t="s">
        <v>171</v>
      </c>
      <c r="AM6" s="389" t="s">
        <v>172</v>
      </c>
      <c r="AN6" s="391" t="s">
        <v>173</v>
      </c>
      <c r="AO6" s="392" t="s">
        <v>174</v>
      </c>
      <c r="AP6" s="459" t="s">
        <v>176</v>
      </c>
      <c r="AQ6" s="418" t="s">
        <v>170</v>
      </c>
      <c r="AR6" s="420" t="s">
        <v>171</v>
      </c>
      <c r="AS6" s="422" t="s">
        <v>172</v>
      </c>
      <c r="AT6" s="424" t="s">
        <v>173</v>
      </c>
      <c r="AU6" s="425" t="s">
        <v>174</v>
      </c>
      <c r="AV6" s="461" t="s">
        <v>176</v>
      </c>
      <c r="AW6" s="441" t="s">
        <v>177</v>
      </c>
      <c r="AX6" s="410" t="s">
        <v>178</v>
      </c>
      <c r="AY6" s="412" t="s">
        <v>179</v>
      </c>
      <c r="AZ6" s="414" t="s">
        <v>180</v>
      </c>
      <c r="BA6" s="416" t="s">
        <v>181</v>
      </c>
      <c r="BB6" s="442" t="s">
        <v>187</v>
      </c>
      <c r="BC6" s="444" t="s">
        <v>182</v>
      </c>
      <c r="BD6" s="460" t="s">
        <v>183</v>
      </c>
      <c r="BE6" s="190" t="s">
        <v>234</v>
      </c>
      <c r="BF6" s="191" t="s">
        <v>231</v>
      </c>
      <c r="BG6" s="226" t="s">
        <v>234</v>
      </c>
      <c r="BH6" s="227" t="s">
        <v>231</v>
      </c>
      <c r="BI6" s="226" t="s">
        <v>234</v>
      </c>
      <c r="BJ6" s="227" t="s">
        <v>231</v>
      </c>
      <c r="BK6" s="226" t="s">
        <v>234</v>
      </c>
      <c r="BL6" s="227" t="s">
        <v>231</v>
      </c>
      <c r="BM6" s="226" t="s">
        <v>234</v>
      </c>
      <c r="BN6" s="227" t="s">
        <v>231</v>
      </c>
      <c r="BO6" s="226" t="s">
        <v>234</v>
      </c>
      <c r="BP6" s="119" t="s">
        <v>231</v>
      </c>
      <c r="CF6" s="169"/>
      <c r="CG6" s="169"/>
      <c r="CH6" s="169"/>
      <c r="CI6" s="160"/>
      <c r="CJ6" s="160"/>
      <c r="CK6" s="160"/>
      <c r="CL6" s="160"/>
      <c r="CM6" s="160"/>
      <c r="CN6" s="21"/>
      <c r="CO6" s="21"/>
      <c r="CP6" s="21"/>
      <c r="CQ6" s="21"/>
      <c r="CR6" s="21"/>
      <c r="CS6" s="21"/>
      <c r="CT6" s="21"/>
      <c r="CU6" s="21"/>
      <c r="CV6" s="21"/>
      <c r="EA6" s="148">
        <f>EC6</f>
        <v>0</v>
      </c>
      <c r="EB6" s="148">
        <f t="shared" ref="EB6:EB37" si="1">IFERROR(_xlfn.STDEV.S(EE6:ABD6)/SQRT(count),0)</f>
        <v>0</v>
      </c>
      <c r="EC6" s="148">
        <f t="shared" ref="EC6:EC37" si="2">IFERROR(SUM(EE6:ABD6)/count,0)</f>
        <v>0</v>
      </c>
      <c r="ED6" s="167">
        <v>1</v>
      </c>
    </row>
    <row r="7" spans="2:134" s="148" customFormat="1" x14ac:dyDescent="0.25">
      <c r="B7" s="150" t="s">
        <v>103</v>
      </c>
      <c r="C7" s="170" t="str">
        <f>IFERROR(AVERAGE(C28:C2000),"")</f>
        <v/>
      </c>
      <c r="D7" s="171" t="str">
        <f t="shared" ref="D7:BO7" si="3">IFERROR(AVERAGE(D28:D2000),"")</f>
        <v/>
      </c>
      <c r="E7" s="171" t="str">
        <f t="shared" si="3"/>
        <v/>
      </c>
      <c r="F7" s="171" t="str">
        <f t="shared" si="3"/>
        <v/>
      </c>
      <c r="G7" s="171" t="str">
        <f t="shared" si="3"/>
        <v/>
      </c>
      <c r="H7" s="171" t="str">
        <f t="shared" si="3"/>
        <v/>
      </c>
      <c r="I7" s="171" t="str">
        <f t="shared" si="3"/>
        <v/>
      </c>
      <c r="J7" s="170" t="str">
        <f t="shared" si="3"/>
        <v/>
      </c>
      <c r="K7" s="171" t="str">
        <f t="shared" si="3"/>
        <v/>
      </c>
      <c r="L7" s="171" t="str">
        <f t="shared" si="3"/>
        <v/>
      </c>
      <c r="M7" s="171" t="str">
        <f t="shared" si="3"/>
        <v/>
      </c>
      <c r="N7" s="172" t="str">
        <f t="shared" si="3"/>
        <v/>
      </c>
      <c r="O7" s="171" t="str">
        <f t="shared" si="3"/>
        <v/>
      </c>
      <c r="P7" s="171" t="str">
        <f t="shared" si="3"/>
        <v/>
      </c>
      <c r="Q7" s="171" t="str">
        <f t="shared" si="3"/>
        <v/>
      </c>
      <c r="R7" s="170" t="str">
        <f t="shared" si="3"/>
        <v/>
      </c>
      <c r="S7" s="171" t="str">
        <f t="shared" si="3"/>
        <v/>
      </c>
      <c r="T7" s="170" t="str">
        <f t="shared" si="3"/>
        <v/>
      </c>
      <c r="U7" s="171" t="str">
        <f t="shared" si="3"/>
        <v/>
      </c>
      <c r="V7" s="171" t="str">
        <f t="shared" si="3"/>
        <v/>
      </c>
      <c r="W7" s="171" t="str">
        <f t="shared" si="3"/>
        <v/>
      </c>
      <c r="X7" s="170" t="str">
        <f t="shared" si="3"/>
        <v/>
      </c>
      <c r="Y7" s="172" t="str">
        <f t="shared" si="3"/>
        <v/>
      </c>
      <c r="Z7" s="170" t="str">
        <f t="shared" si="3"/>
        <v/>
      </c>
      <c r="AA7" s="171" t="str">
        <f t="shared" si="3"/>
        <v/>
      </c>
      <c r="AB7" s="171" t="str">
        <f t="shared" si="3"/>
        <v/>
      </c>
      <c r="AC7" s="172" t="str">
        <f t="shared" si="3"/>
        <v/>
      </c>
      <c r="AD7" s="170" t="str">
        <f t="shared" si="3"/>
        <v/>
      </c>
      <c r="AE7" s="171" t="str">
        <f t="shared" si="3"/>
        <v/>
      </c>
      <c r="AF7" s="171" t="str">
        <f t="shared" si="3"/>
        <v/>
      </c>
      <c r="AG7" s="172" t="str">
        <f t="shared" si="3"/>
        <v/>
      </c>
      <c r="AH7" s="170" t="str">
        <f t="shared" si="3"/>
        <v/>
      </c>
      <c r="AI7" s="171" t="str">
        <f t="shared" si="3"/>
        <v/>
      </c>
      <c r="AJ7" s="172" t="str">
        <f t="shared" si="3"/>
        <v/>
      </c>
      <c r="AK7" s="170" t="str">
        <f t="shared" si="3"/>
        <v/>
      </c>
      <c r="AL7" s="171" t="str">
        <f t="shared" si="3"/>
        <v/>
      </c>
      <c r="AM7" s="171" t="str">
        <f t="shared" si="3"/>
        <v/>
      </c>
      <c r="AN7" s="171" t="str">
        <f t="shared" si="3"/>
        <v/>
      </c>
      <c r="AO7" s="171" t="str">
        <f t="shared" si="3"/>
        <v/>
      </c>
      <c r="AP7" s="172" t="str">
        <f t="shared" si="3"/>
        <v/>
      </c>
      <c r="AQ7" s="170" t="str">
        <f t="shared" si="3"/>
        <v/>
      </c>
      <c r="AR7" s="171" t="str">
        <f t="shared" si="3"/>
        <v/>
      </c>
      <c r="AS7" s="171" t="str">
        <f t="shared" si="3"/>
        <v/>
      </c>
      <c r="AT7" s="171" t="str">
        <f t="shared" si="3"/>
        <v/>
      </c>
      <c r="AU7" s="171" t="str">
        <f t="shared" si="3"/>
        <v/>
      </c>
      <c r="AV7" s="172" t="str">
        <f t="shared" si="3"/>
        <v/>
      </c>
      <c r="AW7" s="170" t="str">
        <f t="shared" si="3"/>
        <v/>
      </c>
      <c r="AX7" s="171" t="str">
        <f t="shared" si="3"/>
        <v/>
      </c>
      <c r="AY7" s="171" t="str">
        <f t="shared" si="3"/>
        <v/>
      </c>
      <c r="AZ7" s="171" t="str">
        <f t="shared" si="3"/>
        <v/>
      </c>
      <c r="BA7" s="171" t="str">
        <f t="shared" si="3"/>
        <v/>
      </c>
      <c r="BB7" s="171" t="str">
        <f t="shared" si="3"/>
        <v/>
      </c>
      <c r="BC7" s="171" t="str">
        <f t="shared" si="3"/>
        <v/>
      </c>
      <c r="BD7" s="172" t="str">
        <f t="shared" si="3"/>
        <v/>
      </c>
      <c r="BE7" s="170" t="str">
        <f t="shared" si="3"/>
        <v/>
      </c>
      <c r="BF7" s="171" t="str">
        <f t="shared" si="3"/>
        <v/>
      </c>
      <c r="BG7" s="228" t="str">
        <f t="shared" si="3"/>
        <v/>
      </c>
      <c r="BH7" s="229" t="str">
        <f t="shared" si="3"/>
        <v/>
      </c>
      <c r="BI7" s="230" t="str">
        <f t="shared" si="3"/>
        <v/>
      </c>
      <c r="BJ7" s="229" t="str">
        <f t="shared" si="3"/>
        <v/>
      </c>
      <c r="BK7" s="230" t="str">
        <f t="shared" si="3"/>
        <v/>
      </c>
      <c r="BL7" s="229" t="str">
        <f t="shared" si="3"/>
        <v/>
      </c>
      <c r="BM7" s="230" t="str">
        <f t="shared" si="3"/>
        <v/>
      </c>
      <c r="BN7" s="229" t="str">
        <f t="shared" si="3"/>
        <v/>
      </c>
      <c r="BO7" s="230" t="str">
        <f t="shared" si="3"/>
        <v/>
      </c>
      <c r="BP7" s="231" t="str">
        <f t="shared" ref="BP7" si="4">IFERROR(AVERAGE(BP28:BP2000),"")</f>
        <v/>
      </c>
      <c r="CF7" s="160"/>
      <c r="CG7" s="160"/>
      <c r="CH7" s="160"/>
      <c r="CI7" s="163"/>
      <c r="CJ7" s="163"/>
      <c r="CK7" s="163"/>
      <c r="CL7" s="163"/>
      <c r="CM7" s="163"/>
      <c r="CN7" s="5"/>
      <c r="CO7" s="5"/>
      <c r="CP7" s="5"/>
      <c r="CQ7" s="5"/>
      <c r="CR7" s="5"/>
      <c r="CS7" s="5"/>
      <c r="CT7" s="5"/>
      <c r="CU7" s="5"/>
      <c r="CV7" s="5"/>
      <c r="EA7" s="148">
        <f>IF(EA6&lt;1,EC7+EA6,"")</f>
        <v>0</v>
      </c>
      <c r="EB7" s="148">
        <f t="shared" si="1"/>
        <v>0</v>
      </c>
      <c r="EC7" s="148">
        <f t="shared" si="2"/>
        <v>0</v>
      </c>
      <c r="ED7" s="167">
        <v>2</v>
      </c>
    </row>
    <row r="8" spans="2:134" s="148" customFormat="1" ht="15.75" thickBot="1" x14ac:dyDescent="0.3">
      <c r="B8" s="149" t="s">
        <v>192</v>
      </c>
      <c r="C8" s="173" t="str">
        <f>IFERROR(_xlfn.STDEV.S(C28:C2000)/SQRT(COUNT(C28:C2000)),"")</f>
        <v/>
      </c>
      <c r="D8" s="174" t="str">
        <f t="shared" ref="D8:BO8" si="5">IFERROR(_xlfn.STDEV.S(D28:D2000)/SQRT(COUNT(D28:D2000)),"")</f>
        <v/>
      </c>
      <c r="E8" s="174" t="str">
        <f t="shared" si="5"/>
        <v/>
      </c>
      <c r="F8" s="174" t="str">
        <f t="shared" si="5"/>
        <v/>
      </c>
      <c r="G8" s="174" t="str">
        <f t="shared" si="5"/>
        <v/>
      </c>
      <c r="H8" s="174" t="str">
        <f t="shared" si="5"/>
        <v/>
      </c>
      <c r="I8" s="174" t="str">
        <f t="shared" si="5"/>
        <v/>
      </c>
      <c r="J8" s="173" t="str">
        <f t="shared" si="5"/>
        <v/>
      </c>
      <c r="K8" s="174" t="str">
        <f t="shared" si="5"/>
        <v/>
      </c>
      <c r="L8" s="174" t="str">
        <f t="shared" si="5"/>
        <v/>
      </c>
      <c r="M8" s="174" t="str">
        <f t="shared" si="5"/>
        <v/>
      </c>
      <c r="N8" s="175" t="str">
        <f t="shared" si="5"/>
        <v/>
      </c>
      <c r="O8" s="174" t="str">
        <f t="shared" si="5"/>
        <v/>
      </c>
      <c r="P8" s="174" t="str">
        <f t="shared" si="5"/>
        <v/>
      </c>
      <c r="Q8" s="174" t="str">
        <f t="shared" si="5"/>
        <v/>
      </c>
      <c r="R8" s="173" t="str">
        <f t="shared" si="5"/>
        <v/>
      </c>
      <c r="S8" s="174" t="str">
        <f t="shared" si="5"/>
        <v/>
      </c>
      <c r="T8" s="173" t="str">
        <f t="shared" si="5"/>
        <v/>
      </c>
      <c r="U8" s="174" t="str">
        <f t="shared" si="5"/>
        <v/>
      </c>
      <c r="V8" s="174" t="str">
        <f t="shared" si="5"/>
        <v/>
      </c>
      <c r="W8" s="174" t="str">
        <f t="shared" si="5"/>
        <v/>
      </c>
      <c r="X8" s="173" t="str">
        <f t="shared" si="5"/>
        <v/>
      </c>
      <c r="Y8" s="175" t="str">
        <f t="shared" si="5"/>
        <v/>
      </c>
      <c r="Z8" s="173" t="str">
        <f t="shared" si="5"/>
        <v/>
      </c>
      <c r="AA8" s="174" t="str">
        <f t="shared" si="5"/>
        <v/>
      </c>
      <c r="AB8" s="174" t="str">
        <f t="shared" si="5"/>
        <v/>
      </c>
      <c r="AC8" s="175" t="str">
        <f t="shared" si="5"/>
        <v/>
      </c>
      <c r="AD8" s="508" t="str">
        <f t="shared" si="5"/>
        <v/>
      </c>
      <c r="AE8" s="509" t="str">
        <f t="shared" si="5"/>
        <v/>
      </c>
      <c r="AF8" s="509" t="str">
        <f t="shared" si="5"/>
        <v/>
      </c>
      <c r="AG8" s="510" t="str">
        <f t="shared" si="5"/>
        <v/>
      </c>
      <c r="AH8" s="508" t="str">
        <f t="shared" si="5"/>
        <v/>
      </c>
      <c r="AI8" s="509" t="str">
        <f t="shared" si="5"/>
        <v/>
      </c>
      <c r="AJ8" s="510" t="str">
        <f t="shared" si="5"/>
        <v/>
      </c>
      <c r="AK8" s="173" t="str">
        <f t="shared" si="5"/>
        <v/>
      </c>
      <c r="AL8" s="174" t="str">
        <f t="shared" si="5"/>
        <v/>
      </c>
      <c r="AM8" s="174" t="str">
        <f t="shared" si="5"/>
        <v/>
      </c>
      <c r="AN8" s="174" t="str">
        <f t="shared" si="5"/>
        <v/>
      </c>
      <c r="AO8" s="174" t="str">
        <f t="shared" si="5"/>
        <v/>
      </c>
      <c r="AP8" s="175" t="str">
        <f t="shared" si="5"/>
        <v/>
      </c>
      <c r="AQ8" s="173" t="str">
        <f t="shared" si="5"/>
        <v/>
      </c>
      <c r="AR8" s="174" t="str">
        <f t="shared" si="5"/>
        <v/>
      </c>
      <c r="AS8" s="174" t="str">
        <f t="shared" si="5"/>
        <v/>
      </c>
      <c r="AT8" s="174" t="str">
        <f t="shared" si="5"/>
        <v/>
      </c>
      <c r="AU8" s="174" t="str">
        <f t="shared" si="5"/>
        <v/>
      </c>
      <c r="AV8" s="175" t="str">
        <f t="shared" si="5"/>
        <v/>
      </c>
      <c r="AW8" s="173" t="str">
        <f t="shared" si="5"/>
        <v/>
      </c>
      <c r="AX8" s="174" t="str">
        <f t="shared" si="5"/>
        <v/>
      </c>
      <c r="AY8" s="174" t="str">
        <f t="shared" si="5"/>
        <v/>
      </c>
      <c r="AZ8" s="174" t="str">
        <f t="shared" si="5"/>
        <v/>
      </c>
      <c r="BA8" s="174" t="str">
        <f t="shared" si="5"/>
        <v/>
      </c>
      <c r="BB8" s="174" t="str">
        <f t="shared" si="5"/>
        <v/>
      </c>
      <c r="BC8" s="174" t="str">
        <f t="shared" si="5"/>
        <v/>
      </c>
      <c r="BD8" s="175" t="str">
        <f t="shared" si="5"/>
        <v/>
      </c>
      <c r="BE8" s="173" t="str">
        <f t="shared" si="5"/>
        <v/>
      </c>
      <c r="BF8" s="174" t="str">
        <f t="shared" si="5"/>
        <v/>
      </c>
      <c r="BG8" s="256" t="str">
        <f t="shared" si="5"/>
        <v/>
      </c>
      <c r="BH8" s="257" t="str">
        <f t="shared" si="5"/>
        <v/>
      </c>
      <c r="BI8" s="257" t="str">
        <f t="shared" si="5"/>
        <v/>
      </c>
      <c r="BJ8" s="257" t="str">
        <f t="shared" si="5"/>
        <v/>
      </c>
      <c r="BK8" s="257" t="str">
        <f t="shared" si="5"/>
        <v/>
      </c>
      <c r="BL8" s="257" t="str">
        <f t="shared" si="5"/>
        <v/>
      </c>
      <c r="BM8" s="257" t="str">
        <f t="shared" si="5"/>
        <v/>
      </c>
      <c r="BN8" s="257" t="str">
        <f t="shared" si="5"/>
        <v/>
      </c>
      <c r="BO8" s="257" t="str">
        <f t="shared" si="5"/>
        <v/>
      </c>
      <c r="BP8" s="258" t="str">
        <f t="shared" ref="BP8" si="6">IFERROR(_xlfn.STDEV.S(BP28:BP2000)/SQRT(COUNT(BP28:BP2000)),"")</f>
        <v/>
      </c>
      <c r="CF8" s="160"/>
      <c r="CG8" s="160"/>
      <c r="CH8" s="160"/>
      <c r="CI8" s="162"/>
      <c r="CJ8" s="162"/>
      <c r="CK8" s="162"/>
      <c r="CL8" s="162"/>
      <c r="CM8" s="162"/>
      <c r="EA8" s="148">
        <f>IF(EA7&lt;1,EC8+EA7,"")</f>
        <v>0</v>
      </c>
      <c r="EB8" s="148">
        <f t="shared" si="1"/>
        <v>0</v>
      </c>
      <c r="EC8" s="148">
        <f t="shared" si="2"/>
        <v>0</v>
      </c>
      <c r="ED8" s="167">
        <v>3</v>
      </c>
    </row>
    <row r="9" spans="2:134" s="148" customFormat="1" x14ac:dyDescent="0.25">
      <c r="B9" s="149"/>
      <c r="C9" s="504"/>
      <c r="D9" s="505"/>
      <c r="E9" s="505"/>
      <c r="F9" s="505"/>
      <c r="G9" s="505"/>
      <c r="H9" s="505"/>
      <c r="I9" s="506"/>
      <c r="J9" s="504"/>
      <c r="K9" s="505"/>
      <c r="L9" s="505"/>
      <c r="M9" s="505"/>
      <c r="N9" s="506"/>
      <c r="O9" s="504"/>
      <c r="P9" s="505"/>
      <c r="Q9" s="506"/>
      <c r="R9" s="504"/>
      <c r="S9" s="505"/>
      <c r="T9" s="469"/>
      <c r="U9" s="470"/>
      <c r="V9" s="147"/>
      <c r="W9" s="147"/>
      <c r="X9" s="504"/>
      <c r="Y9" s="506"/>
      <c r="Z9" s="504"/>
      <c r="AA9" s="505"/>
      <c r="AB9" s="505"/>
      <c r="AC9" s="506"/>
      <c r="AD9" s="504"/>
      <c r="AE9" s="505"/>
      <c r="AF9" s="505"/>
      <c r="AG9" s="505"/>
      <c r="AH9" s="505"/>
      <c r="AI9" s="505"/>
      <c r="AJ9" s="506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504"/>
      <c r="AX9" s="505"/>
      <c r="AY9" s="505"/>
      <c r="AZ9" s="505"/>
      <c r="BA9" s="505"/>
      <c r="BB9" s="505"/>
      <c r="BC9" s="505"/>
      <c r="BD9" s="506"/>
      <c r="BE9" s="504"/>
      <c r="BF9" s="506"/>
      <c r="BG9" s="502"/>
      <c r="BH9" s="464"/>
      <c r="BI9" s="464"/>
      <c r="BJ9" s="464"/>
      <c r="BK9" s="464"/>
      <c r="BL9" s="464"/>
      <c r="BM9" s="464"/>
      <c r="BN9" s="464"/>
      <c r="BO9" s="464"/>
      <c r="BP9" s="465"/>
      <c r="CF9" s="160"/>
      <c r="CG9" s="160"/>
      <c r="CH9" s="160"/>
      <c r="CI9" s="162"/>
      <c r="CJ9" s="162"/>
      <c r="CK9" s="162"/>
      <c r="CL9" s="162"/>
      <c r="CM9" s="162"/>
      <c r="EA9" s="148">
        <f t="shared" ref="EA9:EA72" si="7">IF(EA8&lt;1,EC9+EA8,"")</f>
        <v>0</v>
      </c>
      <c r="EB9" s="148">
        <f t="shared" si="1"/>
        <v>0</v>
      </c>
      <c r="EC9" s="148">
        <f t="shared" si="2"/>
        <v>0</v>
      </c>
      <c r="ED9" s="167">
        <v>4</v>
      </c>
    </row>
    <row r="10" spans="2:134" s="148" customFormat="1" x14ac:dyDescent="0.25">
      <c r="C10" s="469"/>
      <c r="D10" s="219"/>
      <c r="E10" s="219"/>
      <c r="F10" s="219"/>
      <c r="G10" s="219"/>
      <c r="H10" s="219"/>
      <c r="I10" s="470"/>
      <c r="J10" s="469"/>
      <c r="K10" s="219"/>
      <c r="L10" s="219"/>
      <c r="M10" s="219"/>
      <c r="N10" s="470"/>
      <c r="O10" s="469"/>
      <c r="P10" s="219"/>
      <c r="Q10" s="470"/>
      <c r="R10" s="469"/>
      <c r="S10" s="219"/>
      <c r="T10" s="469"/>
      <c r="U10" s="470"/>
      <c r="V10" s="147"/>
      <c r="W10" s="147"/>
      <c r="X10" s="469"/>
      <c r="Y10" s="470"/>
      <c r="Z10" s="469"/>
      <c r="AA10" s="219"/>
      <c r="AB10" s="219"/>
      <c r="AC10" s="470"/>
      <c r="AD10" s="469"/>
      <c r="AE10" s="219"/>
      <c r="AF10" s="219"/>
      <c r="AG10" s="219"/>
      <c r="AH10" s="219"/>
      <c r="AI10" s="219"/>
      <c r="AJ10" s="470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469"/>
      <c r="AX10" s="219"/>
      <c r="AY10" s="219"/>
      <c r="AZ10" s="219"/>
      <c r="BA10" s="219"/>
      <c r="BB10" s="219"/>
      <c r="BC10" s="219"/>
      <c r="BD10" s="470"/>
      <c r="BE10" s="469"/>
      <c r="BF10" s="470"/>
      <c r="BG10" s="215"/>
      <c r="BH10" s="216"/>
      <c r="BI10" s="216"/>
      <c r="BJ10" s="216"/>
      <c r="BK10" s="216"/>
      <c r="BL10" s="216"/>
      <c r="BM10" s="216"/>
      <c r="BN10" s="216"/>
      <c r="BO10" s="216"/>
      <c r="BP10" s="466"/>
      <c r="CF10" s="160"/>
      <c r="CG10" s="160"/>
      <c r="CH10" s="160"/>
      <c r="CI10" s="162"/>
      <c r="CJ10" s="162"/>
      <c r="CK10" s="162"/>
      <c r="CL10" s="162"/>
      <c r="CM10" s="162"/>
      <c r="EA10" s="148">
        <f t="shared" si="7"/>
        <v>0</v>
      </c>
      <c r="EB10" s="148">
        <f t="shared" si="1"/>
        <v>0</v>
      </c>
      <c r="EC10" s="148">
        <f t="shared" si="2"/>
        <v>0</v>
      </c>
      <c r="ED10" s="167">
        <v>5</v>
      </c>
    </row>
    <row r="11" spans="2:134" s="148" customFormat="1" x14ac:dyDescent="0.25">
      <c r="C11" s="469"/>
      <c r="D11" s="219"/>
      <c r="E11" s="219"/>
      <c r="F11" s="219"/>
      <c r="G11" s="219"/>
      <c r="H11" s="219"/>
      <c r="I11" s="470"/>
      <c r="J11" s="469"/>
      <c r="K11" s="219"/>
      <c r="L11" s="219"/>
      <c r="M11" s="219"/>
      <c r="N11" s="470"/>
      <c r="O11" s="469"/>
      <c r="P11" s="219"/>
      <c r="Q11" s="470"/>
      <c r="R11" s="469"/>
      <c r="S11" s="219"/>
      <c r="T11" s="469"/>
      <c r="U11" s="470"/>
      <c r="V11" s="147"/>
      <c r="W11" s="147"/>
      <c r="X11" s="469"/>
      <c r="Y11" s="470"/>
      <c r="Z11" s="469"/>
      <c r="AA11" s="219"/>
      <c r="AB11" s="219"/>
      <c r="AC11" s="470"/>
      <c r="AD11" s="469"/>
      <c r="AE11" s="219"/>
      <c r="AF11" s="219"/>
      <c r="AG11" s="219"/>
      <c r="AH11" s="219"/>
      <c r="AI11" s="219"/>
      <c r="AJ11" s="470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469"/>
      <c r="AX11" s="219"/>
      <c r="AY11" s="219"/>
      <c r="AZ11" s="219"/>
      <c r="BA11" s="219"/>
      <c r="BB11" s="219"/>
      <c r="BC11" s="219"/>
      <c r="BD11" s="470"/>
      <c r="BE11" s="469"/>
      <c r="BF11" s="470"/>
      <c r="BG11" s="215"/>
      <c r="BH11" s="216"/>
      <c r="BI11" s="216"/>
      <c r="BJ11" s="216"/>
      <c r="BK11" s="216"/>
      <c r="BL11" s="216"/>
      <c r="BM11" s="216"/>
      <c r="BN11" s="216"/>
      <c r="BO11" s="216"/>
      <c r="BP11" s="466"/>
      <c r="CF11" s="160"/>
      <c r="CG11" s="160"/>
      <c r="CH11" s="160"/>
      <c r="CI11" s="162"/>
      <c r="CJ11" s="162"/>
      <c r="CK11" s="162"/>
      <c r="CL11" s="162"/>
      <c r="CM11" s="162"/>
      <c r="EA11" s="148">
        <f t="shared" si="7"/>
        <v>0</v>
      </c>
      <c r="EB11" s="148">
        <f t="shared" si="1"/>
        <v>0</v>
      </c>
      <c r="EC11" s="148">
        <f t="shared" si="2"/>
        <v>0</v>
      </c>
      <c r="ED11" s="167">
        <v>6</v>
      </c>
    </row>
    <row r="12" spans="2:134" s="148" customFormat="1" x14ac:dyDescent="0.25">
      <c r="C12" s="469"/>
      <c r="D12" s="219"/>
      <c r="E12" s="219"/>
      <c r="F12" s="219"/>
      <c r="G12" s="219"/>
      <c r="H12" s="219"/>
      <c r="I12" s="470"/>
      <c r="J12" s="469"/>
      <c r="K12" s="219"/>
      <c r="L12" s="219"/>
      <c r="M12" s="219"/>
      <c r="N12" s="470"/>
      <c r="O12" s="469"/>
      <c r="P12" s="219"/>
      <c r="Q12" s="470"/>
      <c r="R12" s="469"/>
      <c r="S12" s="219"/>
      <c r="T12" s="469"/>
      <c r="U12" s="470"/>
      <c r="V12" s="147"/>
      <c r="W12" s="147"/>
      <c r="X12" s="469"/>
      <c r="Y12" s="470"/>
      <c r="Z12" s="469"/>
      <c r="AA12" s="219"/>
      <c r="AB12" s="219"/>
      <c r="AC12" s="470"/>
      <c r="AD12" s="469"/>
      <c r="AE12" s="219"/>
      <c r="AF12" s="219"/>
      <c r="AG12" s="219"/>
      <c r="AH12" s="219"/>
      <c r="AI12" s="219"/>
      <c r="AJ12" s="470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469"/>
      <c r="AX12" s="219"/>
      <c r="AY12" s="219"/>
      <c r="AZ12" s="219"/>
      <c r="BA12" s="219"/>
      <c r="BB12" s="219"/>
      <c r="BC12" s="219"/>
      <c r="BD12" s="470"/>
      <c r="BE12" s="469"/>
      <c r="BF12" s="470"/>
      <c r="BG12" s="215"/>
      <c r="BH12" s="216"/>
      <c r="BI12" s="216"/>
      <c r="BJ12" s="216"/>
      <c r="BK12" s="216"/>
      <c r="BL12" s="216"/>
      <c r="BM12" s="216"/>
      <c r="BN12" s="216"/>
      <c r="BO12" s="216"/>
      <c r="BP12" s="466"/>
      <c r="CF12" s="160"/>
      <c r="CG12" s="160"/>
      <c r="CH12" s="160"/>
      <c r="CI12" s="162"/>
      <c r="CJ12" s="162"/>
      <c r="CK12" s="162"/>
      <c r="CL12" s="162"/>
      <c r="CM12" s="162"/>
      <c r="EA12" s="148">
        <f t="shared" si="7"/>
        <v>0</v>
      </c>
      <c r="EB12" s="148">
        <f t="shared" si="1"/>
        <v>0</v>
      </c>
      <c r="EC12" s="148">
        <f t="shared" si="2"/>
        <v>0</v>
      </c>
      <c r="ED12" s="167">
        <v>7</v>
      </c>
    </row>
    <row r="13" spans="2:134" s="148" customFormat="1" x14ac:dyDescent="0.25">
      <c r="C13" s="469"/>
      <c r="D13" s="219"/>
      <c r="E13" s="219"/>
      <c r="F13" s="219"/>
      <c r="G13" s="219"/>
      <c r="H13" s="219"/>
      <c r="I13" s="470"/>
      <c r="J13" s="469"/>
      <c r="K13" s="219"/>
      <c r="L13" s="219"/>
      <c r="M13" s="219"/>
      <c r="N13" s="470"/>
      <c r="O13" s="469"/>
      <c r="P13" s="219"/>
      <c r="Q13" s="470"/>
      <c r="R13" s="469"/>
      <c r="S13" s="219"/>
      <c r="T13" s="469"/>
      <c r="U13" s="470"/>
      <c r="V13" s="147"/>
      <c r="W13" s="147"/>
      <c r="X13" s="469"/>
      <c r="Y13" s="470"/>
      <c r="Z13" s="469"/>
      <c r="AA13" s="219"/>
      <c r="AB13" s="219"/>
      <c r="AC13" s="470"/>
      <c r="AD13" s="469"/>
      <c r="AE13" s="219"/>
      <c r="AF13" s="219"/>
      <c r="AG13" s="219"/>
      <c r="AH13" s="219"/>
      <c r="AI13" s="219"/>
      <c r="AJ13" s="470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469"/>
      <c r="AX13" s="219"/>
      <c r="AY13" s="219"/>
      <c r="AZ13" s="219"/>
      <c r="BA13" s="219"/>
      <c r="BB13" s="219"/>
      <c r="BC13" s="219"/>
      <c r="BD13" s="470"/>
      <c r="BE13" s="469"/>
      <c r="BF13" s="470"/>
      <c r="BG13" s="215"/>
      <c r="BH13" s="216"/>
      <c r="BI13" s="216"/>
      <c r="BJ13" s="216"/>
      <c r="BK13" s="216"/>
      <c r="BL13" s="216"/>
      <c r="BM13" s="216"/>
      <c r="BN13" s="216"/>
      <c r="BO13" s="216"/>
      <c r="BP13" s="466"/>
      <c r="CF13" s="160"/>
      <c r="CG13" s="160"/>
      <c r="CH13" s="160"/>
      <c r="CI13" s="162"/>
      <c r="CJ13" s="162"/>
      <c r="CK13" s="162"/>
      <c r="CL13" s="162"/>
      <c r="CM13" s="162"/>
      <c r="EA13" s="148">
        <f t="shared" si="7"/>
        <v>0</v>
      </c>
      <c r="EB13" s="148">
        <f t="shared" si="1"/>
        <v>0</v>
      </c>
      <c r="EC13" s="148">
        <f t="shared" si="2"/>
        <v>0</v>
      </c>
      <c r="ED13" s="167">
        <v>8</v>
      </c>
    </row>
    <row r="14" spans="2:134" s="148" customFormat="1" x14ac:dyDescent="0.25">
      <c r="C14" s="469"/>
      <c r="D14" s="219"/>
      <c r="E14" s="219"/>
      <c r="F14" s="219"/>
      <c r="G14" s="219"/>
      <c r="H14" s="219"/>
      <c r="I14" s="470"/>
      <c r="J14" s="469"/>
      <c r="K14" s="219"/>
      <c r="L14" s="219"/>
      <c r="M14" s="219"/>
      <c r="N14" s="470"/>
      <c r="O14" s="469"/>
      <c r="P14" s="219"/>
      <c r="Q14" s="470"/>
      <c r="R14" s="469"/>
      <c r="S14" s="219"/>
      <c r="T14" s="469"/>
      <c r="U14" s="470"/>
      <c r="V14" s="147"/>
      <c r="W14" s="147"/>
      <c r="X14" s="469"/>
      <c r="Y14" s="470"/>
      <c r="Z14" s="469"/>
      <c r="AA14" s="219"/>
      <c r="AB14" s="219"/>
      <c r="AC14" s="470"/>
      <c r="AD14" s="469"/>
      <c r="AE14" s="219"/>
      <c r="AF14" s="219"/>
      <c r="AG14" s="219"/>
      <c r="AH14" s="219"/>
      <c r="AI14" s="219"/>
      <c r="AJ14" s="470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469"/>
      <c r="AX14" s="219"/>
      <c r="AY14" s="219"/>
      <c r="AZ14" s="219"/>
      <c r="BA14" s="219"/>
      <c r="BB14" s="219"/>
      <c r="BC14" s="219"/>
      <c r="BD14" s="470"/>
      <c r="BE14" s="469"/>
      <c r="BF14" s="470"/>
      <c r="BG14" s="215"/>
      <c r="BH14" s="216"/>
      <c r="BI14" s="216"/>
      <c r="BJ14" s="216"/>
      <c r="BK14" s="216"/>
      <c r="BL14" s="216"/>
      <c r="BM14" s="216"/>
      <c r="BN14" s="216"/>
      <c r="BO14" s="216"/>
      <c r="BP14" s="466"/>
      <c r="CF14" s="160"/>
      <c r="CG14" s="160"/>
      <c r="CH14" s="160"/>
      <c r="CI14" s="162"/>
      <c r="CJ14" s="162"/>
      <c r="CK14" s="162"/>
      <c r="CL14" s="162"/>
      <c r="CM14" s="162"/>
      <c r="EA14" s="148">
        <f t="shared" si="7"/>
        <v>0</v>
      </c>
      <c r="EB14" s="148">
        <f t="shared" si="1"/>
        <v>0</v>
      </c>
      <c r="EC14" s="148">
        <f t="shared" si="2"/>
        <v>0</v>
      </c>
      <c r="ED14" s="167">
        <v>9</v>
      </c>
    </row>
    <row r="15" spans="2:134" s="148" customFormat="1" x14ac:dyDescent="0.25">
      <c r="C15" s="469"/>
      <c r="D15" s="219"/>
      <c r="E15" s="219"/>
      <c r="F15" s="219"/>
      <c r="G15" s="219"/>
      <c r="H15" s="219"/>
      <c r="I15" s="470"/>
      <c r="J15" s="469"/>
      <c r="K15" s="219"/>
      <c r="L15" s="219"/>
      <c r="M15" s="219"/>
      <c r="N15" s="470"/>
      <c r="O15" s="469"/>
      <c r="P15" s="219"/>
      <c r="Q15" s="470"/>
      <c r="R15" s="469"/>
      <c r="S15" s="219"/>
      <c r="T15" s="469"/>
      <c r="U15" s="470"/>
      <c r="V15" s="147"/>
      <c r="W15" s="147"/>
      <c r="X15" s="469"/>
      <c r="Y15" s="470"/>
      <c r="Z15" s="469"/>
      <c r="AA15" s="219"/>
      <c r="AB15" s="219"/>
      <c r="AC15" s="470"/>
      <c r="AD15" s="469"/>
      <c r="AE15" s="219"/>
      <c r="AF15" s="219"/>
      <c r="AG15" s="219"/>
      <c r="AH15" s="219"/>
      <c r="AI15" s="219"/>
      <c r="AJ15" s="470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469"/>
      <c r="AX15" s="219"/>
      <c r="AY15" s="219"/>
      <c r="AZ15" s="219"/>
      <c r="BA15" s="219"/>
      <c r="BB15" s="219"/>
      <c r="BC15" s="219"/>
      <c r="BD15" s="470"/>
      <c r="BE15" s="469"/>
      <c r="BF15" s="470"/>
      <c r="BG15" s="215"/>
      <c r="BH15" s="216"/>
      <c r="BI15" s="216"/>
      <c r="BJ15" s="216"/>
      <c r="BK15" s="216"/>
      <c r="BL15" s="216"/>
      <c r="BM15" s="216"/>
      <c r="BN15" s="216"/>
      <c r="BO15" s="216"/>
      <c r="BP15" s="466"/>
      <c r="CF15" s="160"/>
      <c r="CG15" s="160"/>
      <c r="CH15" s="160"/>
      <c r="CI15" s="162"/>
      <c r="CJ15" s="162"/>
      <c r="CK15" s="162"/>
      <c r="CL15" s="162"/>
      <c r="CM15" s="162"/>
      <c r="EA15" s="148">
        <f t="shared" si="7"/>
        <v>0</v>
      </c>
      <c r="EB15" s="148">
        <f t="shared" si="1"/>
        <v>0</v>
      </c>
      <c r="EC15" s="148">
        <f t="shared" si="2"/>
        <v>0</v>
      </c>
      <c r="ED15" s="167">
        <v>10</v>
      </c>
    </row>
    <row r="16" spans="2:134" s="148" customFormat="1" x14ac:dyDescent="0.25">
      <c r="C16" s="469"/>
      <c r="D16" s="219"/>
      <c r="E16" s="219"/>
      <c r="F16" s="219"/>
      <c r="G16" s="219"/>
      <c r="H16" s="219"/>
      <c r="I16" s="470"/>
      <c r="J16" s="469"/>
      <c r="K16" s="219"/>
      <c r="L16" s="219"/>
      <c r="M16" s="219"/>
      <c r="N16" s="470"/>
      <c r="O16" s="469"/>
      <c r="P16" s="219"/>
      <c r="Q16" s="470"/>
      <c r="R16" s="469"/>
      <c r="S16" s="219"/>
      <c r="T16" s="469"/>
      <c r="U16" s="470"/>
      <c r="V16" s="147"/>
      <c r="W16" s="147"/>
      <c r="X16" s="469"/>
      <c r="Y16" s="470"/>
      <c r="Z16" s="469"/>
      <c r="AA16" s="219"/>
      <c r="AB16" s="219"/>
      <c r="AC16" s="470"/>
      <c r="AD16" s="469"/>
      <c r="AE16" s="219"/>
      <c r="AF16" s="219"/>
      <c r="AG16" s="219"/>
      <c r="AH16" s="219"/>
      <c r="AI16" s="219"/>
      <c r="AJ16" s="470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469"/>
      <c r="AX16" s="219"/>
      <c r="AY16" s="219"/>
      <c r="AZ16" s="219"/>
      <c r="BA16" s="219"/>
      <c r="BB16" s="219"/>
      <c r="BC16" s="219"/>
      <c r="BD16" s="470"/>
      <c r="BE16" s="469"/>
      <c r="BF16" s="470"/>
      <c r="BG16" s="215"/>
      <c r="BH16" s="216"/>
      <c r="BI16" s="216"/>
      <c r="BJ16" s="216"/>
      <c r="BK16" s="216"/>
      <c r="BL16" s="216"/>
      <c r="BM16" s="216"/>
      <c r="BN16" s="216"/>
      <c r="BO16" s="216"/>
      <c r="BP16" s="466"/>
      <c r="CF16" s="160"/>
      <c r="CG16" s="160"/>
      <c r="CH16" s="160"/>
      <c r="CI16" s="162"/>
      <c r="CJ16" s="162"/>
      <c r="CK16" s="162"/>
      <c r="CL16" s="162"/>
      <c r="CM16" s="162"/>
      <c r="EA16" s="148">
        <f t="shared" si="7"/>
        <v>0</v>
      </c>
      <c r="EB16" s="148">
        <f t="shared" si="1"/>
        <v>0</v>
      </c>
      <c r="EC16" s="148">
        <f t="shared" si="2"/>
        <v>0</v>
      </c>
      <c r="ED16" s="167">
        <v>11</v>
      </c>
    </row>
    <row r="17" spans="2:134" s="148" customFormat="1" x14ac:dyDescent="0.25">
      <c r="C17" s="469"/>
      <c r="D17" s="219"/>
      <c r="E17" s="219"/>
      <c r="F17" s="219"/>
      <c r="G17" s="219"/>
      <c r="H17" s="219"/>
      <c r="I17" s="470"/>
      <c r="J17" s="469"/>
      <c r="K17" s="219"/>
      <c r="L17" s="219"/>
      <c r="M17" s="219"/>
      <c r="N17" s="470"/>
      <c r="O17" s="469"/>
      <c r="P17" s="219"/>
      <c r="Q17" s="470"/>
      <c r="R17" s="469"/>
      <c r="S17" s="219"/>
      <c r="T17" s="469"/>
      <c r="U17" s="470"/>
      <c r="V17" s="147"/>
      <c r="W17" s="147"/>
      <c r="X17" s="469"/>
      <c r="Y17" s="470"/>
      <c r="Z17" s="469"/>
      <c r="AA17" s="219"/>
      <c r="AB17" s="219"/>
      <c r="AC17" s="470"/>
      <c r="AD17" s="469"/>
      <c r="AE17" s="219"/>
      <c r="AF17" s="219"/>
      <c r="AG17" s="219"/>
      <c r="AH17" s="219"/>
      <c r="AI17" s="219"/>
      <c r="AJ17" s="470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469"/>
      <c r="AX17" s="219"/>
      <c r="AY17" s="219"/>
      <c r="AZ17" s="219"/>
      <c r="BA17" s="219"/>
      <c r="BB17" s="219"/>
      <c r="BC17" s="219"/>
      <c r="BD17" s="470"/>
      <c r="BE17" s="469"/>
      <c r="BF17" s="470"/>
      <c r="BG17" s="215"/>
      <c r="BH17" s="216"/>
      <c r="BI17" s="216"/>
      <c r="BJ17" s="216"/>
      <c r="BK17" s="216"/>
      <c r="BL17" s="216"/>
      <c r="BM17" s="216"/>
      <c r="BN17" s="216"/>
      <c r="BO17" s="216"/>
      <c r="BP17" s="466"/>
      <c r="CF17" s="160"/>
      <c r="CG17" s="160"/>
      <c r="CH17" s="160"/>
      <c r="CI17" s="162"/>
      <c r="CJ17" s="162"/>
      <c r="CK17" s="162"/>
      <c r="CL17" s="162"/>
      <c r="CM17" s="162"/>
      <c r="EA17" s="148">
        <f t="shared" si="7"/>
        <v>0</v>
      </c>
      <c r="EB17" s="148">
        <f t="shared" si="1"/>
        <v>0</v>
      </c>
      <c r="EC17" s="148">
        <f t="shared" si="2"/>
        <v>0</v>
      </c>
      <c r="ED17" s="167">
        <v>12</v>
      </c>
    </row>
    <row r="18" spans="2:134" s="148" customFormat="1" x14ac:dyDescent="0.25">
      <c r="C18" s="469"/>
      <c r="D18" s="219"/>
      <c r="E18" s="219"/>
      <c r="F18" s="219"/>
      <c r="G18" s="219"/>
      <c r="H18" s="219"/>
      <c r="I18" s="470"/>
      <c r="J18" s="469"/>
      <c r="K18" s="219"/>
      <c r="L18" s="219"/>
      <c r="M18" s="219"/>
      <c r="N18" s="470"/>
      <c r="O18" s="469"/>
      <c r="P18" s="219"/>
      <c r="Q18" s="470"/>
      <c r="R18" s="469"/>
      <c r="S18" s="219"/>
      <c r="T18" s="469"/>
      <c r="U18" s="470"/>
      <c r="V18" s="147"/>
      <c r="W18" s="147"/>
      <c r="X18" s="469"/>
      <c r="Y18" s="470"/>
      <c r="Z18" s="469"/>
      <c r="AA18" s="219"/>
      <c r="AB18" s="219"/>
      <c r="AC18" s="470"/>
      <c r="AD18" s="469"/>
      <c r="AE18" s="219"/>
      <c r="AF18" s="219"/>
      <c r="AG18" s="219"/>
      <c r="AH18" s="219"/>
      <c r="AI18" s="219"/>
      <c r="AJ18" s="470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469"/>
      <c r="AX18" s="219"/>
      <c r="AY18" s="219"/>
      <c r="AZ18" s="219"/>
      <c r="BA18" s="219"/>
      <c r="BB18" s="219"/>
      <c r="BC18" s="219"/>
      <c r="BD18" s="470"/>
      <c r="BE18" s="469"/>
      <c r="BF18" s="470"/>
      <c r="BG18" s="215"/>
      <c r="BH18" s="216"/>
      <c r="BI18" s="216"/>
      <c r="BJ18" s="216"/>
      <c r="BK18" s="216"/>
      <c r="BL18" s="216"/>
      <c r="BM18" s="216"/>
      <c r="BN18" s="216"/>
      <c r="BO18" s="216"/>
      <c r="BP18" s="466"/>
      <c r="CF18" s="160"/>
      <c r="CG18" s="160"/>
      <c r="CH18" s="160"/>
      <c r="CI18" s="162"/>
      <c r="CJ18" s="162"/>
      <c r="CK18" s="162"/>
      <c r="CL18" s="162"/>
      <c r="CM18" s="162"/>
      <c r="EA18" s="148">
        <f t="shared" si="7"/>
        <v>0</v>
      </c>
      <c r="EB18" s="148">
        <f t="shared" si="1"/>
        <v>0</v>
      </c>
      <c r="EC18" s="148">
        <f t="shared" si="2"/>
        <v>0</v>
      </c>
      <c r="ED18" s="167">
        <v>13</v>
      </c>
    </row>
    <row r="19" spans="2:134" s="148" customFormat="1" x14ac:dyDescent="0.25">
      <c r="C19" s="469"/>
      <c r="D19" s="219"/>
      <c r="E19" s="219"/>
      <c r="F19" s="219"/>
      <c r="G19" s="219"/>
      <c r="H19" s="219"/>
      <c r="I19" s="470"/>
      <c r="J19" s="469"/>
      <c r="K19" s="219"/>
      <c r="L19" s="219"/>
      <c r="M19" s="219"/>
      <c r="N19" s="470"/>
      <c r="O19" s="469"/>
      <c r="P19" s="219"/>
      <c r="Q19" s="470"/>
      <c r="R19" s="469"/>
      <c r="S19" s="219"/>
      <c r="T19" s="469"/>
      <c r="U19" s="470"/>
      <c r="V19" s="147"/>
      <c r="W19" s="147"/>
      <c r="X19" s="469"/>
      <c r="Y19" s="470"/>
      <c r="Z19" s="469"/>
      <c r="AA19" s="219"/>
      <c r="AB19" s="219"/>
      <c r="AC19" s="470"/>
      <c r="AD19" s="469"/>
      <c r="AE19" s="219"/>
      <c r="AF19" s="219"/>
      <c r="AG19" s="219"/>
      <c r="AH19" s="219"/>
      <c r="AI19" s="219"/>
      <c r="AJ19" s="470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469"/>
      <c r="AX19" s="219"/>
      <c r="AY19" s="219"/>
      <c r="AZ19" s="219"/>
      <c r="BA19" s="219"/>
      <c r="BB19" s="219"/>
      <c r="BC19" s="219"/>
      <c r="BD19" s="470"/>
      <c r="BE19" s="469"/>
      <c r="BF19" s="470"/>
      <c r="BG19" s="215"/>
      <c r="BH19" s="216"/>
      <c r="BI19" s="216"/>
      <c r="BJ19" s="216"/>
      <c r="BK19" s="216"/>
      <c r="BL19" s="216"/>
      <c r="BM19" s="216"/>
      <c r="BN19" s="216"/>
      <c r="BO19" s="216"/>
      <c r="BP19" s="466"/>
      <c r="CF19" s="160"/>
      <c r="CG19" s="160"/>
      <c r="CH19" s="160"/>
      <c r="CI19" s="162"/>
      <c r="CJ19" s="162"/>
      <c r="CK19" s="162"/>
      <c r="CL19" s="162"/>
      <c r="CM19" s="162"/>
      <c r="EA19" s="148">
        <f t="shared" si="7"/>
        <v>0</v>
      </c>
      <c r="EB19" s="148">
        <f t="shared" si="1"/>
        <v>0</v>
      </c>
      <c r="EC19" s="148">
        <f t="shared" si="2"/>
        <v>0</v>
      </c>
      <c r="ED19" s="167">
        <v>14</v>
      </c>
    </row>
    <row r="20" spans="2:134" s="148" customFormat="1" x14ac:dyDescent="0.25">
      <c r="C20" s="469"/>
      <c r="D20" s="219"/>
      <c r="E20" s="219"/>
      <c r="F20" s="219"/>
      <c r="G20" s="219"/>
      <c r="H20" s="219"/>
      <c r="I20" s="470"/>
      <c r="J20" s="469"/>
      <c r="K20" s="219"/>
      <c r="L20" s="219"/>
      <c r="M20" s="219"/>
      <c r="N20" s="470"/>
      <c r="O20" s="469"/>
      <c r="P20" s="219"/>
      <c r="Q20" s="470"/>
      <c r="R20" s="469"/>
      <c r="S20" s="219"/>
      <c r="T20" s="469"/>
      <c r="U20" s="470"/>
      <c r="V20" s="147"/>
      <c r="W20" s="147"/>
      <c r="X20" s="469"/>
      <c r="Y20" s="470"/>
      <c r="Z20" s="469"/>
      <c r="AA20" s="219"/>
      <c r="AB20" s="219"/>
      <c r="AC20" s="470"/>
      <c r="AD20" s="469"/>
      <c r="AE20" s="219"/>
      <c r="AF20" s="219"/>
      <c r="AG20" s="219"/>
      <c r="AH20" s="219"/>
      <c r="AI20" s="219"/>
      <c r="AJ20" s="470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469"/>
      <c r="AX20" s="219"/>
      <c r="AY20" s="219"/>
      <c r="AZ20" s="219"/>
      <c r="BA20" s="219"/>
      <c r="BB20" s="219"/>
      <c r="BC20" s="219"/>
      <c r="BD20" s="470"/>
      <c r="BE20" s="469"/>
      <c r="BF20" s="470"/>
      <c r="BG20" s="215"/>
      <c r="BH20" s="216"/>
      <c r="BI20" s="216"/>
      <c r="BJ20" s="216"/>
      <c r="BK20" s="216"/>
      <c r="BL20" s="216"/>
      <c r="BM20" s="216"/>
      <c r="BN20" s="216"/>
      <c r="BO20" s="216"/>
      <c r="BP20" s="466"/>
      <c r="CF20" s="160"/>
      <c r="CG20" s="160"/>
      <c r="CH20" s="160"/>
      <c r="CI20" s="162"/>
      <c r="CJ20" s="162"/>
      <c r="CK20" s="162"/>
      <c r="CL20" s="162"/>
      <c r="CM20" s="162"/>
      <c r="EA20" s="148">
        <f t="shared" si="7"/>
        <v>0</v>
      </c>
      <c r="EB20" s="148">
        <f t="shared" si="1"/>
        <v>0</v>
      </c>
      <c r="EC20" s="148">
        <f t="shared" si="2"/>
        <v>0</v>
      </c>
      <c r="ED20" s="167">
        <v>15</v>
      </c>
    </row>
    <row r="21" spans="2:134" s="148" customFormat="1" x14ac:dyDescent="0.25">
      <c r="C21" s="469"/>
      <c r="D21" s="219"/>
      <c r="E21" s="219"/>
      <c r="F21" s="219"/>
      <c r="G21" s="219"/>
      <c r="H21" s="219"/>
      <c r="I21" s="470"/>
      <c r="J21" s="469"/>
      <c r="K21" s="219"/>
      <c r="L21" s="219"/>
      <c r="M21" s="219"/>
      <c r="N21" s="470"/>
      <c r="O21" s="469"/>
      <c r="P21" s="219"/>
      <c r="Q21" s="470"/>
      <c r="R21" s="469"/>
      <c r="S21" s="219"/>
      <c r="T21" s="469"/>
      <c r="U21" s="470"/>
      <c r="V21" s="147"/>
      <c r="W21" s="147"/>
      <c r="X21" s="469"/>
      <c r="Y21" s="470"/>
      <c r="Z21" s="469"/>
      <c r="AA21" s="219"/>
      <c r="AB21" s="219"/>
      <c r="AC21" s="470"/>
      <c r="AD21" s="469"/>
      <c r="AE21" s="219"/>
      <c r="AF21" s="219"/>
      <c r="AG21" s="219"/>
      <c r="AH21" s="219"/>
      <c r="AI21" s="219"/>
      <c r="AJ21" s="470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469"/>
      <c r="AX21" s="219"/>
      <c r="AY21" s="219"/>
      <c r="AZ21" s="219"/>
      <c r="BA21" s="219"/>
      <c r="BB21" s="219"/>
      <c r="BC21" s="219"/>
      <c r="BD21" s="470"/>
      <c r="BE21" s="469"/>
      <c r="BF21" s="470"/>
      <c r="BG21" s="215"/>
      <c r="BH21" s="216"/>
      <c r="BI21" s="216"/>
      <c r="BJ21" s="216"/>
      <c r="BK21" s="216"/>
      <c r="BL21" s="216"/>
      <c r="BM21" s="216"/>
      <c r="BN21" s="216"/>
      <c r="BO21" s="216"/>
      <c r="BP21" s="466"/>
      <c r="CF21" s="160"/>
      <c r="CG21" s="160"/>
      <c r="CH21" s="160"/>
      <c r="CI21" s="162"/>
      <c r="CJ21" s="162"/>
      <c r="CK21" s="162"/>
      <c r="CL21" s="162"/>
      <c r="CM21" s="162"/>
      <c r="EA21" s="148">
        <f t="shared" si="7"/>
        <v>0</v>
      </c>
      <c r="EB21" s="148">
        <f t="shared" si="1"/>
        <v>0</v>
      </c>
      <c r="EC21" s="148">
        <f t="shared" si="2"/>
        <v>0</v>
      </c>
      <c r="ED21" s="167">
        <v>16</v>
      </c>
    </row>
    <row r="22" spans="2:134" s="148" customFormat="1" ht="15.75" thickBot="1" x14ac:dyDescent="0.3">
      <c r="C22" s="469"/>
      <c r="D22" s="219"/>
      <c r="E22" s="219"/>
      <c r="F22" s="219"/>
      <c r="G22" s="219"/>
      <c r="H22" s="219"/>
      <c r="I22" s="470"/>
      <c r="J22" s="469"/>
      <c r="K22" s="219"/>
      <c r="L22" s="219"/>
      <c r="M22" s="219"/>
      <c r="N22" s="470"/>
      <c r="O22" s="469"/>
      <c r="P22" s="219"/>
      <c r="Q22" s="470"/>
      <c r="R22" s="469"/>
      <c r="S22" s="219"/>
      <c r="T22" s="469"/>
      <c r="U22" s="470"/>
      <c r="V22" s="147"/>
      <c r="W22" s="147"/>
      <c r="X22" s="469"/>
      <c r="Y22" s="470"/>
      <c r="Z22" s="469"/>
      <c r="AA22" s="219"/>
      <c r="AB22" s="219"/>
      <c r="AC22" s="470"/>
      <c r="AD22" s="469"/>
      <c r="AE22" s="219"/>
      <c r="AF22" s="219"/>
      <c r="AG22" s="219"/>
      <c r="AH22" s="219"/>
      <c r="AI22" s="219"/>
      <c r="AJ22" s="470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469"/>
      <c r="AX22" s="219"/>
      <c r="AY22" s="219"/>
      <c r="AZ22" s="219"/>
      <c r="BA22" s="219"/>
      <c r="BB22" s="219"/>
      <c r="BC22" s="219"/>
      <c r="BD22" s="470"/>
      <c r="BE22" s="469"/>
      <c r="BF22" s="470"/>
      <c r="BG22" s="215"/>
      <c r="BH22" s="216"/>
      <c r="BI22" s="216"/>
      <c r="BJ22" s="216"/>
      <c r="BK22" s="216"/>
      <c r="BL22" s="216"/>
      <c r="BM22" s="216"/>
      <c r="BN22" s="216"/>
      <c r="BO22" s="216"/>
      <c r="BP22" s="466"/>
      <c r="CF22" s="160"/>
      <c r="CG22" s="160"/>
      <c r="CH22" s="160"/>
      <c r="CI22" s="162"/>
      <c r="CJ22" s="162"/>
      <c r="CK22" s="162"/>
      <c r="CL22" s="162"/>
      <c r="CM22" s="162"/>
      <c r="EA22" s="148">
        <f t="shared" si="7"/>
        <v>0</v>
      </c>
      <c r="EB22" s="148">
        <f t="shared" si="1"/>
        <v>0</v>
      </c>
      <c r="EC22" s="148">
        <f t="shared" si="2"/>
        <v>0</v>
      </c>
      <c r="ED22" s="167">
        <v>17</v>
      </c>
    </row>
    <row r="23" spans="2:134" s="148" customFormat="1" ht="15.75" thickBot="1" x14ac:dyDescent="0.3">
      <c r="B23" s="503" t="s">
        <v>115</v>
      </c>
      <c r="C23" s="469"/>
      <c r="D23" s="219"/>
      <c r="E23" s="219"/>
      <c r="F23" s="219"/>
      <c r="G23" s="219"/>
      <c r="H23" s="219"/>
      <c r="I23" s="470"/>
      <c r="J23" s="469"/>
      <c r="K23" s="219"/>
      <c r="L23" s="219"/>
      <c r="M23" s="219"/>
      <c r="N23" s="470"/>
      <c r="O23" s="469"/>
      <c r="P23" s="219"/>
      <c r="Q23" s="470"/>
      <c r="R23" s="469"/>
      <c r="S23" s="219"/>
      <c r="T23" s="469"/>
      <c r="U23" s="470"/>
      <c r="V23" s="147"/>
      <c r="W23" s="147"/>
      <c r="X23" s="469"/>
      <c r="Y23" s="470"/>
      <c r="Z23" s="469"/>
      <c r="AA23" s="219"/>
      <c r="AB23" s="219"/>
      <c r="AC23" s="470"/>
      <c r="AD23" s="469"/>
      <c r="AE23" s="219"/>
      <c r="AF23" s="219"/>
      <c r="AG23" s="219"/>
      <c r="AH23" s="219"/>
      <c r="AI23" s="219"/>
      <c r="AJ23" s="470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469"/>
      <c r="AX23" s="219"/>
      <c r="AY23" s="219"/>
      <c r="AZ23" s="219"/>
      <c r="BA23" s="219"/>
      <c r="BB23" s="219"/>
      <c r="BC23" s="219"/>
      <c r="BD23" s="470"/>
      <c r="BE23" s="469"/>
      <c r="BF23" s="470"/>
      <c r="BG23" s="215"/>
      <c r="BH23" s="216"/>
      <c r="BI23" s="216"/>
      <c r="BJ23" s="216"/>
      <c r="BK23" s="216"/>
      <c r="BL23" s="216"/>
      <c r="BM23" s="216"/>
      <c r="BN23" s="216"/>
      <c r="BO23" s="216"/>
      <c r="BP23" s="466"/>
      <c r="CF23" s="160"/>
      <c r="CG23" s="160"/>
      <c r="CH23" s="160"/>
      <c r="CI23" s="162"/>
      <c r="CJ23" s="162"/>
      <c r="CK23" s="162"/>
      <c r="CL23" s="162"/>
      <c r="CM23" s="162"/>
      <c r="EA23" s="148">
        <f t="shared" si="7"/>
        <v>0</v>
      </c>
      <c r="EB23" s="148">
        <f t="shared" si="1"/>
        <v>0</v>
      </c>
      <c r="EC23" s="148">
        <f t="shared" si="2"/>
        <v>0</v>
      </c>
      <c r="ED23" s="167">
        <v>18</v>
      </c>
    </row>
    <row r="24" spans="2:134" s="148" customFormat="1" ht="15.75" thickBot="1" x14ac:dyDescent="0.3">
      <c r="B24" s="503">
        <f>TotalSamples</f>
        <v>0</v>
      </c>
      <c r="C24" s="469"/>
      <c r="D24" s="219"/>
      <c r="E24" s="219"/>
      <c r="F24" s="219"/>
      <c r="G24" s="219"/>
      <c r="H24" s="219"/>
      <c r="I24" s="470"/>
      <c r="J24" s="469"/>
      <c r="K24" s="219"/>
      <c r="L24" s="219"/>
      <c r="M24" s="219"/>
      <c r="N24" s="470"/>
      <c r="O24" s="469"/>
      <c r="P24" s="219"/>
      <c r="Q24" s="470"/>
      <c r="R24" s="469"/>
      <c r="S24" s="219"/>
      <c r="T24" s="469"/>
      <c r="U24" s="470"/>
      <c r="V24" s="147"/>
      <c r="W24" s="147"/>
      <c r="X24" s="469"/>
      <c r="Y24" s="470"/>
      <c r="Z24" s="469"/>
      <c r="AA24" s="219"/>
      <c r="AB24" s="219"/>
      <c r="AC24" s="470"/>
      <c r="AD24" s="469"/>
      <c r="AE24" s="219"/>
      <c r="AF24" s="219"/>
      <c r="AG24" s="219"/>
      <c r="AH24" s="219"/>
      <c r="AI24" s="219"/>
      <c r="AJ24" s="470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469"/>
      <c r="AX24" s="219"/>
      <c r="AY24" s="219"/>
      <c r="AZ24" s="219"/>
      <c r="BA24" s="219"/>
      <c r="BB24" s="219"/>
      <c r="BC24" s="219"/>
      <c r="BD24" s="470"/>
      <c r="BE24" s="469"/>
      <c r="BF24" s="470"/>
      <c r="BG24" s="215"/>
      <c r="BH24" s="216"/>
      <c r="BI24" s="216"/>
      <c r="BJ24" s="216"/>
      <c r="BK24" s="216"/>
      <c r="BL24" s="216"/>
      <c r="BM24" s="216"/>
      <c r="BN24" s="216"/>
      <c r="BO24" s="216"/>
      <c r="BP24" s="466"/>
      <c r="CF24" s="160"/>
      <c r="CG24" s="160"/>
      <c r="CH24" s="160"/>
      <c r="CI24" s="162"/>
      <c r="CJ24" s="162"/>
      <c r="CK24" s="162"/>
      <c r="CL24" s="162"/>
      <c r="CM24" s="162"/>
      <c r="EA24" s="148">
        <f t="shared" si="7"/>
        <v>0</v>
      </c>
      <c r="EB24" s="148">
        <f t="shared" si="1"/>
        <v>0</v>
      </c>
      <c r="EC24" s="148">
        <f t="shared" si="2"/>
        <v>0</v>
      </c>
      <c r="ED24" s="167">
        <v>19</v>
      </c>
    </row>
    <row r="25" spans="2:134" s="148" customFormat="1" ht="15.75" thickBot="1" x14ac:dyDescent="0.3">
      <c r="C25" s="507"/>
      <c r="D25" s="467"/>
      <c r="E25" s="467"/>
      <c r="F25" s="467"/>
      <c r="G25" s="467"/>
      <c r="H25" s="467"/>
      <c r="I25" s="468"/>
      <c r="J25" s="507"/>
      <c r="K25" s="467"/>
      <c r="L25" s="467"/>
      <c r="M25" s="467"/>
      <c r="N25" s="468"/>
      <c r="O25" s="507"/>
      <c r="P25" s="467"/>
      <c r="Q25" s="468"/>
      <c r="R25" s="507"/>
      <c r="S25" s="467"/>
      <c r="T25" s="215"/>
      <c r="U25" s="466"/>
      <c r="X25" s="507"/>
      <c r="Y25" s="468"/>
      <c r="Z25" s="507"/>
      <c r="AA25" s="467"/>
      <c r="AB25" s="467"/>
      <c r="AC25" s="468"/>
      <c r="AD25" s="507"/>
      <c r="AE25" s="467"/>
      <c r="AF25" s="467"/>
      <c r="AG25" s="467"/>
      <c r="AH25" s="467"/>
      <c r="AI25" s="467"/>
      <c r="AJ25" s="468"/>
      <c r="AW25" s="507"/>
      <c r="AX25" s="467"/>
      <c r="AY25" s="467"/>
      <c r="AZ25" s="467"/>
      <c r="BA25" s="467"/>
      <c r="BB25" s="467"/>
      <c r="BC25" s="467"/>
      <c r="BD25" s="468"/>
      <c r="BE25" s="507"/>
      <c r="BF25" s="468"/>
      <c r="BG25" s="507"/>
      <c r="BH25" s="467"/>
      <c r="BI25" s="467"/>
      <c r="BJ25" s="467"/>
      <c r="BK25" s="467"/>
      <c r="BL25" s="467"/>
      <c r="BM25" s="467"/>
      <c r="BN25" s="467"/>
      <c r="BO25" s="467"/>
      <c r="BP25" s="468"/>
      <c r="CF25" s="160"/>
      <c r="CG25" s="160"/>
      <c r="CH25" s="160"/>
      <c r="CI25" s="162"/>
      <c r="CJ25" s="162"/>
      <c r="CK25" s="162"/>
      <c r="CL25" s="162"/>
      <c r="CM25" s="162"/>
      <c r="EA25" s="148">
        <f t="shared" si="7"/>
        <v>0</v>
      </c>
      <c r="EB25" s="148">
        <f t="shared" si="1"/>
        <v>0</v>
      </c>
      <c r="EC25" s="148">
        <f t="shared" si="2"/>
        <v>0</v>
      </c>
      <c r="ED25" s="167">
        <v>20</v>
      </c>
    </row>
    <row r="26" spans="2:134" ht="15.75" thickBot="1" x14ac:dyDescent="0.3">
      <c r="C26" s="661" t="s">
        <v>89</v>
      </c>
      <c r="D26" s="662"/>
      <c r="E26" s="662"/>
      <c r="F26" s="662"/>
      <c r="G26" s="662"/>
      <c r="H26" s="662"/>
      <c r="I26" s="663"/>
      <c r="J26" s="664" t="s">
        <v>88</v>
      </c>
      <c r="K26" s="665"/>
      <c r="L26" s="665"/>
      <c r="M26" s="665"/>
      <c r="N26" s="666"/>
      <c r="O26" s="667" t="s">
        <v>59</v>
      </c>
      <c r="P26" s="668"/>
      <c r="Q26" s="669"/>
      <c r="R26" s="670" t="s">
        <v>74</v>
      </c>
      <c r="S26" s="671"/>
      <c r="T26" s="641" t="s">
        <v>205</v>
      </c>
      <c r="U26" s="643"/>
      <c r="V26" s="672" t="s">
        <v>86</v>
      </c>
      <c r="W26" s="673"/>
      <c r="X26" s="673"/>
      <c r="Y26" s="674"/>
      <c r="Z26" s="650" t="s">
        <v>153</v>
      </c>
      <c r="AA26" s="651"/>
      <c r="AB26" s="651"/>
      <c r="AC26" s="652"/>
      <c r="AD26" s="653" t="s">
        <v>154</v>
      </c>
      <c r="AE26" s="654"/>
      <c r="AF26" s="654"/>
      <c r="AG26" s="655"/>
      <c r="AH26" s="653" t="s">
        <v>188</v>
      </c>
      <c r="AI26" s="654"/>
      <c r="AJ26" s="654"/>
      <c r="AK26" s="656" t="s">
        <v>168</v>
      </c>
      <c r="AL26" s="657"/>
      <c r="AM26" s="657"/>
      <c r="AN26" s="657"/>
      <c r="AO26" s="657"/>
      <c r="AP26" s="658"/>
      <c r="AQ26" s="644" t="s">
        <v>101</v>
      </c>
      <c r="AR26" s="645"/>
      <c r="AS26" s="645"/>
      <c r="AT26" s="645"/>
      <c r="AU26" s="645"/>
      <c r="AV26" s="645"/>
      <c r="AW26" s="647" t="s">
        <v>175</v>
      </c>
      <c r="AX26" s="648"/>
      <c r="AY26" s="648"/>
      <c r="AZ26" s="648"/>
      <c r="BA26" s="648"/>
      <c r="BB26" s="648"/>
      <c r="BC26" s="648"/>
      <c r="BD26" s="649"/>
      <c r="BE26" s="659" t="s">
        <v>46</v>
      </c>
      <c r="BF26" s="675"/>
      <c r="BG26" s="196" t="s">
        <v>66</v>
      </c>
      <c r="BH26" s="197" t="s">
        <v>47</v>
      </c>
      <c r="BI26" s="196" t="s">
        <v>48</v>
      </c>
      <c r="BJ26" s="197" t="s">
        <v>47</v>
      </c>
      <c r="BK26" s="196" t="s">
        <v>49</v>
      </c>
      <c r="BL26" s="197" t="s">
        <v>50</v>
      </c>
      <c r="BM26" s="196" t="s">
        <v>51</v>
      </c>
      <c r="BN26" s="197" t="s">
        <v>50</v>
      </c>
      <c r="BO26" s="196" t="s">
        <v>52</v>
      </c>
      <c r="BP26" s="198" t="s">
        <v>50</v>
      </c>
      <c r="CF26" s="160"/>
      <c r="CG26" s="160"/>
      <c r="CH26" s="160"/>
      <c r="EA26" s="148">
        <f t="shared" si="7"/>
        <v>0</v>
      </c>
      <c r="EB26" s="148">
        <f t="shared" si="1"/>
        <v>0</v>
      </c>
      <c r="EC26" s="148">
        <f t="shared" si="2"/>
        <v>0</v>
      </c>
      <c r="ED26" s="167">
        <v>21</v>
      </c>
    </row>
    <row r="27" spans="2:134" ht="15.75" thickBot="1" x14ac:dyDescent="0.3">
      <c r="B27" s="99" t="str">
        <f>Samples</f>
        <v>Samples</v>
      </c>
      <c r="C27" s="103" t="s">
        <v>65</v>
      </c>
      <c r="D27" s="104" t="s">
        <v>64</v>
      </c>
      <c r="E27" s="105" t="s">
        <v>63</v>
      </c>
      <c r="F27" s="106" t="s">
        <v>62</v>
      </c>
      <c r="G27" s="107" t="s">
        <v>58</v>
      </c>
      <c r="H27" s="108" t="s">
        <v>61</v>
      </c>
      <c r="I27" s="109" t="s">
        <v>60</v>
      </c>
      <c r="J27" s="110" t="s">
        <v>7</v>
      </c>
      <c r="K27" s="111" t="s">
        <v>8</v>
      </c>
      <c r="L27" s="112" t="s">
        <v>9</v>
      </c>
      <c r="M27" s="113" t="s">
        <v>10</v>
      </c>
      <c r="N27" s="114" t="s">
        <v>23</v>
      </c>
      <c r="O27" s="192" t="s">
        <v>73</v>
      </c>
      <c r="P27" s="193" t="s">
        <v>148</v>
      </c>
      <c r="Q27" s="194" t="s">
        <v>149</v>
      </c>
      <c r="R27" s="115" t="s">
        <v>109</v>
      </c>
      <c r="S27" s="115" t="s">
        <v>110</v>
      </c>
      <c r="T27" s="187" t="s">
        <v>206</v>
      </c>
      <c r="U27" s="554" t="s">
        <v>207</v>
      </c>
      <c r="V27" s="57" t="s">
        <v>109</v>
      </c>
      <c r="W27" s="57" t="s">
        <v>110</v>
      </c>
      <c r="X27" s="555" t="s">
        <v>112</v>
      </c>
      <c r="Y27" s="556" t="s">
        <v>111</v>
      </c>
      <c r="Z27" s="307" t="s">
        <v>157</v>
      </c>
      <c r="AA27" s="305" t="s">
        <v>158</v>
      </c>
      <c r="AB27" s="309" t="s">
        <v>159</v>
      </c>
      <c r="AC27" s="312" t="s">
        <v>155</v>
      </c>
      <c r="AD27" s="307" t="s">
        <v>184</v>
      </c>
      <c r="AE27" s="305" t="s">
        <v>185</v>
      </c>
      <c r="AF27" s="309" t="s">
        <v>186</v>
      </c>
      <c r="AG27" s="312" t="s">
        <v>155</v>
      </c>
      <c r="AH27" s="307" t="s">
        <v>165</v>
      </c>
      <c r="AI27" s="305" t="s">
        <v>166</v>
      </c>
      <c r="AJ27" s="311" t="s">
        <v>167</v>
      </c>
      <c r="AK27" s="396" t="s">
        <v>170</v>
      </c>
      <c r="AL27" s="390" t="s">
        <v>171</v>
      </c>
      <c r="AM27" s="389" t="s">
        <v>172</v>
      </c>
      <c r="AN27" s="391" t="s">
        <v>173</v>
      </c>
      <c r="AO27" s="392" t="s">
        <v>174</v>
      </c>
      <c r="AP27" s="397" t="s">
        <v>176</v>
      </c>
      <c r="AQ27" s="418" t="s">
        <v>170</v>
      </c>
      <c r="AR27" s="420" t="s">
        <v>171</v>
      </c>
      <c r="AS27" s="422" t="s">
        <v>172</v>
      </c>
      <c r="AT27" s="424" t="s">
        <v>173</v>
      </c>
      <c r="AU27" s="425" t="s">
        <v>174</v>
      </c>
      <c r="AV27" s="426" t="s">
        <v>176</v>
      </c>
      <c r="AW27" s="441" t="s">
        <v>177</v>
      </c>
      <c r="AX27" s="410" t="s">
        <v>178</v>
      </c>
      <c r="AY27" s="412" t="s">
        <v>179</v>
      </c>
      <c r="AZ27" s="414" t="s">
        <v>180</v>
      </c>
      <c r="BA27" s="416" t="s">
        <v>181</v>
      </c>
      <c r="BB27" s="442" t="s">
        <v>187</v>
      </c>
      <c r="BC27" s="444" t="s">
        <v>182</v>
      </c>
      <c r="BD27" s="446" t="s">
        <v>183</v>
      </c>
      <c r="BE27" s="118" t="s">
        <v>234</v>
      </c>
      <c r="BF27" s="119" t="s">
        <v>231</v>
      </c>
      <c r="BG27" s="226" t="s">
        <v>234</v>
      </c>
      <c r="BH27" s="227" t="s">
        <v>231</v>
      </c>
      <c r="BI27" s="226" t="s">
        <v>234</v>
      </c>
      <c r="BJ27" s="227" t="s">
        <v>231</v>
      </c>
      <c r="BK27" s="226" t="s">
        <v>234</v>
      </c>
      <c r="BL27" s="227" t="s">
        <v>231</v>
      </c>
      <c r="BM27" s="226" t="s">
        <v>234</v>
      </c>
      <c r="BN27" s="227" t="s">
        <v>231</v>
      </c>
      <c r="BO27" s="226" t="s">
        <v>234</v>
      </c>
      <c r="BP27" s="227" t="s">
        <v>231</v>
      </c>
      <c r="BQ27" s="451" t="s">
        <v>190</v>
      </c>
      <c r="BR27" s="451" t="s">
        <v>189</v>
      </c>
      <c r="BS27" s="451" t="s">
        <v>191</v>
      </c>
      <c r="BT27" s="451" t="s">
        <v>194</v>
      </c>
      <c r="BU27" s="451" t="s">
        <v>195</v>
      </c>
      <c r="BV27" s="148" t="s">
        <v>128</v>
      </c>
      <c r="BW27" s="148" t="s">
        <v>210</v>
      </c>
      <c r="CF27" s="160"/>
      <c r="CG27" s="160"/>
      <c r="CH27" s="160"/>
      <c r="EA27" s="148">
        <f t="shared" si="7"/>
        <v>0</v>
      </c>
      <c r="EB27" s="148">
        <f t="shared" si="1"/>
        <v>0</v>
      </c>
      <c r="EC27" s="148">
        <f t="shared" si="2"/>
        <v>0</v>
      </c>
      <c r="ED27" s="167">
        <v>22</v>
      </c>
    </row>
    <row r="28" spans="2:134" x14ac:dyDescent="0.25">
      <c r="B28" s="101">
        <f>Samples!C6</f>
        <v>0</v>
      </c>
      <c r="C28" s="125"/>
      <c r="D28" s="126"/>
      <c r="E28" s="126"/>
      <c r="F28" s="126"/>
      <c r="G28" s="126"/>
      <c r="H28" s="126"/>
      <c r="I28" s="127"/>
      <c r="J28" s="133"/>
      <c r="K28" s="134"/>
      <c r="L28" s="134"/>
      <c r="M28" s="134"/>
      <c r="N28" s="135"/>
      <c r="O28" s="140"/>
      <c r="P28" s="140"/>
      <c r="Q28" s="141"/>
      <c r="R28" s="126"/>
      <c r="S28" s="126"/>
      <c r="T28" s="125"/>
      <c r="U28" s="127"/>
      <c r="V28" s="126"/>
      <c r="W28" s="126"/>
      <c r="X28" s="126"/>
      <c r="Y28" s="127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5"/>
      <c r="BF28" s="233"/>
      <c r="BG28" s="125"/>
      <c r="BH28" s="233"/>
      <c r="BI28" s="126"/>
      <c r="BJ28" s="233"/>
      <c r="BK28" s="126"/>
      <c r="BL28" s="233"/>
      <c r="BM28" s="126"/>
      <c r="BN28" s="233"/>
      <c r="BO28" s="126"/>
      <c r="BP28" s="233"/>
      <c r="BQ28" s="452"/>
      <c r="BR28" s="289"/>
      <c r="BS28" s="453"/>
      <c r="BT28" s="299"/>
      <c r="BU28" s="454"/>
      <c r="CF28" s="160"/>
      <c r="CG28" s="160"/>
      <c r="CH28" s="160"/>
      <c r="EA28" s="148">
        <f t="shared" si="7"/>
        <v>0</v>
      </c>
      <c r="EB28" s="148">
        <f t="shared" si="1"/>
        <v>0</v>
      </c>
      <c r="EC28" s="148">
        <f t="shared" si="2"/>
        <v>0</v>
      </c>
      <c r="ED28" s="167">
        <v>23</v>
      </c>
    </row>
    <row r="29" spans="2:134" x14ac:dyDescent="0.25">
      <c r="B29" s="101">
        <f>Samples!C7</f>
        <v>0</v>
      </c>
      <c r="C29" s="128"/>
      <c r="D29" s="120"/>
      <c r="E29" s="120"/>
      <c r="F29" s="120"/>
      <c r="G29" s="120"/>
      <c r="H29" s="120"/>
      <c r="I29" s="129"/>
      <c r="J29" s="121"/>
      <c r="K29" s="122"/>
      <c r="L29" s="122"/>
      <c r="M29" s="122"/>
      <c r="N29" s="136"/>
      <c r="O29" s="123"/>
      <c r="P29" s="123"/>
      <c r="Q29" s="142"/>
      <c r="R29" s="120"/>
      <c r="S29" s="120"/>
      <c r="T29" s="128"/>
      <c r="U29" s="129"/>
      <c r="V29" s="120"/>
      <c r="W29" s="120"/>
      <c r="X29" s="120"/>
      <c r="Y29" s="129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0"/>
      <c r="BD29" s="120"/>
      <c r="BE29" s="128"/>
      <c r="BF29" s="232"/>
      <c r="BG29" s="128"/>
      <c r="BH29" s="232"/>
      <c r="BI29" s="120"/>
      <c r="BJ29" s="232"/>
      <c r="BK29" s="120"/>
      <c r="BL29" s="232"/>
      <c r="BM29" s="120"/>
      <c r="BN29" s="232"/>
      <c r="BO29" s="120"/>
      <c r="BP29" s="232"/>
      <c r="BQ29" s="452"/>
      <c r="BR29" s="289"/>
      <c r="BS29" s="453"/>
      <c r="BT29" s="299"/>
      <c r="BU29" s="454"/>
      <c r="CF29" s="160"/>
      <c r="CG29" s="160"/>
      <c r="CH29" s="160"/>
      <c r="EA29" s="148">
        <f t="shared" si="7"/>
        <v>0</v>
      </c>
      <c r="EB29" s="148">
        <f t="shared" si="1"/>
        <v>0</v>
      </c>
      <c r="EC29" s="148">
        <f t="shared" si="2"/>
        <v>0</v>
      </c>
      <c r="ED29" s="167">
        <v>24</v>
      </c>
    </row>
    <row r="30" spans="2:134" x14ac:dyDescent="0.25">
      <c r="B30" s="101">
        <f>Samples!C8</f>
        <v>0</v>
      </c>
      <c r="C30" s="128"/>
      <c r="D30" s="120"/>
      <c r="E30" s="120"/>
      <c r="F30" s="120"/>
      <c r="G30" s="120"/>
      <c r="H30" s="120"/>
      <c r="I30" s="129"/>
      <c r="J30" s="121"/>
      <c r="K30" s="122"/>
      <c r="L30" s="122"/>
      <c r="M30" s="122"/>
      <c r="N30" s="136"/>
      <c r="O30" s="123"/>
      <c r="P30" s="123"/>
      <c r="Q30" s="142"/>
      <c r="R30" s="120"/>
      <c r="S30" s="120"/>
      <c r="T30" s="128"/>
      <c r="U30" s="129"/>
      <c r="V30" s="120"/>
      <c r="W30" s="120"/>
      <c r="X30" s="120"/>
      <c r="Y30" s="129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  <c r="BA30" s="120"/>
      <c r="BB30" s="120"/>
      <c r="BC30" s="120"/>
      <c r="BD30" s="120"/>
      <c r="BE30" s="128"/>
      <c r="BF30" s="232"/>
      <c r="BG30" s="128"/>
      <c r="BH30" s="232"/>
      <c r="BI30" s="120"/>
      <c r="BJ30" s="232"/>
      <c r="BK30" s="120"/>
      <c r="BL30" s="232"/>
      <c r="BM30" s="120"/>
      <c r="BN30" s="232"/>
      <c r="BO30" s="120"/>
      <c r="BP30" s="232"/>
      <c r="BQ30" s="452"/>
      <c r="BR30" s="289"/>
      <c r="BS30" s="453"/>
      <c r="BT30" s="299"/>
      <c r="BU30" s="454"/>
      <c r="CF30" s="160"/>
      <c r="CG30" s="160"/>
      <c r="CH30" s="160"/>
      <c r="EA30" s="148">
        <f t="shared" si="7"/>
        <v>0</v>
      </c>
      <c r="EB30" s="148">
        <f t="shared" si="1"/>
        <v>0</v>
      </c>
      <c r="EC30" s="148">
        <f t="shared" si="2"/>
        <v>0</v>
      </c>
      <c r="ED30" s="167">
        <v>25</v>
      </c>
    </row>
    <row r="31" spans="2:134" x14ac:dyDescent="0.25">
      <c r="B31" s="101">
        <f>Samples!C9</f>
        <v>0</v>
      </c>
      <c r="C31" s="128"/>
      <c r="D31" s="120"/>
      <c r="E31" s="120"/>
      <c r="F31" s="120"/>
      <c r="G31" s="120"/>
      <c r="H31" s="120"/>
      <c r="I31" s="129"/>
      <c r="J31" s="121"/>
      <c r="K31" s="122"/>
      <c r="L31" s="122"/>
      <c r="M31" s="122"/>
      <c r="N31" s="136"/>
      <c r="O31" s="123"/>
      <c r="P31" s="123"/>
      <c r="Q31" s="142"/>
      <c r="R31" s="120"/>
      <c r="S31" s="120"/>
      <c r="T31" s="128"/>
      <c r="U31" s="129"/>
      <c r="V31" s="120"/>
      <c r="W31" s="120"/>
      <c r="X31" s="120"/>
      <c r="Y31" s="129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  <c r="BA31" s="120"/>
      <c r="BB31" s="120"/>
      <c r="BC31" s="120"/>
      <c r="BD31" s="120"/>
      <c r="BE31" s="128"/>
      <c r="BF31" s="232"/>
      <c r="BG31" s="128"/>
      <c r="BH31" s="232"/>
      <c r="BI31" s="120"/>
      <c r="BJ31" s="232"/>
      <c r="BK31" s="120"/>
      <c r="BL31" s="232"/>
      <c r="BM31" s="120"/>
      <c r="BN31" s="232"/>
      <c r="BO31" s="120"/>
      <c r="BP31" s="232"/>
      <c r="BQ31" s="452"/>
      <c r="BR31" s="289"/>
      <c r="BS31" s="453"/>
      <c r="BT31" s="299"/>
      <c r="BU31" s="454"/>
      <c r="CF31" s="160"/>
      <c r="CG31" s="160"/>
      <c r="CH31" s="160"/>
      <c r="EA31" s="148">
        <f t="shared" si="7"/>
        <v>0</v>
      </c>
      <c r="EB31" s="148">
        <f t="shared" si="1"/>
        <v>0</v>
      </c>
      <c r="EC31" s="148">
        <f t="shared" si="2"/>
        <v>0</v>
      </c>
      <c r="ED31" s="167">
        <v>26</v>
      </c>
    </row>
    <row r="32" spans="2:134" x14ac:dyDescent="0.25">
      <c r="B32" s="101">
        <f>Samples!C10</f>
        <v>0</v>
      </c>
      <c r="C32" s="128"/>
      <c r="D32" s="120"/>
      <c r="E32" s="120"/>
      <c r="F32" s="120"/>
      <c r="G32" s="120"/>
      <c r="H32" s="120"/>
      <c r="I32" s="129"/>
      <c r="J32" s="121"/>
      <c r="K32" s="122"/>
      <c r="L32" s="122"/>
      <c r="M32" s="122"/>
      <c r="N32" s="136"/>
      <c r="O32" s="123"/>
      <c r="P32" s="123"/>
      <c r="Q32" s="142"/>
      <c r="R32" s="120"/>
      <c r="S32" s="120"/>
      <c r="T32" s="128"/>
      <c r="U32" s="129"/>
      <c r="V32" s="120"/>
      <c r="W32" s="120"/>
      <c r="X32" s="120"/>
      <c r="Y32" s="129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 s="120"/>
      <c r="BD32" s="120"/>
      <c r="BE32" s="128"/>
      <c r="BF32" s="232"/>
      <c r="BG32" s="128"/>
      <c r="BH32" s="232"/>
      <c r="BI32" s="120"/>
      <c r="BJ32" s="232"/>
      <c r="BK32" s="120"/>
      <c r="BL32" s="232"/>
      <c r="BM32" s="120"/>
      <c r="BN32" s="232"/>
      <c r="BO32" s="120"/>
      <c r="BP32" s="232"/>
      <c r="BQ32" s="452"/>
      <c r="BR32" s="289"/>
      <c r="BS32" s="453"/>
      <c r="BT32" s="299"/>
      <c r="BU32" s="454"/>
      <c r="CF32" s="160"/>
      <c r="CG32" s="160"/>
      <c r="CH32" s="160"/>
      <c r="EA32" s="148">
        <f t="shared" si="7"/>
        <v>0</v>
      </c>
      <c r="EB32" s="148">
        <f t="shared" si="1"/>
        <v>0</v>
      </c>
      <c r="EC32" s="148">
        <f t="shared" si="2"/>
        <v>0</v>
      </c>
      <c r="ED32" s="167">
        <v>27</v>
      </c>
    </row>
    <row r="33" spans="2:134" x14ac:dyDescent="0.25">
      <c r="B33" s="101">
        <f>Samples!C11</f>
        <v>0</v>
      </c>
      <c r="C33" s="128"/>
      <c r="D33" s="120"/>
      <c r="E33" s="120"/>
      <c r="F33" s="120"/>
      <c r="G33" s="120"/>
      <c r="H33" s="120"/>
      <c r="I33" s="129"/>
      <c r="J33" s="121"/>
      <c r="K33" s="122"/>
      <c r="L33" s="122"/>
      <c r="M33" s="122"/>
      <c r="N33" s="136"/>
      <c r="O33" s="123"/>
      <c r="P33" s="123"/>
      <c r="Q33" s="142"/>
      <c r="R33" s="120"/>
      <c r="S33" s="120"/>
      <c r="T33" s="128"/>
      <c r="U33" s="129"/>
      <c r="V33" s="120"/>
      <c r="W33" s="120"/>
      <c r="X33" s="120"/>
      <c r="Y33" s="129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  <c r="BA33" s="120"/>
      <c r="BB33" s="120"/>
      <c r="BC33" s="120"/>
      <c r="BD33" s="120"/>
      <c r="BE33" s="128"/>
      <c r="BF33" s="232"/>
      <c r="BG33" s="128"/>
      <c r="BH33" s="232"/>
      <c r="BI33" s="120"/>
      <c r="BJ33" s="232"/>
      <c r="BK33" s="120"/>
      <c r="BL33" s="232"/>
      <c r="BM33" s="120"/>
      <c r="BN33" s="232"/>
      <c r="BO33" s="120"/>
      <c r="BP33" s="232"/>
      <c r="BQ33" s="452"/>
      <c r="BR33" s="289"/>
      <c r="BS33" s="453"/>
      <c r="BT33" s="299"/>
      <c r="BU33" s="454"/>
      <c r="CF33" s="160"/>
      <c r="CG33" s="160"/>
      <c r="CH33" s="160"/>
      <c r="EA33" s="148">
        <f t="shared" si="7"/>
        <v>0</v>
      </c>
      <c r="EB33" s="148">
        <f t="shared" si="1"/>
        <v>0</v>
      </c>
      <c r="EC33" s="148">
        <f t="shared" si="2"/>
        <v>0</v>
      </c>
      <c r="ED33" s="167">
        <v>28</v>
      </c>
    </row>
    <row r="34" spans="2:134" x14ac:dyDescent="0.25">
      <c r="B34" s="101">
        <f>Samples!C12</f>
        <v>0</v>
      </c>
      <c r="C34" s="128"/>
      <c r="D34" s="120"/>
      <c r="E34" s="120"/>
      <c r="F34" s="120"/>
      <c r="G34" s="120"/>
      <c r="H34" s="120"/>
      <c r="I34" s="129"/>
      <c r="J34" s="121"/>
      <c r="K34" s="122"/>
      <c r="L34" s="122"/>
      <c r="M34" s="122"/>
      <c r="N34" s="136"/>
      <c r="O34" s="123"/>
      <c r="P34" s="123"/>
      <c r="Q34" s="142"/>
      <c r="R34" s="120"/>
      <c r="S34" s="120"/>
      <c r="T34" s="128"/>
      <c r="U34" s="129"/>
      <c r="V34" s="120"/>
      <c r="W34" s="120"/>
      <c r="X34" s="120"/>
      <c r="Y34" s="129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8"/>
      <c r="BF34" s="232"/>
      <c r="BG34" s="128"/>
      <c r="BH34" s="232"/>
      <c r="BI34" s="120"/>
      <c r="BJ34" s="232"/>
      <c r="BK34" s="120"/>
      <c r="BL34" s="232"/>
      <c r="BM34" s="120"/>
      <c r="BN34" s="232"/>
      <c r="BO34" s="120"/>
      <c r="BP34" s="232"/>
      <c r="BQ34" s="452"/>
      <c r="BR34" s="289"/>
      <c r="BS34" s="453"/>
      <c r="BT34" s="299"/>
      <c r="BU34" s="454"/>
      <c r="CF34" s="160"/>
      <c r="CG34" s="160"/>
      <c r="CH34" s="160"/>
      <c r="EA34" s="148">
        <f t="shared" si="7"/>
        <v>0</v>
      </c>
      <c r="EB34" s="148">
        <f t="shared" si="1"/>
        <v>0</v>
      </c>
      <c r="EC34" s="148">
        <f t="shared" si="2"/>
        <v>0</v>
      </c>
      <c r="ED34" s="167">
        <v>29</v>
      </c>
    </row>
    <row r="35" spans="2:134" x14ac:dyDescent="0.25">
      <c r="B35" s="101">
        <f>Samples!C13</f>
        <v>0</v>
      </c>
      <c r="C35" s="128"/>
      <c r="D35" s="120"/>
      <c r="E35" s="120"/>
      <c r="F35" s="120"/>
      <c r="G35" s="120"/>
      <c r="H35" s="120"/>
      <c r="I35" s="129"/>
      <c r="J35" s="121"/>
      <c r="K35" s="122"/>
      <c r="L35" s="122"/>
      <c r="M35" s="122"/>
      <c r="N35" s="136"/>
      <c r="O35" s="123"/>
      <c r="P35" s="123"/>
      <c r="Q35" s="142"/>
      <c r="R35" s="120"/>
      <c r="S35" s="120"/>
      <c r="T35" s="128"/>
      <c r="U35" s="129"/>
      <c r="V35" s="120"/>
      <c r="W35" s="120"/>
      <c r="X35" s="120"/>
      <c r="Y35" s="129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8"/>
      <c r="BF35" s="232"/>
      <c r="BG35" s="128"/>
      <c r="BH35" s="232"/>
      <c r="BI35" s="120"/>
      <c r="BJ35" s="232"/>
      <c r="BK35" s="120"/>
      <c r="BL35" s="232"/>
      <c r="BM35" s="120"/>
      <c r="BN35" s="232"/>
      <c r="BO35" s="120"/>
      <c r="BP35" s="232"/>
      <c r="BQ35" s="452"/>
      <c r="BR35" s="289"/>
      <c r="BS35" s="453"/>
      <c r="BT35" s="299"/>
      <c r="BU35" s="454"/>
      <c r="CF35" s="160"/>
      <c r="CG35" s="160"/>
      <c r="CH35" s="160"/>
      <c r="EA35" s="148">
        <f t="shared" si="7"/>
        <v>0</v>
      </c>
      <c r="EB35" s="148">
        <f t="shared" si="1"/>
        <v>0</v>
      </c>
      <c r="EC35" s="148">
        <f t="shared" si="2"/>
        <v>0</v>
      </c>
      <c r="ED35" s="167">
        <v>30</v>
      </c>
    </row>
    <row r="36" spans="2:134" x14ac:dyDescent="0.25">
      <c r="B36" s="101">
        <f>Samples!C14</f>
        <v>0</v>
      </c>
      <c r="C36" s="128"/>
      <c r="D36" s="120"/>
      <c r="E36" s="120"/>
      <c r="F36" s="120"/>
      <c r="G36" s="120"/>
      <c r="H36" s="120"/>
      <c r="I36" s="129"/>
      <c r="J36" s="121"/>
      <c r="K36" s="122"/>
      <c r="L36" s="122"/>
      <c r="M36" s="122"/>
      <c r="N36" s="136"/>
      <c r="O36" s="123"/>
      <c r="P36" s="123"/>
      <c r="Q36" s="142"/>
      <c r="R36" s="120"/>
      <c r="S36" s="120"/>
      <c r="T36" s="128"/>
      <c r="U36" s="129"/>
      <c r="V36" s="120"/>
      <c r="W36" s="120"/>
      <c r="X36" s="120"/>
      <c r="Y36" s="129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  <c r="BA36" s="120"/>
      <c r="BB36" s="120"/>
      <c r="BC36" s="120"/>
      <c r="BD36" s="120"/>
      <c r="BE36" s="128"/>
      <c r="BF36" s="232"/>
      <c r="BG36" s="128"/>
      <c r="BH36" s="232"/>
      <c r="BI36" s="120"/>
      <c r="BJ36" s="232"/>
      <c r="BK36" s="120"/>
      <c r="BL36" s="232"/>
      <c r="BM36" s="120"/>
      <c r="BN36" s="232"/>
      <c r="BO36" s="120"/>
      <c r="BP36" s="232"/>
      <c r="BQ36" s="452"/>
      <c r="BR36" s="289"/>
      <c r="BS36" s="453"/>
      <c r="BT36" s="299"/>
      <c r="BU36" s="454"/>
      <c r="CF36" s="160"/>
      <c r="CG36" s="160"/>
      <c r="CH36" s="160"/>
      <c r="EA36" s="148">
        <f t="shared" si="7"/>
        <v>0</v>
      </c>
      <c r="EB36" s="148">
        <f t="shared" si="1"/>
        <v>0</v>
      </c>
      <c r="EC36" s="148">
        <f t="shared" si="2"/>
        <v>0</v>
      </c>
      <c r="ED36" s="167">
        <v>31</v>
      </c>
    </row>
    <row r="37" spans="2:134" x14ac:dyDescent="0.25">
      <c r="B37" s="101">
        <f>Samples!C15</f>
        <v>0</v>
      </c>
      <c r="C37" s="128"/>
      <c r="D37" s="120"/>
      <c r="E37" s="120"/>
      <c r="F37" s="120"/>
      <c r="G37" s="120"/>
      <c r="H37" s="120"/>
      <c r="I37" s="129"/>
      <c r="J37" s="121"/>
      <c r="K37" s="122"/>
      <c r="L37" s="122"/>
      <c r="M37" s="122"/>
      <c r="N37" s="136"/>
      <c r="O37" s="123"/>
      <c r="P37" s="123"/>
      <c r="Q37" s="142"/>
      <c r="R37" s="120"/>
      <c r="S37" s="120"/>
      <c r="T37" s="128"/>
      <c r="U37" s="129"/>
      <c r="V37" s="120"/>
      <c r="W37" s="120"/>
      <c r="X37" s="120"/>
      <c r="Y37" s="129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  <c r="BA37" s="120"/>
      <c r="BB37" s="120"/>
      <c r="BC37" s="120"/>
      <c r="BD37" s="120"/>
      <c r="BE37" s="128"/>
      <c r="BF37" s="232"/>
      <c r="BG37" s="128"/>
      <c r="BH37" s="232"/>
      <c r="BI37" s="120"/>
      <c r="BJ37" s="232"/>
      <c r="BK37" s="120"/>
      <c r="BL37" s="232"/>
      <c r="BM37" s="120"/>
      <c r="BN37" s="232"/>
      <c r="BO37" s="120"/>
      <c r="BP37" s="232"/>
      <c r="BQ37" s="452"/>
      <c r="BR37" s="289"/>
      <c r="BS37" s="453"/>
      <c r="BT37" s="299"/>
      <c r="BU37" s="454"/>
      <c r="CF37" s="160"/>
      <c r="CG37" s="160"/>
      <c r="CH37" s="160"/>
      <c r="EA37" s="148">
        <f t="shared" si="7"/>
        <v>0</v>
      </c>
      <c r="EB37" s="148">
        <f t="shared" si="1"/>
        <v>0</v>
      </c>
      <c r="EC37" s="148">
        <f t="shared" si="2"/>
        <v>0</v>
      </c>
      <c r="ED37" s="167">
        <v>32</v>
      </c>
    </row>
    <row r="38" spans="2:134" x14ac:dyDescent="0.25">
      <c r="B38" s="101">
        <f>Samples!C16</f>
        <v>0</v>
      </c>
      <c r="C38" s="128"/>
      <c r="D38" s="120"/>
      <c r="E38" s="120"/>
      <c r="F38" s="120"/>
      <c r="G38" s="120"/>
      <c r="H38" s="120"/>
      <c r="I38" s="129"/>
      <c r="J38" s="121"/>
      <c r="K38" s="122"/>
      <c r="L38" s="122"/>
      <c r="M38" s="122"/>
      <c r="N38" s="136"/>
      <c r="O38" s="123"/>
      <c r="P38" s="123"/>
      <c r="Q38" s="142"/>
      <c r="R38" s="120"/>
      <c r="S38" s="120"/>
      <c r="T38" s="128"/>
      <c r="U38" s="129"/>
      <c r="V38" s="120"/>
      <c r="W38" s="120"/>
      <c r="X38" s="120"/>
      <c r="Y38" s="129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8"/>
      <c r="BF38" s="232"/>
      <c r="BG38" s="128"/>
      <c r="BH38" s="232"/>
      <c r="BI38" s="120"/>
      <c r="BJ38" s="232"/>
      <c r="BK38" s="120"/>
      <c r="BL38" s="232"/>
      <c r="BM38" s="120"/>
      <c r="BN38" s="232"/>
      <c r="BO38" s="120"/>
      <c r="BP38" s="232"/>
      <c r="BQ38" s="452"/>
      <c r="BR38" s="289"/>
      <c r="BS38" s="453"/>
      <c r="BT38" s="299"/>
      <c r="BU38" s="454"/>
      <c r="CF38" s="160"/>
      <c r="CG38" s="160"/>
      <c r="CH38" s="160"/>
      <c r="EA38" s="148">
        <f t="shared" si="7"/>
        <v>0</v>
      </c>
      <c r="EB38" s="148">
        <f t="shared" ref="EB38:EB69" si="8">IFERROR(_xlfn.STDEV.S(EE38:ABD38)/SQRT(count),0)</f>
        <v>0</v>
      </c>
      <c r="EC38" s="148">
        <f t="shared" ref="EC38:EC69" si="9">IFERROR(SUM(EE38:ABD38)/count,0)</f>
        <v>0</v>
      </c>
      <c r="ED38" s="167">
        <v>33</v>
      </c>
    </row>
    <row r="39" spans="2:134" x14ac:dyDescent="0.25">
      <c r="B39" s="101">
        <f>Samples!C17</f>
        <v>0</v>
      </c>
      <c r="C39" s="128"/>
      <c r="D39" s="120"/>
      <c r="E39" s="120"/>
      <c r="F39" s="120"/>
      <c r="G39" s="120"/>
      <c r="H39" s="120"/>
      <c r="I39" s="129"/>
      <c r="J39" s="121"/>
      <c r="K39" s="122"/>
      <c r="L39" s="122"/>
      <c r="M39" s="122"/>
      <c r="N39" s="136"/>
      <c r="O39" s="123"/>
      <c r="P39" s="123"/>
      <c r="Q39" s="142"/>
      <c r="R39" s="120"/>
      <c r="S39" s="120"/>
      <c r="T39" s="128"/>
      <c r="U39" s="129"/>
      <c r="V39" s="120"/>
      <c r="W39" s="120"/>
      <c r="X39" s="120"/>
      <c r="Y39" s="129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  <c r="AZ39" s="120"/>
      <c r="BA39" s="120"/>
      <c r="BB39" s="120"/>
      <c r="BC39" s="120"/>
      <c r="BD39" s="120"/>
      <c r="BE39" s="128"/>
      <c r="BF39" s="232"/>
      <c r="BG39" s="128"/>
      <c r="BH39" s="232"/>
      <c r="BI39" s="120"/>
      <c r="BJ39" s="232"/>
      <c r="BK39" s="120"/>
      <c r="BL39" s="232"/>
      <c r="BM39" s="120"/>
      <c r="BN39" s="232"/>
      <c r="BO39" s="120"/>
      <c r="BP39" s="232"/>
      <c r="BQ39" s="452"/>
      <c r="BR39" s="289"/>
      <c r="BS39" s="453"/>
      <c r="BT39" s="299"/>
      <c r="BU39" s="454"/>
      <c r="CF39" s="160"/>
      <c r="CG39" s="160"/>
      <c r="CH39" s="160"/>
      <c r="EA39" s="148">
        <f t="shared" si="7"/>
        <v>0</v>
      </c>
      <c r="EB39" s="148">
        <f t="shared" si="8"/>
        <v>0</v>
      </c>
      <c r="EC39" s="148">
        <f t="shared" si="9"/>
        <v>0</v>
      </c>
      <c r="ED39" s="167">
        <v>34</v>
      </c>
    </row>
    <row r="40" spans="2:134" x14ac:dyDescent="0.25">
      <c r="B40" s="101">
        <f>Samples!C18</f>
        <v>0</v>
      </c>
      <c r="C40" s="128"/>
      <c r="D40" s="120"/>
      <c r="E40" s="120"/>
      <c r="F40" s="120"/>
      <c r="G40" s="120"/>
      <c r="H40" s="120"/>
      <c r="I40" s="129"/>
      <c r="J40" s="121"/>
      <c r="K40" s="122"/>
      <c r="L40" s="122"/>
      <c r="M40" s="122"/>
      <c r="N40" s="136"/>
      <c r="O40" s="123"/>
      <c r="P40" s="123"/>
      <c r="Q40" s="142"/>
      <c r="R40" s="120"/>
      <c r="S40" s="120"/>
      <c r="T40" s="128"/>
      <c r="U40" s="129"/>
      <c r="V40" s="120"/>
      <c r="W40" s="120"/>
      <c r="X40" s="120"/>
      <c r="Y40" s="129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8"/>
      <c r="BF40" s="232"/>
      <c r="BG40" s="128"/>
      <c r="BH40" s="232"/>
      <c r="BI40" s="120"/>
      <c r="BJ40" s="232"/>
      <c r="BK40" s="120"/>
      <c r="BL40" s="232"/>
      <c r="BM40" s="120"/>
      <c r="BN40" s="232"/>
      <c r="BO40" s="120"/>
      <c r="BP40" s="232"/>
      <c r="BQ40" s="452"/>
      <c r="BR40" s="289"/>
      <c r="BS40" s="453"/>
      <c r="BT40" s="299"/>
      <c r="BU40" s="454"/>
      <c r="CF40" s="160"/>
      <c r="CG40" s="160"/>
      <c r="CH40" s="160"/>
      <c r="EA40" s="148">
        <f t="shared" si="7"/>
        <v>0</v>
      </c>
      <c r="EB40" s="148">
        <f t="shared" si="8"/>
        <v>0</v>
      </c>
      <c r="EC40" s="148">
        <f t="shared" si="9"/>
        <v>0</v>
      </c>
      <c r="ED40" s="167">
        <v>35</v>
      </c>
    </row>
    <row r="41" spans="2:134" x14ac:dyDescent="0.25">
      <c r="B41" s="101">
        <f>Samples!C19</f>
        <v>0</v>
      </c>
      <c r="C41" s="128"/>
      <c r="D41" s="120"/>
      <c r="E41" s="120"/>
      <c r="F41" s="120"/>
      <c r="G41" s="120"/>
      <c r="H41" s="120"/>
      <c r="I41" s="129"/>
      <c r="J41" s="121"/>
      <c r="K41" s="122"/>
      <c r="L41" s="122"/>
      <c r="M41" s="122"/>
      <c r="N41" s="136"/>
      <c r="O41" s="123"/>
      <c r="P41" s="123"/>
      <c r="Q41" s="142"/>
      <c r="R41" s="120"/>
      <c r="S41" s="120"/>
      <c r="T41" s="128"/>
      <c r="U41" s="129"/>
      <c r="V41" s="120"/>
      <c r="W41" s="120"/>
      <c r="X41" s="120"/>
      <c r="Y41" s="129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8"/>
      <c r="BF41" s="232"/>
      <c r="BG41" s="128"/>
      <c r="BH41" s="232"/>
      <c r="BI41" s="120"/>
      <c r="BJ41" s="232"/>
      <c r="BK41" s="120"/>
      <c r="BL41" s="232"/>
      <c r="BM41" s="120"/>
      <c r="BN41" s="232"/>
      <c r="BO41" s="120"/>
      <c r="BP41" s="232"/>
      <c r="BQ41" s="452"/>
      <c r="BR41" s="289"/>
      <c r="BS41" s="453"/>
      <c r="BT41" s="299"/>
      <c r="BU41" s="454"/>
      <c r="CF41" s="160"/>
      <c r="CG41" s="160"/>
      <c r="CH41" s="160"/>
      <c r="EA41" s="148">
        <f t="shared" si="7"/>
        <v>0</v>
      </c>
      <c r="EB41" s="148">
        <f t="shared" si="8"/>
        <v>0</v>
      </c>
      <c r="EC41" s="148">
        <f t="shared" si="9"/>
        <v>0</v>
      </c>
      <c r="ED41" s="167">
        <v>36</v>
      </c>
    </row>
    <row r="42" spans="2:134" x14ac:dyDescent="0.25">
      <c r="B42" s="101">
        <f>Samples!C20</f>
        <v>0</v>
      </c>
      <c r="C42" s="128"/>
      <c r="D42" s="120"/>
      <c r="E42" s="120"/>
      <c r="F42" s="120"/>
      <c r="G42" s="120"/>
      <c r="H42" s="120"/>
      <c r="I42" s="129"/>
      <c r="J42" s="121"/>
      <c r="K42" s="122"/>
      <c r="L42" s="122"/>
      <c r="M42" s="122"/>
      <c r="N42" s="136"/>
      <c r="O42" s="123"/>
      <c r="P42" s="123"/>
      <c r="Q42" s="142"/>
      <c r="R42" s="120"/>
      <c r="S42" s="120"/>
      <c r="T42" s="128"/>
      <c r="U42" s="129"/>
      <c r="V42" s="120"/>
      <c r="W42" s="120"/>
      <c r="X42" s="120"/>
      <c r="Y42" s="129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  <c r="BA42" s="120"/>
      <c r="BB42" s="120"/>
      <c r="BC42" s="120"/>
      <c r="BD42" s="120"/>
      <c r="BE42" s="128"/>
      <c r="BF42" s="232"/>
      <c r="BG42" s="128"/>
      <c r="BH42" s="232"/>
      <c r="BI42" s="120"/>
      <c r="BJ42" s="232"/>
      <c r="BK42" s="120"/>
      <c r="BL42" s="232"/>
      <c r="BM42" s="120"/>
      <c r="BN42" s="232"/>
      <c r="BO42" s="120"/>
      <c r="BP42" s="232"/>
      <c r="BQ42" s="452"/>
      <c r="BR42" s="289"/>
      <c r="BS42" s="453"/>
      <c r="BT42" s="299"/>
      <c r="BU42" s="454"/>
      <c r="CF42" s="160"/>
      <c r="CG42" s="160"/>
      <c r="CH42" s="160"/>
      <c r="EA42" s="148">
        <f t="shared" si="7"/>
        <v>0</v>
      </c>
      <c r="EB42" s="148">
        <f t="shared" si="8"/>
        <v>0</v>
      </c>
      <c r="EC42" s="148">
        <f t="shared" si="9"/>
        <v>0</v>
      </c>
      <c r="ED42" s="167">
        <v>37</v>
      </c>
    </row>
    <row r="43" spans="2:134" x14ac:dyDescent="0.25">
      <c r="B43" s="101">
        <f>Samples!C21</f>
        <v>0</v>
      </c>
      <c r="C43" s="128"/>
      <c r="D43" s="120"/>
      <c r="E43" s="120"/>
      <c r="F43" s="120"/>
      <c r="G43" s="120"/>
      <c r="H43" s="120"/>
      <c r="I43" s="129"/>
      <c r="J43" s="121"/>
      <c r="K43" s="122"/>
      <c r="L43" s="122"/>
      <c r="M43" s="122"/>
      <c r="N43" s="136"/>
      <c r="O43" s="123"/>
      <c r="P43" s="123"/>
      <c r="Q43" s="142"/>
      <c r="R43" s="120"/>
      <c r="S43" s="120"/>
      <c r="T43" s="128"/>
      <c r="U43" s="129"/>
      <c r="V43" s="120"/>
      <c r="W43" s="120"/>
      <c r="X43" s="120"/>
      <c r="Y43" s="129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8"/>
      <c r="BF43" s="232"/>
      <c r="BG43" s="128"/>
      <c r="BH43" s="232"/>
      <c r="BI43" s="120"/>
      <c r="BJ43" s="232"/>
      <c r="BK43" s="120"/>
      <c r="BL43" s="232"/>
      <c r="BM43" s="120"/>
      <c r="BN43" s="232"/>
      <c r="BO43" s="120"/>
      <c r="BP43" s="232"/>
      <c r="BQ43" s="452"/>
      <c r="BR43" s="289"/>
      <c r="BS43" s="453"/>
      <c r="BT43" s="299"/>
      <c r="BU43" s="454"/>
      <c r="CF43" s="160"/>
      <c r="CG43" s="160"/>
      <c r="CH43" s="160"/>
      <c r="EA43" s="148">
        <f t="shared" si="7"/>
        <v>0</v>
      </c>
      <c r="EB43" s="148">
        <f t="shared" si="8"/>
        <v>0</v>
      </c>
      <c r="EC43" s="148">
        <f t="shared" si="9"/>
        <v>0</v>
      </c>
      <c r="ED43" s="167">
        <v>38</v>
      </c>
    </row>
    <row r="44" spans="2:134" x14ac:dyDescent="0.25">
      <c r="B44" s="101">
        <f>Samples!C22</f>
        <v>0</v>
      </c>
      <c r="C44" s="128"/>
      <c r="D44" s="120"/>
      <c r="E44" s="120"/>
      <c r="F44" s="120"/>
      <c r="G44" s="120"/>
      <c r="H44" s="120"/>
      <c r="I44" s="129"/>
      <c r="J44" s="121"/>
      <c r="K44" s="122"/>
      <c r="L44" s="122"/>
      <c r="M44" s="122"/>
      <c r="N44" s="136"/>
      <c r="O44" s="123"/>
      <c r="P44" s="123"/>
      <c r="Q44" s="142"/>
      <c r="R44" s="120"/>
      <c r="S44" s="120"/>
      <c r="T44" s="128"/>
      <c r="U44" s="129"/>
      <c r="V44" s="120"/>
      <c r="W44" s="120"/>
      <c r="X44" s="120"/>
      <c r="Y44" s="129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8"/>
      <c r="BF44" s="232"/>
      <c r="BG44" s="128"/>
      <c r="BH44" s="232"/>
      <c r="BI44" s="120"/>
      <c r="BJ44" s="232"/>
      <c r="BK44" s="120"/>
      <c r="BL44" s="232"/>
      <c r="BM44" s="120"/>
      <c r="BN44" s="232"/>
      <c r="BO44" s="120"/>
      <c r="BP44" s="232"/>
      <c r="BQ44" s="452"/>
      <c r="BR44" s="289"/>
      <c r="BS44" s="453"/>
      <c r="BT44" s="299"/>
      <c r="BU44" s="454"/>
      <c r="CF44" s="160"/>
      <c r="CG44" s="160"/>
      <c r="CH44" s="160"/>
      <c r="EA44" s="148">
        <f t="shared" si="7"/>
        <v>0</v>
      </c>
      <c r="EB44" s="148">
        <f t="shared" si="8"/>
        <v>0</v>
      </c>
      <c r="EC44" s="148">
        <f t="shared" si="9"/>
        <v>0</v>
      </c>
      <c r="ED44" s="167">
        <v>39</v>
      </c>
    </row>
    <row r="45" spans="2:134" x14ac:dyDescent="0.25">
      <c r="B45" s="101">
        <f>Samples!C23</f>
        <v>0</v>
      </c>
      <c r="C45" s="128"/>
      <c r="D45" s="120"/>
      <c r="E45" s="120"/>
      <c r="F45" s="120"/>
      <c r="G45" s="120"/>
      <c r="H45" s="120"/>
      <c r="I45" s="129"/>
      <c r="J45" s="121"/>
      <c r="K45" s="122"/>
      <c r="L45" s="122"/>
      <c r="M45" s="122"/>
      <c r="N45" s="136"/>
      <c r="O45" s="123"/>
      <c r="P45" s="123"/>
      <c r="Q45" s="142"/>
      <c r="R45" s="120"/>
      <c r="S45" s="120"/>
      <c r="T45" s="128"/>
      <c r="U45" s="129"/>
      <c r="V45" s="120"/>
      <c r="W45" s="120"/>
      <c r="X45" s="120"/>
      <c r="Y45" s="129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8"/>
      <c r="BF45" s="232"/>
      <c r="BG45" s="128"/>
      <c r="BH45" s="232"/>
      <c r="BI45" s="120"/>
      <c r="BJ45" s="232"/>
      <c r="BK45" s="120"/>
      <c r="BL45" s="232"/>
      <c r="BM45" s="120"/>
      <c r="BN45" s="232"/>
      <c r="BO45" s="120"/>
      <c r="BP45" s="232"/>
      <c r="BQ45" s="452"/>
      <c r="BR45" s="289"/>
      <c r="BS45" s="453"/>
      <c r="BT45" s="299"/>
      <c r="BU45" s="454"/>
      <c r="CF45" s="160"/>
      <c r="CG45" s="160"/>
      <c r="CH45" s="160"/>
      <c r="EA45" s="148">
        <f t="shared" si="7"/>
        <v>0</v>
      </c>
      <c r="EB45" s="148">
        <f t="shared" si="8"/>
        <v>0</v>
      </c>
      <c r="EC45" s="148">
        <f t="shared" si="9"/>
        <v>0</v>
      </c>
      <c r="ED45" s="167">
        <v>40</v>
      </c>
    </row>
    <row r="46" spans="2:134" x14ac:dyDescent="0.25">
      <c r="B46" s="101">
        <f>Samples!C24</f>
        <v>0</v>
      </c>
      <c r="C46" s="128"/>
      <c r="D46" s="120"/>
      <c r="E46" s="120"/>
      <c r="F46" s="120"/>
      <c r="G46" s="120"/>
      <c r="H46" s="120"/>
      <c r="I46" s="129"/>
      <c r="J46" s="121"/>
      <c r="K46" s="122"/>
      <c r="L46" s="122"/>
      <c r="M46" s="122"/>
      <c r="N46" s="136"/>
      <c r="O46" s="123"/>
      <c r="P46" s="123"/>
      <c r="Q46" s="142"/>
      <c r="R46" s="120"/>
      <c r="S46" s="120"/>
      <c r="T46" s="128"/>
      <c r="U46" s="129"/>
      <c r="V46" s="120"/>
      <c r="W46" s="120"/>
      <c r="X46" s="120"/>
      <c r="Y46" s="129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8"/>
      <c r="BF46" s="232"/>
      <c r="BG46" s="128"/>
      <c r="BH46" s="232"/>
      <c r="BI46" s="120"/>
      <c r="BJ46" s="232"/>
      <c r="BK46" s="120"/>
      <c r="BL46" s="232"/>
      <c r="BM46" s="120"/>
      <c r="BN46" s="232"/>
      <c r="BO46" s="120"/>
      <c r="BP46" s="232"/>
      <c r="BQ46" s="452"/>
      <c r="BR46" s="289"/>
      <c r="BS46" s="453"/>
      <c r="BT46" s="299"/>
      <c r="BU46" s="454"/>
      <c r="CF46" s="160"/>
      <c r="CG46" s="160"/>
      <c r="CH46" s="160"/>
      <c r="EA46" s="148">
        <f t="shared" si="7"/>
        <v>0</v>
      </c>
      <c r="EB46" s="148">
        <f t="shared" si="8"/>
        <v>0</v>
      </c>
      <c r="EC46" s="148">
        <f t="shared" si="9"/>
        <v>0</v>
      </c>
      <c r="ED46" s="167">
        <v>41</v>
      </c>
    </row>
    <row r="47" spans="2:134" x14ac:dyDescent="0.25">
      <c r="B47" s="101">
        <f>Samples!C25</f>
        <v>0</v>
      </c>
      <c r="C47" s="128"/>
      <c r="D47" s="120"/>
      <c r="E47" s="120"/>
      <c r="F47" s="120"/>
      <c r="G47" s="120"/>
      <c r="H47" s="120"/>
      <c r="I47" s="129"/>
      <c r="J47" s="121"/>
      <c r="K47" s="122"/>
      <c r="L47" s="122"/>
      <c r="M47" s="122"/>
      <c r="N47" s="136"/>
      <c r="O47" s="123"/>
      <c r="P47" s="123"/>
      <c r="Q47" s="142"/>
      <c r="R47" s="120"/>
      <c r="S47" s="120"/>
      <c r="T47" s="128"/>
      <c r="U47" s="129"/>
      <c r="V47" s="120"/>
      <c r="W47" s="120"/>
      <c r="X47" s="120"/>
      <c r="Y47" s="129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8"/>
      <c r="BF47" s="232"/>
      <c r="BG47" s="128"/>
      <c r="BH47" s="232"/>
      <c r="BI47" s="120"/>
      <c r="BJ47" s="232"/>
      <c r="BK47" s="120"/>
      <c r="BL47" s="232"/>
      <c r="BM47" s="120"/>
      <c r="BN47" s="232"/>
      <c r="BO47" s="120"/>
      <c r="BP47" s="232"/>
      <c r="BQ47" s="452"/>
      <c r="BR47" s="289"/>
      <c r="BS47" s="453"/>
      <c r="BT47" s="299"/>
      <c r="BU47" s="454"/>
      <c r="CF47" s="160"/>
      <c r="CG47" s="160"/>
      <c r="CH47" s="160"/>
      <c r="EA47" s="148">
        <f t="shared" si="7"/>
        <v>0</v>
      </c>
      <c r="EB47" s="148">
        <f t="shared" si="8"/>
        <v>0</v>
      </c>
      <c r="EC47" s="148">
        <f t="shared" si="9"/>
        <v>0</v>
      </c>
      <c r="ED47" s="167">
        <v>42</v>
      </c>
    </row>
    <row r="48" spans="2:134" x14ac:dyDescent="0.25">
      <c r="B48" s="101">
        <f>Samples!C26</f>
        <v>0</v>
      </c>
      <c r="C48" s="128"/>
      <c r="D48" s="120"/>
      <c r="E48" s="120"/>
      <c r="F48" s="120"/>
      <c r="G48" s="120"/>
      <c r="H48" s="120"/>
      <c r="I48" s="129"/>
      <c r="J48" s="121"/>
      <c r="K48" s="122"/>
      <c r="L48" s="122"/>
      <c r="M48" s="122"/>
      <c r="N48" s="136"/>
      <c r="O48" s="123"/>
      <c r="P48" s="123"/>
      <c r="Q48" s="142"/>
      <c r="R48" s="120"/>
      <c r="S48" s="120"/>
      <c r="T48" s="128"/>
      <c r="U48" s="129"/>
      <c r="V48" s="120"/>
      <c r="W48" s="120"/>
      <c r="X48" s="120"/>
      <c r="Y48" s="129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8"/>
      <c r="BF48" s="232"/>
      <c r="BG48" s="128"/>
      <c r="BH48" s="232"/>
      <c r="BI48" s="120"/>
      <c r="BJ48" s="232"/>
      <c r="BK48" s="120"/>
      <c r="BL48" s="232"/>
      <c r="BM48" s="120"/>
      <c r="BN48" s="232"/>
      <c r="BO48" s="120"/>
      <c r="BP48" s="232"/>
      <c r="BQ48" s="452"/>
      <c r="BR48" s="289"/>
      <c r="BS48" s="453"/>
      <c r="BT48" s="299"/>
      <c r="BU48" s="454"/>
      <c r="CF48" s="160"/>
      <c r="CG48" s="160"/>
      <c r="CH48" s="160"/>
      <c r="EA48" s="148">
        <f t="shared" si="7"/>
        <v>0</v>
      </c>
      <c r="EB48" s="148">
        <f t="shared" si="8"/>
        <v>0</v>
      </c>
      <c r="EC48" s="148">
        <f t="shared" si="9"/>
        <v>0</v>
      </c>
      <c r="ED48" s="167">
        <v>43</v>
      </c>
    </row>
    <row r="49" spans="2:134" x14ac:dyDescent="0.25">
      <c r="B49" s="101">
        <f>Samples!C27</f>
        <v>0</v>
      </c>
      <c r="C49" s="128"/>
      <c r="D49" s="120"/>
      <c r="E49" s="120"/>
      <c r="F49" s="120"/>
      <c r="G49" s="120"/>
      <c r="H49" s="120"/>
      <c r="I49" s="129"/>
      <c r="J49" s="121"/>
      <c r="K49" s="122"/>
      <c r="L49" s="122"/>
      <c r="M49" s="122"/>
      <c r="N49" s="136"/>
      <c r="O49" s="123"/>
      <c r="P49" s="123"/>
      <c r="Q49" s="142"/>
      <c r="R49" s="120"/>
      <c r="S49" s="120"/>
      <c r="T49" s="128"/>
      <c r="U49" s="129"/>
      <c r="V49" s="120"/>
      <c r="W49" s="120"/>
      <c r="X49" s="120"/>
      <c r="Y49" s="129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128"/>
      <c r="BF49" s="232"/>
      <c r="BG49" s="128"/>
      <c r="BH49" s="232"/>
      <c r="BI49" s="120"/>
      <c r="BJ49" s="232"/>
      <c r="BK49" s="120"/>
      <c r="BL49" s="232"/>
      <c r="BM49" s="120"/>
      <c r="BN49" s="232"/>
      <c r="BO49" s="120"/>
      <c r="BP49" s="232"/>
      <c r="BQ49" s="452"/>
      <c r="BR49" s="289"/>
      <c r="BS49" s="453"/>
      <c r="BT49" s="299"/>
      <c r="BU49" s="454"/>
      <c r="CF49" s="160"/>
      <c r="CG49" s="160"/>
      <c r="CH49" s="160"/>
      <c r="EA49" s="148">
        <f t="shared" si="7"/>
        <v>0</v>
      </c>
      <c r="EB49" s="148">
        <f t="shared" si="8"/>
        <v>0</v>
      </c>
      <c r="EC49" s="148">
        <f t="shared" si="9"/>
        <v>0</v>
      </c>
      <c r="ED49" s="167">
        <v>44</v>
      </c>
    </row>
    <row r="50" spans="2:134" x14ac:dyDescent="0.25">
      <c r="B50" s="101">
        <f>Samples!C28</f>
        <v>0</v>
      </c>
      <c r="C50" s="128"/>
      <c r="D50" s="120"/>
      <c r="E50" s="120"/>
      <c r="F50" s="120"/>
      <c r="G50" s="120"/>
      <c r="H50" s="120"/>
      <c r="I50" s="129"/>
      <c r="J50" s="121"/>
      <c r="K50" s="122"/>
      <c r="L50" s="122"/>
      <c r="M50" s="122"/>
      <c r="N50" s="136"/>
      <c r="O50" s="123"/>
      <c r="P50" s="123"/>
      <c r="Q50" s="142"/>
      <c r="R50" s="120"/>
      <c r="S50" s="120"/>
      <c r="T50" s="128"/>
      <c r="U50" s="129"/>
      <c r="V50" s="120"/>
      <c r="W50" s="120"/>
      <c r="X50" s="120"/>
      <c r="Y50" s="129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128"/>
      <c r="BF50" s="232"/>
      <c r="BG50" s="128"/>
      <c r="BH50" s="232"/>
      <c r="BI50" s="120"/>
      <c r="BJ50" s="232"/>
      <c r="BK50" s="120"/>
      <c r="BL50" s="232"/>
      <c r="BM50" s="120"/>
      <c r="BN50" s="232"/>
      <c r="BO50" s="120"/>
      <c r="BP50" s="232"/>
      <c r="BQ50" s="452"/>
      <c r="BR50" s="289"/>
      <c r="BS50" s="453"/>
      <c r="BT50" s="299"/>
      <c r="BU50" s="454"/>
      <c r="CF50" s="160"/>
      <c r="CG50" s="160"/>
      <c r="CH50" s="160"/>
      <c r="EA50" s="148">
        <f t="shared" si="7"/>
        <v>0</v>
      </c>
      <c r="EB50" s="148">
        <f t="shared" si="8"/>
        <v>0</v>
      </c>
      <c r="EC50" s="148">
        <f t="shared" si="9"/>
        <v>0</v>
      </c>
      <c r="ED50" s="167">
        <v>45</v>
      </c>
    </row>
    <row r="51" spans="2:134" x14ac:dyDescent="0.25">
      <c r="B51" s="101">
        <f>Samples!C29</f>
        <v>0</v>
      </c>
      <c r="C51" s="128"/>
      <c r="D51" s="120"/>
      <c r="E51" s="120"/>
      <c r="F51" s="120"/>
      <c r="G51" s="120"/>
      <c r="H51" s="120"/>
      <c r="I51" s="129"/>
      <c r="J51" s="121"/>
      <c r="K51" s="122"/>
      <c r="L51" s="122"/>
      <c r="M51" s="122"/>
      <c r="N51" s="136"/>
      <c r="O51" s="123"/>
      <c r="P51" s="123"/>
      <c r="Q51" s="142"/>
      <c r="R51" s="120"/>
      <c r="S51" s="120"/>
      <c r="T51" s="128"/>
      <c r="U51" s="129"/>
      <c r="V51" s="120"/>
      <c r="W51" s="120"/>
      <c r="X51" s="120"/>
      <c r="Y51" s="129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8"/>
      <c r="BF51" s="232"/>
      <c r="BG51" s="128"/>
      <c r="BH51" s="232"/>
      <c r="BI51" s="120"/>
      <c r="BJ51" s="232"/>
      <c r="BK51" s="120"/>
      <c r="BL51" s="232"/>
      <c r="BM51" s="120"/>
      <c r="BN51" s="232"/>
      <c r="BO51" s="120"/>
      <c r="BP51" s="232"/>
      <c r="BQ51" s="452"/>
      <c r="BR51" s="289"/>
      <c r="BS51" s="453"/>
      <c r="BT51" s="299"/>
      <c r="BU51" s="454"/>
      <c r="CF51" s="160"/>
      <c r="CG51" s="160"/>
      <c r="CH51" s="160"/>
      <c r="EA51" s="148">
        <f t="shared" si="7"/>
        <v>0</v>
      </c>
      <c r="EB51" s="148">
        <f t="shared" si="8"/>
        <v>0</v>
      </c>
      <c r="EC51" s="148">
        <f t="shared" si="9"/>
        <v>0</v>
      </c>
      <c r="ED51" s="167">
        <v>46</v>
      </c>
    </row>
    <row r="52" spans="2:134" x14ac:dyDescent="0.25">
      <c r="B52" s="101">
        <f>Samples!C30</f>
        <v>0</v>
      </c>
      <c r="C52" s="128"/>
      <c r="D52" s="120"/>
      <c r="E52" s="120"/>
      <c r="F52" s="120"/>
      <c r="G52" s="120"/>
      <c r="H52" s="120"/>
      <c r="I52" s="129"/>
      <c r="J52" s="121"/>
      <c r="K52" s="122"/>
      <c r="L52" s="122"/>
      <c r="M52" s="122"/>
      <c r="N52" s="136"/>
      <c r="O52" s="123"/>
      <c r="P52" s="123"/>
      <c r="Q52" s="142"/>
      <c r="R52" s="120"/>
      <c r="S52" s="120"/>
      <c r="T52" s="128"/>
      <c r="U52" s="129"/>
      <c r="V52" s="120"/>
      <c r="W52" s="120"/>
      <c r="X52" s="120"/>
      <c r="Y52" s="129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128"/>
      <c r="BF52" s="232"/>
      <c r="BG52" s="128"/>
      <c r="BH52" s="232"/>
      <c r="BI52" s="120"/>
      <c r="BJ52" s="232"/>
      <c r="BK52" s="120"/>
      <c r="BL52" s="232"/>
      <c r="BM52" s="120"/>
      <c r="BN52" s="232"/>
      <c r="BO52" s="120"/>
      <c r="BP52" s="232"/>
      <c r="BQ52" s="452"/>
      <c r="BR52" s="289"/>
      <c r="BS52" s="453"/>
      <c r="BT52" s="299"/>
      <c r="BU52" s="454"/>
      <c r="CF52" s="160"/>
      <c r="CG52" s="160"/>
      <c r="CH52" s="160"/>
      <c r="EA52" s="148">
        <f t="shared" si="7"/>
        <v>0</v>
      </c>
      <c r="EB52" s="148">
        <f t="shared" si="8"/>
        <v>0</v>
      </c>
      <c r="EC52" s="148">
        <f t="shared" si="9"/>
        <v>0</v>
      </c>
      <c r="ED52" s="167">
        <v>47</v>
      </c>
    </row>
    <row r="53" spans="2:134" x14ac:dyDescent="0.25">
      <c r="B53" s="101">
        <f>Samples!C31</f>
        <v>0</v>
      </c>
      <c r="C53" s="128"/>
      <c r="D53" s="120"/>
      <c r="E53" s="120"/>
      <c r="F53" s="120"/>
      <c r="G53" s="120"/>
      <c r="H53" s="120"/>
      <c r="I53" s="129"/>
      <c r="J53" s="121"/>
      <c r="K53" s="122"/>
      <c r="L53" s="122"/>
      <c r="M53" s="122"/>
      <c r="N53" s="136"/>
      <c r="O53" s="123"/>
      <c r="P53" s="123"/>
      <c r="Q53" s="142"/>
      <c r="R53" s="120"/>
      <c r="S53" s="120"/>
      <c r="T53" s="128"/>
      <c r="U53" s="129"/>
      <c r="V53" s="120"/>
      <c r="W53" s="120"/>
      <c r="X53" s="120"/>
      <c r="Y53" s="129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8"/>
      <c r="BF53" s="232"/>
      <c r="BG53" s="128"/>
      <c r="BH53" s="232"/>
      <c r="BI53" s="120"/>
      <c r="BJ53" s="232"/>
      <c r="BK53" s="120"/>
      <c r="BL53" s="232"/>
      <c r="BM53" s="120"/>
      <c r="BN53" s="232"/>
      <c r="BO53" s="120"/>
      <c r="BP53" s="232"/>
      <c r="BQ53" s="452"/>
      <c r="BR53" s="289"/>
      <c r="BS53" s="453"/>
      <c r="BT53" s="299"/>
      <c r="BU53" s="454"/>
      <c r="CF53" s="160"/>
      <c r="CG53" s="160"/>
      <c r="CH53" s="160"/>
      <c r="EA53" s="148">
        <f t="shared" si="7"/>
        <v>0</v>
      </c>
      <c r="EB53" s="148">
        <f t="shared" si="8"/>
        <v>0</v>
      </c>
      <c r="EC53" s="148">
        <f t="shared" si="9"/>
        <v>0</v>
      </c>
      <c r="ED53" s="167">
        <v>48</v>
      </c>
    </row>
    <row r="54" spans="2:134" x14ac:dyDescent="0.25">
      <c r="B54" s="101">
        <f>Samples!C32</f>
        <v>0</v>
      </c>
      <c r="C54" s="128"/>
      <c r="D54" s="120"/>
      <c r="E54" s="120"/>
      <c r="F54" s="120"/>
      <c r="G54" s="120"/>
      <c r="H54" s="120"/>
      <c r="I54" s="129"/>
      <c r="J54" s="121"/>
      <c r="K54" s="122"/>
      <c r="L54" s="122"/>
      <c r="M54" s="122"/>
      <c r="N54" s="136"/>
      <c r="O54" s="123"/>
      <c r="P54" s="123"/>
      <c r="Q54" s="142"/>
      <c r="R54" s="120"/>
      <c r="S54" s="120"/>
      <c r="T54" s="128"/>
      <c r="U54" s="129"/>
      <c r="V54" s="120"/>
      <c r="W54" s="120"/>
      <c r="X54" s="120"/>
      <c r="Y54" s="129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  <c r="BA54" s="120"/>
      <c r="BB54" s="120"/>
      <c r="BC54" s="120"/>
      <c r="BD54" s="120"/>
      <c r="BE54" s="128"/>
      <c r="BF54" s="232"/>
      <c r="BG54" s="128"/>
      <c r="BH54" s="232"/>
      <c r="BI54" s="120"/>
      <c r="BJ54" s="232"/>
      <c r="BK54" s="120"/>
      <c r="BL54" s="232"/>
      <c r="BM54" s="120"/>
      <c r="BN54" s="232"/>
      <c r="BO54" s="120"/>
      <c r="BP54" s="232"/>
      <c r="BQ54" s="452"/>
      <c r="BR54" s="289"/>
      <c r="BS54" s="453"/>
      <c r="BT54" s="299"/>
      <c r="BU54" s="454"/>
      <c r="CF54" s="160"/>
      <c r="CG54" s="160"/>
      <c r="CH54" s="160"/>
      <c r="EA54" s="148">
        <f t="shared" si="7"/>
        <v>0</v>
      </c>
      <c r="EB54" s="148">
        <f t="shared" si="8"/>
        <v>0</v>
      </c>
      <c r="EC54" s="148">
        <f t="shared" si="9"/>
        <v>0</v>
      </c>
      <c r="ED54" s="167">
        <v>49</v>
      </c>
    </row>
    <row r="55" spans="2:134" x14ac:dyDescent="0.25">
      <c r="B55" s="101">
        <f>Samples!C33</f>
        <v>0</v>
      </c>
      <c r="C55" s="128"/>
      <c r="D55" s="120"/>
      <c r="E55" s="120"/>
      <c r="F55" s="120"/>
      <c r="G55" s="120"/>
      <c r="H55" s="120"/>
      <c r="I55" s="129"/>
      <c r="J55" s="121"/>
      <c r="K55" s="122"/>
      <c r="L55" s="122"/>
      <c r="M55" s="122"/>
      <c r="N55" s="136"/>
      <c r="O55" s="123"/>
      <c r="P55" s="123"/>
      <c r="Q55" s="142"/>
      <c r="R55" s="120"/>
      <c r="S55" s="120"/>
      <c r="T55" s="128"/>
      <c r="U55" s="129"/>
      <c r="V55" s="120"/>
      <c r="W55" s="120"/>
      <c r="X55" s="120"/>
      <c r="Y55" s="129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  <c r="AZ55" s="120"/>
      <c r="BA55" s="120"/>
      <c r="BB55" s="120"/>
      <c r="BC55" s="120"/>
      <c r="BD55" s="120"/>
      <c r="BE55" s="128"/>
      <c r="BF55" s="232"/>
      <c r="BG55" s="128"/>
      <c r="BH55" s="232"/>
      <c r="BI55" s="120"/>
      <c r="BJ55" s="232"/>
      <c r="BK55" s="120"/>
      <c r="BL55" s="232"/>
      <c r="BM55" s="120"/>
      <c r="BN55" s="232"/>
      <c r="BO55" s="120"/>
      <c r="BP55" s="232"/>
      <c r="BQ55" s="452"/>
      <c r="BR55" s="289"/>
      <c r="BS55" s="453"/>
      <c r="BT55" s="299"/>
      <c r="BU55" s="454"/>
      <c r="CF55" s="160"/>
      <c r="CG55" s="160"/>
      <c r="CH55" s="160"/>
      <c r="EA55" s="148">
        <f t="shared" si="7"/>
        <v>0</v>
      </c>
      <c r="EB55" s="148">
        <f t="shared" si="8"/>
        <v>0</v>
      </c>
      <c r="EC55" s="148">
        <f t="shared" si="9"/>
        <v>0</v>
      </c>
      <c r="ED55" s="167">
        <v>50</v>
      </c>
    </row>
    <row r="56" spans="2:134" x14ac:dyDescent="0.25">
      <c r="B56" s="101">
        <f>Samples!C34</f>
        <v>0</v>
      </c>
      <c r="C56" s="128"/>
      <c r="D56" s="120"/>
      <c r="E56" s="120"/>
      <c r="F56" s="120"/>
      <c r="G56" s="120"/>
      <c r="H56" s="120"/>
      <c r="I56" s="129"/>
      <c r="J56" s="121"/>
      <c r="K56" s="122"/>
      <c r="L56" s="122"/>
      <c r="M56" s="122"/>
      <c r="N56" s="136"/>
      <c r="O56" s="123"/>
      <c r="P56" s="123"/>
      <c r="Q56" s="142"/>
      <c r="R56" s="120"/>
      <c r="S56" s="120"/>
      <c r="T56" s="128"/>
      <c r="U56" s="129"/>
      <c r="V56" s="120"/>
      <c r="W56" s="120"/>
      <c r="X56" s="120"/>
      <c r="Y56" s="129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  <c r="BA56" s="120"/>
      <c r="BB56" s="120"/>
      <c r="BC56" s="120"/>
      <c r="BD56" s="120"/>
      <c r="BE56" s="128"/>
      <c r="BF56" s="232"/>
      <c r="BG56" s="128"/>
      <c r="BH56" s="232"/>
      <c r="BI56" s="120"/>
      <c r="BJ56" s="232"/>
      <c r="BK56" s="120"/>
      <c r="BL56" s="232"/>
      <c r="BM56" s="120"/>
      <c r="BN56" s="232"/>
      <c r="BO56" s="120"/>
      <c r="BP56" s="232"/>
      <c r="BQ56" s="452"/>
      <c r="BR56" s="289"/>
      <c r="BS56" s="453"/>
      <c r="BT56" s="299"/>
      <c r="BU56" s="454"/>
      <c r="CF56" s="160"/>
      <c r="CG56" s="160"/>
      <c r="CH56" s="160"/>
      <c r="EA56" s="148">
        <f t="shared" si="7"/>
        <v>0</v>
      </c>
      <c r="EB56" s="148">
        <f t="shared" si="8"/>
        <v>0</v>
      </c>
      <c r="EC56" s="148">
        <f t="shared" si="9"/>
        <v>0</v>
      </c>
      <c r="ED56" s="167">
        <v>51</v>
      </c>
    </row>
    <row r="57" spans="2:134" x14ac:dyDescent="0.25">
      <c r="B57" s="101">
        <f>Samples!C35</f>
        <v>0</v>
      </c>
      <c r="C57" s="128"/>
      <c r="D57" s="120"/>
      <c r="E57" s="120"/>
      <c r="F57" s="120"/>
      <c r="G57" s="120"/>
      <c r="H57" s="120"/>
      <c r="I57" s="129"/>
      <c r="J57" s="121"/>
      <c r="K57" s="122"/>
      <c r="L57" s="122"/>
      <c r="M57" s="122"/>
      <c r="N57" s="136"/>
      <c r="O57" s="123"/>
      <c r="P57" s="123"/>
      <c r="Q57" s="142"/>
      <c r="R57" s="120"/>
      <c r="S57" s="120"/>
      <c r="T57" s="128"/>
      <c r="U57" s="129"/>
      <c r="V57" s="120"/>
      <c r="W57" s="120"/>
      <c r="X57" s="120"/>
      <c r="Y57" s="129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  <c r="BC57" s="120"/>
      <c r="BD57" s="120"/>
      <c r="BE57" s="128"/>
      <c r="BF57" s="232"/>
      <c r="BG57" s="128"/>
      <c r="BH57" s="232"/>
      <c r="BI57" s="120"/>
      <c r="BJ57" s="232"/>
      <c r="BK57" s="120"/>
      <c r="BL57" s="232"/>
      <c r="BM57" s="120"/>
      <c r="BN57" s="232"/>
      <c r="BO57" s="120"/>
      <c r="BP57" s="232"/>
      <c r="BQ57" s="452"/>
      <c r="BR57" s="289"/>
      <c r="BS57" s="453"/>
      <c r="BT57" s="299"/>
      <c r="BU57" s="454"/>
      <c r="CF57" s="160"/>
      <c r="CG57" s="160"/>
      <c r="CH57" s="160"/>
      <c r="EA57" s="148">
        <f t="shared" si="7"/>
        <v>0</v>
      </c>
      <c r="EB57" s="148">
        <f t="shared" si="8"/>
        <v>0</v>
      </c>
      <c r="EC57" s="148">
        <f t="shared" si="9"/>
        <v>0</v>
      </c>
      <c r="ED57" s="167">
        <v>52</v>
      </c>
    </row>
    <row r="58" spans="2:134" x14ac:dyDescent="0.25">
      <c r="B58" s="101">
        <f>Samples!C36</f>
        <v>0</v>
      </c>
      <c r="C58" s="128"/>
      <c r="D58" s="120"/>
      <c r="E58" s="120"/>
      <c r="F58" s="120"/>
      <c r="G58" s="120"/>
      <c r="H58" s="120"/>
      <c r="I58" s="129"/>
      <c r="J58" s="121"/>
      <c r="K58" s="122"/>
      <c r="L58" s="122"/>
      <c r="M58" s="122"/>
      <c r="N58" s="136"/>
      <c r="O58" s="123"/>
      <c r="P58" s="123"/>
      <c r="Q58" s="142"/>
      <c r="R58" s="120"/>
      <c r="S58" s="120"/>
      <c r="T58" s="128"/>
      <c r="U58" s="129"/>
      <c r="V58" s="120"/>
      <c r="W58" s="120"/>
      <c r="X58" s="120"/>
      <c r="Y58" s="129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  <c r="BA58" s="120"/>
      <c r="BB58" s="120"/>
      <c r="BC58" s="120"/>
      <c r="BD58" s="120"/>
      <c r="BE58" s="128"/>
      <c r="BF58" s="232"/>
      <c r="BG58" s="128"/>
      <c r="BH58" s="232"/>
      <c r="BI58" s="120"/>
      <c r="BJ58" s="232"/>
      <c r="BK58" s="120"/>
      <c r="BL58" s="232"/>
      <c r="BM58" s="120"/>
      <c r="BN58" s="232"/>
      <c r="BO58" s="120"/>
      <c r="BP58" s="232"/>
      <c r="BQ58" s="452"/>
      <c r="BR58" s="289"/>
      <c r="BS58" s="453"/>
      <c r="BT58" s="299"/>
      <c r="BU58" s="454"/>
      <c r="CF58" s="160"/>
      <c r="CG58" s="160"/>
      <c r="CH58" s="160"/>
      <c r="EA58" s="148">
        <f t="shared" si="7"/>
        <v>0</v>
      </c>
      <c r="EB58" s="148">
        <f t="shared" si="8"/>
        <v>0</v>
      </c>
      <c r="EC58" s="148">
        <f t="shared" si="9"/>
        <v>0</v>
      </c>
      <c r="ED58" s="167">
        <v>53</v>
      </c>
    </row>
    <row r="59" spans="2:134" x14ac:dyDescent="0.25">
      <c r="B59" s="101">
        <f>Samples!C37</f>
        <v>0</v>
      </c>
      <c r="C59" s="128"/>
      <c r="D59" s="120"/>
      <c r="E59" s="120"/>
      <c r="F59" s="120"/>
      <c r="G59" s="120"/>
      <c r="H59" s="120"/>
      <c r="I59" s="129"/>
      <c r="J59" s="121"/>
      <c r="K59" s="122"/>
      <c r="L59" s="122"/>
      <c r="M59" s="122"/>
      <c r="N59" s="136"/>
      <c r="O59" s="123"/>
      <c r="P59" s="123"/>
      <c r="Q59" s="142"/>
      <c r="R59" s="120"/>
      <c r="S59" s="120"/>
      <c r="T59" s="128"/>
      <c r="U59" s="129"/>
      <c r="V59" s="120"/>
      <c r="W59" s="120"/>
      <c r="X59" s="120"/>
      <c r="Y59" s="129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  <c r="BA59" s="120"/>
      <c r="BB59" s="120"/>
      <c r="BC59" s="120"/>
      <c r="BD59" s="120"/>
      <c r="BE59" s="128"/>
      <c r="BF59" s="232"/>
      <c r="BG59" s="128"/>
      <c r="BH59" s="232"/>
      <c r="BI59" s="120"/>
      <c r="BJ59" s="232"/>
      <c r="BK59" s="120"/>
      <c r="BL59" s="232"/>
      <c r="BM59" s="120"/>
      <c r="BN59" s="232"/>
      <c r="BO59" s="120"/>
      <c r="BP59" s="232"/>
      <c r="BQ59" s="452"/>
      <c r="BR59" s="289"/>
      <c r="BS59" s="453"/>
      <c r="BT59" s="299"/>
      <c r="BU59" s="454"/>
      <c r="CF59" s="160"/>
      <c r="CG59" s="160"/>
      <c r="CH59" s="160"/>
      <c r="EA59" s="148">
        <f t="shared" si="7"/>
        <v>0</v>
      </c>
      <c r="EB59" s="148">
        <f t="shared" si="8"/>
        <v>0</v>
      </c>
      <c r="EC59" s="148">
        <f t="shared" si="9"/>
        <v>0</v>
      </c>
      <c r="ED59" s="167">
        <v>54</v>
      </c>
    </row>
    <row r="60" spans="2:134" x14ac:dyDescent="0.25">
      <c r="B60" s="101">
        <f>Samples!C38</f>
        <v>0</v>
      </c>
      <c r="C60" s="128"/>
      <c r="D60" s="120"/>
      <c r="E60" s="120"/>
      <c r="F60" s="120"/>
      <c r="G60" s="120"/>
      <c r="H60" s="120"/>
      <c r="I60" s="129"/>
      <c r="J60" s="121"/>
      <c r="K60" s="122"/>
      <c r="L60" s="122"/>
      <c r="M60" s="122"/>
      <c r="N60" s="136"/>
      <c r="O60" s="123"/>
      <c r="P60" s="123"/>
      <c r="Q60" s="142"/>
      <c r="R60" s="120"/>
      <c r="S60" s="120"/>
      <c r="T60" s="128"/>
      <c r="U60" s="129"/>
      <c r="V60" s="120"/>
      <c r="W60" s="120"/>
      <c r="X60" s="120"/>
      <c r="Y60" s="129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  <c r="BA60" s="120"/>
      <c r="BB60" s="120"/>
      <c r="BC60" s="120"/>
      <c r="BD60" s="120"/>
      <c r="BE60" s="128"/>
      <c r="BF60" s="232"/>
      <c r="BG60" s="128"/>
      <c r="BH60" s="232"/>
      <c r="BI60" s="120"/>
      <c r="BJ60" s="232"/>
      <c r="BK60" s="120"/>
      <c r="BL60" s="232"/>
      <c r="BM60" s="120"/>
      <c r="BN60" s="232"/>
      <c r="BO60" s="120"/>
      <c r="BP60" s="232"/>
      <c r="BQ60" s="452"/>
      <c r="BR60" s="289"/>
      <c r="BS60" s="453"/>
      <c r="BT60" s="299"/>
      <c r="BU60" s="454"/>
      <c r="CF60" s="160"/>
      <c r="CG60" s="160"/>
      <c r="CH60" s="160"/>
      <c r="EA60" s="148">
        <f t="shared" si="7"/>
        <v>0</v>
      </c>
      <c r="EB60" s="148">
        <f t="shared" si="8"/>
        <v>0</v>
      </c>
      <c r="EC60" s="148">
        <f t="shared" si="9"/>
        <v>0</v>
      </c>
      <c r="ED60" s="167">
        <v>55</v>
      </c>
    </row>
    <row r="61" spans="2:134" x14ac:dyDescent="0.25">
      <c r="B61" s="101">
        <f>Samples!C39</f>
        <v>0</v>
      </c>
      <c r="C61" s="128"/>
      <c r="D61" s="120"/>
      <c r="E61" s="120"/>
      <c r="F61" s="120"/>
      <c r="G61" s="120"/>
      <c r="H61" s="120"/>
      <c r="I61" s="129"/>
      <c r="J61" s="121"/>
      <c r="K61" s="122"/>
      <c r="L61" s="122"/>
      <c r="M61" s="122"/>
      <c r="N61" s="136"/>
      <c r="O61" s="123"/>
      <c r="P61" s="123"/>
      <c r="Q61" s="142"/>
      <c r="R61" s="120"/>
      <c r="S61" s="120"/>
      <c r="T61" s="128"/>
      <c r="U61" s="129"/>
      <c r="V61" s="120"/>
      <c r="W61" s="120"/>
      <c r="X61" s="120"/>
      <c r="Y61" s="129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  <c r="AZ61" s="120"/>
      <c r="BA61" s="120"/>
      <c r="BB61" s="120"/>
      <c r="BC61" s="120"/>
      <c r="BD61" s="120"/>
      <c r="BE61" s="128"/>
      <c r="BF61" s="232"/>
      <c r="BG61" s="128"/>
      <c r="BH61" s="232"/>
      <c r="BI61" s="120"/>
      <c r="BJ61" s="232"/>
      <c r="BK61" s="120"/>
      <c r="BL61" s="232"/>
      <c r="BM61" s="120"/>
      <c r="BN61" s="232"/>
      <c r="BO61" s="120"/>
      <c r="BP61" s="232"/>
      <c r="BQ61" s="452"/>
      <c r="BR61" s="289"/>
      <c r="BS61" s="453"/>
      <c r="BT61" s="299"/>
      <c r="BU61" s="454"/>
      <c r="CF61" s="160"/>
      <c r="CG61" s="160"/>
      <c r="CH61" s="160"/>
      <c r="EA61" s="148">
        <f t="shared" si="7"/>
        <v>0</v>
      </c>
      <c r="EB61" s="148">
        <f t="shared" si="8"/>
        <v>0</v>
      </c>
      <c r="EC61" s="148">
        <f t="shared" si="9"/>
        <v>0</v>
      </c>
      <c r="ED61" s="167">
        <v>56</v>
      </c>
    </row>
    <row r="62" spans="2:134" x14ac:dyDescent="0.25">
      <c r="B62" s="101">
        <f>Samples!C40</f>
        <v>0</v>
      </c>
      <c r="C62" s="128"/>
      <c r="D62" s="120"/>
      <c r="E62" s="120"/>
      <c r="F62" s="120"/>
      <c r="G62" s="120"/>
      <c r="H62" s="120"/>
      <c r="I62" s="129"/>
      <c r="J62" s="121"/>
      <c r="K62" s="122"/>
      <c r="L62" s="122"/>
      <c r="M62" s="122"/>
      <c r="N62" s="136"/>
      <c r="O62" s="123"/>
      <c r="P62" s="123"/>
      <c r="Q62" s="142"/>
      <c r="R62" s="120"/>
      <c r="S62" s="120"/>
      <c r="T62" s="128"/>
      <c r="U62" s="129"/>
      <c r="V62" s="120"/>
      <c r="W62" s="120"/>
      <c r="X62" s="120"/>
      <c r="Y62" s="129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  <c r="BA62" s="120"/>
      <c r="BB62" s="120"/>
      <c r="BC62" s="120"/>
      <c r="BD62" s="120"/>
      <c r="BE62" s="128"/>
      <c r="BF62" s="232"/>
      <c r="BG62" s="128"/>
      <c r="BH62" s="232"/>
      <c r="BI62" s="120"/>
      <c r="BJ62" s="232"/>
      <c r="BK62" s="120"/>
      <c r="BL62" s="232"/>
      <c r="BM62" s="120"/>
      <c r="BN62" s="232"/>
      <c r="BO62" s="120"/>
      <c r="BP62" s="232"/>
      <c r="BQ62" s="452"/>
      <c r="BR62" s="289"/>
      <c r="BS62" s="453"/>
      <c r="BT62" s="299"/>
      <c r="BU62" s="454"/>
      <c r="CF62" s="160"/>
      <c r="CG62" s="160"/>
      <c r="CH62" s="160"/>
      <c r="EA62" s="148">
        <f t="shared" si="7"/>
        <v>0</v>
      </c>
      <c r="EB62" s="148">
        <f t="shared" si="8"/>
        <v>0</v>
      </c>
      <c r="EC62" s="148">
        <f t="shared" si="9"/>
        <v>0</v>
      </c>
      <c r="ED62" s="167">
        <v>57</v>
      </c>
    </row>
    <row r="63" spans="2:134" x14ac:dyDescent="0.25">
      <c r="B63" s="101">
        <f>Samples!C41</f>
        <v>0</v>
      </c>
      <c r="C63" s="128"/>
      <c r="D63" s="120"/>
      <c r="E63" s="120"/>
      <c r="F63" s="120"/>
      <c r="G63" s="120"/>
      <c r="H63" s="120"/>
      <c r="I63" s="129"/>
      <c r="J63" s="121"/>
      <c r="K63" s="122"/>
      <c r="L63" s="122"/>
      <c r="M63" s="122"/>
      <c r="N63" s="136"/>
      <c r="O63" s="123"/>
      <c r="P63" s="123"/>
      <c r="Q63" s="142"/>
      <c r="R63" s="120"/>
      <c r="S63" s="120"/>
      <c r="T63" s="128"/>
      <c r="U63" s="129"/>
      <c r="V63" s="120"/>
      <c r="W63" s="120"/>
      <c r="X63" s="120"/>
      <c r="Y63" s="129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120"/>
      <c r="BB63" s="120"/>
      <c r="BC63" s="120"/>
      <c r="BD63" s="120"/>
      <c r="BE63" s="128"/>
      <c r="BF63" s="232"/>
      <c r="BG63" s="128"/>
      <c r="BH63" s="232"/>
      <c r="BI63" s="120"/>
      <c r="BJ63" s="232"/>
      <c r="BK63" s="120"/>
      <c r="BL63" s="232"/>
      <c r="BM63" s="120"/>
      <c r="BN63" s="232"/>
      <c r="BO63" s="120"/>
      <c r="BP63" s="232"/>
      <c r="BQ63" s="452"/>
      <c r="BR63" s="289"/>
      <c r="BS63" s="453"/>
      <c r="BT63" s="299"/>
      <c r="BU63" s="454"/>
      <c r="CF63" s="160"/>
      <c r="CG63" s="160"/>
      <c r="CH63" s="160"/>
      <c r="EA63" s="148">
        <f t="shared" si="7"/>
        <v>0</v>
      </c>
      <c r="EB63" s="148">
        <f t="shared" si="8"/>
        <v>0</v>
      </c>
      <c r="EC63" s="148">
        <f t="shared" si="9"/>
        <v>0</v>
      </c>
      <c r="ED63" s="167">
        <v>58</v>
      </c>
    </row>
    <row r="64" spans="2:134" x14ac:dyDescent="0.25">
      <c r="B64" s="101">
        <f>Samples!C42</f>
        <v>0</v>
      </c>
      <c r="C64" s="128"/>
      <c r="D64" s="120"/>
      <c r="E64" s="120"/>
      <c r="F64" s="120"/>
      <c r="G64" s="120"/>
      <c r="H64" s="120"/>
      <c r="I64" s="129"/>
      <c r="J64" s="121"/>
      <c r="K64" s="122"/>
      <c r="L64" s="122"/>
      <c r="M64" s="122"/>
      <c r="N64" s="136"/>
      <c r="O64" s="123"/>
      <c r="P64" s="123"/>
      <c r="Q64" s="142"/>
      <c r="R64" s="120"/>
      <c r="S64" s="120"/>
      <c r="T64" s="128"/>
      <c r="U64" s="129"/>
      <c r="V64" s="120"/>
      <c r="W64" s="120"/>
      <c r="X64" s="120"/>
      <c r="Y64" s="129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  <c r="BA64" s="120"/>
      <c r="BB64" s="120"/>
      <c r="BC64" s="120"/>
      <c r="BD64" s="120"/>
      <c r="BE64" s="128"/>
      <c r="BF64" s="232"/>
      <c r="BG64" s="128"/>
      <c r="BH64" s="232"/>
      <c r="BI64" s="120"/>
      <c r="BJ64" s="232"/>
      <c r="BK64" s="120"/>
      <c r="BL64" s="232"/>
      <c r="BM64" s="120"/>
      <c r="BN64" s="232"/>
      <c r="BO64" s="120"/>
      <c r="BP64" s="232"/>
      <c r="BQ64" s="452"/>
      <c r="BR64" s="289"/>
      <c r="BS64" s="453"/>
      <c r="BT64" s="299"/>
      <c r="BU64" s="454"/>
      <c r="CF64" s="160"/>
      <c r="CG64" s="160"/>
      <c r="CH64" s="160"/>
      <c r="EA64" s="148">
        <f t="shared" si="7"/>
        <v>0</v>
      </c>
      <c r="EB64" s="148">
        <f t="shared" si="8"/>
        <v>0</v>
      </c>
      <c r="EC64" s="148">
        <f t="shared" si="9"/>
        <v>0</v>
      </c>
      <c r="ED64" s="167">
        <v>59</v>
      </c>
    </row>
    <row r="65" spans="2:134" x14ac:dyDescent="0.25">
      <c r="B65" s="101">
        <f>Samples!C43</f>
        <v>0</v>
      </c>
      <c r="C65" s="128"/>
      <c r="D65" s="120"/>
      <c r="E65" s="120"/>
      <c r="F65" s="120"/>
      <c r="G65" s="120"/>
      <c r="H65" s="120"/>
      <c r="I65" s="129"/>
      <c r="J65" s="121"/>
      <c r="K65" s="122"/>
      <c r="L65" s="122"/>
      <c r="M65" s="122"/>
      <c r="N65" s="136"/>
      <c r="O65" s="123"/>
      <c r="P65" s="123"/>
      <c r="Q65" s="142"/>
      <c r="R65" s="120"/>
      <c r="S65" s="120"/>
      <c r="T65" s="128"/>
      <c r="U65" s="129"/>
      <c r="V65" s="120"/>
      <c r="W65" s="120"/>
      <c r="X65" s="120"/>
      <c r="Y65" s="129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8"/>
      <c r="BF65" s="232"/>
      <c r="BG65" s="128"/>
      <c r="BH65" s="232"/>
      <c r="BI65" s="120"/>
      <c r="BJ65" s="232"/>
      <c r="BK65" s="120"/>
      <c r="BL65" s="232"/>
      <c r="BM65" s="120"/>
      <c r="BN65" s="232"/>
      <c r="BO65" s="120"/>
      <c r="BP65" s="232"/>
      <c r="BQ65" s="452"/>
      <c r="BR65" s="289"/>
      <c r="BS65" s="453"/>
      <c r="BT65" s="299"/>
      <c r="BU65" s="454"/>
      <c r="CF65" s="160"/>
      <c r="CG65" s="160"/>
      <c r="CH65" s="160"/>
      <c r="EA65" s="148">
        <f t="shared" si="7"/>
        <v>0</v>
      </c>
      <c r="EB65" s="148">
        <f t="shared" si="8"/>
        <v>0</v>
      </c>
      <c r="EC65" s="148">
        <f t="shared" si="9"/>
        <v>0</v>
      </c>
      <c r="ED65" s="167">
        <v>60</v>
      </c>
    </row>
    <row r="66" spans="2:134" x14ac:dyDescent="0.25">
      <c r="B66" s="101">
        <f>Samples!C44</f>
        <v>0</v>
      </c>
      <c r="C66" s="128"/>
      <c r="D66" s="120"/>
      <c r="E66" s="120"/>
      <c r="F66" s="120"/>
      <c r="G66" s="120"/>
      <c r="H66" s="120"/>
      <c r="I66" s="129"/>
      <c r="J66" s="121"/>
      <c r="K66" s="122"/>
      <c r="L66" s="122"/>
      <c r="M66" s="122"/>
      <c r="N66" s="136"/>
      <c r="O66" s="123"/>
      <c r="P66" s="123"/>
      <c r="Q66" s="142"/>
      <c r="R66" s="120"/>
      <c r="S66" s="120"/>
      <c r="T66" s="128"/>
      <c r="U66" s="129"/>
      <c r="V66" s="120"/>
      <c r="W66" s="120"/>
      <c r="X66" s="120"/>
      <c r="Y66" s="129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0"/>
      <c r="BA66" s="120"/>
      <c r="BB66" s="120"/>
      <c r="BC66" s="120"/>
      <c r="BD66" s="120"/>
      <c r="BE66" s="128"/>
      <c r="BF66" s="232"/>
      <c r="BG66" s="128"/>
      <c r="BH66" s="232"/>
      <c r="BI66" s="120"/>
      <c r="BJ66" s="232"/>
      <c r="BK66" s="120"/>
      <c r="BL66" s="232"/>
      <c r="BM66" s="120"/>
      <c r="BN66" s="232"/>
      <c r="BO66" s="120"/>
      <c r="BP66" s="232"/>
      <c r="BQ66" s="452"/>
      <c r="BR66" s="289"/>
      <c r="BS66" s="453"/>
      <c r="BT66" s="299"/>
      <c r="BU66" s="454"/>
      <c r="CF66" s="160"/>
      <c r="CG66" s="160"/>
      <c r="CH66" s="160"/>
      <c r="EA66" s="148">
        <f t="shared" si="7"/>
        <v>0</v>
      </c>
      <c r="EB66" s="148">
        <f t="shared" si="8"/>
        <v>0</v>
      </c>
      <c r="EC66" s="148">
        <f t="shared" si="9"/>
        <v>0</v>
      </c>
      <c r="ED66" s="167">
        <v>61</v>
      </c>
    </row>
    <row r="67" spans="2:134" x14ac:dyDescent="0.25">
      <c r="B67" s="101">
        <f>Samples!C45</f>
        <v>0</v>
      </c>
      <c r="C67" s="128"/>
      <c r="D67" s="120"/>
      <c r="E67" s="120"/>
      <c r="F67" s="120"/>
      <c r="G67" s="120"/>
      <c r="H67" s="120"/>
      <c r="I67" s="129"/>
      <c r="J67" s="121"/>
      <c r="K67" s="122"/>
      <c r="L67" s="122"/>
      <c r="M67" s="122"/>
      <c r="N67" s="136"/>
      <c r="O67" s="123"/>
      <c r="P67" s="123"/>
      <c r="Q67" s="142"/>
      <c r="R67" s="120"/>
      <c r="S67" s="120"/>
      <c r="T67" s="128"/>
      <c r="U67" s="129"/>
      <c r="V67" s="120"/>
      <c r="W67" s="120"/>
      <c r="X67" s="120"/>
      <c r="Y67" s="129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  <c r="BA67" s="120"/>
      <c r="BB67" s="120"/>
      <c r="BC67" s="120"/>
      <c r="BD67" s="120"/>
      <c r="BE67" s="128"/>
      <c r="BF67" s="232"/>
      <c r="BG67" s="128"/>
      <c r="BH67" s="232"/>
      <c r="BI67" s="120"/>
      <c r="BJ67" s="232"/>
      <c r="BK67" s="120"/>
      <c r="BL67" s="232"/>
      <c r="BM67" s="120"/>
      <c r="BN67" s="232"/>
      <c r="BO67" s="120"/>
      <c r="BP67" s="232"/>
      <c r="BQ67" s="452"/>
      <c r="BR67" s="289"/>
      <c r="BS67" s="453"/>
      <c r="BT67" s="299"/>
      <c r="BU67" s="454"/>
      <c r="CF67" s="160"/>
      <c r="CG67" s="160"/>
      <c r="CH67" s="160"/>
      <c r="EA67" s="148">
        <f t="shared" si="7"/>
        <v>0</v>
      </c>
      <c r="EB67" s="148">
        <f t="shared" si="8"/>
        <v>0</v>
      </c>
      <c r="EC67" s="148">
        <f t="shared" si="9"/>
        <v>0</v>
      </c>
      <c r="ED67" s="167">
        <v>62</v>
      </c>
    </row>
    <row r="68" spans="2:134" x14ac:dyDescent="0.25">
      <c r="B68" s="101">
        <f>Samples!C46</f>
        <v>0</v>
      </c>
      <c r="C68" s="128"/>
      <c r="D68" s="120"/>
      <c r="E68" s="120"/>
      <c r="F68" s="120"/>
      <c r="G68" s="120"/>
      <c r="H68" s="120"/>
      <c r="I68" s="129"/>
      <c r="J68" s="121"/>
      <c r="K68" s="122"/>
      <c r="L68" s="122"/>
      <c r="M68" s="122"/>
      <c r="N68" s="136"/>
      <c r="O68" s="123"/>
      <c r="P68" s="123"/>
      <c r="Q68" s="142"/>
      <c r="R68" s="120"/>
      <c r="S68" s="120"/>
      <c r="T68" s="128"/>
      <c r="U68" s="129"/>
      <c r="V68" s="120"/>
      <c r="W68" s="120"/>
      <c r="X68" s="120"/>
      <c r="Y68" s="129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  <c r="BA68" s="120"/>
      <c r="BB68" s="120"/>
      <c r="BC68" s="120"/>
      <c r="BD68" s="120"/>
      <c r="BE68" s="128"/>
      <c r="BF68" s="232"/>
      <c r="BG68" s="128"/>
      <c r="BH68" s="232"/>
      <c r="BI68" s="120"/>
      <c r="BJ68" s="232"/>
      <c r="BK68" s="120"/>
      <c r="BL68" s="232"/>
      <c r="BM68" s="120"/>
      <c r="BN68" s="232"/>
      <c r="BO68" s="120"/>
      <c r="BP68" s="232"/>
      <c r="BQ68" s="452"/>
      <c r="BR68" s="289"/>
      <c r="BS68" s="453"/>
      <c r="BT68" s="299"/>
      <c r="BU68" s="454"/>
      <c r="CF68" s="160"/>
      <c r="CG68" s="160"/>
      <c r="CH68" s="160"/>
      <c r="EA68" s="148">
        <f t="shared" si="7"/>
        <v>0</v>
      </c>
      <c r="EB68" s="148">
        <f t="shared" si="8"/>
        <v>0</v>
      </c>
      <c r="EC68" s="148">
        <f t="shared" si="9"/>
        <v>0</v>
      </c>
      <c r="ED68" s="167">
        <v>63</v>
      </c>
    </row>
    <row r="69" spans="2:134" x14ac:dyDescent="0.25">
      <c r="B69" s="101">
        <f>Samples!C47</f>
        <v>0</v>
      </c>
      <c r="C69" s="128"/>
      <c r="D69" s="120"/>
      <c r="E69" s="120"/>
      <c r="F69" s="120"/>
      <c r="G69" s="120"/>
      <c r="H69" s="120"/>
      <c r="I69" s="129"/>
      <c r="J69" s="121"/>
      <c r="K69" s="122"/>
      <c r="L69" s="122"/>
      <c r="M69" s="122"/>
      <c r="N69" s="136"/>
      <c r="O69" s="123"/>
      <c r="P69" s="123"/>
      <c r="Q69" s="142"/>
      <c r="R69" s="120"/>
      <c r="S69" s="120"/>
      <c r="T69" s="128"/>
      <c r="U69" s="129"/>
      <c r="V69" s="120"/>
      <c r="W69" s="120"/>
      <c r="X69" s="120"/>
      <c r="Y69" s="129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0"/>
      <c r="BA69" s="120"/>
      <c r="BB69" s="120"/>
      <c r="BC69" s="120"/>
      <c r="BD69" s="120"/>
      <c r="BE69" s="128"/>
      <c r="BF69" s="232"/>
      <c r="BG69" s="128"/>
      <c r="BH69" s="232"/>
      <c r="BI69" s="120"/>
      <c r="BJ69" s="232"/>
      <c r="BK69" s="120"/>
      <c r="BL69" s="232"/>
      <c r="BM69" s="120"/>
      <c r="BN69" s="232"/>
      <c r="BO69" s="120"/>
      <c r="BP69" s="232"/>
      <c r="BQ69" s="452"/>
      <c r="BR69" s="289"/>
      <c r="BS69" s="453"/>
      <c r="BT69" s="299"/>
      <c r="BU69" s="454"/>
      <c r="CF69" s="160"/>
      <c r="CG69" s="160"/>
      <c r="CH69" s="160"/>
      <c r="EA69" s="148">
        <f t="shared" si="7"/>
        <v>0</v>
      </c>
      <c r="EB69" s="148">
        <f t="shared" si="8"/>
        <v>0</v>
      </c>
      <c r="EC69" s="148">
        <f t="shared" si="9"/>
        <v>0</v>
      </c>
      <c r="ED69" s="167">
        <v>64</v>
      </c>
    </row>
    <row r="70" spans="2:134" x14ac:dyDescent="0.25">
      <c r="B70" s="101">
        <f>Samples!C48</f>
        <v>0</v>
      </c>
      <c r="C70" s="128"/>
      <c r="D70" s="120"/>
      <c r="E70" s="120"/>
      <c r="F70" s="120"/>
      <c r="G70" s="120"/>
      <c r="H70" s="120"/>
      <c r="I70" s="129"/>
      <c r="J70" s="121"/>
      <c r="K70" s="122"/>
      <c r="L70" s="122"/>
      <c r="M70" s="122"/>
      <c r="N70" s="136"/>
      <c r="O70" s="123"/>
      <c r="P70" s="123"/>
      <c r="Q70" s="142"/>
      <c r="R70" s="120"/>
      <c r="S70" s="120"/>
      <c r="T70" s="128"/>
      <c r="U70" s="129"/>
      <c r="V70" s="120"/>
      <c r="W70" s="120"/>
      <c r="X70" s="120"/>
      <c r="Y70" s="129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  <c r="BA70" s="120"/>
      <c r="BB70" s="120"/>
      <c r="BC70" s="120"/>
      <c r="BD70" s="120"/>
      <c r="BE70" s="128"/>
      <c r="BF70" s="232"/>
      <c r="BG70" s="128"/>
      <c r="BH70" s="232"/>
      <c r="BI70" s="120"/>
      <c r="BJ70" s="232"/>
      <c r="BK70" s="120"/>
      <c r="BL70" s="232"/>
      <c r="BM70" s="120"/>
      <c r="BN70" s="232"/>
      <c r="BO70" s="120"/>
      <c r="BP70" s="232"/>
      <c r="BQ70" s="452"/>
      <c r="BR70" s="289"/>
      <c r="BS70" s="453"/>
      <c r="BT70" s="299"/>
      <c r="BU70" s="454"/>
      <c r="CF70" s="160"/>
      <c r="CG70" s="160"/>
      <c r="CH70" s="160"/>
      <c r="EA70" s="148">
        <f t="shared" si="7"/>
        <v>0</v>
      </c>
      <c r="EB70" s="148">
        <f t="shared" ref="EB70:EB105" si="10">IFERROR(_xlfn.STDEV.S(EE70:ABD70)/SQRT(count),0)</f>
        <v>0</v>
      </c>
      <c r="EC70" s="148">
        <f t="shared" ref="EC70:EC105" si="11">IFERROR(SUM(EE70:ABD70)/count,0)</f>
        <v>0</v>
      </c>
      <c r="ED70" s="167">
        <v>65</v>
      </c>
    </row>
    <row r="71" spans="2:134" x14ac:dyDescent="0.25">
      <c r="B71" s="101">
        <f>Samples!C49</f>
        <v>0</v>
      </c>
      <c r="C71" s="128"/>
      <c r="D71" s="120"/>
      <c r="E71" s="120"/>
      <c r="F71" s="120"/>
      <c r="G71" s="120"/>
      <c r="H71" s="120"/>
      <c r="I71" s="129"/>
      <c r="J71" s="121"/>
      <c r="K71" s="122"/>
      <c r="L71" s="122"/>
      <c r="M71" s="122"/>
      <c r="N71" s="136"/>
      <c r="O71" s="123"/>
      <c r="P71" s="123"/>
      <c r="Q71" s="142"/>
      <c r="R71" s="120"/>
      <c r="S71" s="120"/>
      <c r="T71" s="128"/>
      <c r="U71" s="129"/>
      <c r="V71" s="120"/>
      <c r="W71" s="120"/>
      <c r="X71" s="120"/>
      <c r="Y71" s="129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BA71" s="120"/>
      <c r="BB71" s="120"/>
      <c r="BC71" s="120"/>
      <c r="BD71" s="120"/>
      <c r="BE71" s="128"/>
      <c r="BF71" s="232"/>
      <c r="BG71" s="128"/>
      <c r="BH71" s="232"/>
      <c r="BI71" s="120"/>
      <c r="BJ71" s="232"/>
      <c r="BK71" s="120"/>
      <c r="BL71" s="232"/>
      <c r="BM71" s="120"/>
      <c r="BN71" s="232"/>
      <c r="BO71" s="120"/>
      <c r="BP71" s="232"/>
      <c r="BQ71" s="452"/>
      <c r="BR71" s="289"/>
      <c r="BS71" s="453"/>
      <c r="BT71" s="299"/>
      <c r="BU71" s="454"/>
      <c r="CF71" s="160"/>
      <c r="CG71" s="160"/>
      <c r="CH71" s="160"/>
      <c r="EA71" s="148">
        <f t="shared" si="7"/>
        <v>0</v>
      </c>
      <c r="EB71" s="148">
        <f t="shared" si="10"/>
        <v>0</v>
      </c>
      <c r="EC71" s="148">
        <f t="shared" si="11"/>
        <v>0</v>
      </c>
      <c r="ED71" s="167">
        <v>66</v>
      </c>
    </row>
    <row r="72" spans="2:134" x14ac:dyDescent="0.25">
      <c r="B72" s="101">
        <f>Samples!C50</f>
        <v>0</v>
      </c>
      <c r="C72" s="128"/>
      <c r="D72" s="120"/>
      <c r="E72" s="120"/>
      <c r="F72" s="120"/>
      <c r="G72" s="120"/>
      <c r="H72" s="120"/>
      <c r="I72" s="129"/>
      <c r="J72" s="121"/>
      <c r="K72" s="122"/>
      <c r="L72" s="122"/>
      <c r="M72" s="122"/>
      <c r="N72" s="136"/>
      <c r="O72" s="123"/>
      <c r="P72" s="123"/>
      <c r="Q72" s="142"/>
      <c r="R72" s="120"/>
      <c r="S72" s="120"/>
      <c r="T72" s="128"/>
      <c r="U72" s="129"/>
      <c r="V72" s="120"/>
      <c r="W72" s="120"/>
      <c r="X72" s="120"/>
      <c r="Y72" s="129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  <c r="BA72" s="120"/>
      <c r="BB72" s="120"/>
      <c r="BC72" s="120"/>
      <c r="BD72" s="120"/>
      <c r="BE72" s="128"/>
      <c r="BF72" s="232"/>
      <c r="BG72" s="128"/>
      <c r="BH72" s="232"/>
      <c r="BI72" s="120"/>
      <c r="BJ72" s="232"/>
      <c r="BK72" s="120"/>
      <c r="BL72" s="232"/>
      <c r="BM72" s="120"/>
      <c r="BN72" s="232"/>
      <c r="BO72" s="120"/>
      <c r="BP72" s="232"/>
      <c r="BQ72" s="452"/>
      <c r="BR72" s="289"/>
      <c r="BS72" s="453"/>
      <c r="BT72" s="299"/>
      <c r="BU72" s="454"/>
      <c r="CF72" s="160"/>
      <c r="CG72" s="160"/>
      <c r="CH72" s="160"/>
      <c r="EA72" s="148">
        <f t="shared" si="7"/>
        <v>0</v>
      </c>
      <c r="EB72" s="148">
        <f t="shared" si="10"/>
        <v>0</v>
      </c>
      <c r="EC72" s="148">
        <f t="shared" si="11"/>
        <v>0</v>
      </c>
      <c r="ED72" s="167">
        <v>67</v>
      </c>
    </row>
    <row r="73" spans="2:134" x14ac:dyDescent="0.25">
      <c r="B73" s="101">
        <f>Samples!C51</f>
        <v>0</v>
      </c>
      <c r="C73" s="128"/>
      <c r="D73" s="120"/>
      <c r="E73" s="120"/>
      <c r="F73" s="120"/>
      <c r="G73" s="120"/>
      <c r="H73" s="120"/>
      <c r="I73" s="129"/>
      <c r="J73" s="121"/>
      <c r="K73" s="122"/>
      <c r="L73" s="122"/>
      <c r="M73" s="122"/>
      <c r="N73" s="136"/>
      <c r="O73" s="123"/>
      <c r="P73" s="123"/>
      <c r="Q73" s="142"/>
      <c r="R73" s="120"/>
      <c r="S73" s="120"/>
      <c r="T73" s="128"/>
      <c r="U73" s="129"/>
      <c r="V73" s="120"/>
      <c r="W73" s="120"/>
      <c r="X73" s="120"/>
      <c r="Y73" s="129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  <c r="BA73" s="120"/>
      <c r="BB73" s="120"/>
      <c r="BC73" s="120"/>
      <c r="BD73" s="120"/>
      <c r="BE73" s="128"/>
      <c r="BF73" s="232"/>
      <c r="BG73" s="128"/>
      <c r="BH73" s="232"/>
      <c r="BI73" s="120"/>
      <c r="BJ73" s="232"/>
      <c r="BK73" s="120"/>
      <c r="BL73" s="232"/>
      <c r="BM73" s="120"/>
      <c r="BN73" s="232"/>
      <c r="BO73" s="120"/>
      <c r="BP73" s="232"/>
      <c r="BQ73" s="452"/>
      <c r="BR73" s="289"/>
      <c r="BS73" s="453"/>
      <c r="BT73" s="299"/>
      <c r="BU73" s="454"/>
      <c r="CF73" s="160"/>
      <c r="CG73" s="160"/>
      <c r="CH73" s="160"/>
      <c r="EA73" s="148">
        <f t="shared" ref="EA73:EA105" si="12">IF(EA72&lt;1,EC73+EA72,"")</f>
        <v>0</v>
      </c>
      <c r="EB73" s="148">
        <f t="shared" si="10"/>
        <v>0</v>
      </c>
      <c r="EC73" s="148">
        <f t="shared" si="11"/>
        <v>0</v>
      </c>
      <c r="ED73" s="167">
        <v>68</v>
      </c>
    </row>
    <row r="74" spans="2:134" x14ac:dyDescent="0.25">
      <c r="B74" s="101">
        <f>Samples!C52</f>
        <v>0</v>
      </c>
      <c r="C74" s="128"/>
      <c r="D74" s="120"/>
      <c r="E74" s="120"/>
      <c r="F74" s="120"/>
      <c r="G74" s="120"/>
      <c r="H74" s="120"/>
      <c r="I74" s="129"/>
      <c r="J74" s="121"/>
      <c r="K74" s="122"/>
      <c r="L74" s="122"/>
      <c r="M74" s="122"/>
      <c r="N74" s="136"/>
      <c r="O74" s="123"/>
      <c r="P74" s="123"/>
      <c r="Q74" s="142"/>
      <c r="R74" s="120"/>
      <c r="S74" s="120"/>
      <c r="T74" s="128"/>
      <c r="U74" s="129"/>
      <c r="V74" s="120"/>
      <c r="W74" s="120"/>
      <c r="X74" s="120"/>
      <c r="Y74" s="129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  <c r="AZ74" s="120"/>
      <c r="BA74" s="120"/>
      <c r="BB74" s="120"/>
      <c r="BC74" s="120"/>
      <c r="BD74" s="120"/>
      <c r="BE74" s="128"/>
      <c r="BF74" s="232"/>
      <c r="BG74" s="128"/>
      <c r="BH74" s="232"/>
      <c r="BI74" s="120"/>
      <c r="BJ74" s="232"/>
      <c r="BK74" s="120"/>
      <c r="BL74" s="232"/>
      <c r="BM74" s="120"/>
      <c r="BN74" s="232"/>
      <c r="BO74" s="120"/>
      <c r="BP74" s="232"/>
      <c r="BQ74" s="452"/>
      <c r="BR74" s="289"/>
      <c r="BS74" s="453"/>
      <c r="BT74" s="299"/>
      <c r="BU74" s="454"/>
      <c r="CF74" s="160"/>
      <c r="CG74" s="160"/>
      <c r="CH74" s="160"/>
      <c r="EA74" s="148">
        <f t="shared" si="12"/>
        <v>0</v>
      </c>
      <c r="EB74" s="148">
        <f t="shared" si="10"/>
        <v>0</v>
      </c>
      <c r="EC74" s="148">
        <f t="shared" si="11"/>
        <v>0</v>
      </c>
      <c r="ED74" s="167">
        <v>69</v>
      </c>
    </row>
    <row r="75" spans="2:134" x14ac:dyDescent="0.25">
      <c r="B75" s="101">
        <f>Samples!C53</f>
        <v>0</v>
      </c>
      <c r="C75" s="128"/>
      <c r="D75" s="120"/>
      <c r="E75" s="120"/>
      <c r="F75" s="120"/>
      <c r="G75" s="120"/>
      <c r="H75" s="120"/>
      <c r="I75" s="129"/>
      <c r="J75" s="121"/>
      <c r="K75" s="122"/>
      <c r="L75" s="122"/>
      <c r="M75" s="122"/>
      <c r="N75" s="136"/>
      <c r="O75" s="123"/>
      <c r="P75" s="123"/>
      <c r="Q75" s="142"/>
      <c r="R75" s="120"/>
      <c r="S75" s="120"/>
      <c r="T75" s="128"/>
      <c r="U75" s="129"/>
      <c r="V75" s="120"/>
      <c r="W75" s="120"/>
      <c r="X75" s="120"/>
      <c r="Y75" s="129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  <c r="AZ75" s="120"/>
      <c r="BA75" s="120"/>
      <c r="BB75" s="120"/>
      <c r="BC75" s="120"/>
      <c r="BD75" s="120"/>
      <c r="BE75" s="128"/>
      <c r="BF75" s="232"/>
      <c r="BG75" s="128"/>
      <c r="BH75" s="232"/>
      <c r="BI75" s="120"/>
      <c r="BJ75" s="232"/>
      <c r="BK75" s="120"/>
      <c r="BL75" s="232"/>
      <c r="BM75" s="120"/>
      <c r="BN75" s="232"/>
      <c r="BO75" s="120"/>
      <c r="BP75" s="232"/>
      <c r="BQ75" s="452"/>
      <c r="BR75" s="289"/>
      <c r="BS75" s="453"/>
      <c r="BT75" s="299"/>
      <c r="BU75" s="454"/>
      <c r="CF75" s="160"/>
      <c r="CG75" s="160"/>
      <c r="CH75" s="160"/>
      <c r="EA75" s="148">
        <f t="shared" si="12"/>
        <v>0</v>
      </c>
      <c r="EB75" s="148">
        <f t="shared" si="10"/>
        <v>0</v>
      </c>
      <c r="EC75" s="148">
        <f t="shared" si="11"/>
        <v>0</v>
      </c>
      <c r="ED75" s="167">
        <v>70</v>
      </c>
    </row>
    <row r="76" spans="2:134" x14ac:dyDescent="0.25">
      <c r="B76" s="101">
        <f>Samples!C54</f>
        <v>0</v>
      </c>
      <c r="C76" s="128"/>
      <c r="D76" s="120"/>
      <c r="E76" s="120"/>
      <c r="F76" s="120"/>
      <c r="G76" s="120"/>
      <c r="H76" s="120"/>
      <c r="I76" s="129"/>
      <c r="J76" s="121"/>
      <c r="K76" s="122"/>
      <c r="L76" s="122"/>
      <c r="M76" s="122"/>
      <c r="N76" s="136"/>
      <c r="O76" s="123"/>
      <c r="P76" s="123"/>
      <c r="Q76" s="142"/>
      <c r="R76" s="120"/>
      <c r="S76" s="120"/>
      <c r="T76" s="128"/>
      <c r="U76" s="129"/>
      <c r="V76" s="120"/>
      <c r="W76" s="120"/>
      <c r="X76" s="120"/>
      <c r="Y76" s="129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  <c r="AZ76" s="120"/>
      <c r="BA76" s="120"/>
      <c r="BB76" s="120"/>
      <c r="BC76" s="120"/>
      <c r="BD76" s="120"/>
      <c r="BE76" s="128"/>
      <c r="BF76" s="232"/>
      <c r="BG76" s="128"/>
      <c r="BH76" s="232"/>
      <c r="BI76" s="120"/>
      <c r="BJ76" s="232"/>
      <c r="BK76" s="120"/>
      <c r="BL76" s="232"/>
      <c r="BM76" s="120"/>
      <c r="BN76" s="232"/>
      <c r="BO76" s="120"/>
      <c r="BP76" s="232"/>
      <c r="BQ76" s="452"/>
      <c r="BR76" s="289"/>
      <c r="BS76" s="453"/>
      <c r="BT76" s="299"/>
      <c r="BU76" s="454"/>
      <c r="CF76" s="160"/>
      <c r="CG76" s="160"/>
      <c r="CH76" s="160"/>
      <c r="EA76" s="148">
        <f t="shared" si="12"/>
        <v>0</v>
      </c>
      <c r="EB76" s="148">
        <f t="shared" si="10"/>
        <v>0</v>
      </c>
      <c r="EC76" s="148">
        <f t="shared" si="11"/>
        <v>0</v>
      </c>
      <c r="ED76" s="167">
        <v>71</v>
      </c>
    </row>
    <row r="77" spans="2:134" x14ac:dyDescent="0.25">
      <c r="B77" s="101">
        <f>Samples!C55</f>
        <v>0</v>
      </c>
      <c r="C77" s="128"/>
      <c r="D77" s="120"/>
      <c r="E77" s="120"/>
      <c r="F77" s="120"/>
      <c r="G77" s="120"/>
      <c r="H77" s="120"/>
      <c r="I77" s="129"/>
      <c r="J77" s="121"/>
      <c r="K77" s="122"/>
      <c r="L77" s="122"/>
      <c r="M77" s="122"/>
      <c r="N77" s="136"/>
      <c r="O77" s="123"/>
      <c r="P77" s="123"/>
      <c r="Q77" s="142"/>
      <c r="R77" s="120"/>
      <c r="S77" s="120"/>
      <c r="T77" s="128"/>
      <c r="U77" s="129"/>
      <c r="V77" s="120"/>
      <c r="W77" s="120"/>
      <c r="X77" s="120"/>
      <c r="Y77" s="129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  <c r="BA77" s="120"/>
      <c r="BB77" s="120"/>
      <c r="BC77" s="120"/>
      <c r="BD77" s="120"/>
      <c r="BE77" s="128"/>
      <c r="BF77" s="232"/>
      <c r="BG77" s="128"/>
      <c r="BH77" s="232"/>
      <c r="BI77" s="120"/>
      <c r="BJ77" s="232"/>
      <c r="BK77" s="120"/>
      <c r="BL77" s="232"/>
      <c r="BM77" s="120"/>
      <c r="BN77" s="232"/>
      <c r="BO77" s="120"/>
      <c r="BP77" s="232"/>
      <c r="BQ77" s="452"/>
      <c r="BR77" s="289"/>
      <c r="BS77" s="453"/>
      <c r="BT77" s="299"/>
      <c r="BU77" s="454"/>
      <c r="CF77" s="160"/>
      <c r="CG77" s="160"/>
      <c r="CH77" s="160"/>
      <c r="EA77" s="148">
        <f t="shared" si="12"/>
        <v>0</v>
      </c>
      <c r="EB77" s="148">
        <f t="shared" si="10"/>
        <v>0</v>
      </c>
      <c r="EC77" s="148">
        <f t="shared" si="11"/>
        <v>0</v>
      </c>
      <c r="ED77" s="167">
        <v>72</v>
      </c>
    </row>
    <row r="78" spans="2:134" x14ac:dyDescent="0.25">
      <c r="B78" s="101">
        <f>Samples!C56</f>
        <v>0</v>
      </c>
      <c r="C78" s="128"/>
      <c r="D78" s="120"/>
      <c r="E78" s="120"/>
      <c r="F78" s="120"/>
      <c r="G78" s="120"/>
      <c r="H78" s="120"/>
      <c r="I78" s="129"/>
      <c r="J78" s="121"/>
      <c r="K78" s="122"/>
      <c r="L78" s="122"/>
      <c r="M78" s="122"/>
      <c r="N78" s="136"/>
      <c r="O78" s="123"/>
      <c r="P78" s="123"/>
      <c r="Q78" s="142"/>
      <c r="R78" s="120"/>
      <c r="S78" s="120"/>
      <c r="T78" s="128"/>
      <c r="U78" s="129"/>
      <c r="V78" s="120"/>
      <c r="W78" s="120"/>
      <c r="X78" s="120"/>
      <c r="Y78" s="129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  <c r="BA78" s="120"/>
      <c r="BB78" s="120"/>
      <c r="BC78" s="120"/>
      <c r="BD78" s="120"/>
      <c r="BE78" s="128"/>
      <c r="BF78" s="232"/>
      <c r="BG78" s="128"/>
      <c r="BH78" s="232"/>
      <c r="BI78" s="120"/>
      <c r="BJ78" s="232"/>
      <c r="BK78" s="120"/>
      <c r="BL78" s="232"/>
      <c r="BM78" s="120"/>
      <c r="BN78" s="232"/>
      <c r="BO78" s="120"/>
      <c r="BP78" s="232"/>
      <c r="BQ78" s="452"/>
      <c r="BR78" s="289"/>
      <c r="BS78" s="453"/>
      <c r="BT78" s="299"/>
      <c r="BU78" s="454"/>
      <c r="CF78" s="160"/>
      <c r="CG78" s="160"/>
      <c r="CH78" s="160"/>
      <c r="EA78" s="148">
        <f t="shared" si="12"/>
        <v>0</v>
      </c>
      <c r="EB78" s="148">
        <f t="shared" si="10"/>
        <v>0</v>
      </c>
      <c r="EC78" s="148">
        <f t="shared" si="11"/>
        <v>0</v>
      </c>
      <c r="ED78" s="167">
        <v>73</v>
      </c>
    </row>
    <row r="79" spans="2:134" x14ac:dyDescent="0.25">
      <c r="B79" s="101">
        <f>Samples!C57</f>
        <v>0</v>
      </c>
      <c r="C79" s="128"/>
      <c r="D79" s="120"/>
      <c r="E79" s="120"/>
      <c r="F79" s="120"/>
      <c r="G79" s="120"/>
      <c r="H79" s="120"/>
      <c r="I79" s="129"/>
      <c r="J79" s="121"/>
      <c r="K79" s="122"/>
      <c r="L79" s="122"/>
      <c r="M79" s="122"/>
      <c r="N79" s="136"/>
      <c r="O79" s="123"/>
      <c r="P79" s="123"/>
      <c r="Q79" s="142"/>
      <c r="R79" s="120"/>
      <c r="S79" s="120"/>
      <c r="T79" s="128"/>
      <c r="U79" s="129"/>
      <c r="V79" s="120"/>
      <c r="W79" s="120"/>
      <c r="X79" s="120"/>
      <c r="Y79" s="129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  <c r="BA79" s="120"/>
      <c r="BB79" s="120"/>
      <c r="BC79" s="120"/>
      <c r="BD79" s="120"/>
      <c r="BE79" s="128"/>
      <c r="BF79" s="232"/>
      <c r="BG79" s="128"/>
      <c r="BH79" s="232"/>
      <c r="BI79" s="120"/>
      <c r="BJ79" s="232"/>
      <c r="BK79" s="120"/>
      <c r="BL79" s="232"/>
      <c r="BM79" s="120"/>
      <c r="BN79" s="232"/>
      <c r="BO79" s="120"/>
      <c r="BP79" s="232"/>
      <c r="BQ79" s="452"/>
      <c r="BR79" s="289"/>
      <c r="BS79" s="453"/>
      <c r="BT79" s="299"/>
      <c r="BU79" s="454"/>
      <c r="CF79" s="160"/>
      <c r="CG79" s="160"/>
      <c r="CH79" s="160"/>
      <c r="EA79" s="148">
        <f t="shared" si="12"/>
        <v>0</v>
      </c>
      <c r="EB79" s="148">
        <f t="shared" si="10"/>
        <v>0</v>
      </c>
      <c r="EC79" s="148">
        <f t="shared" si="11"/>
        <v>0</v>
      </c>
      <c r="ED79" s="167">
        <v>74</v>
      </c>
    </row>
    <row r="80" spans="2:134" x14ac:dyDescent="0.25">
      <c r="B80" s="101">
        <f>Samples!C58</f>
        <v>0</v>
      </c>
      <c r="C80" s="128"/>
      <c r="D80" s="120"/>
      <c r="E80" s="120"/>
      <c r="F80" s="120"/>
      <c r="G80" s="120"/>
      <c r="H80" s="120"/>
      <c r="I80" s="129"/>
      <c r="J80" s="121"/>
      <c r="K80" s="122"/>
      <c r="L80" s="122"/>
      <c r="M80" s="122"/>
      <c r="N80" s="136"/>
      <c r="O80" s="123"/>
      <c r="P80" s="123"/>
      <c r="Q80" s="142"/>
      <c r="R80" s="120"/>
      <c r="S80" s="120"/>
      <c r="T80" s="128"/>
      <c r="U80" s="129"/>
      <c r="V80" s="120"/>
      <c r="W80" s="120"/>
      <c r="X80" s="120"/>
      <c r="Y80" s="129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  <c r="BA80" s="120"/>
      <c r="BB80" s="120"/>
      <c r="BC80" s="120"/>
      <c r="BD80" s="120"/>
      <c r="BE80" s="128"/>
      <c r="BF80" s="232"/>
      <c r="BG80" s="128"/>
      <c r="BH80" s="232"/>
      <c r="BI80" s="120"/>
      <c r="BJ80" s="232"/>
      <c r="BK80" s="120"/>
      <c r="BL80" s="232"/>
      <c r="BM80" s="120"/>
      <c r="BN80" s="232"/>
      <c r="BO80" s="120"/>
      <c r="BP80" s="232"/>
      <c r="BQ80" s="452"/>
      <c r="BR80" s="289"/>
      <c r="BS80" s="453"/>
      <c r="BT80" s="299"/>
      <c r="BU80" s="454"/>
      <c r="CF80" s="160"/>
      <c r="CG80" s="160"/>
      <c r="CH80" s="160"/>
      <c r="EA80" s="148">
        <f t="shared" si="12"/>
        <v>0</v>
      </c>
      <c r="EB80" s="148">
        <f t="shared" si="10"/>
        <v>0</v>
      </c>
      <c r="EC80" s="148">
        <f t="shared" si="11"/>
        <v>0</v>
      </c>
      <c r="ED80" s="167">
        <v>75</v>
      </c>
    </row>
    <row r="81" spans="2:134" x14ac:dyDescent="0.25">
      <c r="B81" s="101">
        <f>Samples!C59</f>
        <v>0</v>
      </c>
      <c r="C81" s="128"/>
      <c r="D81" s="120"/>
      <c r="E81" s="120"/>
      <c r="F81" s="120"/>
      <c r="G81" s="120"/>
      <c r="H81" s="120"/>
      <c r="I81" s="129"/>
      <c r="J81" s="121"/>
      <c r="K81" s="122"/>
      <c r="L81" s="122"/>
      <c r="M81" s="122"/>
      <c r="N81" s="136"/>
      <c r="O81" s="123"/>
      <c r="P81" s="123"/>
      <c r="Q81" s="142"/>
      <c r="R81" s="120"/>
      <c r="S81" s="120"/>
      <c r="T81" s="128"/>
      <c r="U81" s="129"/>
      <c r="V81" s="120"/>
      <c r="W81" s="120"/>
      <c r="X81" s="120"/>
      <c r="Y81" s="129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  <c r="BA81" s="120"/>
      <c r="BB81" s="120"/>
      <c r="BC81" s="120"/>
      <c r="BD81" s="120"/>
      <c r="BE81" s="128"/>
      <c r="BF81" s="232"/>
      <c r="BG81" s="128"/>
      <c r="BH81" s="232"/>
      <c r="BI81" s="120"/>
      <c r="BJ81" s="232"/>
      <c r="BK81" s="120"/>
      <c r="BL81" s="232"/>
      <c r="BM81" s="120"/>
      <c r="BN81" s="232"/>
      <c r="BO81" s="120"/>
      <c r="BP81" s="232"/>
      <c r="BQ81" s="452"/>
      <c r="BR81" s="289"/>
      <c r="BS81" s="453"/>
      <c r="BT81" s="299"/>
      <c r="BU81" s="454"/>
      <c r="CF81" s="160"/>
      <c r="CG81" s="160"/>
      <c r="CH81" s="160"/>
      <c r="EA81" s="148">
        <f t="shared" si="12"/>
        <v>0</v>
      </c>
      <c r="EB81" s="148">
        <f t="shared" si="10"/>
        <v>0</v>
      </c>
      <c r="EC81" s="148">
        <f t="shared" si="11"/>
        <v>0</v>
      </c>
      <c r="ED81" s="167">
        <v>76</v>
      </c>
    </row>
    <row r="82" spans="2:134" x14ac:dyDescent="0.25">
      <c r="B82" s="101">
        <f>Samples!C60</f>
        <v>0</v>
      </c>
      <c r="C82" s="128"/>
      <c r="D82" s="120"/>
      <c r="E82" s="120"/>
      <c r="F82" s="120"/>
      <c r="G82" s="120"/>
      <c r="H82" s="120"/>
      <c r="I82" s="129"/>
      <c r="J82" s="121"/>
      <c r="K82" s="122"/>
      <c r="L82" s="122"/>
      <c r="M82" s="122"/>
      <c r="N82" s="136"/>
      <c r="O82" s="123"/>
      <c r="P82" s="123"/>
      <c r="Q82" s="142"/>
      <c r="R82" s="120"/>
      <c r="S82" s="120"/>
      <c r="T82" s="128"/>
      <c r="U82" s="129"/>
      <c r="V82" s="120"/>
      <c r="W82" s="120"/>
      <c r="X82" s="120"/>
      <c r="Y82" s="129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  <c r="BA82" s="120"/>
      <c r="BB82" s="120"/>
      <c r="BC82" s="120"/>
      <c r="BD82" s="120"/>
      <c r="BE82" s="128"/>
      <c r="BF82" s="232"/>
      <c r="BG82" s="128"/>
      <c r="BH82" s="232"/>
      <c r="BI82" s="120"/>
      <c r="BJ82" s="232"/>
      <c r="BK82" s="120"/>
      <c r="BL82" s="232"/>
      <c r="BM82" s="120"/>
      <c r="BN82" s="232"/>
      <c r="BO82" s="120"/>
      <c r="BP82" s="232"/>
      <c r="BQ82" s="452"/>
      <c r="BR82" s="289"/>
      <c r="BS82" s="453"/>
      <c r="BT82" s="299"/>
      <c r="BU82" s="454"/>
      <c r="CF82" s="160"/>
      <c r="CG82" s="160"/>
      <c r="CH82" s="160"/>
      <c r="EA82" s="148">
        <f t="shared" si="12"/>
        <v>0</v>
      </c>
      <c r="EB82" s="148">
        <f t="shared" si="10"/>
        <v>0</v>
      </c>
      <c r="EC82" s="148">
        <f t="shared" si="11"/>
        <v>0</v>
      </c>
      <c r="ED82" s="167">
        <v>77</v>
      </c>
    </row>
    <row r="83" spans="2:134" x14ac:dyDescent="0.25">
      <c r="B83" s="101">
        <f>Samples!C61</f>
        <v>0</v>
      </c>
      <c r="C83" s="128"/>
      <c r="D83" s="120"/>
      <c r="E83" s="120"/>
      <c r="F83" s="120"/>
      <c r="G83" s="120"/>
      <c r="H83" s="120"/>
      <c r="I83" s="129"/>
      <c r="J83" s="121"/>
      <c r="K83" s="122"/>
      <c r="L83" s="122"/>
      <c r="M83" s="122"/>
      <c r="N83" s="136"/>
      <c r="O83" s="123"/>
      <c r="P83" s="123"/>
      <c r="Q83" s="142"/>
      <c r="R83" s="120"/>
      <c r="S83" s="120"/>
      <c r="T83" s="128"/>
      <c r="U83" s="129"/>
      <c r="V83" s="120"/>
      <c r="W83" s="120"/>
      <c r="X83" s="120"/>
      <c r="Y83" s="129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  <c r="BC83" s="120"/>
      <c r="BD83" s="120"/>
      <c r="BE83" s="128"/>
      <c r="BF83" s="232"/>
      <c r="BG83" s="128"/>
      <c r="BH83" s="232"/>
      <c r="BI83" s="120"/>
      <c r="BJ83" s="232"/>
      <c r="BK83" s="120"/>
      <c r="BL83" s="232"/>
      <c r="BM83" s="120"/>
      <c r="BN83" s="232"/>
      <c r="BO83" s="120"/>
      <c r="BP83" s="232"/>
      <c r="BQ83" s="452"/>
      <c r="BR83" s="289"/>
      <c r="BS83" s="453"/>
      <c r="BT83" s="299"/>
      <c r="BU83" s="454"/>
      <c r="CF83" s="160"/>
      <c r="CG83" s="160"/>
      <c r="CH83" s="160"/>
      <c r="EA83" s="148">
        <f t="shared" si="12"/>
        <v>0</v>
      </c>
      <c r="EB83" s="148">
        <f t="shared" si="10"/>
        <v>0</v>
      </c>
      <c r="EC83" s="148">
        <f t="shared" si="11"/>
        <v>0</v>
      </c>
      <c r="ED83" s="167">
        <v>78</v>
      </c>
    </row>
    <row r="84" spans="2:134" x14ac:dyDescent="0.25">
      <c r="B84" s="101">
        <f>Samples!C62</f>
        <v>0</v>
      </c>
      <c r="C84" s="128"/>
      <c r="D84" s="120"/>
      <c r="E84" s="120"/>
      <c r="F84" s="120"/>
      <c r="G84" s="120"/>
      <c r="H84" s="120"/>
      <c r="I84" s="129"/>
      <c r="J84" s="121"/>
      <c r="K84" s="122"/>
      <c r="L84" s="122"/>
      <c r="M84" s="122"/>
      <c r="N84" s="136"/>
      <c r="O84" s="123"/>
      <c r="P84" s="123"/>
      <c r="Q84" s="142"/>
      <c r="R84" s="120"/>
      <c r="S84" s="120"/>
      <c r="T84" s="128"/>
      <c r="U84" s="129"/>
      <c r="V84" s="120"/>
      <c r="W84" s="120"/>
      <c r="X84" s="120"/>
      <c r="Y84" s="129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  <c r="BA84" s="120"/>
      <c r="BB84" s="120"/>
      <c r="BC84" s="120"/>
      <c r="BD84" s="120"/>
      <c r="BE84" s="128"/>
      <c r="BF84" s="232"/>
      <c r="BG84" s="128"/>
      <c r="BH84" s="232"/>
      <c r="BI84" s="120"/>
      <c r="BJ84" s="232"/>
      <c r="BK84" s="120"/>
      <c r="BL84" s="232"/>
      <c r="BM84" s="120"/>
      <c r="BN84" s="232"/>
      <c r="BO84" s="120"/>
      <c r="BP84" s="232"/>
      <c r="BQ84" s="452"/>
      <c r="BR84" s="289"/>
      <c r="BS84" s="453"/>
      <c r="BT84" s="299"/>
      <c r="BU84" s="454"/>
      <c r="CF84" s="160"/>
      <c r="CG84" s="160"/>
      <c r="CH84" s="160"/>
      <c r="EA84" s="148">
        <f t="shared" si="12"/>
        <v>0</v>
      </c>
      <c r="EB84" s="148">
        <f t="shared" si="10"/>
        <v>0</v>
      </c>
      <c r="EC84" s="148">
        <f t="shared" si="11"/>
        <v>0</v>
      </c>
      <c r="ED84" s="167">
        <v>79</v>
      </c>
    </row>
    <row r="85" spans="2:134" x14ac:dyDescent="0.25">
      <c r="B85" s="101">
        <f>Samples!C63</f>
        <v>0</v>
      </c>
      <c r="C85" s="128"/>
      <c r="D85" s="120"/>
      <c r="E85" s="120"/>
      <c r="F85" s="120"/>
      <c r="G85" s="120"/>
      <c r="H85" s="120"/>
      <c r="I85" s="129"/>
      <c r="J85" s="121"/>
      <c r="K85" s="122"/>
      <c r="L85" s="122"/>
      <c r="M85" s="122"/>
      <c r="N85" s="136"/>
      <c r="O85" s="123"/>
      <c r="P85" s="123"/>
      <c r="Q85" s="142"/>
      <c r="R85" s="120"/>
      <c r="S85" s="120"/>
      <c r="T85" s="128"/>
      <c r="U85" s="129"/>
      <c r="V85" s="120"/>
      <c r="W85" s="120"/>
      <c r="X85" s="120"/>
      <c r="Y85" s="129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  <c r="BC85" s="120"/>
      <c r="BD85" s="120"/>
      <c r="BE85" s="128"/>
      <c r="BF85" s="232"/>
      <c r="BG85" s="128"/>
      <c r="BH85" s="232"/>
      <c r="BI85" s="120"/>
      <c r="BJ85" s="232"/>
      <c r="BK85" s="120"/>
      <c r="BL85" s="232"/>
      <c r="BM85" s="120"/>
      <c r="BN85" s="232"/>
      <c r="BO85" s="120"/>
      <c r="BP85" s="232"/>
      <c r="BQ85" s="452"/>
      <c r="BR85" s="289"/>
      <c r="BS85" s="453"/>
      <c r="BT85" s="299"/>
      <c r="BU85" s="454"/>
      <c r="CF85" s="160"/>
      <c r="CG85" s="160"/>
      <c r="CH85" s="160"/>
      <c r="EA85" s="148">
        <f t="shared" si="12"/>
        <v>0</v>
      </c>
      <c r="EB85" s="148">
        <f t="shared" si="10"/>
        <v>0</v>
      </c>
      <c r="EC85" s="148">
        <f t="shared" si="11"/>
        <v>0</v>
      </c>
      <c r="ED85" s="167">
        <v>80</v>
      </c>
    </row>
    <row r="86" spans="2:134" x14ac:dyDescent="0.25">
      <c r="B86" s="101">
        <f>Samples!C64</f>
        <v>0</v>
      </c>
      <c r="C86" s="128"/>
      <c r="D86" s="120"/>
      <c r="E86" s="120"/>
      <c r="F86" s="120"/>
      <c r="G86" s="120"/>
      <c r="H86" s="120"/>
      <c r="I86" s="129"/>
      <c r="J86" s="121"/>
      <c r="K86" s="122"/>
      <c r="L86" s="122"/>
      <c r="M86" s="122"/>
      <c r="N86" s="136"/>
      <c r="O86" s="123"/>
      <c r="P86" s="123"/>
      <c r="Q86" s="142"/>
      <c r="R86" s="120"/>
      <c r="S86" s="120"/>
      <c r="T86" s="128"/>
      <c r="U86" s="129"/>
      <c r="V86" s="120"/>
      <c r="W86" s="120"/>
      <c r="X86" s="120"/>
      <c r="Y86" s="129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8"/>
      <c r="BF86" s="232"/>
      <c r="BG86" s="128"/>
      <c r="BH86" s="232"/>
      <c r="BI86" s="120"/>
      <c r="BJ86" s="232"/>
      <c r="BK86" s="120"/>
      <c r="BL86" s="232"/>
      <c r="BM86" s="120"/>
      <c r="BN86" s="232"/>
      <c r="BO86" s="120"/>
      <c r="BP86" s="232"/>
      <c r="BQ86" s="452"/>
      <c r="BR86" s="289"/>
      <c r="BS86" s="453"/>
      <c r="BT86" s="299"/>
      <c r="BU86" s="454"/>
      <c r="CF86" s="160"/>
      <c r="CG86" s="160"/>
      <c r="CH86" s="160"/>
      <c r="EA86" s="148">
        <f t="shared" si="12"/>
        <v>0</v>
      </c>
      <c r="EB86" s="148">
        <f t="shared" si="10"/>
        <v>0</v>
      </c>
      <c r="EC86" s="148">
        <f t="shared" si="11"/>
        <v>0</v>
      </c>
      <c r="ED86" s="167">
        <v>81</v>
      </c>
    </row>
    <row r="87" spans="2:134" x14ac:dyDescent="0.25">
      <c r="B87" s="101">
        <f>Samples!C65</f>
        <v>0</v>
      </c>
      <c r="C87" s="128"/>
      <c r="D87" s="120"/>
      <c r="E87" s="120"/>
      <c r="F87" s="120"/>
      <c r="G87" s="120"/>
      <c r="H87" s="120"/>
      <c r="I87" s="129"/>
      <c r="J87" s="121"/>
      <c r="K87" s="122"/>
      <c r="L87" s="122"/>
      <c r="M87" s="122"/>
      <c r="N87" s="136"/>
      <c r="O87" s="123"/>
      <c r="P87" s="123"/>
      <c r="Q87" s="142"/>
      <c r="R87" s="120"/>
      <c r="S87" s="120"/>
      <c r="T87" s="128"/>
      <c r="U87" s="129"/>
      <c r="V87" s="120"/>
      <c r="W87" s="120"/>
      <c r="X87" s="120"/>
      <c r="Y87" s="129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  <c r="BC87" s="120"/>
      <c r="BD87" s="120"/>
      <c r="BE87" s="128"/>
      <c r="BF87" s="232"/>
      <c r="BG87" s="128"/>
      <c r="BH87" s="232"/>
      <c r="BI87" s="120"/>
      <c r="BJ87" s="232"/>
      <c r="BK87" s="120"/>
      <c r="BL87" s="232"/>
      <c r="BM87" s="120"/>
      <c r="BN87" s="232"/>
      <c r="BO87" s="120"/>
      <c r="BP87" s="232"/>
      <c r="BQ87" s="452"/>
      <c r="BR87" s="289"/>
      <c r="BS87" s="453"/>
      <c r="BT87" s="299"/>
      <c r="BU87" s="454"/>
      <c r="CF87" s="160"/>
      <c r="CG87" s="160"/>
      <c r="CH87" s="160"/>
      <c r="EA87" s="148">
        <f t="shared" si="12"/>
        <v>0</v>
      </c>
      <c r="EB87" s="148">
        <f t="shared" si="10"/>
        <v>0</v>
      </c>
      <c r="EC87" s="148">
        <f t="shared" si="11"/>
        <v>0</v>
      </c>
      <c r="ED87" s="167">
        <v>82</v>
      </c>
    </row>
    <row r="88" spans="2:134" x14ac:dyDescent="0.25">
      <c r="B88" s="101">
        <f>Samples!C66</f>
        <v>0</v>
      </c>
      <c r="C88" s="128"/>
      <c r="D88" s="120"/>
      <c r="E88" s="120"/>
      <c r="F88" s="120"/>
      <c r="G88" s="120"/>
      <c r="H88" s="120"/>
      <c r="I88" s="129"/>
      <c r="J88" s="121"/>
      <c r="K88" s="122"/>
      <c r="L88" s="122"/>
      <c r="M88" s="122"/>
      <c r="N88" s="136"/>
      <c r="O88" s="123"/>
      <c r="P88" s="123"/>
      <c r="Q88" s="142"/>
      <c r="R88" s="120"/>
      <c r="S88" s="120"/>
      <c r="T88" s="128"/>
      <c r="U88" s="129"/>
      <c r="V88" s="120"/>
      <c r="W88" s="120"/>
      <c r="X88" s="120"/>
      <c r="Y88" s="129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  <c r="BC88" s="120"/>
      <c r="BD88" s="120"/>
      <c r="BE88" s="128"/>
      <c r="BF88" s="232"/>
      <c r="BG88" s="128"/>
      <c r="BH88" s="232"/>
      <c r="BI88" s="120"/>
      <c r="BJ88" s="232"/>
      <c r="BK88" s="120"/>
      <c r="BL88" s="232"/>
      <c r="BM88" s="120"/>
      <c r="BN88" s="232"/>
      <c r="BO88" s="120"/>
      <c r="BP88" s="232"/>
      <c r="BQ88" s="299"/>
      <c r="BR88" s="124"/>
      <c r="BS88" s="454"/>
      <c r="BT88" s="299"/>
      <c r="BU88" s="454"/>
      <c r="CF88" s="160"/>
      <c r="CG88" s="160"/>
      <c r="CH88" s="160"/>
      <c r="EA88" s="148">
        <f t="shared" si="12"/>
        <v>0</v>
      </c>
      <c r="EB88" s="148">
        <f t="shared" si="10"/>
        <v>0</v>
      </c>
      <c r="EC88" s="148">
        <f t="shared" si="11"/>
        <v>0</v>
      </c>
      <c r="ED88" s="167">
        <v>83</v>
      </c>
    </row>
    <row r="89" spans="2:134" x14ac:dyDescent="0.25">
      <c r="B89" s="101">
        <f>Samples!C67</f>
        <v>0</v>
      </c>
      <c r="C89" s="128"/>
      <c r="D89" s="120"/>
      <c r="E89" s="120"/>
      <c r="F89" s="120"/>
      <c r="G89" s="120"/>
      <c r="H89" s="120"/>
      <c r="I89" s="129"/>
      <c r="J89" s="121"/>
      <c r="K89" s="122"/>
      <c r="L89" s="122"/>
      <c r="M89" s="122"/>
      <c r="N89" s="136"/>
      <c r="O89" s="123"/>
      <c r="P89" s="123"/>
      <c r="Q89" s="142"/>
      <c r="R89" s="120"/>
      <c r="S89" s="120"/>
      <c r="T89" s="128"/>
      <c r="U89" s="129"/>
      <c r="V89" s="120"/>
      <c r="W89" s="120"/>
      <c r="X89" s="120"/>
      <c r="Y89" s="129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  <c r="BA89" s="120"/>
      <c r="BB89" s="120"/>
      <c r="BC89" s="120"/>
      <c r="BD89" s="120"/>
      <c r="BE89" s="128"/>
      <c r="BF89" s="232"/>
      <c r="BG89" s="128"/>
      <c r="BH89" s="232"/>
      <c r="BI89" s="120"/>
      <c r="BJ89" s="232"/>
      <c r="BK89" s="120"/>
      <c r="BL89" s="232"/>
      <c r="BM89" s="120"/>
      <c r="BN89" s="232"/>
      <c r="BO89" s="120"/>
      <c r="BP89" s="232"/>
      <c r="BQ89" s="299"/>
      <c r="BR89" s="124"/>
      <c r="BS89" s="454"/>
      <c r="BT89" s="299"/>
      <c r="BU89" s="454"/>
      <c r="CF89" s="160"/>
      <c r="CG89" s="160"/>
      <c r="CH89" s="160"/>
      <c r="EA89" s="148">
        <f t="shared" si="12"/>
        <v>0</v>
      </c>
      <c r="EB89" s="148">
        <f t="shared" si="10"/>
        <v>0</v>
      </c>
      <c r="EC89" s="148">
        <f t="shared" si="11"/>
        <v>0</v>
      </c>
      <c r="ED89" s="167">
        <v>84</v>
      </c>
    </row>
    <row r="90" spans="2:134" x14ac:dyDescent="0.25">
      <c r="B90" s="101">
        <f>Samples!C68</f>
        <v>0</v>
      </c>
      <c r="C90" s="128"/>
      <c r="D90" s="120"/>
      <c r="E90" s="120"/>
      <c r="F90" s="120"/>
      <c r="G90" s="120"/>
      <c r="H90" s="120"/>
      <c r="I90" s="129"/>
      <c r="J90" s="121"/>
      <c r="K90" s="122"/>
      <c r="L90" s="122"/>
      <c r="M90" s="122"/>
      <c r="N90" s="136"/>
      <c r="O90" s="123"/>
      <c r="P90" s="123"/>
      <c r="Q90" s="142"/>
      <c r="R90" s="120"/>
      <c r="S90" s="120"/>
      <c r="T90" s="128"/>
      <c r="U90" s="129"/>
      <c r="V90" s="120"/>
      <c r="W90" s="120"/>
      <c r="X90" s="120"/>
      <c r="Y90" s="129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  <c r="BA90" s="120"/>
      <c r="BB90" s="120"/>
      <c r="BC90" s="120"/>
      <c r="BD90" s="120"/>
      <c r="BE90" s="128"/>
      <c r="BF90" s="232"/>
      <c r="BG90" s="128"/>
      <c r="BH90" s="232"/>
      <c r="BI90" s="120"/>
      <c r="BJ90" s="232"/>
      <c r="BK90" s="120"/>
      <c r="BL90" s="232"/>
      <c r="BM90" s="120"/>
      <c r="BN90" s="232"/>
      <c r="BO90" s="120"/>
      <c r="BP90" s="232"/>
      <c r="BQ90" s="299"/>
      <c r="BR90" s="124"/>
      <c r="BS90" s="454"/>
      <c r="BT90" s="299"/>
      <c r="BU90" s="454"/>
      <c r="CF90" s="160"/>
      <c r="CG90" s="160"/>
      <c r="CH90" s="160"/>
      <c r="EA90" s="148">
        <f t="shared" si="12"/>
        <v>0</v>
      </c>
      <c r="EB90" s="148">
        <f t="shared" si="10"/>
        <v>0</v>
      </c>
      <c r="EC90" s="148">
        <f t="shared" si="11"/>
        <v>0</v>
      </c>
      <c r="ED90" s="167">
        <v>85</v>
      </c>
    </row>
    <row r="91" spans="2:134" x14ac:dyDescent="0.25">
      <c r="B91" s="101">
        <f>Samples!C69</f>
        <v>0</v>
      </c>
      <c r="C91" s="128"/>
      <c r="D91" s="120"/>
      <c r="E91" s="120"/>
      <c r="F91" s="120"/>
      <c r="G91" s="120"/>
      <c r="H91" s="120"/>
      <c r="I91" s="129"/>
      <c r="J91" s="121"/>
      <c r="K91" s="122"/>
      <c r="L91" s="122"/>
      <c r="M91" s="122"/>
      <c r="N91" s="136"/>
      <c r="O91" s="123"/>
      <c r="P91" s="123"/>
      <c r="Q91" s="142"/>
      <c r="R91" s="120"/>
      <c r="S91" s="120"/>
      <c r="T91" s="128"/>
      <c r="U91" s="129"/>
      <c r="V91" s="120"/>
      <c r="W91" s="120"/>
      <c r="X91" s="120"/>
      <c r="Y91" s="129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  <c r="BA91" s="120"/>
      <c r="BB91" s="120"/>
      <c r="BC91" s="120"/>
      <c r="BD91" s="120"/>
      <c r="BE91" s="128"/>
      <c r="BF91" s="232"/>
      <c r="BG91" s="128"/>
      <c r="BH91" s="232"/>
      <c r="BI91" s="120"/>
      <c r="BJ91" s="232"/>
      <c r="BK91" s="120"/>
      <c r="BL91" s="232"/>
      <c r="BM91" s="120"/>
      <c r="BN91" s="232"/>
      <c r="BO91" s="120"/>
      <c r="BP91" s="232"/>
      <c r="BQ91" s="299"/>
      <c r="BR91" s="124"/>
      <c r="BS91" s="454"/>
      <c r="BT91" s="299"/>
      <c r="BU91" s="454"/>
      <c r="CF91" s="160"/>
      <c r="CG91" s="160"/>
      <c r="CH91" s="160"/>
      <c r="EA91" s="148">
        <f t="shared" si="12"/>
        <v>0</v>
      </c>
      <c r="EB91" s="148">
        <f t="shared" si="10"/>
        <v>0</v>
      </c>
      <c r="EC91" s="148">
        <f t="shared" si="11"/>
        <v>0</v>
      </c>
      <c r="ED91" s="167">
        <v>86</v>
      </c>
    </row>
    <row r="92" spans="2:134" x14ac:dyDescent="0.25">
      <c r="B92" s="101">
        <f>Samples!C70</f>
        <v>0</v>
      </c>
      <c r="C92" s="128"/>
      <c r="D92" s="120"/>
      <c r="E92" s="120"/>
      <c r="F92" s="120"/>
      <c r="G92" s="120"/>
      <c r="H92" s="120"/>
      <c r="I92" s="129"/>
      <c r="J92" s="121"/>
      <c r="K92" s="122"/>
      <c r="L92" s="122"/>
      <c r="M92" s="122"/>
      <c r="N92" s="136"/>
      <c r="O92" s="123"/>
      <c r="P92" s="123"/>
      <c r="Q92" s="142"/>
      <c r="R92" s="120"/>
      <c r="S92" s="120"/>
      <c r="T92" s="128"/>
      <c r="U92" s="129"/>
      <c r="V92" s="120"/>
      <c r="W92" s="120"/>
      <c r="X92" s="120"/>
      <c r="Y92" s="129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  <c r="BA92" s="120"/>
      <c r="BB92" s="120"/>
      <c r="BC92" s="120"/>
      <c r="BD92" s="120"/>
      <c r="BE92" s="128"/>
      <c r="BF92" s="232"/>
      <c r="BG92" s="128"/>
      <c r="BH92" s="232"/>
      <c r="BI92" s="120"/>
      <c r="BJ92" s="232"/>
      <c r="BK92" s="120"/>
      <c r="BL92" s="232"/>
      <c r="BM92" s="120"/>
      <c r="BN92" s="232"/>
      <c r="BO92" s="120"/>
      <c r="BP92" s="232"/>
      <c r="BQ92" s="299"/>
      <c r="BR92" s="124"/>
      <c r="BS92" s="454"/>
      <c r="BT92" s="299"/>
      <c r="BU92" s="454"/>
      <c r="CF92" s="160"/>
      <c r="CG92" s="160"/>
      <c r="CH92" s="160"/>
      <c r="EA92" s="148">
        <f t="shared" si="12"/>
        <v>0</v>
      </c>
      <c r="EB92" s="148">
        <f t="shared" si="10"/>
        <v>0</v>
      </c>
      <c r="EC92" s="148">
        <f t="shared" si="11"/>
        <v>0</v>
      </c>
      <c r="ED92" s="167">
        <v>87</v>
      </c>
    </row>
    <row r="93" spans="2:134" x14ac:dyDescent="0.25">
      <c r="B93" s="101">
        <f>Samples!C71</f>
        <v>0</v>
      </c>
      <c r="C93" s="128"/>
      <c r="D93" s="120"/>
      <c r="E93" s="120"/>
      <c r="F93" s="120"/>
      <c r="G93" s="120"/>
      <c r="H93" s="120"/>
      <c r="I93" s="129"/>
      <c r="J93" s="121"/>
      <c r="K93" s="122"/>
      <c r="L93" s="122"/>
      <c r="M93" s="122"/>
      <c r="N93" s="136"/>
      <c r="O93" s="123"/>
      <c r="P93" s="123"/>
      <c r="Q93" s="142"/>
      <c r="R93" s="120"/>
      <c r="S93" s="120"/>
      <c r="T93" s="128"/>
      <c r="U93" s="129"/>
      <c r="V93" s="120"/>
      <c r="W93" s="120"/>
      <c r="X93" s="120"/>
      <c r="Y93" s="129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  <c r="BA93" s="120"/>
      <c r="BB93" s="120"/>
      <c r="BC93" s="120"/>
      <c r="BD93" s="120"/>
      <c r="BE93" s="128"/>
      <c r="BF93" s="232"/>
      <c r="BG93" s="128"/>
      <c r="BH93" s="232"/>
      <c r="BI93" s="120"/>
      <c r="BJ93" s="232"/>
      <c r="BK93" s="120"/>
      <c r="BL93" s="232"/>
      <c r="BM93" s="120"/>
      <c r="BN93" s="232"/>
      <c r="BO93" s="120"/>
      <c r="BP93" s="232"/>
      <c r="BQ93" s="299"/>
      <c r="BR93" s="124"/>
      <c r="BS93" s="454"/>
      <c r="BT93" s="299"/>
      <c r="BU93" s="454"/>
      <c r="CF93" s="160"/>
      <c r="CG93" s="160"/>
      <c r="CH93" s="160"/>
      <c r="EA93" s="148">
        <f t="shared" si="12"/>
        <v>0</v>
      </c>
      <c r="EB93" s="148">
        <f t="shared" si="10"/>
        <v>0</v>
      </c>
      <c r="EC93" s="148">
        <f t="shared" si="11"/>
        <v>0</v>
      </c>
      <c r="ED93" s="167">
        <v>88</v>
      </c>
    </row>
    <row r="94" spans="2:134" x14ac:dyDescent="0.25">
      <c r="B94" s="101">
        <f>Samples!C72</f>
        <v>0</v>
      </c>
      <c r="C94" s="128"/>
      <c r="D94" s="120"/>
      <c r="E94" s="120"/>
      <c r="F94" s="120"/>
      <c r="G94" s="120"/>
      <c r="H94" s="120"/>
      <c r="I94" s="129"/>
      <c r="J94" s="121"/>
      <c r="K94" s="122"/>
      <c r="L94" s="122"/>
      <c r="M94" s="122"/>
      <c r="N94" s="136"/>
      <c r="O94" s="123"/>
      <c r="P94" s="123"/>
      <c r="Q94" s="142"/>
      <c r="R94" s="120"/>
      <c r="S94" s="120"/>
      <c r="T94" s="128"/>
      <c r="U94" s="129"/>
      <c r="V94" s="120"/>
      <c r="W94" s="120"/>
      <c r="X94" s="120"/>
      <c r="Y94" s="129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  <c r="BA94" s="120"/>
      <c r="BB94" s="120"/>
      <c r="BC94" s="120"/>
      <c r="BD94" s="120"/>
      <c r="BE94" s="128"/>
      <c r="BF94" s="232"/>
      <c r="BG94" s="128"/>
      <c r="BH94" s="232"/>
      <c r="BI94" s="120"/>
      <c r="BJ94" s="232"/>
      <c r="BK94" s="120"/>
      <c r="BL94" s="232"/>
      <c r="BM94" s="120"/>
      <c r="BN94" s="232"/>
      <c r="BO94" s="120"/>
      <c r="BP94" s="232"/>
      <c r="BQ94" s="299"/>
      <c r="BR94" s="124"/>
      <c r="BS94" s="454"/>
      <c r="BT94" s="299"/>
      <c r="BU94" s="454"/>
      <c r="CF94" s="160"/>
      <c r="CG94" s="160"/>
      <c r="CH94" s="160"/>
      <c r="EA94" s="148">
        <f t="shared" si="12"/>
        <v>0</v>
      </c>
      <c r="EB94" s="148">
        <f t="shared" si="10"/>
        <v>0</v>
      </c>
      <c r="EC94" s="148">
        <f t="shared" si="11"/>
        <v>0</v>
      </c>
      <c r="ED94" s="167">
        <v>89</v>
      </c>
    </row>
    <row r="95" spans="2:134" x14ac:dyDescent="0.25">
      <c r="B95" s="101">
        <f>Samples!C73</f>
        <v>0</v>
      </c>
      <c r="C95" s="128"/>
      <c r="D95" s="120"/>
      <c r="E95" s="120"/>
      <c r="F95" s="120"/>
      <c r="G95" s="120"/>
      <c r="H95" s="120"/>
      <c r="I95" s="129"/>
      <c r="J95" s="121"/>
      <c r="K95" s="122"/>
      <c r="L95" s="122"/>
      <c r="M95" s="122"/>
      <c r="N95" s="136"/>
      <c r="O95" s="123"/>
      <c r="P95" s="123"/>
      <c r="Q95" s="142"/>
      <c r="R95" s="120"/>
      <c r="S95" s="120"/>
      <c r="T95" s="128"/>
      <c r="U95" s="129"/>
      <c r="V95" s="120"/>
      <c r="W95" s="120"/>
      <c r="X95" s="120"/>
      <c r="Y95" s="129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  <c r="BA95" s="120"/>
      <c r="BB95" s="120"/>
      <c r="BC95" s="120"/>
      <c r="BD95" s="120"/>
      <c r="BE95" s="128"/>
      <c r="BF95" s="232"/>
      <c r="BG95" s="128"/>
      <c r="BH95" s="232"/>
      <c r="BI95" s="120"/>
      <c r="BJ95" s="232"/>
      <c r="BK95" s="120"/>
      <c r="BL95" s="232"/>
      <c r="BM95" s="120"/>
      <c r="BN95" s="232"/>
      <c r="BO95" s="120"/>
      <c r="BP95" s="232"/>
      <c r="BQ95" s="299"/>
      <c r="BR95" s="124"/>
      <c r="BS95" s="454"/>
      <c r="BT95" s="299"/>
      <c r="BU95" s="454"/>
      <c r="CF95" s="160"/>
      <c r="CG95" s="160"/>
      <c r="CH95" s="160"/>
      <c r="EA95" s="148">
        <f t="shared" si="12"/>
        <v>0</v>
      </c>
      <c r="EB95" s="148">
        <f t="shared" si="10"/>
        <v>0</v>
      </c>
      <c r="EC95" s="148">
        <f t="shared" si="11"/>
        <v>0</v>
      </c>
      <c r="ED95" s="167">
        <v>90</v>
      </c>
    </row>
    <row r="96" spans="2:134" x14ac:dyDescent="0.25">
      <c r="B96" s="101">
        <f>Samples!C74</f>
        <v>0</v>
      </c>
      <c r="C96" s="128"/>
      <c r="D96" s="120"/>
      <c r="E96" s="120"/>
      <c r="F96" s="120"/>
      <c r="G96" s="120"/>
      <c r="H96" s="120"/>
      <c r="I96" s="129"/>
      <c r="J96" s="121"/>
      <c r="K96" s="122"/>
      <c r="L96" s="122"/>
      <c r="M96" s="122"/>
      <c r="N96" s="136"/>
      <c r="O96" s="123"/>
      <c r="P96" s="123"/>
      <c r="Q96" s="142"/>
      <c r="R96" s="120"/>
      <c r="S96" s="120"/>
      <c r="T96" s="128"/>
      <c r="U96" s="129"/>
      <c r="V96" s="120"/>
      <c r="W96" s="120"/>
      <c r="X96" s="120"/>
      <c r="Y96" s="129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  <c r="BA96" s="120"/>
      <c r="BB96" s="120"/>
      <c r="BC96" s="120"/>
      <c r="BD96" s="120"/>
      <c r="BE96" s="128"/>
      <c r="BF96" s="232"/>
      <c r="BG96" s="128"/>
      <c r="BH96" s="232"/>
      <c r="BI96" s="120"/>
      <c r="BJ96" s="232"/>
      <c r="BK96" s="120"/>
      <c r="BL96" s="232"/>
      <c r="BM96" s="120"/>
      <c r="BN96" s="232"/>
      <c r="BO96" s="120"/>
      <c r="BP96" s="232"/>
      <c r="BQ96" s="299"/>
      <c r="BR96" s="124"/>
      <c r="BS96" s="454"/>
      <c r="BT96" s="299"/>
      <c r="BU96" s="454"/>
      <c r="CF96" s="160"/>
      <c r="CG96" s="160"/>
      <c r="CH96" s="160"/>
      <c r="EA96" s="148">
        <f t="shared" si="12"/>
        <v>0</v>
      </c>
      <c r="EB96" s="148">
        <f t="shared" si="10"/>
        <v>0</v>
      </c>
      <c r="EC96" s="148">
        <f t="shared" si="11"/>
        <v>0</v>
      </c>
      <c r="ED96" s="167">
        <v>91</v>
      </c>
    </row>
    <row r="97" spans="2:134" x14ac:dyDescent="0.25">
      <c r="B97" s="101">
        <f>Samples!C75</f>
        <v>0</v>
      </c>
      <c r="C97" s="128"/>
      <c r="D97" s="120"/>
      <c r="E97" s="120"/>
      <c r="F97" s="120"/>
      <c r="G97" s="120"/>
      <c r="H97" s="120"/>
      <c r="I97" s="129"/>
      <c r="J97" s="121"/>
      <c r="K97" s="122"/>
      <c r="L97" s="122"/>
      <c r="M97" s="122"/>
      <c r="N97" s="136"/>
      <c r="O97" s="123"/>
      <c r="P97" s="123"/>
      <c r="Q97" s="142"/>
      <c r="R97" s="120"/>
      <c r="S97" s="120"/>
      <c r="T97" s="128"/>
      <c r="U97" s="129"/>
      <c r="V97" s="120"/>
      <c r="W97" s="120"/>
      <c r="X97" s="120"/>
      <c r="Y97" s="129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  <c r="BA97" s="120"/>
      <c r="BB97" s="120"/>
      <c r="BC97" s="120"/>
      <c r="BD97" s="120"/>
      <c r="BE97" s="128"/>
      <c r="BF97" s="232"/>
      <c r="BG97" s="128"/>
      <c r="BH97" s="232"/>
      <c r="BI97" s="120"/>
      <c r="BJ97" s="232"/>
      <c r="BK97" s="120"/>
      <c r="BL97" s="232"/>
      <c r="BM97" s="120"/>
      <c r="BN97" s="232"/>
      <c r="BO97" s="120"/>
      <c r="BP97" s="232"/>
      <c r="BQ97" s="299"/>
      <c r="BR97" s="124"/>
      <c r="BS97" s="454"/>
      <c r="BT97" s="299"/>
      <c r="BU97" s="454"/>
      <c r="CF97" s="160"/>
      <c r="CG97" s="160"/>
      <c r="CH97" s="160"/>
      <c r="EA97" s="148">
        <f t="shared" si="12"/>
        <v>0</v>
      </c>
      <c r="EB97" s="148">
        <f t="shared" si="10"/>
        <v>0</v>
      </c>
      <c r="EC97" s="148">
        <f t="shared" si="11"/>
        <v>0</v>
      </c>
      <c r="ED97" s="167">
        <v>92</v>
      </c>
    </row>
    <row r="98" spans="2:134" x14ac:dyDescent="0.25">
      <c r="B98" s="101">
        <f>Samples!C76</f>
        <v>0</v>
      </c>
      <c r="C98" s="128"/>
      <c r="D98" s="120"/>
      <c r="E98" s="120"/>
      <c r="F98" s="120"/>
      <c r="G98" s="120"/>
      <c r="H98" s="120"/>
      <c r="I98" s="129"/>
      <c r="J98" s="121"/>
      <c r="K98" s="122"/>
      <c r="L98" s="122"/>
      <c r="M98" s="122"/>
      <c r="N98" s="136"/>
      <c r="O98" s="123"/>
      <c r="P98" s="123"/>
      <c r="Q98" s="142"/>
      <c r="R98" s="120"/>
      <c r="S98" s="120"/>
      <c r="T98" s="128"/>
      <c r="U98" s="129"/>
      <c r="V98" s="120"/>
      <c r="W98" s="120"/>
      <c r="X98" s="120"/>
      <c r="Y98" s="129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  <c r="BA98" s="120"/>
      <c r="BB98" s="120"/>
      <c r="BC98" s="120"/>
      <c r="BD98" s="120"/>
      <c r="BE98" s="128"/>
      <c r="BF98" s="232"/>
      <c r="BG98" s="128"/>
      <c r="BH98" s="232"/>
      <c r="BI98" s="120"/>
      <c r="BJ98" s="232"/>
      <c r="BK98" s="120"/>
      <c r="BL98" s="232"/>
      <c r="BM98" s="120"/>
      <c r="BN98" s="232"/>
      <c r="BO98" s="120"/>
      <c r="BP98" s="232"/>
      <c r="BQ98" s="299"/>
      <c r="BR98" s="124"/>
      <c r="BS98" s="454"/>
      <c r="BT98" s="299"/>
      <c r="BU98" s="454"/>
      <c r="CF98" s="160"/>
      <c r="CG98" s="160"/>
      <c r="CH98" s="160"/>
      <c r="EA98" s="148">
        <f t="shared" si="12"/>
        <v>0</v>
      </c>
      <c r="EB98" s="148">
        <f t="shared" si="10"/>
        <v>0</v>
      </c>
      <c r="EC98" s="148">
        <f t="shared" si="11"/>
        <v>0</v>
      </c>
      <c r="ED98" s="167">
        <v>93</v>
      </c>
    </row>
    <row r="99" spans="2:134" x14ac:dyDescent="0.25">
      <c r="B99" s="101">
        <f>Samples!C77</f>
        <v>0</v>
      </c>
      <c r="C99" s="128"/>
      <c r="D99" s="120"/>
      <c r="E99" s="120"/>
      <c r="F99" s="120"/>
      <c r="G99" s="120"/>
      <c r="H99" s="120"/>
      <c r="I99" s="129"/>
      <c r="J99" s="121"/>
      <c r="K99" s="122"/>
      <c r="L99" s="122"/>
      <c r="M99" s="122"/>
      <c r="N99" s="136"/>
      <c r="O99" s="123"/>
      <c r="P99" s="123"/>
      <c r="Q99" s="142"/>
      <c r="R99" s="120"/>
      <c r="S99" s="120"/>
      <c r="T99" s="128"/>
      <c r="U99" s="129"/>
      <c r="V99" s="120"/>
      <c r="W99" s="120"/>
      <c r="X99" s="120"/>
      <c r="Y99" s="129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  <c r="BC99" s="120"/>
      <c r="BD99" s="120"/>
      <c r="BE99" s="128"/>
      <c r="BF99" s="232"/>
      <c r="BG99" s="128"/>
      <c r="BH99" s="232"/>
      <c r="BI99" s="120"/>
      <c r="BJ99" s="232"/>
      <c r="BK99" s="120"/>
      <c r="BL99" s="232"/>
      <c r="BM99" s="120"/>
      <c r="BN99" s="232"/>
      <c r="BO99" s="120"/>
      <c r="BP99" s="232"/>
      <c r="BQ99" s="299"/>
      <c r="BR99" s="124"/>
      <c r="BS99" s="454"/>
      <c r="BT99" s="299"/>
      <c r="BU99" s="454"/>
      <c r="EA99" s="148">
        <f t="shared" si="12"/>
        <v>0</v>
      </c>
      <c r="EB99" s="148">
        <f t="shared" si="10"/>
        <v>0</v>
      </c>
      <c r="EC99" s="148">
        <f t="shared" si="11"/>
        <v>0</v>
      </c>
      <c r="ED99" s="167">
        <v>94</v>
      </c>
    </row>
    <row r="100" spans="2:134" x14ac:dyDescent="0.25">
      <c r="B100" s="101">
        <f>Samples!C78</f>
        <v>0</v>
      </c>
      <c r="C100" s="128"/>
      <c r="D100" s="120"/>
      <c r="E100" s="120"/>
      <c r="F100" s="120"/>
      <c r="G100" s="120"/>
      <c r="H100" s="120"/>
      <c r="I100" s="129"/>
      <c r="J100" s="121"/>
      <c r="K100" s="122"/>
      <c r="L100" s="122"/>
      <c r="M100" s="122"/>
      <c r="N100" s="136"/>
      <c r="O100" s="123"/>
      <c r="P100" s="123"/>
      <c r="Q100" s="142"/>
      <c r="R100" s="120"/>
      <c r="S100" s="120"/>
      <c r="T100" s="128"/>
      <c r="U100" s="129"/>
      <c r="V100" s="120"/>
      <c r="W100" s="120"/>
      <c r="X100" s="120"/>
      <c r="Y100" s="129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  <c r="BA100" s="120"/>
      <c r="BB100" s="120"/>
      <c r="BC100" s="120"/>
      <c r="BD100" s="120"/>
      <c r="BE100" s="128"/>
      <c r="BF100" s="232"/>
      <c r="BG100" s="128"/>
      <c r="BH100" s="232"/>
      <c r="BI100" s="120"/>
      <c r="BJ100" s="232"/>
      <c r="BK100" s="120"/>
      <c r="BL100" s="232"/>
      <c r="BM100" s="120"/>
      <c r="BN100" s="232"/>
      <c r="BO100" s="120"/>
      <c r="BP100" s="232"/>
      <c r="BQ100" s="299"/>
      <c r="BR100" s="124"/>
      <c r="BS100" s="454"/>
      <c r="BT100" s="299"/>
      <c r="BU100" s="454"/>
      <c r="EA100" s="148">
        <f t="shared" si="12"/>
        <v>0</v>
      </c>
      <c r="EB100" s="148">
        <f t="shared" si="10"/>
        <v>0</v>
      </c>
      <c r="EC100" s="148">
        <f t="shared" si="11"/>
        <v>0</v>
      </c>
      <c r="ED100" s="167">
        <v>95</v>
      </c>
    </row>
    <row r="101" spans="2:134" x14ac:dyDescent="0.25">
      <c r="B101" s="101">
        <f>Samples!C79</f>
        <v>0</v>
      </c>
      <c r="C101" s="128"/>
      <c r="D101" s="120"/>
      <c r="E101" s="120"/>
      <c r="F101" s="120"/>
      <c r="G101" s="120"/>
      <c r="H101" s="120"/>
      <c r="I101" s="129"/>
      <c r="J101" s="121"/>
      <c r="K101" s="122"/>
      <c r="L101" s="122"/>
      <c r="M101" s="122"/>
      <c r="N101" s="136"/>
      <c r="O101" s="123"/>
      <c r="P101" s="123"/>
      <c r="Q101" s="142"/>
      <c r="R101" s="120"/>
      <c r="S101" s="120"/>
      <c r="T101" s="128"/>
      <c r="U101" s="129"/>
      <c r="V101" s="120"/>
      <c r="W101" s="120"/>
      <c r="X101" s="120"/>
      <c r="Y101" s="129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  <c r="BA101" s="120"/>
      <c r="BB101" s="120"/>
      <c r="BC101" s="120"/>
      <c r="BD101" s="120"/>
      <c r="BE101" s="128"/>
      <c r="BF101" s="232"/>
      <c r="BG101" s="128"/>
      <c r="BH101" s="232"/>
      <c r="BI101" s="120"/>
      <c r="BJ101" s="232"/>
      <c r="BK101" s="120"/>
      <c r="BL101" s="232"/>
      <c r="BM101" s="120"/>
      <c r="BN101" s="232"/>
      <c r="BO101" s="120"/>
      <c r="BP101" s="232"/>
      <c r="BQ101" s="299"/>
      <c r="BR101" s="124"/>
      <c r="BS101" s="454"/>
      <c r="BT101" s="299"/>
      <c r="BU101" s="454"/>
      <c r="EA101" s="148">
        <f t="shared" si="12"/>
        <v>0</v>
      </c>
      <c r="EB101" s="148">
        <f t="shared" si="10"/>
        <v>0</v>
      </c>
      <c r="EC101" s="148">
        <f t="shared" si="11"/>
        <v>0</v>
      </c>
      <c r="ED101" s="167">
        <v>96</v>
      </c>
    </row>
    <row r="102" spans="2:134" x14ac:dyDescent="0.25">
      <c r="B102" s="101">
        <f>Samples!C80</f>
        <v>0</v>
      </c>
      <c r="C102" s="128"/>
      <c r="D102" s="120"/>
      <c r="E102" s="120"/>
      <c r="F102" s="120"/>
      <c r="G102" s="120"/>
      <c r="H102" s="120"/>
      <c r="I102" s="129"/>
      <c r="J102" s="121"/>
      <c r="K102" s="122"/>
      <c r="L102" s="122"/>
      <c r="M102" s="122"/>
      <c r="N102" s="136"/>
      <c r="O102" s="123"/>
      <c r="P102" s="123"/>
      <c r="Q102" s="142"/>
      <c r="R102" s="120"/>
      <c r="S102" s="120"/>
      <c r="T102" s="128"/>
      <c r="U102" s="129"/>
      <c r="V102" s="120"/>
      <c r="W102" s="120"/>
      <c r="X102" s="120"/>
      <c r="Y102" s="129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  <c r="BA102" s="120"/>
      <c r="BB102" s="120"/>
      <c r="BC102" s="120"/>
      <c r="BD102" s="120"/>
      <c r="BE102" s="128"/>
      <c r="BF102" s="232"/>
      <c r="BG102" s="128"/>
      <c r="BH102" s="232"/>
      <c r="BI102" s="120"/>
      <c r="BJ102" s="232"/>
      <c r="BK102" s="120"/>
      <c r="BL102" s="232"/>
      <c r="BM102" s="120"/>
      <c r="BN102" s="232"/>
      <c r="BO102" s="120"/>
      <c r="BP102" s="232"/>
      <c r="BQ102" s="299"/>
      <c r="BR102" s="124"/>
      <c r="BS102" s="454"/>
      <c r="BT102" s="299"/>
      <c r="BU102" s="454"/>
      <c r="EA102" s="148">
        <f t="shared" si="12"/>
        <v>0</v>
      </c>
      <c r="EB102" s="148">
        <f t="shared" si="10"/>
        <v>0</v>
      </c>
      <c r="EC102" s="148">
        <f t="shared" si="11"/>
        <v>0</v>
      </c>
      <c r="ED102" s="167">
        <v>97</v>
      </c>
    </row>
    <row r="103" spans="2:134" x14ac:dyDescent="0.25">
      <c r="B103" s="101">
        <f>Samples!C81</f>
        <v>0</v>
      </c>
      <c r="C103" s="128"/>
      <c r="D103" s="120"/>
      <c r="E103" s="120"/>
      <c r="F103" s="120"/>
      <c r="G103" s="120"/>
      <c r="H103" s="120"/>
      <c r="I103" s="129"/>
      <c r="J103" s="121"/>
      <c r="K103" s="122"/>
      <c r="L103" s="122"/>
      <c r="M103" s="122"/>
      <c r="N103" s="136"/>
      <c r="O103" s="123"/>
      <c r="P103" s="123"/>
      <c r="Q103" s="142"/>
      <c r="R103" s="120"/>
      <c r="S103" s="120"/>
      <c r="T103" s="128"/>
      <c r="U103" s="129"/>
      <c r="V103" s="120"/>
      <c r="W103" s="120"/>
      <c r="X103" s="120"/>
      <c r="Y103" s="129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B103" s="120"/>
      <c r="BC103" s="120"/>
      <c r="BD103" s="120"/>
      <c r="BE103" s="128"/>
      <c r="BF103" s="232"/>
      <c r="BG103" s="128"/>
      <c r="BH103" s="232"/>
      <c r="BI103" s="120"/>
      <c r="BJ103" s="232"/>
      <c r="BK103" s="120"/>
      <c r="BL103" s="232"/>
      <c r="BM103" s="120"/>
      <c r="BN103" s="232"/>
      <c r="BO103" s="120"/>
      <c r="BP103" s="232"/>
      <c r="BQ103" s="299"/>
      <c r="BR103" s="124"/>
      <c r="BS103" s="454"/>
      <c r="BT103" s="299"/>
      <c r="BU103" s="454"/>
      <c r="EA103" s="148">
        <f t="shared" si="12"/>
        <v>0</v>
      </c>
      <c r="EB103" s="148">
        <f t="shared" si="10"/>
        <v>0</v>
      </c>
      <c r="EC103" s="148">
        <f t="shared" si="11"/>
        <v>0</v>
      </c>
      <c r="ED103" s="167">
        <v>98</v>
      </c>
    </row>
    <row r="104" spans="2:134" x14ac:dyDescent="0.25">
      <c r="B104" s="101">
        <f>Samples!C82</f>
        <v>0</v>
      </c>
      <c r="C104" s="128"/>
      <c r="D104" s="120"/>
      <c r="E104" s="120"/>
      <c r="F104" s="120"/>
      <c r="G104" s="120"/>
      <c r="H104" s="120"/>
      <c r="I104" s="129"/>
      <c r="J104" s="121"/>
      <c r="K104" s="122"/>
      <c r="L104" s="122"/>
      <c r="M104" s="122"/>
      <c r="N104" s="136"/>
      <c r="O104" s="123"/>
      <c r="P104" s="123"/>
      <c r="Q104" s="142"/>
      <c r="R104" s="120"/>
      <c r="S104" s="120"/>
      <c r="T104" s="128"/>
      <c r="U104" s="129"/>
      <c r="V104" s="120"/>
      <c r="W104" s="120"/>
      <c r="X104" s="120"/>
      <c r="Y104" s="129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  <c r="BA104" s="120"/>
      <c r="BB104" s="120"/>
      <c r="BC104" s="120"/>
      <c r="BD104" s="120"/>
      <c r="BE104" s="128"/>
      <c r="BF104" s="232"/>
      <c r="BG104" s="128"/>
      <c r="BH104" s="232"/>
      <c r="BI104" s="120"/>
      <c r="BJ104" s="232"/>
      <c r="BK104" s="120"/>
      <c r="BL104" s="232"/>
      <c r="BM104" s="120"/>
      <c r="BN104" s="232"/>
      <c r="BO104" s="120"/>
      <c r="BP104" s="232"/>
      <c r="BQ104" s="299"/>
      <c r="BR104" s="124"/>
      <c r="BS104" s="454"/>
      <c r="BT104" s="299"/>
      <c r="BU104" s="454"/>
      <c r="EA104" s="148">
        <f t="shared" si="12"/>
        <v>0</v>
      </c>
      <c r="EB104" s="148">
        <f t="shared" si="10"/>
        <v>0</v>
      </c>
      <c r="EC104" s="148">
        <f t="shared" si="11"/>
        <v>0</v>
      </c>
      <c r="ED104" s="167">
        <v>99</v>
      </c>
    </row>
    <row r="105" spans="2:134" x14ac:dyDescent="0.25">
      <c r="B105" s="101">
        <f>Samples!C83</f>
        <v>0</v>
      </c>
      <c r="C105" s="128"/>
      <c r="D105" s="120"/>
      <c r="E105" s="120"/>
      <c r="F105" s="120"/>
      <c r="G105" s="120"/>
      <c r="H105" s="120"/>
      <c r="I105" s="129"/>
      <c r="J105" s="121"/>
      <c r="K105" s="122"/>
      <c r="L105" s="122"/>
      <c r="M105" s="122"/>
      <c r="N105" s="136"/>
      <c r="O105" s="123"/>
      <c r="P105" s="123"/>
      <c r="Q105" s="142"/>
      <c r="R105" s="120"/>
      <c r="S105" s="120"/>
      <c r="T105" s="128"/>
      <c r="U105" s="129"/>
      <c r="V105" s="120"/>
      <c r="W105" s="120"/>
      <c r="X105" s="120"/>
      <c r="Y105" s="129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  <c r="BA105" s="120"/>
      <c r="BB105" s="120"/>
      <c r="BC105" s="120"/>
      <c r="BD105" s="120"/>
      <c r="BE105" s="128"/>
      <c r="BF105" s="232"/>
      <c r="BG105" s="128"/>
      <c r="BH105" s="232"/>
      <c r="BI105" s="120"/>
      <c r="BJ105" s="232"/>
      <c r="BK105" s="120"/>
      <c r="BL105" s="232"/>
      <c r="BM105" s="120"/>
      <c r="BN105" s="232"/>
      <c r="BO105" s="120"/>
      <c r="BP105" s="232"/>
      <c r="BQ105" s="299"/>
      <c r="BR105" s="124"/>
      <c r="BS105" s="454"/>
      <c r="BT105" s="299"/>
      <c r="BU105" s="454"/>
      <c r="EA105" s="148">
        <f t="shared" si="12"/>
        <v>0</v>
      </c>
      <c r="EB105" s="148">
        <f t="shared" si="10"/>
        <v>0</v>
      </c>
      <c r="EC105" s="148">
        <f t="shared" si="11"/>
        <v>0</v>
      </c>
      <c r="ED105" s="167">
        <v>100</v>
      </c>
    </row>
    <row r="106" spans="2:134" x14ac:dyDescent="0.25">
      <c r="B106" s="101">
        <f>Samples!C84</f>
        <v>0</v>
      </c>
      <c r="C106" s="128"/>
      <c r="D106" s="120"/>
      <c r="E106" s="120"/>
      <c r="F106" s="120"/>
      <c r="G106" s="120"/>
      <c r="H106" s="120"/>
      <c r="I106" s="129"/>
      <c r="J106" s="121"/>
      <c r="K106" s="122"/>
      <c r="L106" s="122"/>
      <c r="M106" s="122"/>
      <c r="N106" s="136"/>
      <c r="O106" s="123"/>
      <c r="P106" s="123"/>
      <c r="Q106" s="142"/>
      <c r="R106" s="120"/>
      <c r="S106" s="120"/>
      <c r="T106" s="128"/>
      <c r="U106" s="129"/>
      <c r="V106" s="120"/>
      <c r="W106" s="120"/>
      <c r="X106" s="120"/>
      <c r="Y106" s="129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  <c r="BA106" s="120"/>
      <c r="BB106" s="120"/>
      <c r="BC106" s="120"/>
      <c r="BD106" s="120"/>
      <c r="BE106" s="128"/>
      <c r="BF106" s="232"/>
      <c r="BG106" s="128"/>
      <c r="BH106" s="232"/>
      <c r="BI106" s="120"/>
      <c r="BJ106" s="232"/>
      <c r="BK106" s="120"/>
      <c r="BL106" s="232"/>
      <c r="BM106" s="120"/>
      <c r="BN106" s="232"/>
      <c r="BO106" s="120"/>
      <c r="BP106" s="232"/>
      <c r="BQ106" s="299"/>
      <c r="BR106" s="124"/>
      <c r="BS106" s="454"/>
      <c r="BT106" s="299"/>
      <c r="BU106" s="454"/>
      <c r="CF106" s="160"/>
      <c r="CG106" s="160"/>
      <c r="CH106" s="160"/>
    </row>
    <row r="107" spans="2:134" x14ac:dyDescent="0.25">
      <c r="B107" s="101">
        <f>Samples!C85</f>
        <v>0</v>
      </c>
      <c r="C107" s="128"/>
      <c r="D107" s="120"/>
      <c r="E107" s="120"/>
      <c r="F107" s="120"/>
      <c r="G107" s="120"/>
      <c r="H107" s="120"/>
      <c r="I107" s="129"/>
      <c r="J107" s="121"/>
      <c r="K107" s="122"/>
      <c r="L107" s="122"/>
      <c r="M107" s="122"/>
      <c r="N107" s="136"/>
      <c r="O107" s="123"/>
      <c r="P107" s="123"/>
      <c r="Q107" s="142"/>
      <c r="R107" s="120"/>
      <c r="S107" s="120"/>
      <c r="T107" s="128"/>
      <c r="U107" s="129"/>
      <c r="V107" s="120"/>
      <c r="W107" s="120"/>
      <c r="X107" s="120"/>
      <c r="Y107" s="129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  <c r="BA107" s="120"/>
      <c r="BB107" s="120"/>
      <c r="BC107" s="120"/>
      <c r="BD107" s="120"/>
      <c r="BE107" s="128"/>
      <c r="BF107" s="232"/>
      <c r="BG107" s="128"/>
      <c r="BH107" s="232"/>
      <c r="BI107" s="120"/>
      <c r="BJ107" s="232"/>
      <c r="BK107" s="120"/>
      <c r="BL107" s="232"/>
      <c r="BM107" s="120"/>
      <c r="BN107" s="232"/>
      <c r="BO107" s="120"/>
      <c r="BP107" s="232"/>
      <c r="BQ107" s="299"/>
      <c r="BR107" s="124"/>
      <c r="BS107" s="454"/>
      <c r="BT107" s="299"/>
      <c r="BU107" s="454"/>
      <c r="CF107" s="160"/>
      <c r="CG107" s="160"/>
      <c r="CH107" s="160"/>
    </row>
    <row r="108" spans="2:134" x14ac:dyDescent="0.25">
      <c r="B108" s="101">
        <f>Samples!C86</f>
        <v>0</v>
      </c>
      <c r="C108" s="128"/>
      <c r="D108" s="120"/>
      <c r="E108" s="120"/>
      <c r="F108" s="120"/>
      <c r="G108" s="120"/>
      <c r="H108" s="120"/>
      <c r="I108" s="129"/>
      <c r="J108" s="121"/>
      <c r="K108" s="122"/>
      <c r="L108" s="122"/>
      <c r="M108" s="122"/>
      <c r="N108" s="136"/>
      <c r="O108" s="123"/>
      <c r="P108" s="123"/>
      <c r="Q108" s="142"/>
      <c r="R108" s="120"/>
      <c r="S108" s="120"/>
      <c r="T108" s="128"/>
      <c r="U108" s="129"/>
      <c r="V108" s="120"/>
      <c r="W108" s="120"/>
      <c r="X108" s="120"/>
      <c r="Y108" s="129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  <c r="BA108" s="120"/>
      <c r="BB108" s="120"/>
      <c r="BC108" s="120"/>
      <c r="BD108" s="120"/>
      <c r="BE108" s="128"/>
      <c r="BF108" s="232"/>
      <c r="BG108" s="128"/>
      <c r="BH108" s="232"/>
      <c r="BI108" s="120"/>
      <c r="BJ108" s="232"/>
      <c r="BK108" s="120"/>
      <c r="BL108" s="232"/>
      <c r="BM108" s="120"/>
      <c r="BN108" s="232"/>
      <c r="BO108" s="120"/>
      <c r="BP108" s="232"/>
      <c r="BQ108" s="299"/>
      <c r="BR108" s="124"/>
      <c r="BS108" s="454"/>
      <c r="BT108" s="299"/>
      <c r="BU108" s="454"/>
      <c r="CF108" s="160"/>
      <c r="CG108" s="160"/>
      <c r="CH108" s="160"/>
    </row>
    <row r="109" spans="2:134" x14ac:dyDescent="0.25">
      <c r="B109" s="101">
        <f>Samples!C87</f>
        <v>0</v>
      </c>
      <c r="C109" s="128"/>
      <c r="D109" s="120"/>
      <c r="E109" s="120"/>
      <c r="F109" s="120"/>
      <c r="G109" s="120"/>
      <c r="H109" s="120"/>
      <c r="I109" s="129"/>
      <c r="J109" s="121"/>
      <c r="K109" s="122"/>
      <c r="L109" s="122"/>
      <c r="M109" s="122"/>
      <c r="N109" s="136"/>
      <c r="O109" s="123"/>
      <c r="P109" s="123"/>
      <c r="Q109" s="142"/>
      <c r="R109" s="120"/>
      <c r="S109" s="120"/>
      <c r="T109" s="128"/>
      <c r="U109" s="129"/>
      <c r="V109" s="120"/>
      <c r="W109" s="120"/>
      <c r="X109" s="120"/>
      <c r="Y109" s="129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  <c r="BA109" s="120"/>
      <c r="BB109" s="120"/>
      <c r="BC109" s="120"/>
      <c r="BD109" s="120"/>
      <c r="BE109" s="128"/>
      <c r="BF109" s="232"/>
      <c r="BG109" s="128"/>
      <c r="BH109" s="232"/>
      <c r="BI109" s="120"/>
      <c r="BJ109" s="232"/>
      <c r="BK109" s="120"/>
      <c r="BL109" s="232"/>
      <c r="BM109" s="120"/>
      <c r="BN109" s="232"/>
      <c r="BO109" s="120"/>
      <c r="BP109" s="232"/>
      <c r="BQ109" s="299"/>
      <c r="BR109" s="124"/>
      <c r="BS109" s="454"/>
      <c r="BT109" s="299"/>
      <c r="BU109" s="454"/>
      <c r="CF109" s="160"/>
      <c r="CG109" s="160"/>
      <c r="CH109" s="160"/>
    </row>
    <row r="110" spans="2:134" x14ac:dyDescent="0.25">
      <c r="B110" s="101">
        <f>Samples!C88</f>
        <v>0</v>
      </c>
      <c r="C110" s="128"/>
      <c r="D110" s="120"/>
      <c r="E110" s="120"/>
      <c r="F110" s="120"/>
      <c r="G110" s="120"/>
      <c r="H110" s="120"/>
      <c r="I110" s="129"/>
      <c r="J110" s="121"/>
      <c r="K110" s="122"/>
      <c r="L110" s="122"/>
      <c r="M110" s="122"/>
      <c r="N110" s="136"/>
      <c r="O110" s="123"/>
      <c r="P110" s="123"/>
      <c r="Q110" s="142"/>
      <c r="R110" s="120"/>
      <c r="S110" s="120"/>
      <c r="T110" s="128"/>
      <c r="U110" s="129"/>
      <c r="V110" s="120"/>
      <c r="W110" s="120"/>
      <c r="X110" s="120"/>
      <c r="Y110" s="129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  <c r="BA110" s="120"/>
      <c r="BB110" s="120"/>
      <c r="BC110" s="120"/>
      <c r="BD110" s="120"/>
      <c r="BE110" s="128"/>
      <c r="BF110" s="232"/>
      <c r="BG110" s="128"/>
      <c r="BH110" s="232"/>
      <c r="BI110" s="120"/>
      <c r="BJ110" s="232"/>
      <c r="BK110" s="120"/>
      <c r="BL110" s="232"/>
      <c r="BM110" s="120"/>
      <c r="BN110" s="232"/>
      <c r="BO110" s="120"/>
      <c r="BP110" s="232"/>
      <c r="BQ110" s="299"/>
      <c r="BR110" s="124"/>
      <c r="BS110" s="454"/>
      <c r="BT110" s="299"/>
      <c r="BU110" s="454"/>
      <c r="CF110" s="160"/>
      <c r="CG110" s="160"/>
      <c r="CH110" s="160"/>
    </row>
    <row r="111" spans="2:134" x14ac:dyDescent="0.25">
      <c r="B111" s="101">
        <f>Samples!C89</f>
        <v>0</v>
      </c>
      <c r="C111" s="128"/>
      <c r="D111" s="120"/>
      <c r="E111" s="120"/>
      <c r="F111" s="120"/>
      <c r="G111" s="120"/>
      <c r="H111" s="120"/>
      <c r="I111" s="129"/>
      <c r="J111" s="121"/>
      <c r="K111" s="122"/>
      <c r="L111" s="122"/>
      <c r="M111" s="122"/>
      <c r="N111" s="136"/>
      <c r="O111" s="123"/>
      <c r="P111" s="123"/>
      <c r="Q111" s="142"/>
      <c r="R111" s="120"/>
      <c r="S111" s="120"/>
      <c r="T111" s="128"/>
      <c r="U111" s="129"/>
      <c r="V111" s="120"/>
      <c r="W111" s="120"/>
      <c r="X111" s="120"/>
      <c r="Y111" s="129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  <c r="BA111" s="120"/>
      <c r="BB111" s="120"/>
      <c r="BC111" s="120"/>
      <c r="BD111" s="120"/>
      <c r="BE111" s="128"/>
      <c r="BF111" s="232"/>
      <c r="BG111" s="128"/>
      <c r="BH111" s="232"/>
      <c r="BI111" s="120"/>
      <c r="BJ111" s="232"/>
      <c r="BK111" s="120"/>
      <c r="BL111" s="232"/>
      <c r="BM111" s="120"/>
      <c r="BN111" s="232"/>
      <c r="BO111" s="120"/>
      <c r="BP111" s="232"/>
      <c r="BQ111" s="299"/>
      <c r="BR111" s="124"/>
      <c r="BS111" s="454"/>
      <c r="BT111" s="299"/>
      <c r="BU111" s="454"/>
      <c r="CF111" s="160"/>
      <c r="CG111" s="160"/>
      <c r="CH111" s="160"/>
    </row>
    <row r="112" spans="2:134" x14ac:dyDescent="0.25">
      <c r="B112" s="101">
        <f>Samples!C90</f>
        <v>0</v>
      </c>
      <c r="C112" s="128"/>
      <c r="D112" s="120"/>
      <c r="E112" s="120"/>
      <c r="F112" s="120"/>
      <c r="G112" s="120"/>
      <c r="H112" s="120"/>
      <c r="I112" s="129"/>
      <c r="J112" s="121"/>
      <c r="K112" s="122"/>
      <c r="L112" s="122"/>
      <c r="M112" s="122"/>
      <c r="N112" s="136"/>
      <c r="O112" s="123"/>
      <c r="P112" s="123"/>
      <c r="Q112" s="142"/>
      <c r="R112" s="120"/>
      <c r="S112" s="120"/>
      <c r="T112" s="128"/>
      <c r="U112" s="129"/>
      <c r="V112" s="120"/>
      <c r="W112" s="120"/>
      <c r="X112" s="120"/>
      <c r="Y112" s="129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  <c r="BC112" s="120"/>
      <c r="BD112" s="120"/>
      <c r="BE112" s="128"/>
      <c r="BF112" s="232"/>
      <c r="BG112" s="128"/>
      <c r="BH112" s="232"/>
      <c r="BI112" s="120"/>
      <c r="BJ112" s="232"/>
      <c r="BK112" s="120"/>
      <c r="BL112" s="232"/>
      <c r="BM112" s="120"/>
      <c r="BN112" s="232"/>
      <c r="BO112" s="120"/>
      <c r="BP112" s="232"/>
      <c r="BQ112" s="299"/>
      <c r="BR112" s="124"/>
      <c r="BS112" s="454"/>
      <c r="BT112" s="299"/>
      <c r="BU112" s="454"/>
      <c r="CF112" s="160"/>
      <c r="CG112" s="160"/>
      <c r="CH112" s="160"/>
    </row>
    <row r="113" spans="2:86" x14ac:dyDescent="0.25">
      <c r="B113" s="101">
        <f>Samples!C91</f>
        <v>0</v>
      </c>
      <c r="C113" s="128"/>
      <c r="D113" s="120"/>
      <c r="E113" s="120"/>
      <c r="F113" s="120"/>
      <c r="G113" s="120"/>
      <c r="H113" s="120"/>
      <c r="I113" s="129"/>
      <c r="J113" s="121"/>
      <c r="K113" s="122"/>
      <c r="L113" s="122"/>
      <c r="M113" s="122"/>
      <c r="N113" s="136"/>
      <c r="O113" s="123"/>
      <c r="P113" s="123"/>
      <c r="Q113" s="142"/>
      <c r="R113" s="120"/>
      <c r="S113" s="120"/>
      <c r="T113" s="128"/>
      <c r="U113" s="129"/>
      <c r="V113" s="120"/>
      <c r="W113" s="120"/>
      <c r="X113" s="120"/>
      <c r="Y113" s="129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  <c r="BA113" s="120"/>
      <c r="BB113" s="120"/>
      <c r="BC113" s="120"/>
      <c r="BD113" s="120"/>
      <c r="BE113" s="128"/>
      <c r="BF113" s="232"/>
      <c r="BG113" s="128"/>
      <c r="BH113" s="232"/>
      <c r="BI113" s="120"/>
      <c r="BJ113" s="232"/>
      <c r="BK113" s="120"/>
      <c r="BL113" s="232"/>
      <c r="BM113" s="120"/>
      <c r="BN113" s="232"/>
      <c r="BO113" s="120"/>
      <c r="BP113" s="232"/>
      <c r="BQ113" s="299"/>
      <c r="BR113" s="124"/>
      <c r="BS113" s="454"/>
      <c r="BT113" s="299"/>
      <c r="BU113" s="454"/>
      <c r="CF113" s="160"/>
      <c r="CG113" s="160"/>
      <c r="CH113" s="160"/>
    </row>
    <row r="114" spans="2:86" x14ac:dyDescent="0.25">
      <c r="B114" s="101">
        <f>Samples!C92</f>
        <v>0</v>
      </c>
      <c r="C114" s="128"/>
      <c r="D114" s="120"/>
      <c r="E114" s="120"/>
      <c r="F114" s="120"/>
      <c r="G114" s="120"/>
      <c r="H114" s="120"/>
      <c r="I114" s="129"/>
      <c r="J114" s="121"/>
      <c r="K114" s="122"/>
      <c r="L114" s="122"/>
      <c r="M114" s="122"/>
      <c r="N114" s="136"/>
      <c r="O114" s="123"/>
      <c r="P114" s="123"/>
      <c r="Q114" s="142"/>
      <c r="R114" s="120"/>
      <c r="S114" s="120"/>
      <c r="T114" s="128"/>
      <c r="U114" s="129"/>
      <c r="V114" s="120"/>
      <c r="W114" s="120"/>
      <c r="X114" s="120"/>
      <c r="Y114" s="129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  <c r="BA114" s="120"/>
      <c r="BB114" s="120"/>
      <c r="BC114" s="120"/>
      <c r="BD114" s="120"/>
      <c r="BE114" s="128"/>
      <c r="BF114" s="232"/>
      <c r="BG114" s="128"/>
      <c r="BH114" s="232"/>
      <c r="BI114" s="120"/>
      <c r="BJ114" s="232"/>
      <c r="BK114" s="120"/>
      <c r="BL114" s="232"/>
      <c r="BM114" s="120"/>
      <c r="BN114" s="232"/>
      <c r="BO114" s="120"/>
      <c r="BP114" s="232"/>
      <c r="BQ114" s="299"/>
      <c r="BR114" s="124"/>
      <c r="BS114" s="454"/>
      <c r="BT114" s="299"/>
      <c r="BU114" s="454"/>
      <c r="CF114" s="160"/>
      <c r="CG114" s="160"/>
      <c r="CH114" s="160"/>
    </row>
    <row r="115" spans="2:86" x14ac:dyDescent="0.25">
      <c r="B115" s="101">
        <f>Samples!C93</f>
        <v>0</v>
      </c>
      <c r="C115" s="128"/>
      <c r="D115" s="120"/>
      <c r="E115" s="120"/>
      <c r="F115" s="120"/>
      <c r="G115" s="120"/>
      <c r="H115" s="120"/>
      <c r="I115" s="129"/>
      <c r="J115" s="121"/>
      <c r="K115" s="122"/>
      <c r="L115" s="122"/>
      <c r="M115" s="122"/>
      <c r="N115" s="136"/>
      <c r="O115" s="123"/>
      <c r="P115" s="123"/>
      <c r="Q115" s="142"/>
      <c r="R115" s="120"/>
      <c r="S115" s="120"/>
      <c r="T115" s="128"/>
      <c r="U115" s="129"/>
      <c r="V115" s="120"/>
      <c r="W115" s="120"/>
      <c r="X115" s="120"/>
      <c r="Y115" s="129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  <c r="BC115" s="120"/>
      <c r="BD115" s="120"/>
      <c r="BE115" s="128"/>
      <c r="BF115" s="232"/>
      <c r="BG115" s="128"/>
      <c r="BH115" s="232"/>
      <c r="BI115" s="120"/>
      <c r="BJ115" s="232"/>
      <c r="BK115" s="120"/>
      <c r="BL115" s="232"/>
      <c r="BM115" s="120"/>
      <c r="BN115" s="232"/>
      <c r="BO115" s="120"/>
      <c r="BP115" s="232"/>
      <c r="BQ115" s="299"/>
      <c r="BR115" s="124"/>
      <c r="BS115" s="454"/>
      <c r="BT115" s="299"/>
      <c r="BU115" s="454"/>
      <c r="CF115" s="160"/>
      <c r="CG115" s="160"/>
      <c r="CH115" s="160"/>
    </row>
    <row r="116" spans="2:86" x14ac:dyDescent="0.25">
      <c r="B116" s="101">
        <f>Samples!C94</f>
        <v>0</v>
      </c>
      <c r="C116" s="128"/>
      <c r="D116" s="120"/>
      <c r="E116" s="120"/>
      <c r="F116" s="120"/>
      <c r="G116" s="120"/>
      <c r="H116" s="120"/>
      <c r="I116" s="129"/>
      <c r="J116" s="121"/>
      <c r="K116" s="122"/>
      <c r="L116" s="122"/>
      <c r="M116" s="122"/>
      <c r="N116" s="136"/>
      <c r="O116" s="123"/>
      <c r="P116" s="123"/>
      <c r="Q116" s="142"/>
      <c r="R116" s="120"/>
      <c r="S116" s="120"/>
      <c r="T116" s="128"/>
      <c r="U116" s="129"/>
      <c r="V116" s="120"/>
      <c r="W116" s="120"/>
      <c r="X116" s="120"/>
      <c r="Y116" s="129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  <c r="BA116" s="120"/>
      <c r="BB116" s="120"/>
      <c r="BC116" s="120"/>
      <c r="BD116" s="120"/>
      <c r="BE116" s="128"/>
      <c r="BF116" s="232"/>
      <c r="BG116" s="128"/>
      <c r="BH116" s="232"/>
      <c r="BI116" s="120"/>
      <c r="BJ116" s="232"/>
      <c r="BK116" s="120"/>
      <c r="BL116" s="232"/>
      <c r="BM116" s="120"/>
      <c r="BN116" s="232"/>
      <c r="BO116" s="120"/>
      <c r="BP116" s="232"/>
      <c r="BQ116" s="299"/>
      <c r="BR116" s="124"/>
      <c r="BS116" s="454"/>
      <c r="BT116" s="299"/>
      <c r="BU116" s="454"/>
      <c r="CF116" s="160"/>
      <c r="CG116" s="160"/>
      <c r="CH116" s="160"/>
    </row>
    <row r="117" spans="2:86" x14ac:dyDescent="0.25">
      <c r="B117" s="101">
        <f>Samples!C95</f>
        <v>0</v>
      </c>
      <c r="C117" s="128"/>
      <c r="D117" s="120"/>
      <c r="E117" s="120"/>
      <c r="F117" s="120"/>
      <c r="G117" s="120"/>
      <c r="H117" s="120"/>
      <c r="I117" s="129"/>
      <c r="J117" s="121"/>
      <c r="K117" s="122"/>
      <c r="L117" s="122"/>
      <c r="M117" s="122"/>
      <c r="N117" s="136"/>
      <c r="O117" s="123"/>
      <c r="P117" s="123"/>
      <c r="Q117" s="142"/>
      <c r="R117" s="120"/>
      <c r="S117" s="120"/>
      <c r="T117" s="128"/>
      <c r="U117" s="129"/>
      <c r="V117" s="120"/>
      <c r="W117" s="120"/>
      <c r="X117" s="120"/>
      <c r="Y117" s="129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  <c r="BA117" s="120"/>
      <c r="BB117" s="120"/>
      <c r="BC117" s="120"/>
      <c r="BD117" s="120"/>
      <c r="BE117" s="128"/>
      <c r="BF117" s="232"/>
      <c r="BG117" s="128"/>
      <c r="BH117" s="232"/>
      <c r="BI117" s="120"/>
      <c r="BJ117" s="232"/>
      <c r="BK117" s="120"/>
      <c r="BL117" s="232"/>
      <c r="BM117" s="120"/>
      <c r="BN117" s="232"/>
      <c r="BO117" s="120"/>
      <c r="BP117" s="232"/>
      <c r="BQ117" s="299"/>
      <c r="BR117" s="124"/>
      <c r="BS117" s="454"/>
      <c r="BT117" s="299"/>
      <c r="BU117" s="454"/>
      <c r="CF117" s="160"/>
      <c r="CG117" s="160"/>
      <c r="CH117" s="160"/>
    </row>
    <row r="118" spans="2:86" x14ac:dyDescent="0.25">
      <c r="B118" s="101">
        <f>Samples!C96</f>
        <v>0</v>
      </c>
      <c r="C118" s="128"/>
      <c r="D118" s="120"/>
      <c r="E118" s="120"/>
      <c r="F118" s="120"/>
      <c r="G118" s="120"/>
      <c r="H118" s="120"/>
      <c r="I118" s="129"/>
      <c r="J118" s="121"/>
      <c r="K118" s="122"/>
      <c r="L118" s="122"/>
      <c r="M118" s="122"/>
      <c r="N118" s="136"/>
      <c r="O118" s="123"/>
      <c r="P118" s="123"/>
      <c r="Q118" s="142"/>
      <c r="R118" s="120"/>
      <c r="S118" s="120"/>
      <c r="T118" s="128"/>
      <c r="U118" s="129"/>
      <c r="V118" s="120"/>
      <c r="W118" s="120"/>
      <c r="X118" s="120"/>
      <c r="Y118" s="129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  <c r="BA118" s="120"/>
      <c r="BB118" s="120"/>
      <c r="BC118" s="120"/>
      <c r="BD118" s="120"/>
      <c r="BE118" s="128"/>
      <c r="BF118" s="232"/>
      <c r="BG118" s="128"/>
      <c r="BH118" s="232"/>
      <c r="BI118" s="120"/>
      <c r="BJ118" s="232"/>
      <c r="BK118" s="120"/>
      <c r="BL118" s="232"/>
      <c r="BM118" s="120"/>
      <c r="BN118" s="232"/>
      <c r="BO118" s="120"/>
      <c r="BP118" s="232"/>
      <c r="BQ118" s="299"/>
      <c r="BR118" s="124"/>
      <c r="BS118" s="454"/>
      <c r="BT118" s="299"/>
      <c r="BU118" s="454"/>
      <c r="CF118" s="160"/>
      <c r="CG118" s="160"/>
      <c r="CH118" s="160"/>
    </row>
    <row r="119" spans="2:86" x14ac:dyDescent="0.25">
      <c r="B119" s="101">
        <f>Samples!C97</f>
        <v>0</v>
      </c>
      <c r="C119" s="128"/>
      <c r="D119" s="120"/>
      <c r="E119" s="120"/>
      <c r="F119" s="120"/>
      <c r="G119" s="120"/>
      <c r="H119" s="120"/>
      <c r="I119" s="129"/>
      <c r="J119" s="121"/>
      <c r="K119" s="122"/>
      <c r="L119" s="122"/>
      <c r="M119" s="122"/>
      <c r="N119" s="136"/>
      <c r="O119" s="123"/>
      <c r="P119" s="123"/>
      <c r="Q119" s="142"/>
      <c r="R119" s="120"/>
      <c r="S119" s="120"/>
      <c r="T119" s="128"/>
      <c r="U119" s="129"/>
      <c r="V119" s="120"/>
      <c r="W119" s="120"/>
      <c r="X119" s="120"/>
      <c r="Y119" s="129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  <c r="BA119" s="120"/>
      <c r="BB119" s="120"/>
      <c r="BC119" s="120"/>
      <c r="BD119" s="120"/>
      <c r="BE119" s="128"/>
      <c r="BF119" s="232"/>
      <c r="BG119" s="128"/>
      <c r="BH119" s="232"/>
      <c r="BI119" s="120"/>
      <c r="BJ119" s="232"/>
      <c r="BK119" s="120"/>
      <c r="BL119" s="232"/>
      <c r="BM119" s="120"/>
      <c r="BN119" s="232"/>
      <c r="BO119" s="120"/>
      <c r="BP119" s="232"/>
      <c r="BQ119" s="299"/>
      <c r="BR119" s="124"/>
      <c r="BS119" s="454"/>
      <c r="BT119" s="299"/>
      <c r="BU119" s="454"/>
      <c r="CF119" s="160"/>
      <c r="CG119" s="160"/>
      <c r="CH119" s="160"/>
    </row>
    <row r="120" spans="2:86" x14ac:dyDescent="0.25">
      <c r="B120" s="101">
        <f>Samples!C98</f>
        <v>0</v>
      </c>
      <c r="C120" s="128"/>
      <c r="D120" s="120"/>
      <c r="E120" s="120"/>
      <c r="F120" s="120"/>
      <c r="G120" s="120"/>
      <c r="H120" s="120"/>
      <c r="I120" s="129"/>
      <c r="J120" s="121"/>
      <c r="K120" s="122"/>
      <c r="L120" s="122"/>
      <c r="M120" s="122"/>
      <c r="N120" s="136"/>
      <c r="O120" s="123"/>
      <c r="P120" s="123"/>
      <c r="Q120" s="142"/>
      <c r="R120" s="120"/>
      <c r="S120" s="120"/>
      <c r="T120" s="128"/>
      <c r="U120" s="129"/>
      <c r="V120" s="120"/>
      <c r="W120" s="120"/>
      <c r="X120" s="120"/>
      <c r="Y120" s="129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  <c r="BC120" s="120"/>
      <c r="BD120" s="120"/>
      <c r="BE120" s="128"/>
      <c r="BF120" s="232"/>
      <c r="BG120" s="128"/>
      <c r="BH120" s="232"/>
      <c r="BI120" s="120"/>
      <c r="BJ120" s="232"/>
      <c r="BK120" s="120"/>
      <c r="BL120" s="232"/>
      <c r="BM120" s="120"/>
      <c r="BN120" s="232"/>
      <c r="BO120" s="120"/>
      <c r="BP120" s="232"/>
      <c r="BQ120" s="299"/>
      <c r="BR120" s="124"/>
      <c r="BS120" s="454"/>
      <c r="BT120" s="299"/>
      <c r="BU120" s="454"/>
      <c r="CF120" s="160"/>
      <c r="CG120" s="160"/>
      <c r="CH120" s="160"/>
    </row>
    <row r="121" spans="2:86" x14ac:dyDescent="0.25">
      <c r="B121" s="101">
        <f>Samples!C99</f>
        <v>0</v>
      </c>
      <c r="C121" s="128"/>
      <c r="D121" s="120"/>
      <c r="E121" s="120"/>
      <c r="F121" s="120"/>
      <c r="G121" s="120"/>
      <c r="H121" s="120"/>
      <c r="I121" s="129"/>
      <c r="J121" s="121"/>
      <c r="K121" s="122"/>
      <c r="L121" s="122"/>
      <c r="M121" s="122"/>
      <c r="N121" s="136"/>
      <c r="O121" s="123"/>
      <c r="P121" s="123"/>
      <c r="Q121" s="142"/>
      <c r="R121" s="120"/>
      <c r="S121" s="120"/>
      <c r="T121" s="128"/>
      <c r="U121" s="129"/>
      <c r="V121" s="120"/>
      <c r="W121" s="120"/>
      <c r="X121" s="120"/>
      <c r="Y121" s="129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  <c r="BA121" s="120"/>
      <c r="BB121" s="120"/>
      <c r="BC121" s="120"/>
      <c r="BD121" s="120"/>
      <c r="BE121" s="128"/>
      <c r="BF121" s="232"/>
      <c r="BG121" s="128"/>
      <c r="BH121" s="232"/>
      <c r="BI121" s="120"/>
      <c r="BJ121" s="232"/>
      <c r="BK121" s="120"/>
      <c r="BL121" s="232"/>
      <c r="BM121" s="120"/>
      <c r="BN121" s="232"/>
      <c r="BO121" s="120"/>
      <c r="BP121" s="232"/>
      <c r="BQ121" s="299"/>
      <c r="BR121" s="124"/>
      <c r="BS121" s="454"/>
      <c r="BT121" s="299"/>
      <c r="BU121" s="454"/>
      <c r="CF121" s="160"/>
      <c r="CG121" s="160"/>
      <c r="CH121" s="160"/>
    </row>
    <row r="122" spans="2:86" x14ac:dyDescent="0.25">
      <c r="B122" s="101">
        <f>Samples!C100</f>
        <v>0</v>
      </c>
      <c r="C122" s="128"/>
      <c r="D122" s="120"/>
      <c r="E122" s="120"/>
      <c r="F122" s="120"/>
      <c r="G122" s="120"/>
      <c r="H122" s="120"/>
      <c r="I122" s="129"/>
      <c r="J122" s="121"/>
      <c r="K122" s="122"/>
      <c r="L122" s="122"/>
      <c r="M122" s="122"/>
      <c r="N122" s="136"/>
      <c r="O122" s="123"/>
      <c r="P122" s="123"/>
      <c r="Q122" s="142"/>
      <c r="R122" s="120"/>
      <c r="S122" s="120"/>
      <c r="T122" s="128"/>
      <c r="U122" s="129"/>
      <c r="V122" s="120"/>
      <c r="W122" s="120"/>
      <c r="X122" s="120"/>
      <c r="Y122" s="129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  <c r="BA122" s="120"/>
      <c r="BB122" s="120"/>
      <c r="BC122" s="120"/>
      <c r="BD122" s="120"/>
      <c r="BE122" s="128"/>
      <c r="BF122" s="232"/>
      <c r="BG122" s="128"/>
      <c r="BH122" s="232"/>
      <c r="BI122" s="120"/>
      <c r="BJ122" s="232"/>
      <c r="BK122" s="120"/>
      <c r="BL122" s="232"/>
      <c r="BM122" s="120"/>
      <c r="BN122" s="232"/>
      <c r="BO122" s="120"/>
      <c r="BP122" s="232"/>
      <c r="BQ122" s="299"/>
      <c r="BR122" s="124"/>
      <c r="BS122" s="454"/>
      <c r="BT122" s="299"/>
      <c r="BU122" s="454"/>
      <c r="CF122" s="160"/>
      <c r="CG122" s="160"/>
      <c r="CH122" s="160"/>
    </row>
    <row r="123" spans="2:86" x14ac:dyDescent="0.25">
      <c r="B123" s="101">
        <f>Samples!C101</f>
        <v>0</v>
      </c>
      <c r="C123" s="128"/>
      <c r="D123" s="120"/>
      <c r="E123" s="120"/>
      <c r="F123" s="120"/>
      <c r="G123" s="120"/>
      <c r="H123" s="120"/>
      <c r="I123" s="129"/>
      <c r="J123" s="121"/>
      <c r="K123" s="122"/>
      <c r="L123" s="122"/>
      <c r="M123" s="122"/>
      <c r="N123" s="136"/>
      <c r="O123" s="123"/>
      <c r="P123" s="123"/>
      <c r="Q123" s="142"/>
      <c r="R123" s="120"/>
      <c r="S123" s="120"/>
      <c r="T123" s="128"/>
      <c r="U123" s="129"/>
      <c r="V123" s="120"/>
      <c r="W123" s="120"/>
      <c r="X123" s="120"/>
      <c r="Y123" s="129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  <c r="BA123" s="120"/>
      <c r="BB123" s="120"/>
      <c r="BC123" s="120"/>
      <c r="BD123" s="120"/>
      <c r="BE123" s="128"/>
      <c r="BF123" s="232"/>
      <c r="BG123" s="128"/>
      <c r="BH123" s="232"/>
      <c r="BI123" s="120"/>
      <c r="BJ123" s="232"/>
      <c r="BK123" s="120"/>
      <c r="BL123" s="232"/>
      <c r="BM123" s="120"/>
      <c r="BN123" s="232"/>
      <c r="BO123" s="120"/>
      <c r="BP123" s="232"/>
      <c r="BQ123" s="299"/>
      <c r="BR123" s="124"/>
      <c r="BS123" s="454"/>
      <c r="BT123" s="299"/>
      <c r="BU123" s="454"/>
      <c r="CF123" s="160"/>
      <c r="CG123" s="160"/>
      <c r="CH123" s="160"/>
    </row>
    <row r="124" spans="2:86" x14ac:dyDescent="0.25">
      <c r="B124" s="101">
        <f>Samples!C102</f>
        <v>0</v>
      </c>
      <c r="C124" s="128"/>
      <c r="D124" s="120"/>
      <c r="E124" s="120"/>
      <c r="F124" s="120"/>
      <c r="G124" s="120"/>
      <c r="H124" s="120"/>
      <c r="I124" s="129"/>
      <c r="J124" s="121"/>
      <c r="K124" s="122"/>
      <c r="L124" s="122"/>
      <c r="M124" s="122"/>
      <c r="N124" s="136"/>
      <c r="O124" s="123"/>
      <c r="P124" s="123"/>
      <c r="Q124" s="142"/>
      <c r="R124" s="120"/>
      <c r="S124" s="120"/>
      <c r="T124" s="128"/>
      <c r="U124" s="129"/>
      <c r="V124" s="120"/>
      <c r="W124" s="120"/>
      <c r="X124" s="120"/>
      <c r="Y124" s="129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  <c r="BA124" s="120"/>
      <c r="BB124" s="120"/>
      <c r="BC124" s="120"/>
      <c r="BD124" s="120"/>
      <c r="BE124" s="128"/>
      <c r="BF124" s="232"/>
      <c r="BG124" s="128"/>
      <c r="BH124" s="232"/>
      <c r="BI124" s="120"/>
      <c r="BJ124" s="232"/>
      <c r="BK124" s="120"/>
      <c r="BL124" s="232"/>
      <c r="BM124" s="120"/>
      <c r="BN124" s="232"/>
      <c r="BO124" s="120"/>
      <c r="BP124" s="232"/>
      <c r="BQ124" s="299"/>
      <c r="BR124" s="124"/>
      <c r="BS124" s="454"/>
      <c r="BT124" s="299"/>
      <c r="BU124" s="454"/>
      <c r="CF124" s="160"/>
      <c r="CG124" s="160"/>
      <c r="CH124" s="160"/>
    </row>
    <row r="125" spans="2:86" x14ac:dyDescent="0.25">
      <c r="B125" s="101">
        <f>Samples!C103</f>
        <v>0</v>
      </c>
      <c r="C125" s="128"/>
      <c r="D125" s="120"/>
      <c r="E125" s="120"/>
      <c r="F125" s="120"/>
      <c r="G125" s="120"/>
      <c r="H125" s="120"/>
      <c r="I125" s="129"/>
      <c r="J125" s="121"/>
      <c r="K125" s="122"/>
      <c r="L125" s="122"/>
      <c r="M125" s="122"/>
      <c r="N125" s="136"/>
      <c r="O125" s="123"/>
      <c r="P125" s="123"/>
      <c r="Q125" s="142"/>
      <c r="R125" s="120"/>
      <c r="S125" s="120"/>
      <c r="T125" s="128"/>
      <c r="U125" s="129"/>
      <c r="V125" s="120"/>
      <c r="W125" s="120"/>
      <c r="X125" s="120"/>
      <c r="Y125" s="129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0"/>
      <c r="BA125" s="120"/>
      <c r="BB125" s="120"/>
      <c r="BC125" s="120"/>
      <c r="BD125" s="120"/>
      <c r="BE125" s="128"/>
      <c r="BF125" s="232"/>
      <c r="BG125" s="128"/>
      <c r="BH125" s="232"/>
      <c r="BI125" s="120"/>
      <c r="BJ125" s="232"/>
      <c r="BK125" s="120"/>
      <c r="BL125" s="232"/>
      <c r="BM125" s="120"/>
      <c r="BN125" s="232"/>
      <c r="BO125" s="120"/>
      <c r="BP125" s="232"/>
      <c r="BQ125" s="299"/>
      <c r="BR125" s="124"/>
      <c r="BS125" s="454"/>
      <c r="BT125" s="299"/>
      <c r="BU125" s="454"/>
      <c r="CF125" s="160"/>
      <c r="CG125" s="160"/>
      <c r="CH125" s="160"/>
    </row>
    <row r="126" spans="2:86" x14ac:dyDescent="0.25">
      <c r="B126" s="101">
        <f>Samples!C104</f>
        <v>0</v>
      </c>
      <c r="C126" s="128"/>
      <c r="D126" s="120"/>
      <c r="E126" s="120"/>
      <c r="F126" s="120"/>
      <c r="G126" s="120"/>
      <c r="H126" s="120"/>
      <c r="I126" s="129"/>
      <c r="J126" s="121"/>
      <c r="K126" s="122"/>
      <c r="L126" s="122"/>
      <c r="M126" s="122"/>
      <c r="N126" s="136"/>
      <c r="O126" s="123"/>
      <c r="P126" s="123"/>
      <c r="Q126" s="142"/>
      <c r="R126" s="120"/>
      <c r="S126" s="120"/>
      <c r="T126" s="128"/>
      <c r="U126" s="129"/>
      <c r="V126" s="120"/>
      <c r="W126" s="120"/>
      <c r="X126" s="120"/>
      <c r="Y126" s="129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  <c r="BA126" s="120"/>
      <c r="BB126" s="120"/>
      <c r="BC126" s="120"/>
      <c r="BD126" s="120"/>
      <c r="BE126" s="128"/>
      <c r="BF126" s="232"/>
      <c r="BG126" s="128"/>
      <c r="BH126" s="232"/>
      <c r="BI126" s="120"/>
      <c r="BJ126" s="232"/>
      <c r="BK126" s="120"/>
      <c r="BL126" s="232"/>
      <c r="BM126" s="120"/>
      <c r="BN126" s="232"/>
      <c r="BO126" s="120"/>
      <c r="BP126" s="232"/>
      <c r="BQ126" s="299"/>
      <c r="BR126" s="124"/>
      <c r="BS126" s="454"/>
      <c r="BT126" s="299"/>
      <c r="BU126" s="454"/>
      <c r="CF126" s="160"/>
      <c r="CG126" s="160"/>
      <c r="CH126" s="160"/>
    </row>
    <row r="127" spans="2:86" x14ac:dyDescent="0.25">
      <c r="B127" s="101">
        <f>Samples!C105</f>
        <v>0</v>
      </c>
      <c r="C127" s="128"/>
      <c r="D127" s="120"/>
      <c r="E127" s="120"/>
      <c r="F127" s="120"/>
      <c r="G127" s="120"/>
      <c r="H127" s="120"/>
      <c r="I127" s="129"/>
      <c r="J127" s="121"/>
      <c r="K127" s="122"/>
      <c r="L127" s="122"/>
      <c r="M127" s="122"/>
      <c r="N127" s="136"/>
      <c r="O127" s="123"/>
      <c r="P127" s="123"/>
      <c r="Q127" s="142"/>
      <c r="R127" s="120"/>
      <c r="S127" s="120"/>
      <c r="T127" s="128"/>
      <c r="U127" s="129"/>
      <c r="V127" s="120"/>
      <c r="W127" s="120"/>
      <c r="X127" s="120"/>
      <c r="Y127" s="129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  <c r="AU127" s="120"/>
      <c r="AV127" s="120"/>
      <c r="AW127" s="120"/>
      <c r="AX127" s="120"/>
      <c r="AY127" s="120"/>
      <c r="AZ127" s="120"/>
      <c r="BA127" s="120"/>
      <c r="BB127" s="120"/>
      <c r="BC127" s="120"/>
      <c r="BD127" s="120"/>
      <c r="BE127" s="128"/>
      <c r="BF127" s="232"/>
      <c r="BG127" s="128"/>
      <c r="BH127" s="232"/>
      <c r="BI127" s="120"/>
      <c r="BJ127" s="232"/>
      <c r="BK127" s="120"/>
      <c r="BL127" s="232"/>
      <c r="BM127" s="120"/>
      <c r="BN127" s="232"/>
      <c r="BO127" s="120"/>
      <c r="BP127" s="232"/>
      <c r="BQ127" s="299"/>
      <c r="BR127" s="124"/>
      <c r="BS127" s="454"/>
      <c r="BT127" s="299"/>
      <c r="BU127" s="454"/>
      <c r="CF127" s="160"/>
      <c r="CG127" s="160"/>
      <c r="CH127" s="160"/>
    </row>
    <row r="128" spans="2:86" x14ac:dyDescent="0.25">
      <c r="B128" s="101">
        <f>Samples!C106</f>
        <v>0</v>
      </c>
      <c r="C128" s="128"/>
      <c r="D128" s="120"/>
      <c r="E128" s="120"/>
      <c r="F128" s="120"/>
      <c r="G128" s="120"/>
      <c r="H128" s="120"/>
      <c r="I128" s="129"/>
      <c r="J128" s="121"/>
      <c r="K128" s="122"/>
      <c r="L128" s="122"/>
      <c r="M128" s="122"/>
      <c r="N128" s="136"/>
      <c r="O128" s="123"/>
      <c r="P128" s="123"/>
      <c r="Q128" s="142"/>
      <c r="R128" s="120"/>
      <c r="S128" s="120"/>
      <c r="T128" s="128"/>
      <c r="U128" s="129"/>
      <c r="V128" s="120"/>
      <c r="W128" s="120"/>
      <c r="X128" s="120"/>
      <c r="Y128" s="129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0"/>
      <c r="BA128" s="120"/>
      <c r="BB128" s="120"/>
      <c r="BC128" s="120"/>
      <c r="BD128" s="120"/>
      <c r="BE128" s="128"/>
      <c r="BF128" s="232"/>
      <c r="BG128" s="128"/>
      <c r="BH128" s="232"/>
      <c r="BI128" s="120"/>
      <c r="BJ128" s="232"/>
      <c r="BK128" s="120"/>
      <c r="BL128" s="232"/>
      <c r="BM128" s="120"/>
      <c r="BN128" s="232"/>
      <c r="BO128" s="120"/>
      <c r="BP128" s="232"/>
      <c r="BQ128" s="299"/>
      <c r="BR128" s="124"/>
      <c r="BS128" s="454"/>
      <c r="BT128" s="299"/>
      <c r="BU128" s="454"/>
      <c r="CF128" s="160"/>
      <c r="CG128" s="160"/>
      <c r="CH128" s="160"/>
    </row>
    <row r="129" spans="2:86" x14ac:dyDescent="0.25">
      <c r="B129" s="101">
        <f>Samples!C107</f>
        <v>0</v>
      </c>
      <c r="C129" s="128"/>
      <c r="D129" s="120"/>
      <c r="E129" s="120"/>
      <c r="F129" s="120"/>
      <c r="G129" s="120"/>
      <c r="H129" s="120"/>
      <c r="I129" s="129"/>
      <c r="J129" s="121"/>
      <c r="K129" s="122"/>
      <c r="L129" s="122"/>
      <c r="M129" s="122"/>
      <c r="N129" s="136"/>
      <c r="O129" s="123"/>
      <c r="P129" s="123"/>
      <c r="Q129" s="142"/>
      <c r="R129" s="120"/>
      <c r="S129" s="120"/>
      <c r="T129" s="128"/>
      <c r="U129" s="129"/>
      <c r="V129" s="120"/>
      <c r="W129" s="120"/>
      <c r="X129" s="120"/>
      <c r="Y129" s="129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  <c r="AU129" s="120"/>
      <c r="AV129" s="120"/>
      <c r="AW129" s="120"/>
      <c r="AX129" s="120"/>
      <c r="AY129" s="120"/>
      <c r="AZ129" s="120"/>
      <c r="BA129" s="120"/>
      <c r="BB129" s="120"/>
      <c r="BC129" s="120"/>
      <c r="BD129" s="120"/>
      <c r="BE129" s="128"/>
      <c r="BF129" s="232"/>
      <c r="BG129" s="128"/>
      <c r="BH129" s="232"/>
      <c r="BI129" s="120"/>
      <c r="BJ129" s="232"/>
      <c r="BK129" s="120"/>
      <c r="BL129" s="232"/>
      <c r="BM129" s="120"/>
      <c r="BN129" s="232"/>
      <c r="BO129" s="120"/>
      <c r="BP129" s="232"/>
      <c r="BQ129" s="299"/>
      <c r="BR129" s="124"/>
      <c r="BS129" s="454"/>
      <c r="BT129" s="299"/>
      <c r="BU129" s="454"/>
      <c r="CF129" s="160"/>
      <c r="CG129" s="160"/>
      <c r="CH129" s="160"/>
    </row>
    <row r="130" spans="2:86" x14ac:dyDescent="0.25">
      <c r="B130" s="101">
        <f>Samples!C108</f>
        <v>0</v>
      </c>
      <c r="C130" s="128"/>
      <c r="D130" s="120"/>
      <c r="E130" s="120"/>
      <c r="F130" s="120"/>
      <c r="G130" s="120"/>
      <c r="H130" s="120"/>
      <c r="I130" s="129"/>
      <c r="J130" s="121"/>
      <c r="K130" s="122"/>
      <c r="L130" s="122"/>
      <c r="M130" s="122"/>
      <c r="N130" s="136"/>
      <c r="O130" s="123"/>
      <c r="P130" s="123"/>
      <c r="Q130" s="142"/>
      <c r="R130" s="120"/>
      <c r="S130" s="120"/>
      <c r="T130" s="128"/>
      <c r="U130" s="129"/>
      <c r="V130" s="120"/>
      <c r="W130" s="120"/>
      <c r="X130" s="120"/>
      <c r="Y130" s="129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0"/>
      <c r="BA130" s="120"/>
      <c r="BB130" s="120"/>
      <c r="BC130" s="120"/>
      <c r="BD130" s="120"/>
      <c r="BE130" s="128"/>
      <c r="BF130" s="232"/>
      <c r="BG130" s="128"/>
      <c r="BH130" s="232"/>
      <c r="BI130" s="120"/>
      <c r="BJ130" s="232"/>
      <c r="BK130" s="120"/>
      <c r="BL130" s="232"/>
      <c r="BM130" s="120"/>
      <c r="BN130" s="232"/>
      <c r="BO130" s="120"/>
      <c r="BP130" s="232"/>
      <c r="BQ130" s="299"/>
      <c r="BR130" s="124"/>
      <c r="BS130" s="454"/>
      <c r="BT130" s="299"/>
      <c r="BU130" s="454"/>
      <c r="CF130" s="160"/>
      <c r="CG130" s="160"/>
      <c r="CH130" s="160"/>
    </row>
    <row r="131" spans="2:86" x14ac:dyDescent="0.25">
      <c r="B131" s="101">
        <f>Samples!C109</f>
        <v>0</v>
      </c>
      <c r="C131" s="128"/>
      <c r="D131" s="120"/>
      <c r="E131" s="120"/>
      <c r="F131" s="120"/>
      <c r="G131" s="120"/>
      <c r="H131" s="120"/>
      <c r="I131" s="129"/>
      <c r="J131" s="121"/>
      <c r="K131" s="122"/>
      <c r="L131" s="122"/>
      <c r="M131" s="122"/>
      <c r="N131" s="136"/>
      <c r="O131" s="123"/>
      <c r="P131" s="123"/>
      <c r="Q131" s="142"/>
      <c r="R131" s="120"/>
      <c r="S131" s="120"/>
      <c r="T131" s="128"/>
      <c r="U131" s="129"/>
      <c r="V131" s="120"/>
      <c r="W131" s="120"/>
      <c r="X131" s="120"/>
      <c r="Y131" s="129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  <c r="BC131" s="120"/>
      <c r="BD131" s="120"/>
      <c r="BE131" s="128"/>
      <c r="BF131" s="232"/>
      <c r="BG131" s="128"/>
      <c r="BH131" s="232"/>
      <c r="BI131" s="120"/>
      <c r="BJ131" s="232"/>
      <c r="BK131" s="120"/>
      <c r="BL131" s="232"/>
      <c r="BM131" s="120"/>
      <c r="BN131" s="232"/>
      <c r="BO131" s="120"/>
      <c r="BP131" s="232"/>
      <c r="BQ131" s="299"/>
      <c r="BR131" s="124"/>
      <c r="BS131" s="454"/>
      <c r="BT131" s="299"/>
      <c r="BU131" s="454"/>
      <c r="CF131" s="160"/>
      <c r="CG131" s="160"/>
      <c r="CH131" s="160"/>
    </row>
    <row r="132" spans="2:86" x14ac:dyDescent="0.25">
      <c r="B132" s="101">
        <f>Samples!C110</f>
        <v>0</v>
      </c>
      <c r="C132" s="128"/>
      <c r="D132" s="120"/>
      <c r="E132" s="120"/>
      <c r="F132" s="120"/>
      <c r="G132" s="120"/>
      <c r="H132" s="120"/>
      <c r="I132" s="129"/>
      <c r="J132" s="121"/>
      <c r="K132" s="122"/>
      <c r="L132" s="122"/>
      <c r="M132" s="122"/>
      <c r="N132" s="136"/>
      <c r="O132" s="123"/>
      <c r="P132" s="123"/>
      <c r="Q132" s="142"/>
      <c r="R132" s="120"/>
      <c r="S132" s="120"/>
      <c r="T132" s="128"/>
      <c r="U132" s="129"/>
      <c r="V132" s="120"/>
      <c r="W132" s="120"/>
      <c r="X132" s="120"/>
      <c r="Y132" s="129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0"/>
      <c r="BA132" s="120"/>
      <c r="BB132" s="120"/>
      <c r="BC132" s="120"/>
      <c r="BD132" s="120"/>
      <c r="BE132" s="128"/>
      <c r="BF132" s="232"/>
      <c r="BG132" s="128"/>
      <c r="BH132" s="232"/>
      <c r="BI132" s="120"/>
      <c r="BJ132" s="232"/>
      <c r="BK132" s="120"/>
      <c r="BL132" s="232"/>
      <c r="BM132" s="120"/>
      <c r="BN132" s="232"/>
      <c r="BO132" s="120"/>
      <c r="BP132" s="232"/>
      <c r="BQ132" s="299"/>
      <c r="BR132" s="124"/>
      <c r="BS132" s="454"/>
      <c r="BT132" s="299"/>
      <c r="BU132" s="454"/>
      <c r="CF132" s="160"/>
      <c r="CG132" s="160"/>
      <c r="CH132" s="160"/>
    </row>
    <row r="133" spans="2:86" x14ac:dyDescent="0.25">
      <c r="B133" s="101">
        <f>Samples!C111</f>
        <v>0</v>
      </c>
      <c r="C133" s="128"/>
      <c r="D133" s="120"/>
      <c r="E133" s="120"/>
      <c r="F133" s="120"/>
      <c r="G133" s="120"/>
      <c r="H133" s="120"/>
      <c r="I133" s="129"/>
      <c r="J133" s="121"/>
      <c r="K133" s="122"/>
      <c r="L133" s="122"/>
      <c r="M133" s="122"/>
      <c r="N133" s="136"/>
      <c r="O133" s="123"/>
      <c r="P133" s="123"/>
      <c r="Q133" s="142"/>
      <c r="R133" s="120"/>
      <c r="S133" s="120"/>
      <c r="T133" s="128"/>
      <c r="U133" s="129"/>
      <c r="V133" s="120"/>
      <c r="W133" s="120"/>
      <c r="X133" s="120"/>
      <c r="Y133" s="129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0"/>
      <c r="BA133" s="120"/>
      <c r="BB133" s="120"/>
      <c r="BC133" s="120"/>
      <c r="BD133" s="120"/>
      <c r="BE133" s="128"/>
      <c r="BF133" s="232"/>
      <c r="BG133" s="128"/>
      <c r="BH133" s="232"/>
      <c r="BI133" s="120"/>
      <c r="BJ133" s="232"/>
      <c r="BK133" s="120"/>
      <c r="BL133" s="232"/>
      <c r="BM133" s="120"/>
      <c r="BN133" s="232"/>
      <c r="BO133" s="120"/>
      <c r="BP133" s="232"/>
      <c r="BQ133" s="299"/>
      <c r="BR133" s="124"/>
      <c r="BS133" s="454"/>
      <c r="BT133" s="299"/>
      <c r="BU133" s="454"/>
      <c r="CF133" s="160"/>
      <c r="CG133" s="160"/>
      <c r="CH133" s="160"/>
    </row>
    <row r="134" spans="2:86" x14ac:dyDescent="0.25">
      <c r="B134" s="101">
        <f>Samples!C112</f>
        <v>0</v>
      </c>
      <c r="C134" s="128"/>
      <c r="D134" s="120"/>
      <c r="E134" s="120"/>
      <c r="F134" s="120"/>
      <c r="G134" s="120"/>
      <c r="H134" s="120"/>
      <c r="I134" s="129"/>
      <c r="J134" s="121"/>
      <c r="K134" s="122"/>
      <c r="L134" s="122"/>
      <c r="M134" s="122"/>
      <c r="N134" s="136"/>
      <c r="O134" s="123"/>
      <c r="P134" s="123"/>
      <c r="Q134" s="142"/>
      <c r="R134" s="120"/>
      <c r="S134" s="120"/>
      <c r="T134" s="128"/>
      <c r="U134" s="129"/>
      <c r="V134" s="120"/>
      <c r="W134" s="120"/>
      <c r="X134" s="120"/>
      <c r="Y134" s="129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  <c r="AU134" s="120"/>
      <c r="AV134" s="120"/>
      <c r="AW134" s="120"/>
      <c r="AX134" s="120"/>
      <c r="AY134" s="120"/>
      <c r="AZ134" s="120"/>
      <c r="BA134" s="120"/>
      <c r="BB134" s="120"/>
      <c r="BC134" s="120"/>
      <c r="BD134" s="120"/>
      <c r="BE134" s="128"/>
      <c r="BF134" s="232"/>
      <c r="BG134" s="128"/>
      <c r="BH134" s="232"/>
      <c r="BI134" s="120"/>
      <c r="BJ134" s="232"/>
      <c r="BK134" s="120"/>
      <c r="BL134" s="232"/>
      <c r="BM134" s="120"/>
      <c r="BN134" s="232"/>
      <c r="BO134" s="120"/>
      <c r="BP134" s="232"/>
      <c r="BQ134" s="299"/>
      <c r="BR134" s="124"/>
      <c r="BS134" s="454"/>
      <c r="BT134" s="299"/>
      <c r="BU134" s="454"/>
      <c r="CF134" s="160"/>
      <c r="CG134" s="160"/>
      <c r="CH134" s="160"/>
    </row>
    <row r="135" spans="2:86" x14ac:dyDescent="0.25">
      <c r="B135" s="101">
        <f>Samples!C113</f>
        <v>0</v>
      </c>
      <c r="C135" s="128"/>
      <c r="D135" s="120"/>
      <c r="E135" s="120"/>
      <c r="F135" s="120"/>
      <c r="G135" s="120"/>
      <c r="H135" s="120"/>
      <c r="I135" s="129"/>
      <c r="J135" s="121"/>
      <c r="K135" s="122"/>
      <c r="L135" s="122"/>
      <c r="M135" s="122"/>
      <c r="N135" s="136"/>
      <c r="O135" s="123"/>
      <c r="P135" s="123"/>
      <c r="Q135" s="142"/>
      <c r="R135" s="120"/>
      <c r="S135" s="120"/>
      <c r="T135" s="128"/>
      <c r="U135" s="129"/>
      <c r="V135" s="120"/>
      <c r="W135" s="120"/>
      <c r="X135" s="120"/>
      <c r="Y135" s="129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0"/>
      <c r="BA135" s="120"/>
      <c r="BB135" s="120"/>
      <c r="BC135" s="120"/>
      <c r="BD135" s="120"/>
      <c r="BE135" s="128"/>
      <c r="BF135" s="232"/>
      <c r="BG135" s="128"/>
      <c r="BH135" s="232"/>
      <c r="BI135" s="120"/>
      <c r="BJ135" s="232"/>
      <c r="BK135" s="120"/>
      <c r="BL135" s="232"/>
      <c r="BM135" s="120"/>
      <c r="BN135" s="232"/>
      <c r="BO135" s="120"/>
      <c r="BP135" s="232"/>
      <c r="BQ135" s="299"/>
      <c r="BR135" s="124"/>
      <c r="BS135" s="454"/>
      <c r="BT135" s="299"/>
      <c r="BU135" s="454"/>
      <c r="CF135" s="160"/>
      <c r="CG135" s="160"/>
      <c r="CH135" s="160"/>
    </row>
    <row r="136" spans="2:86" x14ac:dyDescent="0.25">
      <c r="B136" s="101">
        <f>Samples!C114</f>
        <v>0</v>
      </c>
      <c r="C136" s="128"/>
      <c r="D136" s="120"/>
      <c r="E136" s="120"/>
      <c r="F136" s="120"/>
      <c r="G136" s="120"/>
      <c r="H136" s="120"/>
      <c r="I136" s="129"/>
      <c r="J136" s="121"/>
      <c r="K136" s="122"/>
      <c r="L136" s="122"/>
      <c r="M136" s="122"/>
      <c r="N136" s="136"/>
      <c r="O136" s="123"/>
      <c r="P136" s="123"/>
      <c r="Q136" s="142"/>
      <c r="R136" s="120"/>
      <c r="S136" s="120"/>
      <c r="T136" s="128"/>
      <c r="U136" s="129"/>
      <c r="V136" s="120"/>
      <c r="W136" s="120"/>
      <c r="X136" s="120"/>
      <c r="Y136" s="129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0"/>
      <c r="BA136" s="120"/>
      <c r="BB136" s="120"/>
      <c r="BC136" s="120"/>
      <c r="BD136" s="120"/>
      <c r="BE136" s="128"/>
      <c r="BF136" s="232"/>
      <c r="BG136" s="128"/>
      <c r="BH136" s="232"/>
      <c r="BI136" s="120"/>
      <c r="BJ136" s="232"/>
      <c r="BK136" s="120"/>
      <c r="BL136" s="232"/>
      <c r="BM136" s="120"/>
      <c r="BN136" s="232"/>
      <c r="BO136" s="120"/>
      <c r="BP136" s="232"/>
      <c r="BQ136" s="299"/>
      <c r="BR136" s="124"/>
      <c r="BS136" s="454"/>
      <c r="BT136" s="299"/>
      <c r="BU136" s="454"/>
      <c r="CF136" s="160"/>
      <c r="CG136" s="160"/>
      <c r="CH136" s="160"/>
    </row>
    <row r="137" spans="2:86" x14ac:dyDescent="0.25">
      <c r="B137" s="101">
        <f>Samples!C115</f>
        <v>0</v>
      </c>
      <c r="C137" s="128"/>
      <c r="D137" s="120"/>
      <c r="E137" s="120"/>
      <c r="F137" s="120"/>
      <c r="G137" s="120"/>
      <c r="H137" s="120"/>
      <c r="I137" s="129"/>
      <c r="J137" s="121"/>
      <c r="K137" s="122"/>
      <c r="L137" s="122"/>
      <c r="M137" s="122"/>
      <c r="N137" s="136"/>
      <c r="O137" s="123"/>
      <c r="P137" s="123"/>
      <c r="Q137" s="142"/>
      <c r="R137" s="120"/>
      <c r="S137" s="120"/>
      <c r="T137" s="128"/>
      <c r="U137" s="129"/>
      <c r="V137" s="120"/>
      <c r="W137" s="120"/>
      <c r="X137" s="120"/>
      <c r="Y137" s="129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0"/>
      <c r="BA137" s="120"/>
      <c r="BB137" s="120"/>
      <c r="BC137" s="120"/>
      <c r="BD137" s="120"/>
      <c r="BE137" s="128"/>
      <c r="BF137" s="232"/>
      <c r="BG137" s="128"/>
      <c r="BH137" s="232"/>
      <c r="BI137" s="120"/>
      <c r="BJ137" s="232"/>
      <c r="BK137" s="120"/>
      <c r="BL137" s="232"/>
      <c r="BM137" s="120"/>
      <c r="BN137" s="232"/>
      <c r="BO137" s="120"/>
      <c r="BP137" s="232"/>
      <c r="BQ137" s="299"/>
      <c r="BR137" s="124"/>
      <c r="BS137" s="454"/>
      <c r="BT137" s="299"/>
      <c r="BU137" s="454"/>
      <c r="CF137" s="160"/>
      <c r="CG137" s="160"/>
      <c r="CH137" s="160"/>
    </row>
    <row r="138" spans="2:86" x14ac:dyDescent="0.25">
      <c r="B138" s="101">
        <f>Samples!C116</f>
        <v>0</v>
      </c>
      <c r="C138" s="128"/>
      <c r="D138" s="120"/>
      <c r="E138" s="120"/>
      <c r="F138" s="120"/>
      <c r="G138" s="120"/>
      <c r="H138" s="120"/>
      <c r="I138" s="129"/>
      <c r="J138" s="121"/>
      <c r="K138" s="122"/>
      <c r="L138" s="122"/>
      <c r="M138" s="122"/>
      <c r="N138" s="136"/>
      <c r="O138" s="123"/>
      <c r="P138" s="123"/>
      <c r="Q138" s="142"/>
      <c r="R138" s="120"/>
      <c r="S138" s="120"/>
      <c r="T138" s="128"/>
      <c r="U138" s="129"/>
      <c r="V138" s="120"/>
      <c r="W138" s="120"/>
      <c r="X138" s="120"/>
      <c r="Y138" s="129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0"/>
      <c r="BA138" s="120"/>
      <c r="BB138" s="120"/>
      <c r="BC138" s="120"/>
      <c r="BD138" s="120"/>
      <c r="BE138" s="128"/>
      <c r="BF138" s="232"/>
      <c r="BG138" s="128"/>
      <c r="BH138" s="232"/>
      <c r="BI138" s="120"/>
      <c r="BJ138" s="232"/>
      <c r="BK138" s="120"/>
      <c r="BL138" s="232"/>
      <c r="BM138" s="120"/>
      <c r="BN138" s="232"/>
      <c r="BO138" s="120"/>
      <c r="BP138" s="232"/>
      <c r="BQ138" s="299"/>
      <c r="BR138" s="124"/>
      <c r="BS138" s="454"/>
      <c r="BT138" s="299"/>
      <c r="BU138" s="454"/>
      <c r="CF138" s="160"/>
      <c r="CG138" s="160"/>
      <c r="CH138" s="160"/>
    </row>
    <row r="139" spans="2:86" x14ac:dyDescent="0.25">
      <c r="B139" s="101">
        <f>Samples!C117</f>
        <v>0</v>
      </c>
      <c r="C139" s="128"/>
      <c r="D139" s="120"/>
      <c r="E139" s="120"/>
      <c r="F139" s="120"/>
      <c r="G139" s="120"/>
      <c r="H139" s="120"/>
      <c r="I139" s="129"/>
      <c r="J139" s="121"/>
      <c r="K139" s="122"/>
      <c r="L139" s="122"/>
      <c r="M139" s="122"/>
      <c r="N139" s="136"/>
      <c r="O139" s="123"/>
      <c r="P139" s="123"/>
      <c r="Q139" s="142"/>
      <c r="R139" s="120"/>
      <c r="S139" s="120"/>
      <c r="T139" s="128"/>
      <c r="U139" s="129"/>
      <c r="V139" s="120"/>
      <c r="W139" s="120"/>
      <c r="X139" s="120"/>
      <c r="Y139" s="129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0"/>
      <c r="BA139" s="120"/>
      <c r="BB139" s="120"/>
      <c r="BC139" s="120"/>
      <c r="BD139" s="120"/>
      <c r="BE139" s="128"/>
      <c r="BF139" s="232"/>
      <c r="BG139" s="128"/>
      <c r="BH139" s="232"/>
      <c r="BI139" s="120"/>
      <c r="BJ139" s="232"/>
      <c r="BK139" s="120"/>
      <c r="BL139" s="232"/>
      <c r="BM139" s="120"/>
      <c r="BN139" s="232"/>
      <c r="BO139" s="120"/>
      <c r="BP139" s="232"/>
      <c r="BQ139" s="299"/>
      <c r="BR139" s="124"/>
      <c r="BS139" s="454"/>
      <c r="BT139" s="299"/>
      <c r="BU139" s="454"/>
      <c r="CF139" s="160"/>
      <c r="CG139" s="160"/>
      <c r="CH139" s="160"/>
    </row>
    <row r="140" spans="2:86" x14ac:dyDescent="0.25">
      <c r="B140" s="101">
        <f>Samples!C118</f>
        <v>0</v>
      </c>
      <c r="C140" s="128"/>
      <c r="D140" s="120"/>
      <c r="E140" s="120"/>
      <c r="F140" s="120"/>
      <c r="G140" s="120"/>
      <c r="H140" s="120"/>
      <c r="I140" s="129"/>
      <c r="J140" s="121"/>
      <c r="K140" s="122"/>
      <c r="L140" s="122"/>
      <c r="M140" s="122"/>
      <c r="N140" s="136"/>
      <c r="O140" s="123"/>
      <c r="P140" s="123"/>
      <c r="Q140" s="142"/>
      <c r="R140" s="120"/>
      <c r="S140" s="120"/>
      <c r="T140" s="128"/>
      <c r="U140" s="129"/>
      <c r="V140" s="120"/>
      <c r="W140" s="120"/>
      <c r="X140" s="120"/>
      <c r="Y140" s="129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  <c r="BA140" s="120"/>
      <c r="BB140" s="120"/>
      <c r="BC140" s="120"/>
      <c r="BD140" s="120"/>
      <c r="BE140" s="128"/>
      <c r="BF140" s="232"/>
      <c r="BG140" s="128"/>
      <c r="BH140" s="232"/>
      <c r="BI140" s="120"/>
      <c r="BJ140" s="232"/>
      <c r="BK140" s="120"/>
      <c r="BL140" s="232"/>
      <c r="BM140" s="120"/>
      <c r="BN140" s="232"/>
      <c r="BO140" s="120"/>
      <c r="BP140" s="232"/>
      <c r="BQ140" s="299"/>
      <c r="BR140" s="124"/>
      <c r="BS140" s="454"/>
      <c r="BT140" s="299"/>
      <c r="BU140" s="454"/>
      <c r="CF140" s="160"/>
      <c r="CG140" s="160"/>
      <c r="CH140" s="160"/>
    </row>
    <row r="141" spans="2:86" x14ac:dyDescent="0.25">
      <c r="B141" s="101">
        <f>Samples!C119</f>
        <v>0</v>
      </c>
      <c r="C141" s="128"/>
      <c r="D141" s="120"/>
      <c r="E141" s="120"/>
      <c r="F141" s="120"/>
      <c r="G141" s="120"/>
      <c r="H141" s="120"/>
      <c r="I141" s="129"/>
      <c r="J141" s="121"/>
      <c r="K141" s="122"/>
      <c r="L141" s="122"/>
      <c r="M141" s="122"/>
      <c r="N141" s="136"/>
      <c r="O141" s="123"/>
      <c r="P141" s="123"/>
      <c r="Q141" s="142"/>
      <c r="R141" s="120"/>
      <c r="S141" s="120"/>
      <c r="T141" s="128"/>
      <c r="U141" s="129"/>
      <c r="V141" s="120"/>
      <c r="W141" s="120"/>
      <c r="X141" s="120"/>
      <c r="Y141" s="129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  <c r="BA141" s="120"/>
      <c r="BB141" s="120"/>
      <c r="BC141" s="120"/>
      <c r="BD141" s="120"/>
      <c r="BE141" s="128"/>
      <c r="BF141" s="232"/>
      <c r="BG141" s="128"/>
      <c r="BH141" s="232"/>
      <c r="BI141" s="120"/>
      <c r="BJ141" s="232"/>
      <c r="BK141" s="120"/>
      <c r="BL141" s="232"/>
      <c r="BM141" s="120"/>
      <c r="BN141" s="232"/>
      <c r="BO141" s="120"/>
      <c r="BP141" s="232"/>
      <c r="BQ141" s="299"/>
      <c r="BR141" s="124"/>
      <c r="BS141" s="454"/>
      <c r="BT141" s="299"/>
      <c r="BU141" s="454"/>
      <c r="CF141" s="160"/>
      <c r="CG141" s="160"/>
      <c r="CH141" s="160"/>
    </row>
    <row r="142" spans="2:86" x14ac:dyDescent="0.25">
      <c r="B142" s="101">
        <f>Samples!C120</f>
        <v>0</v>
      </c>
      <c r="C142" s="128"/>
      <c r="D142" s="120"/>
      <c r="E142" s="120"/>
      <c r="F142" s="120"/>
      <c r="G142" s="120"/>
      <c r="H142" s="120"/>
      <c r="I142" s="129"/>
      <c r="J142" s="121"/>
      <c r="K142" s="122"/>
      <c r="L142" s="122"/>
      <c r="M142" s="122"/>
      <c r="N142" s="136"/>
      <c r="O142" s="123"/>
      <c r="P142" s="123"/>
      <c r="Q142" s="142"/>
      <c r="R142" s="120"/>
      <c r="S142" s="120"/>
      <c r="T142" s="128"/>
      <c r="U142" s="129"/>
      <c r="V142" s="120"/>
      <c r="W142" s="120"/>
      <c r="X142" s="120"/>
      <c r="Y142" s="129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0"/>
      <c r="BA142" s="120"/>
      <c r="BB142" s="120"/>
      <c r="BC142" s="120"/>
      <c r="BD142" s="120"/>
      <c r="BE142" s="128"/>
      <c r="BF142" s="232"/>
      <c r="BG142" s="128"/>
      <c r="BH142" s="232"/>
      <c r="BI142" s="120"/>
      <c r="BJ142" s="232"/>
      <c r="BK142" s="120"/>
      <c r="BL142" s="232"/>
      <c r="BM142" s="120"/>
      <c r="BN142" s="232"/>
      <c r="BO142" s="120"/>
      <c r="BP142" s="232"/>
      <c r="BQ142" s="299"/>
      <c r="BR142" s="124"/>
      <c r="BS142" s="454"/>
      <c r="BT142" s="299"/>
      <c r="BU142" s="454"/>
      <c r="CF142" s="160"/>
      <c r="CG142" s="160"/>
      <c r="CH142" s="160"/>
    </row>
    <row r="143" spans="2:86" x14ac:dyDescent="0.25">
      <c r="B143" s="101">
        <f>Samples!C121</f>
        <v>0</v>
      </c>
      <c r="C143" s="128"/>
      <c r="D143" s="120"/>
      <c r="E143" s="120"/>
      <c r="F143" s="120"/>
      <c r="G143" s="120"/>
      <c r="H143" s="120"/>
      <c r="I143" s="129"/>
      <c r="J143" s="121"/>
      <c r="K143" s="122"/>
      <c r="L143" s="122"/>
      <c r="M143" s="122"/>
      <c r="N143" s="136"/>
      <c r="O143" s="123"/>
      <c r="P143" s="123"/>
      <c r="Q143" s="142"/>
      <c r="R143" s="120"/>
      <c r="S143" s="120"/>
      <c r="T143" s="128"/>
      <c r="U143" s="129"/>
      <c r="V143" s="120"/>
      <c r="W143" s="120"/>
      <c r="X143" s="120"/>
      <c r="Y143" s="129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0"/>
      <c r="BA143" s="120"/>
      <c r="BB143" s="120"/>
      <c r="BC143" s="120"/>
      <c r="BD143" s="120"/>
      <c r="BE143" s="128"/>
      <c r="BF143" s="232"/>
      <c r="BG143" s="128"/>
      <c r="BH143" s="232"/>
      <c r="BI143" s="120"/>
      <c r="BJ143" s="232"/>
      <c r="BK143" s="120"/>
      <c r="BL143" s="232"/>
      <c r="BM143" s="120"/>
      <c r="BN143" s="232"/>
      <c r="BO143" s="120"/>
      <c r="BP143" s="232"/>
      <c r="BQ143" s="299"/>
      <c r="BR143" s="124"/>
      <c r="BS143" s="454"/>
      <c r="BT143" s="299"/>
      <c r="BU143" s="454"/>
      <c r="CF143" s="160"/>
      <c r="CG143" s="160"/>
      <c r="CH143" s="160"/>
    </row>
    <row r="144" spans="2:86" x14ac:dyDescent="0.25">
      <c r="B144" s="101">
        <f>Samples!C122</f>
        <v>0</v>
      </c>
      <c r="C144" s="128"/>
      <c r="D144" s="120"/>
      <c r="E144" s="120"/>
      <c r="F144" s="120"/>
      <c r="G144" s="120"/>
      <c r="H144" s="120"/>
      <c r="I144" s="129"/>
      <c r="J144" s="121"/>
      <c r="K144" s="122"/>
      <c r="L144" s="122"/>
      <c r="M144" s="122"/>
      <c r="N144" s="136"/>
      <c r="O144" s="123"/>
      <c r="P144" s="123"/>
      <c r="Q144" s="142"/>
      <c r="R144" s="120"/>
      <c r="S144" s="120"/>
      <c r="T144" s="128"/>
      <c r="U144" s="129"/>
      <c r="V144" s="120"/>
      <c r="W144" s="120"/>
      <c r="X144" s="120"/>
      <c r="Y144" s="129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0"/>
      <c r="BA144" s="120"/>
      <c r="BB144" s="120"/>
      <c r="BC144" s="120"/>
      <c r="BD144" s="120"/>
      <c r="BE144" s="128"/>
      <c r="BF144" s="232"/>
      <c r="BG144" s="128"/>
      <c r="BH144" s="232"/>
      <c r="BI144" s="120"/>
      <c r="BJ144" s="232"/>
      <c r="BK144" s="120"/>
      <c r="BL144" s="232"/>
      <c r="BM144" s="120"/>
      <c r="BN144" s="232"/>
      <c r="BO144" s="120"/>
      <c r="BP144" s="232"/>
      <c r="BQ144" s="299"/>
      <c r="BR144" s="124"/>
      <c r="BS144" s="454"/>
      <c r="BT144" s="299"/>
      <c r="BU144" s="454"/>
      <c r="CF144" s="160"/>
      <c r="CG144" s="160"/>
      <c r="CH144" s="160"/>
    </row>
    <row r="145" spans="2:134" x14ac:dyDescent="0.25">
      <c r="B145" s="101">
        <f>Samples!C123</f>
        <v>0</v>
      </c>
      <c r="C145" s="128"/>
      <c r="D145" s="120"/>
      <c r="E145" s="120"/>
      <c r="F145" s="120"/>
      <c r="G145" s="120"/>
      <c r="H145" s="120"/>
      <c r="I145" s="129"/>
      <c r="J145" s="121"/>
      <c r="K145" s="122"/>
      <c r="L145" s="122"/>
      <c r="M145" s="122"/>
      <c r="N145" s="136"/>
      <c r="O145" s="123"/>
      <c r="P145" s="123"/>
      <c r="Q145" s="142"/>
      <c r="R145" s="120"/>
      <c r="S145" s="120"/>
      <c r="T145" s="128"/>
      <c r="U145" s="129"/>
      <c r="V145" s="120"/>
      <c r="W145" s="120"/>
      <c r="X145" s="120"/>
      <c r="Y145" s="129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0"/>
      <c r="BA145" s="120"/>
      <c r="BB145" s="120"/>
      <c r="BC145" s="120"/>
      <c r="BD145" s="120"/>
      <c r="BE145" s="128"/>
      <c r="BF145" s="232"/>
      <c r="BG145" s="128"/>
      <c r="BH145" s="232"/>
      <c r="BI145" s="120"/>
      <c r="BJ145" s="232"/>
      <c r="BK145" s="120"/>
      <c r="BL145" s="232"/>
      <c r="BM145" s="120"/>
      <c r="BN145" s="232"/>
      <c r="BO145" s="120"/>
      <c r="BP145" s="232"/>
      <c r="BQ145" s="299"/>
      <c r="BR145" s="124"/>
      <c r="BS145" s="454"/>
      <c r="BT145" s="299"/>
      <c r="BU145" s="454"/>
      <c r="CF145" s="160"/>
      <c r="CG145" s="160"/>
      <c r="CH145" s="160"/>
    </row>
    <row r="146" spans="2:134" x14ac:dyDescent="0.25">
      <c r="B146" s="101">
        <f>Samples!C124</f>
        <v>0</v>
      </c>
      <c r="C146" s="128"/>
      <c r="D146" s="120"/>
      <c r="E146" s="120"/>
      <c r="F146" s="120"/>
      <c r="G146" s="120"/>
      <c r="H146" s="120"/>
      <c r="I146" s="129"/>
      <c r="J146" s="121"/>
      <c r="K146" s="122"/>
      <c r="L146" s="122"/>
      <c r="M146" s="122"/>
      <c r="N146" s="136"/>
      <c r="O146" s="123"/>
      <c r="P146" s="123"/>
      <c r="Q146" s="142"/>
      <c r="R146" s="120"/>
      <c r="S146" s="120"/>
      <c r="T146" s="128"/>
      <c r="U146" s="129"/>
      <c r="V146" s="120"/>
      <c r="W146" s="120"/>
      <c r="X146" s="120"/>
      <c r="Y146" s="129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0"/>
      <c r="BA146" s="120"/>
      <c r="BB146" s="120"/>
      <c r="BC146" s="120"/>
      <c r="BD146" s="120"/>
      <c r="BE146" s="128"/>
      <c r="BF146" s="232"/>
      <c r="BG146" s="128"/>
      <c r="BH146" s="232"/>
      <c r="BI146" s="120"/>
      <c r="BJ146" s="232"/>
      <c r="BK146" s="120"/>
      <c r="BL146" s="232"/>
      <c r="BM146" s="120"/>
      <c r="BN146" s="232"/>
      <c r="BO146" s="120"/>
      <c r="BP146" s="232"/>
      <c r="BQ146" s="299"/>
      <c r="BR146" s="124"/>
      <c r="BS146" s="454"/>
      <c r="BT146" s="299"/>
      <c r="BU146" s="454"/>
      <c r="CF146" s="160"/>
      <c r="CG146" s="160"/>
      <c r="CH146" s="160"/>
    </row>
    <row r="147" spans="2:134" x14ac:dyDescent="0.25">
      <c r="B147" s="101">
        <f>Samples!C125</f>
        <v>0</v>
      </c>
      <c r="C147" s="128"/>
      <c r="D147" s="120"/>
      <c r="E147" s="120"/>
      <c r="F147" s="120"/>
      <c r="G147" s="120"/>
      <c r="H147" s="120"/>
      <c r="I147" s="129"/>
      <c r="J147" s="121"/>
      <c r="K147" s="122"/>
      <c r="L147" s="122"/>
      <c r="M147" s="122"/>
      <c r="N147" s="136"/>
      <c r="O147" s="123"/>
      <c r="P147" s="123"/>
      <c r="Q147" s="142"/>
      <c r="R147" s="120"/>
      <c r="S147" s="120"/>
      <c r="T147" s="128"/>
      <c r="U147" s="129"/>
      <c r="V147" s="120"/>
      <c r="W147" s="120"/>
      <c r="X147" s="120"/>
      <c r="Y147" s="129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  <c r="BA147" s="120"/>
      <c r="BB147" s="120"/>
      <c r="BC147" s="120"/>
      <c r="BD147" s="120"/>
      <c r="BE147" s="128"/>
      <c r="BF147" s="232"/>
      <c r="BG147" s="128"/>
      <c r="BH147" s="232"/>
      <c r="BI147" s="120"/>
      <c r="BJ147" s="232"/>
      <c r="BK147" s="120"/>
      <c r="BL147" s="232"/>
      <c r="BM147" s="120"/>
      <c r="BN147" s="232"/>
      <c r="BO147" s="120"/>
      <c r="BP147" s="232"/>
      <c r="BQ147" s="299"/>
      <c r="BR147" s="124"/>
      <c r="BS147" s="454"/>
      <c r="BT147" s="299"/>
      <c r="BU147" s="454"/>
      <c r="CF147" s="160"/>
      <c r="CG147" s="160"/>
      <c r="CH147" s="160"/>
    </row>
    <row r="148" spans="2:134" x14ac:dyDescent="0.25">
      <c r="B148" s="101">
        <f>Samples!C126</f>
        <v>0</v>
      </c>
      <c r="C148" s="128"/>
      <c r="D148" s="120"/>
      <c r="E148" s="120"/>
      <c r="F148" s="120"/>
      <c r="G148" s="120"/>
      <c r="H148" s="120"/>
      <c r="I148" s="129"/>
      <c r="J148" s="121"/>
      <c r="K148" s="122"/>
      <c r="L148" s="122"/>
      <c r="M148" s="122"/>
      <c r="N148" s="136"/>
      <c r="O148" s="123"/>
      <c r="P148" s="123"/>
      <c r="Q148" s="142"/>
      <c r="R148" s="120"/>
      <c r="S148" s="120"/>
      <c r="T148" s="128"/>
      <c r="U148" s="129"/>
      <c r="V148" s="120"/>
      <c r="W148" s="120"/>
      <c r="X148" s="120"/>
      <c r="Y148" s="129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  <c r="BA148" s="120"/>
      <c r="BB148" s="120"/>
      <c r="BC148" s="120"/>
      <c r="BD148" s="120"/>
      <c r="BE148" s="128"/>
      <c r="BF148" s="232"/>
      <c r="BG148" s="128"/>
      <c r="BH148" s="232"/>
      <c r="BI148" s="120"/>
      <c r="BJ148" s="232"/>
      <c r="BK148" s="120"/>
      <c r="BL148" s="232"/>
      <c r="BM148" s="120"/>
      <c r="BN148" s="232"/>
      <c r="BO148" s="120"/>
      <c r="BP148" s="232"/>
      <c r="BQ148" s="299"/>
      <c r="BR148" s="124"/>
      <c r="BS148" s="454"/>
      <c r="BT148" s="299"/>
      <c r="BU148" s="454"/>
      <c r="CF148" s="160"/>
      <c r="CG148" s="160"/>
      <c r="CH148" s="160"/>
    </row>
    <row r="149" spans="2:134" x14ac:dyDescent="0.25">
      <c r="B149" s="101">
        <f>Samples!C127</f>
        <v>0</v>
      </c>
      <c r="C149" s="128"/>
      <c r="D149" s="120"/>
      <c r="E149" s="120"/>
      <c r="F149" s="120"/>
      <c r="G149" s="120"/>
      <c r="H149" s="120"/>
      <c r="I149" s="129"/>
      <c r="J149" s="121"/>
      <c r="K149" s="122"/>
      <c r="L149" s="122"/>
      <c r="M149" s="122"/>
      <c r="N149" s="136"/>
      <c r="O149" s="123"/>
      <c r="P149" s="123"/>
      <c r="Q149" s="142"/>
      <c r="R149" s="120"/>
      <c r="S149" s="120"/>
      <c r="T149" s="128"/>
      <c r="U149" s="129"/>
      <c r="V149" s="120"/>
      <c r="W149" s="120"/>
      <c r="X149" s="120"/>
      <c r="Y149" s="129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  <c r="BA149" s="120"/>
      <c r="BB149" s="120"/>
      <c r="BC149" s="120"/>
      <c r="BD149" s="120"/>
      <c r="BE149" s="128"/>
      <c r="BF149" s="232"/>
      <c r="BG149" s="128"/>
      <c r="BH149" s="232"/>
      <c r="BI149" s="120"/>
      <c r="BJ149" s="232"/>
      <c r="BK149" s="120"/>
      <c r="BL149" s="232"/>
      <c r="BM149" s="120"/>
      <c r="BN149" s="232"/>
      <c r="BO149" s="120"/>
      <c r="BP149" s="232"/>
      <c r="BQ149" s="299"/>
      <c r="BR149" s="124"/>
      <c r="BS149" s="454"/>
      <c r="BT149" s="299"/>
      <c r="BU149" s="454"/>
      <c r="CF149" s="160"/>
      <c r="CG149" s="160"/>
      <c r="CH149" s="160"/>
    </row>
    <row r="150" spans="2:134" x14ac:dyDescent="0.25">
      <c r="B150" s="101">
        <f>Samples!C128</f>
        <v>0</v>
      </c>
      <c r="C150" s="128"/>
      <c r="D150" s="120"/>
      <c r="E150" s="120"/>
      <c r="F150" s="120"/>
      <c r="G150" s="120"/>
      <c r="H150" s="120"/>
      <c r="I150" s="129"/>
      <c r="J150" s="121"/>
      <c r="K150" s="122"/>
      <c r="L150" s="122"/>
      <c r="M150" s="122"/>
      <c r="N150" s="136"/>
      <c r="O150" s="123"/>
      <c r="P150" s="123"/>
      <c r="Q150" s="142"/>
      <c r="R150" s="120"/>
      <c r="S150" s="120"/>
      <c r="T150" s="128"/>
      <c r="U150" s="129"/>
      <c r="V150" s="120"/>
      <c r="W150" s="120"/>
      <c r="X150" s="120"/>
      <c r="Y150" s="129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  <c r="BA150" s="120"/>
      <c r="BB150" s="120"/>
      <c r="BC150" s="120"/>
      <c r="BD150" s="120"/>
      <c r="BE150" s="128"/>
      <c r="BF150" s="232"/>
      <c r="BG150" s="128"/>
      <c r="BH150" s="232"/>
      <c r="BI150" s="120"/>
      <c r="BJ150" s="232"/>
      <c r="BK150" s="120"/>
      <c r="BL150" s="232"/>
      <c r="BM150" s="120"/>
      <c r="BN150" s="232"/>
      <c r="BO150" s="120"/>
      <c r="BP150" s="232"/>
      <c r="BQ150" s="299"/>
      <c r="BR150" s="124"/>
      <c r="BS150" s="454"/>
      <c r="BT150" s="299"/>
      <c r="BU150" s="454"/>
      <c r="CF150" s="160"/>
      <c r="CG150" s="160"/>
      <c r="CH150" s="160"/>
    </row>
    <row r="151" spans="2:134" x14ac:dyDescent="0.25">
      <c r="B151" s="101">
        <f>Samples!C129</f>
        <v>0</v>
      </c>
      <c r="C151" s="128"/>
      <c r="D151" s="120"/>
      <c r="E151" s="120"/>
      <c r="F151" s="120"/>
      <c r="G151" s="120"/>
      <c r="H151" s="120"/>
      <c r="I151" s="129"/>
      <c r="J151" s="121"/>
      <c r="K151" s="122"/>
      <c r="L151" s="122"/>
      <c r="M151" s="122"/>
      <c r="N151" s="136"/>
      <c r="O151" s="123"/>
      <c r="P151" s="123"/>
      <c r="Q151" s="142"/>
      <c r="R151" s="120"/>
      <c r="S151" s="120"/>
      <c r="T151" s="128"/>
      <c r="U151" s="129"/>
      <c r="V151" s="120"/>
      <c r="W151" s="120"/>
      <c r="X151" s="120"/>
      <c r="Y151" s="129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  <c r="BA151" s="120"/>
      <c r="BB151" s="120"/>
      <c r="BC151" s="120"/>
      <c r="BD151" s="120"/>
      <c r="BE151" s="128"/>
      <c r="BF151" s="232"/>
      <c r="BG151" s="128"/>
      <c r="BH151" s="232"/>
      <c r="BI151" s="120"/>
      <c r="BJ151" s="232"/>
      <c r="BK151" s="120"/>
      <c r="BL151" s="232"/>
      <c r="BM151" s="120"/>
      <c r="BN151" s="232"/>
      <c r="BO151" s="120"/>
      <c r="BP151" s="232"/>
      <c r="BQ151" s="299"/>
      <c r="BR151" s="124"/>
      <c r="BS151" s="454"/>
      <c r="BT151" s="299"/>
      <c r="BU151" s="454"/>
      <c r="CF151" s="160"/>
      <c r="CG151" s="160"/>
      <c r="CH151" s="160"/>
    </row>
    <row r="152" spans="2:134" x14ac:dyDescent="0.25">
      <c r="B152" s="101">
        <f>Samples!C130</f>
        <v>0</v>
      </c>
      <c r="C152" s="128"/>
      <c r="D152" s="120"/>
      <c r="E152" s="120"/>
      <c r="F152" s="120"/>
      <c r="G152" s="120"/>
      <c r="H152" s="120"/>
      <c r="I152" s="129"/>
      <c r="J152" s="121"/>
      <c r="K152" s="122"/>
      <c r="L152" s="122"/>
      <c r="M152" s="122"/>
      <c r="N152" s="136"/>
      <c r="O152" s="123"/>
      <c r="P152" s="123"/>
      <c r="Q152" s="142"/>
      <c r="R152" s="120"/>
      <c r="S152" s="120"/>
      <c r="T152" s="128"/>
      <c r="U152" s="129"/>
      <c r="V152" s="120"/>
      <c r="W152" s="120"/>
      <c r="X152" s="120"/>
      <c r="Y152" s="129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  <c r="BA152" s="120"/>
      <c r="BB152" s="120"/>
      <c r="BC152" s="120"/>
      <c r="BD152" s="120"/>
      <c r="BE152" s="128"/>
      <c r="BF152" s="232"/>
      <c r="BG152" s="128"/>
      <c r="BH152" s="232"/>
      <c r="BI152" s="120"/>
      <c r="BJ152" s="232"/>
      <c r="BK152" s="120"/>
      <c r="BL152" s="232"/>
      <c r="BM152" s="120"/>
      <c r="BN152" s="232"/>
      <c r="BO152" s="120"/>
      <c r="BP152" s="232"/>
      <c r="BQ152" s="299"/>
      <c r="BR152" s="124"/>
      <c r="BS152" s="454"/>
      <c r="BT152" s="299"/>
      <c r="BU152" s="454"/>
      <c r="CF152" s="160"/>
      <c r="CG152" s="160"/>
      <c r="CH152" s="160"/>
    </row>
    <row r="153" spans="2:134" x14ac:dyDescent="0.25">
      <c r="B153" s="101">
        <f>Samples!C131</f>
        <v>0</v>
      </c>
      <c r="C153" s="128"/>
      <c r="D153" s="120"/>
      <c r="E153" s="120"/>
      <c r="F153" s="120"/>
      <c r="G153" s="120"/>
      <c r="H153" s="120"/>
      <c r="I153" s="129"/>
      <c r="J153" s="121"/>
      <c r="K153" s="122"/>
      <c r="L153" s="122"/>
      <c r="M153" s="122"/>
      <c r="N153" s="136"/>
      <c r="O153" s="123"/>
      <c r="P153" s="123"/>
      <c r="Q153" s="142"/>
      <c r="R153" s="120"/>
      <c r="S153" s="120"/>
      <c r="T153" s="128"/>
      <c r="U153" s="129"/>
      <c r="V153" s="120"/>
      <c r="W153" s="120"/>
      <c r="X153" s="120"/>
      <c r="Y153" s="129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  <c r="BA153" s="120"/>
      <c r="BB153" s="120"/>
      <c r="BC153" s="120"/>
      <c r="BD153" s="120"/>
      <c r="BE153" s="128"/>
      <c r="BF153" s="232"/>
      <c r="BG153" s="128"/>
      <c r="BH153" s="232"/>
      <c r="BI153" s="120"/>
      <c r="BJ153" s="232"/>
      <c r="BK153" s="120"/>
      <c r="BL153" s="232"/>
      <c r="BM153" s="120"/>
      <c r="BN153" s="232"/>
      <c r="BO153" s="120"/>
      <c r="BP153" s="232"/>
      <c r="BQ153" s="299"/>
      <c r="BR153" s="124"/>
      <c r="BS153" s="454"/>
      <c r="BT153" s="299"/>
      <c r="BU153" s="454"/>
      <c r="CF153" s="160"/>
      <c r="CG153" s="160"/>
      <c r="CH153" s="160"/>
    </row>
    <row r="154" spans="2:134" x14ac:dyDescent="0.25">
      <c r="B154" s="101">
        <f>Samples!C132</f>
        <v>0</v>
      </c>
      <c r="C154" s="128"/>
      <c r="D154" s="120"/>
      <c r="E154" s="120"/>
      <c r="F154" s="120"/>
      <c r="G154" s="120"/>
      <c r="H154" s="120"/>
      <c r="I154" s="129"/>
      <c r="J154" s="121"/>
      <c r="K154" s="122"/>
      <c r="L154" s="122"/>
      <c r="M154" s="122"/>
      <c r="N154" s="136"/>
      <c r="O154" s="123"/>
      <c r="P154" s="123"/>
      <c r="Q154" s="142"/>
      <c r="R154" s="120"/>
      <c r="S154" s="120"/>
      <c r="T154" s="128"/>
      <c r="U154" s="129"/>
      <c r="V154" s="120"/>
      <c r="W154" s="120"/>
      <c r="X154" s="120"/>
      <c r="Y154" s="129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  <c r="BA154" s="120"/>
      <c r="BB154" s="120"/>
      <c r="BC154" s="120"/>
      <c r="BD154" s="120"/>
      <c r="BE154" s="128"/>
      <c r="BF154" s="232"/>
      <c r="BG154" s="128"/>
      <c r="BH154" s="232"/>
      <c r="BI154" s="120"/>
      <c r="BJ154" s="232"/>
      <c r="BK154" s="120"/>
      <c r="BL154" s="232"/>
      <c r="BM154" s="120"/>
      <c r="BN154" s="232"/>
      <c r="BO154" s="120"/>
      <c r="BP154" s="232"/>
      <c r="BQ154" s="299"/>
      <c r="BR154" s="124"/>
      <c r="BS154" s="454"/>
      <c r="BT154" s="299"/>
      <c r="BU154" s="454"/>
      <c r="CF154" s="160"/>
      <c r="CG154" s="160"/>
      <c r="CH154" s="160"/>
    </row>
    <row r="155" spans="2:134" x14ac:dyDescent="0.25">
      <c r="B155" s="101">
        <f>Samples!C133</f>
        <v>0</v>
      </c>
      <c r="C155" s="128"/>
      <c r="D155" s="120"/>
      <c r="E155" s="120"/>
      <c r="F155" s="120"/>
      <c r="G155" s="120"/>
      <c r="H155" s="120"/>
      <c r="I155" s="129"/>
      <c r="J155" s="121"/>
      <c r="K155" s="122"/>
      <c r="L155" s="122"/>
      <c r="M155" s="122"/>
      <c r="N155" s="136"/>
      <c r="O155" s="123"/>
      <c r="P155" s="123"/>
      <c r="Q155" s="142"/>
      <c r="R155" s="120"/>
      <c r="S155" s="120"/>
      <c r="T155" s="128"/>
      <c r="U155" s="129"/>
      <c r="V155" s="120"/>
      <c r="W155" s="120"/>
      <c r="X155" s="120"/>
      <c r="Y155" s="129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  <c r="BA155" s="120"/>
      <c r="BB155" s="120"/>
      <c r="BC155" s="120"/>
      <c r="BD155" s="120"/>
      <c r="BE155" s="128"/>
      <c r="BF155" s="232"/>
      <c r="BG155" s="128"/>
      <c r="BH155" s="232"/>
      <c r="BI155" s="120"/>
      <c r="BJ155" s="232"/>
      <c r="BK155" s="120"/>
      <c r="BL155" s="232"/>
      <c r="BM155" s="120"/>
      <c r="BN155" s="232"/>
      <c r="BO155" s="120"/>
      <c r="BP155" s="232"/>
      <c r="BQ155" s="299"/>
      <c r="BR155" s="124"/>
      <c r="BS155" s="454"/>
      <c r="BT155" s="299"/>
      <c r="BU155" s="454"/>
      <c r="CF155" s="160"/>
      <c r="CG155" s="160"/>
      <c r="CH155" s="160"/>
      <c r="EA155" s="148" t="s">
        <v>212</v>
      </c>
      <c r="EB155" s="148" t="s">
        <v>192</v>
      </c>
      <c r="EC155" s="148" t="s">
        <v>103</v>
      </c>
      <c r="ED155" s="167" t="s">
        <v>18</v>
      </c>
    </row>
    <row r="156" spans="2:134" x14ac:dyDescent="0.25">
      <c r="B156" s="101">
        <f>Samples!C134</f>
        <v>0</v>
      </c>
      <c r="C156" s="128"/>
      <c r="D156" s="120"/>
      <c r="E156" s="120"/>
      <c r="F156" s="120"/>
      <c r="G156" s="120"/>
      <c r="H156" s="120"/>
      <c r="I156" s="129"/>
      <c r="J156" s="121"/>
      <c r="K156" s="122"/>
      <c r="L156" s="122"/>
      <c r="M156" s="122"/>
      <c r="N156" s="136"/>
      <c r="O156" s="123"/>
      <c r="P156" s="123"/>
      <c r="Q156" s="142"/>
      <c r="R156" s="120"/>
      <c r="S156" s="120"/>
      <c r="T156" s="128"/>
      <c r="U156" s="129"/>
      <c r="V156" s="120"/>
      <c r="W156" s="120"/>
      <c r="X156" s="120"/>
      <c r="Y156" s="129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  <c r="BA156" s="120"/>
      <c r="BB156" s="120"/>
      <c r="BC156" s="120"/>
      <c r="BD156" s="120"/>
      <c r="BE156" s="128"/>
      <c r="BF156" s="232"/>
      <c r="BG156" s="128"/>
      <c r="BH156" s="232"/>
      <c r="BI156" s="120"/>
      <c r="BJ156" s="232"/>
      <c r="BK156" s="120"/>
      <c r="BL156" s="232"/>
      <c r="BM156" s="120"/>
      <c r="BN156" s="232"/>
      <c r="BO156" s="120"/>
      <c r="BP156" s="232"/>
      <c r="BQ156" s="299"/>
      <c r="BR156" s="124"/>
      <c r="BS156" s="454"/>
      <c r="BT156" s="299"/>
      <c r="BU156" s="454"/>
      <c r="CF156" s="160"/>
      <c r="CG156" s="160"/>
      <c r="CH156" s="160"/>
      <c r="EA156" s="148">
        <f>EC156</f>
        <v>0</v>
      </c>
      <c r="EB156" s="148">
        <f t="shared" ref="EB156:EB187" si="13">IFERROR(_xlfn.STDEV.S(EE156:ABD156)/SQRT(delCount),0)</f>
        <v>0</v>
      </c>
      <c r="EC156" s="148">
        <f t="shared" ref="EC156:EC187" si="14">IFERROR(SUM(EE156:ABD156)/delCount,0)</f>
        <v>0</v>
      </c>
      <c r="ED156" s="167">
        <v>1</v>
      </c>
    </row>
    <row r="157" spans="2:134" x14ac:dyDescent="0.25">
      <c r="B157" s="101">
        <f>Samples!C135</f>
        <v>0</v>
      </c>
      <c r="C157" s="128"/>
      <c r="D157" s="120"/>
      <c r="E157" s="120"/>
      <c r="F157" s="120"/>
      <c r="G157" s="120"/>
      <c r="H157" s="120"/>
      <c r="I157" s="129"/>
      <c r="J157" s="121"/>
      <c r="K157" s="122"/>
      <c r="L157" s="122"/>
      <c r="M157" s="122"/>
      <c r="N157" s="136"/>
      <c r="O157" s="123"/>
      <c r="P157" s="123"/>
      <c r="Q157" s="142"/>
      <c r="R157" s="120"/>
      <c r="S157" s="120"/>
      <c r="T157" s="128"/>
      <c r="U157" s="129"/>
      <c r="V157" s="120"/>
      <c r="W157" s="120"/>
      <c r="X157" s="120"/>
      <c r="Y157" s="129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  <c r="BA157" s="120"/>
      <c r="BB157" s="120"/>
      <c r="BC157" s="120"/>
      <c r="BD157" s="120"/>
      <c r="BE157" s="128"/>
      <c r="BF157" s="232"/>
      <c r="BG157" s="128"/>
      <c r="BH157" s="232"/>
      <c r="BI157" s="120"/>
      <c r="BJ157" s="232"/>
      <c r="BK157" s="120"/>
      <c r="BL157" s="232"/>
      <c r="BM157" s="120"/>
      <c r="BN157" s="232"/>
      <c r="BO157" s="120"/>
      <c r="BP157" s="232"/>
      <c r="BQ157" s="299"/>
      <c r="BR157" s="124"/>
      <c r="BS157" s="454"/>
      <c r="BT157" s="299"/>
      <c r="BU157" s="454"/>
      <c r="CF157" s="160"/>
      <c r="CG157" s="160"/>
      <c r="CH157" s="160"/>
      <c r="EA157" s="148">
        <f>IF(EA156&lt;1,EC157+EA156,"")</f>
        <v>0</v>
      </c>
      <c r="EB157" s="148">
        <f t="shared" si="13"/>
        <v>0</v>
      </c>
      <c r="EC157" s="148">
        <f t="shared" si="14"/>
        <v>0</v>
      </c>
      <c r="ED157" s="167">
        <v>2</v>
      </c>
    </row>
    <row r="158" spans="2:134" x14ac:dyDescent="0.25">
      <c r="B158" s="101">
        <f>Samples!C136</f>
        <v>0</v>
      </c>
      <c r="C158" s="128"/>
      <c r="D158" s="120"/>
      <c r="E158" s="120"/>
      <c r="F158" s="120"/>
      <c r="G158" s="120"/>
      <c r="H158" s="120"/>
      <c r="I158" s="129"/>
      <c r="J158" s="121"/>
      <c r="K158" s="122"/>
      <c r="L158" s="122"/>
      <c r="M158" s="122"/>
      <c r="N158" s="136"/>
      <c r="O158" s="123"/>
      <c r="P158" s="123"/>
      <c r="Q158" s="142"/>
      <c r="R158" s="120"/>
      <c r="S158" s="120"/>
      <c r="T158" s="128"/>
      <c r="U158" s="129"/>
      <c r="V158" s="120"/>
      <c r="W158" s="120"/>
      <c r="X158" s="120"/>
      <c r="Y158" s="129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  <c r="BA158" s="120"/>
      <c r="BB158" s="120"/>
      <c r="BC158" s="120"/>
      <c r="BD158" s="120"/>
      <c r="BE158" s="128"/>
      <c r="BF158" s="232"/>
      <c r="BG158" s="128"/>
      <c r="BH158" s="232"/>
      <c r="BI158" s="120"/>
      <c r="BJ158" s="232"/>
      <c r="BK158" s="120"/>
      <c r="BL158" s="232"/>
      <c r="BM158" s="120"/>
      <c r="BN158" s="232"/>
      <c r="BO158" s="120"/>
      <c r="BP158" s="232"/>
      <c r="BQ158" s="299"/>
      <c r="BR158" s="124"/>
      <c r="BS158" s="454"/>
      <c r="BT158" s="299"/>
      <c r="BU158" s="454"/>
      <c r="CF158" s="160"/>
      <c r="CG158" s="160"/>
      <c r="CH158" s="160"/>
      <c r="EA158" s="148">
        <f>IF(EA157&lt;1,EC158+EA157,"")</f>
        <v>0</v>
      </c>
      <c r="EB158" s="148">
        <f t="shared" si="13"/>
        <v>0</v>
      </c>
      <c r="EC158" s="148">
        <f t="shared" si="14"/>
        <v>0</v>
      </c>
      <c r="ED158" s="167">
        <v>3</v>
      </c>
    </row>
    <row r="159" spans="2:134" x14ac:dyDescent="0.25">
      <c r="B159" s="101">
        <f>Samples!C137</f>
        <v>0</v>
      </c>
      <c r="C159" s="128"/>
      <c r="D159" s="120"/>
      <c r="E159" s="120"/>
      <c r="F159" s="120"/>
      <c r="G159" s="120"/>
      <c r="H159" s="120"/>
      <c r="I159" s="129"/>
      <c r="J159" s="121"/>
      <c r="K159" s="122"/>
      <c r="L159" s="122"/>
      <c r="M159" s="122"/>
      <c r="N159" s="136"/>
      <c r="O159" s="123"/>
      <c r="P159" s="123"/>
      <c r="Q159" s="142"/>
      <c r="R159" s="120"/>
      <c r="S159" s="120"/>
      <c r="T159" s="128"/>
      <c r="U159" s="129"/>
      <c r="V159" s="120"/>
      <c r="W159" s="120"/>
      <c r="X159" s="120"/>
      <c r="Y159" s="129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  <c r="BA159" s="120"/>
      <c r="BB159" s="120"/>
      <c r="BC159" s="120"/>
      <c r="BD159" s="120"/>
      <c r="BE159" s="128"/>
      <c r="BF159" s="232"/>
      <c r="BG159" s="128"/>
      <c r="BH159" s="232"/>
      <c r="BI159" s="120"/>
      <c r="BJ159" s="232"/>
      <c r="BK159" s="120"/>
      <c r="BL159" s="232"/>
      <c r="BM159" s="120"/>
      <c r="BN159" s="232"/>
      <c r="BO159" s="120"/>
      <c r="BP159" s="232"/>
      <c r="BQ159" s="299"/>
      <c r="BR159" s="124"/>
      <c r="BS159" s="454"/>
      <c r="BT159" s="299"/>
      <c r="BU159" s="454"/>
      <c r="CF159" s="160"/>
      <c r="CG159" s="160"/>
      <c r="CH159" s="160"/>
      <c r="EA159" s="148">
        <f t="shared" ref="EA159:EA222" si="15">IF(EA158&lt;1,EC159+EA158,"")</f>
        <v>0</v>
      </c>
      <c r="EB159" s="148">
        <f t="shared" si="13"/>
        <v>0</v>
      </c>
      <c r="EC159" s="148">
        <f t="shared" si="14"/>
        <v>0</v>
      </c>
      <c r="ED159" s="167">
        <v>4</v>
      </c>
    </row>
    <row r="160" spans="2:134" x14ac:dyDescent="0.25">
      <c r="B160" s="101">
        <f>Samples!C138</f>
        <v>0</v>
      </c>
      <c r="C160" s="128"/>
      <c r="D160" s="120"/>
      <c r="E160" s="120"/>
      <c r="F160" s="120"/>
      <c r="G160" s="120"/>
      <c r="H160" s="120"/>
      <c r="I160" s="129"/>
      <c r="J160" s="121"/>
      <c r="K160" s="122"/>
      <c r="L160" s="122"/>
      <c r="M160" s="122"/>
      <c r="N160" s="136"/>
      <c r="O160" s="123"/>
      <c r="P160" s="123"/>
      <c r="Q160" s="142"/>
      <c r="R160" s="120"/>
      <c r="S160" s="120"/>
      <c r="T160" s="128"/>
      <c r="U160" s="129"/>
      <c r="V160" s="120"/>
      <c r="W160" s="120"/>
      <c r="X160" s="120"/>
      <c r="Y160" s="129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  <c r="BA160" s="120"/>
      <c r="BB160" s="120"/>
      <c r="BC160" s="120"/>
      <c r="BD160" s="120"/>
      <c r="BE160" s="128"/>
      <c r="BF160" s="232"/>
      <c r="BG160" s="128"/>
      <c r="BH160" s="232"/>
      <c r="BI160" s="120"/>
      <c r="BJ160" s="232"/>
      <c r="BK160" s="120"/>
      <c r="BL160" s="232"/>
      <c r="BM160" s="120"/>
      <c r="BN160" s="232"/>
      <c r="BO160" s="120"/>
      <c r="BP160" s="232"/>
      <c r="BQ160" s="299"/>
      <c r="BR160" s="124"/>
      <c r="BS160" s="454"/>
      <c r="BT160" s="299"/>
      <c r="BU160" s="454"/>
      <c r="CF160" s="160"/>
      <c r="CG160" s="160"/>
      <c r="CH160" s="160"/>
      <c r="EA160" s="148">
        <f t="shared" si="15"/>
        <v>0</v>
      </c>
      <c r="EB160" s="148">
        <f t="shared" si="13"/>
        <v>0</v>
      </c>
      <c r="EC160" s="148">
        <f t="shared" si="14"/>
        <v>0</v>
      </c>
      <c r="ED160" s="167">
        <v>5</v>
      </c>
    </row>
    <row r="161" spans="2:134" x14ac:dyDescent="0.25">
      <c r="B161" s="101">
        <f>Samples!C139</f>
        <v>0</v>
      </c>
      <c r="C161" s="128"/>
      <c r="D161" s="120"/>
      <c r="E161" s="120"/>
      <c r="F161" s="120"/>
      <c r="G161" s="120"/>
      <c r="H161" s="120"/>
      <c r="I161" s="129"/>
      <c r="J161" s="121"/>
      <c r="K161" s="122"/>
      <c r="L161" s="122"/>
      <c r="M161" s="122"/>
      <c r="N161" s="136"/>
      <c r="O161" s="123"/>
      <c r="P161" s="123"/>
      <c r="Q161" s="142"/>
      <c r="R161" s="120"/>
      <c r="S161" s="120"/>
      <c r="T161" s="128"/>
      <c r="U161" s="129"/>
      <c r="V161" s="120"/>
      <c r="W161" s="120"/>
      <c r="X161" s="120"/>
      <c r="Y161" s="129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  <c r="BA161" s="120"/>
      <c r="BB161" s="120"/>
      <c r="BC161" s="120"/>
      <c r="BD161" s="120"/>
      <c r="BE161" s="128"/>
      <c r="BF161" s="232"/>
      <c r="BG161" s="128"/>
      <c r="BH161" s="232"/>
      <c r="BI161" s="120"/>
      <c r="BJ161" s="232"/>
      <c r="BK161" s="120"/>
      <c r="BL161" s="232"/>
      <c r="BM161" s="120"/>
      <c r="BN161" s="232"/>
      <c r="BO161" s="120"/>
      <c r="BP161" s="232"/>
      <c r="BQ161" s="299"/>
      <c r="BR161" s="124"/>
      <c r="BS161" s="454"/>
      <c r="BT161" s="299"/>
      <c r="BU161" s="454"/>
      <c r="CF161" s="160"/>
      <c r="CG161" s="160"/>
      <c r="CH161" s="160"/>
      <c r="EA161" s="148">
        <f t="shared" si="15"/>
        <v>0</v>
      </c>
      <c r="EB161" s="148">
        <f t="shared" si="13"/>
        <v>0</v>
      </c>
      <c r="EC161" s="148">
        <f t="shared" si="14"/>
        <v>0</v>
      </c>
      <c r="ED161" s="167">
        <v>6</v>
      </c>
    </row>
    <row r="162" spans="2:134" x14ac:dyDescent="0.25">
      <c r="B162" s="101">
        <f>Samples!C140</f>
        <v>0</v>
      </c>
      <c r="C162" s="128"/>
      <c r="D162" s="120"/>
      <c r="E162" s="120"/>
      <c r="F162" s="120"/>
      <c r="G162" s="120"/>
      <c r="H162" s="120"/>
      <c r="I162" s="129"/>
      <c r="J162" s="121"/>
      <c r="K162" s="122"/>
      <c r="L162" s="122"/>
      <c r="M162" s="122"/>
      <c r="N162" s="136"/>
      <c r="O162" s="123"/>
      <c r="P162" s="123"/>
      <c r="Q162" s="142"/>
      <c r="R162" s="120"/>
      <c r="S162" s="120"/>
      <c r="T162" s="128"/>
      <c r="U162" s="129"/>
      <c r="V162" s="120"/>
      <c r="W162" s="120"/>
      <c r="X162" s="120"/>
      <c r="Y162" s="129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  <c r="BA162" s="120"/>
      <c r="BB162" s="120"/>
      <c r="BC162" s="120"/>
      <c r="BD162" s="120"/>
      <c r="BE162" s="128"/>
      <c r="BF162" s="232"/>
      <c r="BG162" s="128"/>
      <c r="BH162" s="232"/>
      <c r="BI162" s="120"/>
      <c r="BJ162" s="232"/>
      <c r="BK162" s="120"/>
      <c r="BL162" s="232"/>
      <c r="BM162" s="120"/>
      <c r="BN162" s="232"/>
      <c r="BO162" s="120"/>
      <c r="BP162" s="232"/>
      <c r="BQ162" s="299"/>
      <c r="BR162" s="124"/>
      <c r="BS162" s="454"/>
      <c r="BT162" s="299"/>
      <c r="BU162" s="454"/>
      <c r="CF162" s="160"/>
      <c r="CG162" s="160"/>
      <c r="CH162" s="160"/>
      <c r="EA162" s="148">
        <f t="shared" si="15"/>
        <v>0</v>
      </c>
      <c r="EB162" s="148">
        <f t="shared" si="13"/>
        <v>0</v>
      </c>
      <c r="EC162" s="148">
        <f t="shared" si="14"/>
        <v>0</v>
      </c>
      <c r="ED162" s="167">
        <v>7</v>
      </c>
    </row>
    <row r="163" spans="2:134" x14ac:dyDescent="0.25">
      <c r="B163" s="101">
        <f>Samples!C141</f>
        <v>0</v>
      </c>
      <c r="C163" s="128"/>
      <c r="D163" s="120"/>
      <c r="E163" s="120"/>
      <c r="F163" s="120"/>
      <c r="G163" s="120"/>
      <c r="H163" s="120"/>
      <c r="I163" s="129"/>
      <c r="J163" s="121"/>
      <c r="K163" s="122"/>
      <c r="L163" s="122"/>
      <c r="M163" s="122"/>
      <c r="N163" s="136"/>
      <c r="O163" s="123"/>
      <c r="P163" s="123"/>
      <c r="Q163" s="142"/>
      <c r="R163" s="120"/>
      <c r="S163" s="120"/>
      <c r="T163" s="128"/>
      <c r="U163" s="129"/>
      <c r="V163" s="120"/>
      <c r="W163" s="120"/>
      <c r="X163" s="120"/>
      <c r="Y163" s="129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  <c r="BA163" s="120"/>
      <c r="BB163" s="120"/>
      <c r="BC163" s="120"/>
      <c r="BD163" s="120"/>
      <c r="BE163" s="128"/>
      <c r="BF163" s="232"/>
      <c r="BG163" s="128"/>
      <c r="BH163" s="232"/>
      <c r="BI163" s="120"/>
      <c r="BJ163" s="232"/>
      <c r="BK163" s="120"/>
      <c r="BL163" s="232"/>
      <c r="BM163" s="120"/>
      <c r="BN163" s="232"/>
      <c r="BO163" s="120"/>
      <c r="BP163" s="232"/>
      <c r="BQ163" s="299"/>
      <c r="BR163" s="124"/>
      <c r="BS163" s="454"/>
      <c r="BT163" s="299"/>
      <c r="BU163" s="454"/>
      <c r="CF163" s="160"/>
      <c r="CG163" s="160"/>
      <c r="CH163" s="160"/>
      <c r="EA163" s="148">
        <f t="shared" si="15"/>
        <v>0</v>
      </c>
      <c r="EB163" s="148">
        <f t="shared" si="13"/>
        <v>0</v>
      </c>
      <c r="EC163" s="148">
        <f t="shared" si="14"/>
        <v>0</v>
      </c>
      <c r="ED163" s="167">
        <v>8</v>
      </c>
    </row>
    <row r="164" spans="2:134" x14ac:dyDescent="0.25">
      <c r="B164" s="101">
        <f>Samples!C142</f>
        <v>0</v>
      </c>
      <c r="C164" s="128"/>
      <c r="D164" s="120"/>
      <c r="E164" s="120"/>
      <c r="F164" s="120"/>
      <c r="G164" s="120"/>
      <c r="H164" s="120"/>
      <c r="I164" s="129"/>
      <c r="J164" s="121"/>
      <c r="K164" s="122"/>
      <c r="L164" s="122"/>
      <c r="M164" s="122"/>
      <c r="N164" s="136"/>
      <c r="O164" s="123"/>
      <c r="P164" s="123"/>
      <c r="Q164" s="142"/>
      <c r="R164" s="120"/>
      <c r="S164" s="120"/>
      <c r="T164" s="128"/>
      <c r="U164" s="129"/>
      <c r="V164" s="120"/>
      <c r="W164" s="120"/>
      <c r="X164" s="120"/>
      <c r="Y164" s="129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0"/>
      <c r="BA164" s="120"/>
      <c r="BB164" s="120"/>
      <c r="BC164" s="120"/>
      <c r="BD164" s="120"/>
      <c r="BE164" s="128"/>
      <c r="BF164" s="232"/>
      <c r="BG164" s="128"/>
      <c r="BH164" s="232"/>
      <c r="BI164" s="120"/>
      <c r="BJ164" s="232"/>
      <c r="BK164" s="120"/>
      <c r="BL164" s="232"/>
      <c r="BM164" s="120"/>
      <c r="BN164" s="232"/>
      <c r="BO164" s="120"/>
      <c r="BP164" s="232"/>
      <c r="BQ164" s="299"/>
      <c r="BR164" s="124"/>
      <c r="BS164" s="454"/>
      <c r="BT164" s="299"/>
      <c r="BU164" s="454"/>
      <c r="CF164" s="160"/>
      <c r="CG164" s="160"/>
      <c r="CH164" s="160"/>
      <c r="EA164" s="148">
        <f t="shared" si="15"/>
        <v>0</v>
      </c>
      <c r="EB164" s="148">
        <f t="shared" si="13"/>
        <v>0</v>
      </c>
      <c r="EC164" s="148">
        <f t="shared" si="14"/>
        <v>0</v>
      </c>
      <c r="ED164" s="167">
        <v>9</v>
      </c>
    </row>
    <row r="165" spans="2:134" x14ac:dyDescent="0.25">
      <c r="B165" s="101">
        <f>Samples!C143</f>
        <v>0</v>
      </c>
      <c r="C165" s="128"/>
      <c r="D165" s="120"/>
      <c r="E165" s="120"/>
      <c r="F165" s="120"/>
      <c r="G165" s="120"/>
      <c r="H165" s="120"/>
      <c r="I165" s="129"/>
      <c r="J165" s="121"/>
      <c r="K165" s="122"/>
      <c r="L165" s="122"/>
      <c r="M165" s="122"/>
      <c r="N165" s="136"/>
      <c r="O165" s="123"/>
      <c r="P165" s="123"/>
      <c r="Q165" s="142"/>
      <c r="R165" s="120"/>
      <c r="S165" s="120"/>
      <c r="T165" s="128"/>
      <c r="U165" s="129"/>
      <c r="V165" s="120"/>
      <c r="W165" s="120"/>
      <c r="X165" s="120"/>
      <c r="Y165" s="129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0"/>
      <c r="BA165" s="120"/>
      <c r="BB165" s="120"/>
      <c r="BC165" s="120"/>
      <c r="BD165" s="120"/>
      <c r="BE165" s="128"/>
      <c r="BF165" s="232"/>
      <c r="BG165" s="128"/>
      <c r="BH165" s="232"/>
      <c r="BI165" s="120"/>
      <c r="BJ165" s="232"/>
      <c r="BK165" s="120"/>
      <c r="BL165" s="232"/>
      <c r="BM165" s="120"/>
      <c r="BN165" s="232"/>
      <c r="BO165" s="120"/>
      <c r="BP165" s="232"/>
      <c r="BQ165" s="299"/>
      <c r="BR165" s="124"/>
      <c r="BS165" s="454"/>
      <c r="BT165" s="299"/>
      <c r="BU165" s="454"/>
      <c r="CF165" s="160"/>
      <c r="CG165" s="160"/>
      <c r="CH165" s="160"/>
      <c r="EA165" s="148">
        <f t="shared" si="15"/>
        <v>0</v>
      </c>
      <c r="EB165" s="148">
        <f t="shared" si="13"/>
        <v>0</v>
      </c>
      <c r="EC165" s="148">
        <f t="shared" si="14"/>
        <v>0</v>
      </c>
      <c r="ED165" s="167">
        <v>10</v>
      </c>
    </row>
    <row r="166" spans="2:134" x14ac:dyDescent="0.25">
      <c r="B166" s="101">
        <f>Samples!C144</f>
        <v>0</v>
      </c>
      <c r="C166" s="128"/>
      <c r="D166" s="120"/>
      <c r="E166" s="120"/>
      <c r="F166" s="120"/>
      <c r="G166" s="120"/>
      <c r="H166" s="120"/>
      <c r="I166" s="129"/>
      <c r="J166" s="121"/>
      <c r="K166" s="122"/>
      <c r="L166" s="122"/>
      <c r="M166" s="122"/>
      <c r="N166" s="136"/>
      <c r="O166" s="123"/>
      <c r="P166" s="123"/>
      <c r="Q166" s="142"/>
      <c r="R166" s="120"/>
      <c r="S166" s="120"/>
      <c r="T166" s="128"/>
      <c r="U166" s="129"/>
      <c r="V166" s="120"/>
      <c r="W166" s="120"/>
      <c r="X166" s="120"/>
      <c r="Y166" s="129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  <c r="BA166" s="120"/>
      <c r="BB166" s="120"/>
      <c r="BC166" s="120"/>
      <c r="BD166" s="120"/>
      <c r="BE166" s="128"/>
      <c r="BF166" s="232"/>
      <c r="BG166" s="128"/>
      <c r="BH166" s="232"/>
      <c r="BI166" s="120"/>
      <c r="BJ166" s="232"/>
      <c r="BK166" s="120"/>
      <c r="BL166" s="232"/>
      <c r="BM166" s="120"/>
      <c r="BN166" s="232"/>
      <c r="BO166" s="120"/>
      <c r="BP166" s="232"/>
      <c r="BQ166" s="299"/>
      <c r="BR166" s="124"/>
      <c r="BS166" s="454"/>
      <c r="BT166" s="299"/>
      <c r="BU166" s="454"/>
      <c r="CF166" s="160"/>
      <c r="CG166" s="160"/>
      <c r="CH166" s="160"/>
      <c r="EA166" s="148">
        <f t="shared" si="15"/>
        <v>0</v>
      </c>
      <c r="EB166" s="148">
        <f t="shared" si="13"/>
        <v>0</v>
      </c>
      <c r="EC166" s="148">
        <f t="shared" si="14"/>
        <v>0</v>
      </c>
      <c r="ED166" s="167">
        <v>11</v>
      </c>
    </row>
    <row r="167" spans="2:134" x14ac:dyDescent="0.25">
      <c r="B167" s="101">
        <f>Samples!C145</f>
        <v>0</v>
      </c>
      <c r="C167" s="128"/>
      <c r="D167" s="120"/>
      <c r="E167" s="120"/>
      <c r="F167" s="120"/>
      <c r="G167" s="120"/>
      <c r="H167" s="120"/>
      <c r="I167" s="129"/>
      <c r="J167" s="121"/>
      <c r="K167" s="122"/>
      <c r="L167" s="122"/>
      <c r="M167" s="122"/>
      <c r="N167" s="136"/>
      <c r="O167" s="123"/>
      <c r="P167" s="123"/>
      <c r="Q167" s="142"/>
      <c r="R167" s="120"/>
      <c r="S167" s="120"/>
      <c r="T167" s="128"/>
      <c r="U167" s="129"/>
      <c r="V167" s="120"/>
      <c r="W167" s="120"/>
      <c r="X167" s="120"/>
      <c r="Y167" s="129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0"/>
      <c r="BD167" s="120"/>
      <c r="BE167" s="128"/>
      <c r="BF167" s="232"/>
      <c r="BG167" s="128"/>
      <c r="BH167" s="232"/>
      <c r="BI167" s="120"/>
      <c r="BJ167" s="232"/>
      <c r="BK167" s="120"/>
      <c r="BL167" s="232"/>
      <c r="BM167" s="120"/>
      <c r="BN167" s="232"/>
      <c r="BO167" s="120"/>
      <c r="BP167" s="232"/>
      <c r="BQ167" s="299"/>
      <c r="BR167" s="124"/>
      <c r="BS167" s="454"/>
      <c r="BT167" s="299"/>
      <c r="BU167" s="454"/>
      <c r="CF167" s="160"/>
      <c r="CG167" s="160"/>
      <c r="CH167" s="160"/>
      <c r="EA167" s="148">
        <f t="shared" si="15"/>
        <v>0</v>
      </c>
      <c r="EB167" s="148">
        <f t="shared" si="13"/>
        <v>0</v>
      </c>
      <c r="EC167" s="148">
        <f t="shared" si="14"/>
        <v>0</v>
      </c>
      <c r="ED167" s="167">
        <v>12</v>
      </c>
    </row>
    <row r="168" spans="2:134" x14ac:dyDescent="0.25">
      <c r="B168" s="101">
        <f>Samples!C146</f>
        <v>0</v>
      </c>
      <c r="C168" s="128"/>
      <c r="D168" s="120"/>
      <c r="E168" s="120"/>
      <c r="F168" s="120"/>
      <c r="G168" s="120"/>
      <c r="H168" s="120"/>
      <c r="I168" s="129"/>
      <c r="J168" s="121"/>
      <c r="K168" s="122"/>
      <c r="L168" s="122"/>
      <c r="M168" s="122"/>
      <c r="N168" s="136"/>
      <c r="O168" s="123"/>
      <c r="P168" s="123"/>
      <c r="Q168" s="142"/>
      <c r="R168" s="120"/>
      <c r="S168" s="120"/>
      <c r="T168" s="128"/>
      <c r="U168" s="129"/>
      <c r="V168" s="120"/>
      <c r="W168" s="120"/>
      <c r="X168" s="120"/>
      <c r="Y168" s="129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  <c r="BA168" s="120"/>
      <c r="BB168" s="120"/>
      <c r="BC168" s="120"/>
      <c r="BD168" s="120"/>
      <c r="BE168" s="128"/>
      <c r="BF168" s="232"/>
      <c r="BG168" s="128"/>
      <c r="BH168" s="232"/>
      <c r="BI168" s="120"/>
      <c r="BJ168" s="232"/>
      <c r="BK168" s="120"/>
      <c r="BL168" s="232"/>
      <c r="BM168" s="120"/>
      <c r="BN168" s="232"/>
      <c r="BO168" s="120"/>
      <c r="BP168" s="232"/>
      <c r="BQ168" s="299"/>
      <c r="BR168" s="124"/>
      <c r="BS168" s="454"/>
      <c r="BT168" s="299"/>
      <c r="BU168" s="454"/>
      <c r="CF168" s="160"/>
      <c r="CG168" s="160"/>
      <c r="CH168" s="160"/>
      <c r="EA168" s="148">
        <f t="shared" si="15"/>
        <v>0</v>
      </c>
      <c r="EB168" s="148">
        <f t="shared" si="13"/>
        <v>0</v>
      </c>
      <c r="EC168" s="148">
        <f t="shared" si="14"/>
        <v>0</v>
      </c>
      <c r="ED168" s="167">
        <v>13</v>
      </c>
    </row>
    <row r="169" spans="2:134" x14ac:dyDescent="0.25">
      <c r="B169" s="101">
        <f>Samples!C147</f>
        <v>0</v>
      </c>
      <c r="C169" s="128"/>
      <c r="D169" s="120"/>
      <c r="E169" s="120"/>
      <c r="F169" s="120"/>
      <c r="G169" s="120"/>
      <c r="H169" s="120"/>
      <c r="I169" s="129"/>
      <c r="J169" s="121"/>
      <c r="K169" s="122"/>
      <c r="L169" s="122"/>
      <c r="M169" s="122"/>
      <c r="N169" s="136"/>
      <c r="O169" s="123"/>
      <c r="P169" s="123"/>
      <c r="Q169" s="142"/>
      <c r="R169" s="120"/>
      <c r="S169" s="120"/>
      <c r="T169" s="128"/>
      <c r="U169" s="129"/>
      <c r="V169" s="120"/>
      <c r="W169" s="120"/>
      <c r="X169" s="120"/>
      <c r="Y169" s="129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  <c r="BA169" s="120"/>
      <c r="BB169" s="120"/>
      <c r="BC169" s="120"/>
      <c r="BD169" s="120"/>
      <c r="BE169" s="128"/>
      <c r="BF169" s="232"/>
      <c r="BG169" s="128"/>
      <c r="BH169" s="232"/>
      <c r="BI169" s="120"/>
      <c r="BJ169" s="232"/>
      <c r="BK169" s="120"/>
      <c r="BL169" s="232"/>
      <c r="BM169" s="120"/>
      <c r="BN169" s="232"/>
      <c r="BO169" s="120"/>
      <c r="BP169" s="232"/>
      <c r="BQ169" s="299"/>
      <c r="BR169" s="124"/>
      <c r="BS169" s="454"/>
      <c r="BT169" s="299"/>
      <c r="BU169" s="454"/>
      <c r="CF169" s="160"/>
      <c r="CG169" s="160"/>
      <c r="CH169" s="160"/>
      <c r="EA169" s="148">
        <f t="shared" si="15"/>
        <v>0</v>
      </c>
      <c r="EB169" s="148">
        <f t="shared" si="13"/>
        <v>0</v>
      </c>
      <c r="EC169" s="148">
        <f t="shared" si="14"/>
        <v>0</v>
      </c>
      <c r="ED169" s="167">
        <v>14</v>
      </c>
    </row>
    <row r="170" spans="2:134" x14ac:dyDescent="0.25">
      <c r="B170" s="101">
        <f>Samples!C148</f>
        <v>0</v>
      </c>
      <c r="C170" s="128"/>
      <c r="D170" s="120"/>
      <c r="E170" s="120"/>
      <c r="F170" s="120"/>
      <c r="G170" s="120"/>
      <c r="H170" s="120"/>
      <c r="I170" s="129"/>
      <c r="J170" s="121"/>
      <c r="K170" s="122"/>
      <c r="L170" s="122"/>
      <c r="M170" s="122"/>
      <c r="N170" s="136"/>
      <c r="O170" s="123"/>
      <c r="P170" s="123"/>
      <c r="Q170" s="142"/>
      <c r="R170" s="120"/>
      <c r="S170" s="120"/>
      <c r="T170" s="128"/>
      <c r="U170" s="129"/>
      <c r="V170" s="120"/>
      <c r="W170" s="120"/>
      <c r="X170" s="120"/>
      <c r="Y170" s="129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  <c r="BA170" s="120"/>
      <c r="BB170" s="120"/>
      <c r="BC170" s="120"/>
      <c r="BD170" s="120"/>
      <c r="BE170" s="128"/>
      <c r="BF170" s="232"/>
      <c r="BG170" s="128"/>
      <c r="BH170" s="232"/>
      <c r="BI170" s="120"/>
      <c r="BJ170" s="232"/>
      <c r="BK170" s="120"/>
      <c r="BL170" s="232"/>
      <c r="BM170" s="120"/>
      <c r="BN170" s="232"/>
      <c r="BO170" s="120"/>
      <c r="BP170" s="232"/>
      <c r="BQ170" s="299"/>
      <c r="BR170" s="124"/>
      <c r="BS170" s="454"/>
      <c r="BT170" s="299"/>
      <c r="BU170" s="454"/>
      <c r="CF170" s="160"/>
      <c r="CG170" s="160"/>
      <c r="CH170" s="160"/>
      <c r="EA170" s="148">
        <f t="shared" si="15"/>
        <v>0</v>
      </c>
      <c r="EB170" s="148">
        <f t="shared" si="13"/>
        <v>0</v>
      </c>
      <c r="EC170" s="148">
        <f t="shared" si="14"/>
        <v>0</v>
      </c>
      <c r="ED170" s="167">
        <v>15</v>
      </c>
    </row>
    <row r="171" spans="2:134" x14ac:dyDescent="0.25">
      <c r="B171" s="101">
        <f>Samples!C149</f>
        <v>0</v>
      </c>
      <c r="C171" s="128"/>
      <c r="D171" s="120"/>
      <c r="E171" s="120"/>
      <c r="F171" s="120"/>
      <c r="G171" s="120"/>
      <c r="H171" s="120"/>
      <c r="I171" s="129"/>
      <c r="J171" s="121"/>
      <c r="K171" s="122"/>
      <c r="L171" s="122"/>
      <c r="M171" s="122"/>
      <c r="N171" s="136"/>
      <c r="O171" s="123"/>
      <c r="P171" s="123"/>
      <c r="Q171" s="142"/>
      <c r="R171" s="120"/>
      <c r="S171" s="120"/>
      <c r="T171" s="128"/>
      <c r="U171" s="129"/>
      <c r="V171" s="120"/>
      <c r="W171" s="120"/>
      <c r="X171" s="120"/>
      <c r="Y171" s="129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0"/>
      <c r="BA171" s="120"/>
      <c r="BB171" s="120"/>
      <c r="BC171" s="120"/>
      <c r="BD171" s="120"/>
      <c r="BE171" s="128"/>
      <c r="BF171" s="232"/>
      <c r="BG171" s="128"/>
      <c r="BH171" s="232"/>
      <c r="BI171" s="120"/>
      <c r="BJ171" s="232"/>
      <c r="BK171" s="120"/>
      <c r="BL171" s="232"/>
      <c r="BM171" s="120"/>
      <c r="BN171" s="232"/>
      <c r="BO171" s="120"/>
      <c r="BP171" s="232"/>
      <c r="BQ171" s="299"/>
      <c r="BR171" s="124"/>
      <c r="BS171" s="454"/>
      <c r="BT171" s="299"/>
      <c r="BU171" s="454"/>
      <c r="CF171" s="160"/>
      <c r="CG171" s="160"/>
      <c r="CH171" s="160"/>
      <c r="EA171" s="148">
        <f t="shared" si="15"/>
        <v>0</v>
      </c>
      <c r="EB171" s="148">
        <f t="shared" si="13"/>
        <v>0</v>
      </c>
      <c r="EC171" s="148">
        <f t="shared" si="14"/>
        <v>0</v>
      </c>
      <c r="ED171" s="167">
        <v>16</v>
      </c>
    </row>
    <row r="172" spans="2:134" x14ac:dyDescent="0.25">
      <c r="B172" s="101">
        <f>Samples!C150</f>
        <v>0</v>
      </c>
      <c r="C172" s="128"/>
      <c r="D172" s="120"/>
      <c r="E172" s="120"/>
      <c r="F172" s="120"/>
      <c r="G172" s="120"/>
      <c r="H172" s="120"/>
      <c r="I172" s="129"/>
      <c r="J172" s="121"/>
      <c r="K172" s="122"/>
      <c r="L172" s="122"/>
      <c r="M172" s="122"/>
      <c r="N172" s="136"/>
      <c r="O172" s="123"/>
      <c r="P172" s="123"/>
      <c r="Q172" s="142"/>
      <c r="R172" s="120"/>
      <c r="S172" s="120"/>
      <c r="T172" s="128"/>
      <c r="U172" s="129"/>
      <c r="V172" s="120"/>
      <c r="W172" s="120"/>
      <c r="X172" s="120"/>
      <c r="Y172" s="129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0"/>
      <c r="BA172" s="120"/>
      <c r="BB172" s="120"/>
      <c r="BC172" s="120"/>
      <c r="BD172" s="120"/>
      <c r="BE172" s="128"/>
      <c r="BF172" s="232"/>
      <c r="BG172" s="128"/>
      <c r="BH172" s="232"/>
      <c r="BI172" s="120"/>
      <c r="BJ172" s="232"/>
      <c r="BK172" s="120"/>
      <c r="BL172" s="232"/>
      <c r="BM172" s="120"/>
      <c r="BN172" s="232"/>
      <c r="BO172" s="120"/>
      <c r="BP172" s="232"/>
      <c r="BQ172" s="299"/>
      <c r="BR172" s="124"/>
      <c r="BS172" s="454"/>
      <c r="BT172" s="299"/>
      <c r="BU172" s="454"/>
      <c r="CF172" s="160"/>
      <c r="CG172" s="160"/>
      <c r="CH172" s="160"/>
      <c r="EA172" s="148">
        <f t="shared" si="15"/>
        <v>0</v>
      </c>
      <c r="EB172" s="148">
        <f t="shared" si="13"/>
        <v>0</v>
      </c>
      <c r="EC172" s="148">
        <f t="shared" si="14"/>
        <v>0</v>
      </c>
      <c r="ED172" s="167">
        <v>17</v>
      </c>
    </row>
    <row r="173" spans="2:134" x14ac:dyDescent="0.25">
      <c r="B173" s="101">
        <f>Samples!C151</f>
        <v>0</v>
      </c>
      <c r="C173" s="128"/>
      <c r="D173" s="120"/>
      <c r="E173" s="120"/>
      <c r="F173" s="120"/>
      <c r="G173" s="120"/>
      <c r="H173" s="120"/>
      <c r="I173" s="129"/>
      <c r="J173" s="121"/>
      <c r="K173" s="122"/>
      <c r="L173" s="122"/>
      <c r="M173" s="122"/>
      <c r="N173" s="136"/>
      <c r="O173" s="123"/>
      <c r="P173" s="123"/>
      <c r="Q173" s="142"/>
      <c r="R173" s="120"/>
      <c r="S173" s="120"/>
      <c r="T173" s="128"/>
      <c r="U173" s="129"/>
      <c r="V173" s="120"/>
      <c r="W173" s="120"/>
      <c r="X173" s="120"/>
      <c r="Y173" s="129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0"/>
      <c r="BA173" s="120"/>
      <c r="BB173" s="120"/>
      <c r="BC173" s="120"/>
      <c r="BD173" s="120"/>
      <c r="BE173" s="128"/>
      <c r="BF173" s="232"/>
      <c r="BG173" s="128"/>
      <c r="BH173" s="232"/>
      <c r="BI173" s="120"/>
      <c r="BJ173" s="232"/>
      <c r="BK173" s="120"/>
      <c r="BL173" s="232"/>
      <c r="BM173" s="120"/>
      <c r="BN173" s="232"/>
      <c r="BO173" s="120"/>
      <c r="BP173" s="232"/>
      <c r="BQ173" s="299"/>
      <c r="BR173" s="124"/>
      <c r="BS173" s="454"/>
      <c r="BT173" s="299"/>
      <c r="BU173" s="454"/>
      <c r="CF173" s="160"/>
      <c r="CG173" s="160"/>
      <c r="CH173" s="160"/>
      <c r="EA173" s="148">
        <f t="shared" si="15"/>
        <v>0</v>
      </c>
      <c r="EB173" s="148">
        <f t="shared" si="13"/>
        <v>0</v>
      </c>
      <c r="EC173" s="148">
        <f t="shared" si="14"/>
        <v>0</v>
      </c>
      <c r="ED173" s="167">
        <v>18</v>
      </c>
    </row>
    <row r="174" spans="2:134" x14ac:dyDescent="0.25">
      <c r="B174" s="101">
        <f>Samples!C152</f>
        <v>0</v>
      </c>
      <c r="C174" s="128"/>
      <c r="D174" s="120"/>
      <c r="E174" s="120"/>
      <c r="F174" s="120"/>
      <c r="G174" s="120"/>
      <c r="H174" s="120"/>
      <c r="I174" s="129"/>
      <c r="J174" s="121"/>
      <c r="K174" s="122"/>
      <c r="L174" s="122"/>
      <c r="M174" s="122"/>
      <c r="N174" s="136"/>
      <c r="O174" s="123"/>
      <c r="P174" s="123"/>
      <c r="Q174" s="142"/>
      <c r="R174" s="120"/>
      <c r="S174" s="120"/>
      <c r="T174" s="128"/>
      <c r="U174" s="129"/>
      <c r="V174" s="120"/>
      <c r="W174" s="120"/>
      <c r="X174" s="120"/>
      <c r="Y174" s="129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0"/>
      <c r="BA174" s="120"/>
      <c r="BB174" s="120"/>
      <c r="BC174" s="120"/>
      <c r="BD174" s="120"/>
      <c r="BE174" s="128"/>
      <c r="BF174" s="232"/>
      <c r="BG174" s="128"/>
      <c r="BH174" s="232"/>
      <c r="BI174" s="120"/>
      <c r="BJ174" s="232"/>
      <c r="BK174" s="120"/>
      <c r="BL174" s="232"/>
      <c r="BM174" s="120"/>
      <c r="BN174" s="232"/>
      <c r="BO174" s="120"/>
      <c r="BP174" s="232"/>
      <c r="BQ174" s="299"/>
      <c r="BR174" s="124"/>
      <c r="BS174" s="454"/>
      <c r="BT174" s="299"/>
      <c r="BU174" s="454"/>
      <c r="CF174" s="160"/>
      <c r="CG174" s="160"/>
      <c r="CH174" s="160"/>
      <c r="EA174" s="148">
        <f t="shared" si="15"/>
        <v>0</v>
      </c>
      <c r="EB174" s="148">
        <f t="shared" si="13"/>
        <v>0</v>
      </c>
      <c r="EC174" s="148">
        <f t="shared" si="14"/>
        <v>0</v>
      </c>
      <c r="ED174" s="167">
        <v>19</v>
      </c>
    </row>
    <row r="175" spans="2:134" x14ac:dyDescent="0.25">
      <c r="B175" s="101">
        <f>Samples!C153</f>
        <v>0</v>
      </c>
      <c r="C175" s="128"/>
      <c r="D175" s="120"/>
      <c r="E175" s="120"/>
      <c r="F175" s="120"/>
      <c r="G175" s="120"/>
      <c r="H175" s="120"/>
      <c r="I175" s="129"/>
      <c r="J175" s="121"/>
      <c r="K175" s="122"/>
      <c r="L175" s="122"/>
      <c r="M175" s="122"/>
      <c r="N175" s="136"/>
      <c r="O175" s="123"/>
      <c r="P175" s="123"/>
      <c r="Q175" s="142"/>
      <c r="R175" s="120"/>
      <c r="S175" s="120"/>
      <c r="T175" s="128"/>
      <c r="U175" s="129"/>
      <c r="V175" s="120"/>
      <c r="W175" s="120"/>
      <c r="X175" s="120"/>
      <c r="Y175" s="129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0"/>
      <c r="BA175" s="120"/>
      <c r="BB175" s="120"/>
      <c r="BC175" s="120"/>
      <c r="BD175" s="120"/>
      <c r="BE175" s="128"/>
      <c r="BF175" s="232"/>
      <c r="BG175" s="128"/>
      <c r="BH175" s="232"/>
      <c r="BI175" s="120"/>
      <c r="BJ175" s="232"/>
      <c r="BK175" s="120"/>
      <c r="BL175" s="232"/>
      <c r="BM175" s="120"/>
      <c r="BN175" s="232"/>
      <c r="BO175" s="120"/>
      <c r="BP175" s="232"/>
      <c r="BQ175" s="299"/>
      <c r="BR175" s="124"/>
      <c r="BS175" s="454"/>
      <c r="BT175" s="299"/>
      <c r="BU175" s="454"/>
      <c r="CF175" s="160"/>
      <c r="CG175" s="160"/>
      <c r="CH175" s="160"/>
      <c r="EA175" s="148">
        <f t="shared" si="15"/>
        <v>0</v>
      </c>
      <c r="EB175" s="148">
        <f t="shared" si="13"/>
        <v>0</v>
      </c>
      <c r="EC175" s="148">
        <f t="shared" si="14"/>
        <v>0</v>
      </c>
      <c r="ED175" s="167">
        <v>20</v>
      </c>
    </row>
    <row r="176" spans="2:134" x14ac:dyDescent="0.25">
      <c r="B176" s="101">
        <f>Samples!C154</f>
        <v>0</v>
      </c>
      <c r="C176" s="128"/>
      <c r="D176" s="120"/>
      <c r="E176" s="120"/>
      <c r="F176" s="120"/>
      <c r="G176" s="120"/>
      <c r="H176" s="120"/>
      <c r="I176" s="129"/>
      <c r="J176" s="121"/>
      <c r="K176" s="122"/>
      <c r="L176" s="122"/>
      <c r="M176" s="122"/>
      <c r="N176" s="136"/>
      <c r="O176" s="123"/>
      <c r="P176" s="123"/>
      <c r="Q176" s="142"/>
      <c r="R176" s="120"/>
      <c r="S176" s="120"/>
      <c r="T176" s="128"/>
      <c r="U176" s="129"/>
      <c r="V176" s="120"/>
      <c r="W176" s="120"/>
      <c r="X176" s="120"/>
      <c r="Y176" s="129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0"/>
      <c r="BA176" s="120"/>
      <c r="BB176" s="120"/>
      <c r="BC176" s="120"/>
      <c r="BD176" s="120"/>
      <c r="BE176" s="128"/>
      <c r="BF176" s="232"/>
      <c r="BG176" s="128"/>
      <c r="BH176" s="232"/>
      <c r="BI176" s="120"/>
      <c r="BJ176" s="232"/>
      <c r="BK176" s="120"/>
      <c r="BL176" s="232"/>
      <c r="BM176" s="120"/>
      <c r="BN176" s="232"/>
      <c r="BO176" s="120"/>
      <c r="BP176" s="232"/>
      <c r="BQ176" s="299"/>
      <c r="BR176" s="124"/>
      <c r="BS176" s="454"/>
      <c r="BT176" s="299"/>
      <c r="BU176" s="454"/>
      <c r="CF176" s="160"/>
      <c r="CG176" s="160"/>
      <c r="CH176" s="160"/>
      <c r="EA176" s="148">
        <f t="shared" si="15"/>
        <v>0</v>
      </c>
      <c r="EB176" s="148">
        <f t="shared" si="13"/>
        <v>0</v>
      </c>
      <c r="EC176" s="148">
        <f t="shared" si="14"/>
        <v>0</v>
      </c>
      <c r="ED176" s="167">
        <v>21</v>
      </c>
    </row>
    <row r="177" spans="2:134" x14ac:dyDescent="0.25">
      <c r="B177" s="101">
        <f>Samples!C155</f>
        <v>0</v>
      </c>
      <c r="C177" s="128"/>
      <c r="D177" s="120"/>
      <c r="E177" s="120"/>
      <c r="F177" s="120"/>
      <c r="G177" s="120"/>
      <c r="H177" s="120"/>
      <c r="I177" s="129"/>
      <c r="J177" s="121"/>
      <c r="K177" s="122"/>
      <c r="L177" s="122"/>
      <c r="M177" s="122"/>
      <c r="N177" s="136"/>
      <c r="O177" s="123"/>
      <c r="P177" s="123"/>
      <c r="Q177" s="142"/>
      <c r="R177" s="120"/>
      <c r="S177" s="120"/>
      <c r="T177" s="128"/>
      <c r="U177" s="129"/>
      <c r="V177" s="120"/>
      <c r="W177" s="120"/>
      <c r="X177" s="120"/>
      <c r="Y177" s="129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0"/>
      <c r="BA177" s="120"/>
      <c r="BB177" s="120"/>
      <c r="BC177" s="120"/>
      <c r="BD177" s="120"/>
      <c r="BE177" s="128"/>
      <c r="BF177" s="232"/>
      <c r="BG177" s="128"/>
      <c r="BH177" s="232"/>
      <c r="BI177" s="120"/>
      <c r="BJ177" s="232"/>
      <c r="BK177" s="120"/>
      <c r="BL177" s="232"/>
      <c r="BM177" s="120"/>
      <c r="BN177" s="232"/>
      <c r="BO177" s="120"/>
      <c r="BP177" s="232"/>
      <c r="BQ177" s="299"/>
      <c r="BR177" s="124"/>
      <c r="BS177" s="454"/>
      <c r="BT177" s="299"/>
      <c r="BU177" s="454"/>
      <c r="CF177" s="160"/>
      <c r="CG177" s="160"/>
      <c r="CH177" s="160"/>
      <c r="EA177" s="148">
        <f t="shared" si="15"/>
        <v>0</v>
      </c>
      <c r="EB177" s="148">
        <f t="shared" si="13"/>
        <v>0</v>
      </c>
      <c r="EC177" s="148">
        <f t="shared" si="14"/>
        <v>0</v>
      </c>
      <c r="ED177" s="167">
        <v>22</v>
      </c>
    </row>
    <row r="178" spans="2:134" x14ac:dyDescent="0.25">
      <c r="B178" s="101">
        <f>Samples!C156</f>
        <v>0</v>
      </c>
      <c r="C178" s="128"/>
      <c r="D178" s="120"/>
      <c r="E178" s="120"/>
      <c r="F178" s="120"/>
      <c r="G178" s="120"/>
      <c r="H178" s="120"/>
      <c r="I178" s="129"/>
      <c r="J178" s="121"/>
      <c r="K178" s="122"/>
      <c r="L178" s="122"/>
      <c r="M178" s="122"/>
      <c r="N178" s="136"/>
      <c r="O178" s="123"/>
      <c r="P178" s="123"/>
      <c r="Q178" s="142"/>
      <c r="R178" s="120"/>
      <c r="S178" s="120"/>
      <c r="T178" s="128"/>
      <c r="U178" s="129"/>
      <c r="V178" s="120"/>
      <c r="W178" s="120"/>
      <c r="X178" s="120"/>
      <c r="Y178" s="129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0"/>
      <c r="BA178" s="120"/>
      <c r="BB178" s="120"/>
      <c r="BC178" s="120"/>
      <c r="BD178" s="120"/>
      <c r="BE178" s="128"/>
      <c r="BF178" s="232"/>
      <c r="BG178" s="128"/>
      <c r="BH178" s="232"/>
      <c r="BI178" s="120"/>
      <c r="BJ178" s="232"/>
      <c r="BK178" s="120"/>
      <c r="BL178" s="232"/>
      <c r="BM178" s="120"/>
      <c r="BN178" s="232"/>
      <c r="BO178" s="120"/>
      <c r="BP178" s="232"/>
      <c r="BQ178" s="299"/>
      <c r="BR178" s="124"/>
      <c r="BS178" s="454"/>
      <c r="BT178" s="299"/>
      <c r="BU178" s="454"/>
      <c r="CF178" s="160"/>
      <c r="CG178" s="160"/>
      <c r="CH178" s="160"/>
      <c r="EA178" s="148">
        <f t="shared" si="15"/>
        <v>0</v>
      </c>
      <c r="EB178" s="148">
        <f t="shared" si="13"/>
        <v>0</v>
      </c>
      <c r="EC178" s="148">
        <f t="shared" si="14"/>
        <v>0</v>
      </c>
      <c r="ED178" s="167">
        <v>23</v>
      </c>
    </row>
    <row r="179" spans="2:134" x14ac:dyDescent="0.25">
      <c r="B179" s="101">
        <f>Samples!C157</f>
        <v>0</v>
      </c>
      <c r="C179" s="128"/>
      <c r="D179" s="120"/>
      <c r="E179" s="120"/>
      <c r="F179" s="120"/>
      <c r="G179" s="120"/>
      <c r="H179" s="120"/>
      <c r="I179" s="129"/>
      <c r="J179" s="121"/>
      <c r="K179" s="122"/>
      <c r="L179" s="122"/>
      <c r="M179" s="122"/>
      <c r="N179" s="136"/>
      <c r="O179" s="123"/>
      <c r="P179" s="123"/>
      <c r="Q179" s="142"/>
      <c r="R179" s="120"/>
      <c r="S179" s="120"/>
      <c r="T179" s="128"/>
      <c r="U179" s="129"/>
      <c r="V179" s="120"/>
      <c r="W179" s="120"/>
      <c r="X179" s="120"/>
      <c r="Y179" s="129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  <c r="BA179" s="120"/>
      <c r="BB179" s="120"/>
      <c r="BC179" s="120"/>
      <c r="BD179" s="120"/>
      <c r="BE179" s="128"/>
      <c r="BF179" s="232"/>
      <c r="BG179" s="128"/>
      <c r="BH179" s="232"/>
      <c r="BI179" s="120"/>
      <c r="BJ179" s="232"/>
      <c r="BK179" s="120"/>
      <c r="BL179" s="232"/>
      <c r="BM179" s="120"/>
      <c r="BN179" s="232"/>
      <c r="BO179" s="120"/>
      <c r="BP179" s="232"/>
      <c r="BQ179" s="299"/>
      <c r="BR179" s="124"/>
      <c r="BS179" s="454"/>
      <c r="BT179" s="299"/>
      <c r="BU179" s="454"/>
      <c r="CF179" s="160"/>
      <c r="CG179" s="160"/>
      <c r="CH179" s="160"/>
      <c r="EA179" s="148">
        <f t="shared" si="15"/>
        <v>0</v>
      </c>
      <c r="EB179" s="148">
        <f t="shared" si="13"/>
        <v>0</v>
      </c>
      <c r="EC179" s="148">
        <f t="shared" si="14"/>
        <v>0</v>
      </c>
      <c r="ED179" s="167">
        <v>24</v>
      </c>
    </row>
    <row r="180" spans="2:134" x14ac:dyDescent="0.25">
      <c r="B180" s="101">
        <f>Samples!C158</f>
        <v>0</v>
      </c>
      <c r="C180" s="128"/>
      <c r="D180" s="120"/>
      <c r="E180" s="120"/>
      <c r="F180" s="120"/>
      <c r="G180" s="120"/>
      <c r="H180" s="120"/>
      <c r="I180" s="129"/>
      <c r="J180" s="121"/>
      <c r="K180" s="122"/>
      <c r="L180" s="122"/>
      <c r="M180" s="122"/>
      <c r="N180" s="136"/>
      <c r="O180" s="123"/>
      <c r="P180" s="123"/>
      <c r="Q180" s="142"/>
      <c r="R180" s="120"/>
      <c r="S180" s="120"/>
      <c r="T180" s="128"/>
      <c r="U180" s="129"/>
      <c r="V180" s="120"/>
      <c r="W180" s="120"/>
      <c r="X180" s="120"/>
      <c r="Y180" s="129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0"/>
      <c r="BA180" s="120"/>
      <c r="BB180" s="120"/>
      <c r="BC180" s="120"/>
      <c r="BD180" s="120"/>
      <c r="BE180" s="128"/>
      <c r="BF180" s="232"/>
      <c r="BG180" s="128"/>
      <c r="BH180" s="232"/>
      <c r="BI180" s="120"/>
      <c r="BJ180" s="232"/>
      <c r="BK180" s="120"/>
      <c r="BL180" s="232"/>
      <c r="BM180" s="120"/>
      <c r="BN180" s="232"/>
      <c r="BO180" s="120"/>
      <c r="BP180" s="232"/>
      <c r="BQ180" s="299"/>
      <c r="BR180" s="124"/>
      <c r="BS180" s="454"/>
      <c r="BT180" s="299"/>
      <c r="BU180" s="454"/>
      <c r="CF180" s="160"/>
      <c r="CG180" s="160"/>
      <c r="CH180" s="160"/>
      <c r="EA180" s="148">
        <f t="shared" si="15"/>
        <v>0</v>
      </c>
      <c r="EB180" s="148">
        <f t="shared" si="13"/>
        <v>0</v>
      </c>
      <c r="EC180" s="148">
        <f t="shared" si="14"/>
        <v>0</v>
      </c>
      <c r="ED180" s="167">
        <v>25</v>
      </c>
    </row>
    <row r="181" spans="2:134" x14ac:dyDescent="0.25">
      <c r="B181" s="101">
        <f>Samples!C159</f>
        <v>0</v>
      </c>
      <c r="C181" s="128"/>
      <c r="D181" s="120"/>
      <c r="E181" s="120"/>
      <c r="F181" s="120"/>
      <c r="G181" s="120"/>
      <c r="H181" s="120"/>
      <c r="I181" s="129"/>
      <c r="J181" s="121"/>
      <c r="K181" s="122"/>
      <c r="L181" s="122"/>
      <c r="M181" s="122"/>
      <c r="N181" s="136"/>
      <c r="O181" s="123"/>
      <c r="P181" s="123"/>
      <c r="Q181" s="142"/>
      <c r="R181" s="120"/>
      <c r="S181" s="120"/>
      <c r="T181" s="128"/>
      <c r="U181" s="129"/>
      <c r="V181" s="120"/>
      <c r="W181" s="120"/>
      <c r="X181" s="120"/>
      <c r="Y181" s="129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0"/>
      <c r="BA181" s="120"/>
      <c r="BB181" s="120"/>
      <c r="BC181" s="120"/>
      <c r="BD181" s="120"/>
      <c r="BE181" s="128"/>
      <c r="BF181" s="232"/>
      <c r="BG181" s="128"/>
      <c r="BH181" s="232"/>
      <c r="BI181" s="120"/>
      <c r="BJ181" s="232"/>
      <c r="BK181" s="120"/>
      <c r="BL181" s="232"/>
      <c r="BM181" s="120"/>
      <c r="BN181" s="232"/>
      <c r="BO181" s="120"/>
      <c r="BP181" s="232"/>
      <c r="BQ181" s="299"/>
      <c r="BR181" s="124"/>
      <c r="BS181" s="454"/>
      <c r="BT181" s="299"/>
      <c r="BU181" s="454"/>
      <c r="CF181" s="160"/>
      <c r="CG181" s="160"/>
      <c r="CH181" s="160"/>
      <c r="EA181" s="148">
        <f t="shared" si="15"/>
        <v>0</v>
      </c>
      <c r="EB181" s="148">
        <f t="shared" si="13"/>
        <v>0</v>
      </c>
      <c r="EC181" s="148">
        <f t="shared" si="14"/>
        <v>0</v>
      </c>
      <c r="ED181" s="167">
        <v>26</v>
      </c>
    </row>
    <row r="182" spans="2:134" x14ac:dyDescent="0.25">
      <c r="B182" s="101">
        <f>Samples!C160</f>
        <v>0</v>
      </c>
      <c r="C182" s="128"/>
      <c r="D182" s="120"/>
      <c r="E182" s="120"/>
      <c r="F182" s="120"/>
      <c r="G182" s="120"/>
      <c r="H182" s="120"/>
      <c r="I182" s="129"/>
      <c r="J182" s="121"/>
      <c r="K182" s="122"/>
      <c r="L182" s="122"/>
      <c r="M182" s="122"/>
      <c r="N182" s="136"/>
      <c r="O182" s="123"/>
      <c r="P182" s="123"/>
      <c r="Q182" s="142"/>
      <c r="R182" s="120"/>
      <c r="S182" s="120"/>
      <c r="T182" s="128"/>
      <c r="U182" s="129"/>
      <c r="V182" s="120"/>
      <c r="W182" s="120"/>
      <c r="X182" s="120"/>
      <c r="Y182" s="129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0"/>
      <c r="BA182" s="120"/>
      <c r="BB182" s="120"/>
      <c r="BC182" s="120"/>
      <c r="BD182" s="120"/>
      <c r="BE182" s="128"/>
      <c r="BF182" s="232"/>
      <c r="BG182" s="128"/>
      <c r="BH182" s="232"/>
      <c r="BI182" s="120"/>
      <c r="BJ182" s="232"/>
      <c r="BK182" s="120"/>
      <c r="BL182" s="232"/>
      <c r="BM182" s="120"/>
      <c r="BN182" s="232"/>
      <c r="BO182" s="120"/>
      <c r="BP182" s="232"/>
      <c r="BQ182" s="299"/>
      <c r="BR182" s="124"/>
      <c r="BS182" s="454"/>
      <c r="BT182" s="299"/>
      <c r="BU182" s="454"/>
      <c r="CF182" s="160"/>
      <c r="CG182" s="160"/>
      <c r="CH182" s="160"/>
      <c r="EA182" s="148">
        <f t="shared" si="15"/>
        <v>0</v>
      </c>
      <c r="EB182" s="148">
        <f t="shared" si="13"/>
        <v>0</v>
      </c>
      <c r="EC182" s="148">
        <f t="shared" si="14"/>
        <v>0</v>
      </c>
      <c r="ED182" s="167">
        <v>27</v>
      </c>
    </row>
    <row r="183" spans="2:134" x14ac:dyDescent="0.25">
      <c r="B183" s="101">
        <f>Samples!C161</f>
        <v>0</v>
      </c>
      <c r="C183" s="128"/>
      <c r="D183" s="120"/>
      <c r="E183" s="120"/>
      <c r="F183" s="120"/>
      <c r="G183" s="120"/>
      <c r="H183" s="120"/>
      <c r="I183" s="129"/>
      <c r="J183" s="121"/>
      <c r="K183" s="122"/>
      <c r="L183" s="122"/>
      <c r="M183" s="122"/>
      <c r="N183" s="136"/>
      <c r="O183" s="123"/>
      <c r="P183" s="123"/>
      <c r="Q183" s="142"/>
      <c r="R183" s="120"/>
      <c r="S183" s="120"/>
      <c r="T183" s="128"/>
      <c r="U183" s="129"/>
      <c r="V183" s="120"/>
      <c r="W183" s="120"/>
      <c r="X183" s="120"/>
      <c r="Y183" s="129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0"/>
      <c r="BA183" s="120"/>
      <c r="BB183" s="120"/>
      <c r="BC183" s="120"/>
      <c r="BD183" s="120"/>
      <c r="BE183" s="128"/>
      <c r="BF183" s="232"/>
      <c r="BG183" s="128"/>
      <c r="BH183" s="232"/>
      <c r="BI183" s="120"/>
      <c r="BJ183" s="232"/>
      <c r="BK183" s="120"/>
      <c r="BL183" s="232"/>
      <c r="BM183" s="120"/>
      <c r="BN183" s="232"/>
      <c r="BO183" s="120"/>
      <c r="BP183" s="232"/>
      <c r="BQ183" s="299"/>
      <c r="BR183" s="124"/>
      <c r="BS183" s="454"/>
      <c r="BT183" s="299"/>
      <c r="BU183" s="454"/>
      <c r="CF183" s="160"/>
      <c r="CG183" s="160"/>
      <c r="CH183" s="160"/>
      <c r="EA183" s="148">
        <f t="shared" si="15"/>
        <v>0</v>
      </c>
      <c r="EB183" s="148">
        <f t="shared" si="13"/>
        <v>0</v>
      </c>
      <c r="EC183" s="148">
        <f t="shared" si="14"/>
        <v>0</v>
      </c>
      <c r="ED183" s="167">
        <v>28</v>
      </c>
    </row>
    <row r="184" spans="2:134" x14ac:dyDescent="0.25">
      <c r="B184" s="101">
        <f>Samples!C162</f>
        <v>0</v>
      </c>
      <c r="C184" s="128"/>
      <c r="D184" s="120"/>
      <c r="E184" s="120"/>
      <c r="F184" s="120"/>
      <c r="G184" s="120"/>
      <c r="H184" s="120"/>
      <c r="I184" s="129"/>
      <c r="J184" s="121"/>
      <c r="K184" s="122"/>
      <c r="L184" s="122"/>
      <c r="M184" s="122"/>
      <c r="N184" s="136"/>
      <c r="O184" s="123"/>
      <c r="P184" s="123"/>
      <c r="Q184" s="142"/>
      <c r="R184" s="120"/>
      <c r="S184" s="120"/>
      <c r="T184" s="128"/>
      <c r="U184" s="129"/>
      <c r="V184" s="120"/>
      <c r="W184" s="120"/>
      <c r="X184" s="120"/>
      <c r="Y184" s="129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0"/>
      <c r="BA184" s="120"/>
      <c r="BB184" s="120"/>
      <c r="BC184" s="120"/>
      <c r="BD184" s="120"/>
      <c r="BE184" s="128"/>
      <c r="BF184" s="232"/>
      <c r="BG184" s="128"/>
      <c r="BH184" s="232"/>
      <c r="BI184" s="120"/>
      <c r="BJ184" s="232"/>
      <c r="BK184" s="120"/>
      <c r="BL184" s="232"/>
      <c r="BM184" s="120"/>
      <c r="BN184" s="232"/>
      <c r="BO184" s="120"/>
      <c r="BP184" s="232"/>
      <c r="BQ184" s="299"/>
      <c r="BR184" s="124"/>
      <c r="BS184" s="454"/>
      <c r="BT184" s="299"/>
      <c r="BU184" s="454"/>
      <c r="CF184" s="160"/>
      <c r="CG184" s="160"/>
      <c r="CH184" s="160"/>
      <c r="EA184" s="148">
        <f t="shared" si="15"/>
        <v>0</v>
      </c>
      <c r="EB184" s="148">
        <f t="shared" si="13"/>
        <v>0</v>
      </c>
      <c r="EC184" s="148">
        <f t="shared" si="14"/>
        <v>0</v>
      </c>
      <c r="ED184" s="167">
        <v>29</v>
      </c>
    </row>
    <row r="185" spans="2:134" x14ac:dyDescent="0.25">
      <c r="B185" s="101">
        <f>Samples!C163</f>
        <v>0</v>
      </c>
      <c r="C185" s="128"/>
      <c r="D185" s="120"/>
      <c r="E185" s="120"/>
      <c r="F185" s="120"/>
      <c r="G185" s="120"/>
      <c r="H185" s="120"/>
      <c r="I185" s="129"/>
      <c r="J185" s="121"/>
      <c r="K185" s="122"/>
      <c r="L185" s="122"/>
      <c r="M185" s="122"/>
      <c r="N185" s="136"/>
      <c r="O185" s="123"/>
      <c r="P185" s="123"/>
      <c r="Q185" s="142"/>
      <c r="R185" s="120"/>
      <c r="S185" s="120"/>
      <c r="T185" s="128"/>
      <c r="U185" s="129"/>
      <c r="V185" s="120"/>
      <c r="W185" s="120"/>
      <c r="X185" s="120"/>
      <c r="Y185" s="129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0"/>
      <c r="BA185" s="120"/>
      <c r="BB185" s="120"/>
      <c r="BC185" s="120"/>
      <c r="BD185" s="120"/>
      <c r="BE185" s="128"/>
      <c r="BF185" s="232"/>
      <c r="BG185" s="128"/>
      <c r="BH185" s="232"/>
      <c r="BI185" s="120"/>
      <c r="BJ185" s="232"/>
      <c r="BK185" s="120"/>
      <c r="BL185" s="232"/>
      <c r="BM185" s="120"/>
      <c r="BN185" s="232"/>
      <c r="BO185" s="120"/>
      <c r="BP185" s="232"/>
      <c r="BQ185" s="299"/>
      <c r="BR185" s="124"/>
      <c r="BS185" s="454"/>
      <c r="BT185" s="299"/>
      <c r="BU185" s="454"/>
      <c r="CF185" s="160"/>
      <c r="CG185" s="160"/>
      <c r="CH185" s="160"/>
      <c r="EA185" s="148">
        <f t="shared" si="15"/>
        <v>0</v>
      </c>
      <c r="EB185" s="148">
        <f t="shared" si="13"/>
        <v>0</v>
      </c>
      <c r="EC185" s="148">
        <f t="shared" si="14"/>
        <v>0</v>
      </c>
      <c r="ED185" s="167">
        <v>30</v>
      </c>
    </row>
    <row r="186" spans="2:134" x14ac:dyDescent="0.25">
      <c r="B186" s="101">
        <f>Samples!C164</f>
        <v>0</v>
      </c>
      <c r="C186" s="128"/>
      <c r="D186" s="120"/>
      <c r="E186" s="120"/>
      <c r="F186" s="120"/>
      <c r="G186" s="120"/>
      <c r="H186" s="120"/>
      <c r="I186" s="129"/>
      <c r="J186" s="121"/>
      <c r="K186" s="122"/>
      <c r="L186" s="122"/>
      <c r="M186" s="122"/>
      <c r="N186" s="136"/>
      <c r="O186" s="123"/>
      <c r="P186" s="123"/>
      <c r="Q186" s="142"/>
      <c r="R186" s="120"/>
      <c r="S186" s="120"/>
      <c r="T186" s="128"/>
      <c r="U186" s="129"/>
      <c r="V186" s="120"/>
      <c r="W186" s="120"/>
      <c r="X186" s="120"/>
      <c r="Y186" s="129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0"/>
      <c r="BA186" s="120"/>
      <c r="BB186" s="120"/>
      <c r="BC186" s="120"/>
      <c r="BD186" s="120"/>
      <c r="BE186" s="128"/>
      <c r="BF186" s="232"/>
      <c r="BG186" s="128"/>
      <c r="BH186" s="232"/>
      <c r="BI186" s="120"/>
      <c r="BJ186" s="232"/>
      <c r="BK186" s="120"/>
      <c r="BL186" s="232"/>
      <c r="BM186" s="120"/>
      <c r="BN186" s="232"/>
      <c r="BO186" s="120"/>
      <c r="BP186" s="232"/>
      <c r="BQ186" s="299"/>
      <c r="BR186" s="124"/>
      <c r="BS186" s="454"/>
      <c r="BT186" s="299"/>
      <c r="BU186" s="454"/>
      <c r="CF186" s="160"/>
      <c r="CG186" s="160"/>
      <c r="CH186" s="160"/>
      <c r="EA186" s="148">
        <f t="shared" si="15"/>
        <v>0</v>
      </c>
      <c r="EB186" s="148">
        <f t="shared" si="13"/>
        <v>0</v>
      </c>
      <c r="EC186" s="148">
        <f t="shared" si="14"/>
        <v>0</v>
      </c>
      <c r="ED186" s="167">
        <v>31</v>
      </c>
    </row>
    <row r="187" spans="2:134" x14ac:dyDescent="0.25">
      <c r="B187" s="101">
        <f>Samples!C165</f>
        <v>0</v>
      </c>
      <c r="C187" s="128"/>
      <c r="D187" s="120"/>
      <c r="E187" s="120"/>
      <c r="F187" s="120"/>
      <c r="G187" s="120"/>
      <c r="H187" s="120"/>
      <c r="I187" s="129"/>
      <c r="J187" s="121"/>
      <c r="K187" s="122"/>
      <c r="L187" s="122"/>
      <c r="M187" s="122"/>
      <c r="N187" s="136"/>
      <c r="O187" s="123"/>
      <c r="P187" s="123"/>
      <c r="Q187" s="142"/>
      <c r="R187" s="120"/>
      <c r="S187" s="120"/>
      <c r="T187" s="128"/>
      <c r="U187" s="129"/>
      <c r="V187" s="120"/>
      <c r="W187" s="120"/>
      <c r="X187" s="120"/>
      <c r="Y187" s="129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0"/>
      <c r="BA187" s="120"/>
      <c r="BB187" s="120"/>
      <c r="BC187" s="120"/>
      <c r="BD187" s="120"/>
      <c r="BE187" s="128"/>
      <c r="BF187" s="232"/>
      <c r="BG187" s="128"/>
      <c r="BH187" s="232"/>
      <c r="BI187" s="120"/>
      <c r="BJ187" s="232"/>
      <c r="BK187" s="120"/>
      <c r="BL187" s="232"/>
      <c r="BM187" s="120"/>
      <c r="BN187" s="232"/>
      <c r="BO187" s="120"/>
      <c r="BP187" s="232"/>
      <c r="BQ187" s="299"/>
      <c r="BR187" s="124"/>
      <c r="BS187" s="454"/>
      <c r="BT187" s="299"/>
      <c r="BU187" s="454"/>
      <c r="CF187" s="160"/>
      <c r="CG187" s="160"/>
      <c r="CH187" s="160"/>
      <c r="EA187" s="148">
        <f t="shared" si="15"/>
        <v>0</v>
      </c>
      <c r="EB187" s="148">
        <f t="shared" si="13"/>
        <v>0</v>
      </c>
      <c r="EC187" s="148">
        <f t="shared" si="14"/>
        <v>0</v>
      </c>
      <c r="ED187" s="167">
        <v>32</v>
      </c>
    </row>
    <row r="188" spans="2:134" x14ac:dyDescent="0.25">
      <c r="B188" s="101">
        <f>Samples!C166</f>
        <v>0</v>
      </c>
      <c r="C188" s="128"/>
      <c r="D188" s="120"/>
      <c r="E188" s="120"/>
      <c r="F188" s="120"/>
      <c r="G188" s="120"/>
      <c r="H188" s="120"/>
      <c r="I188" s="129"/>
      <c r="J188" s="121"/>
      <c r="K188" s="122"/>
      <c r="L188" s="122"/>
      <c r="M188" s="122"/>
      <c r="N188" s="136"/>
      <c r="O188" s="123"/>
      <c r="P188" s="123"/>
      <c r="Q188" s="142"/>
      <c r="R188" s="120"/>
      <c r="S188" s="120"/>
      <c r="T188" s="128"/>
      <c r="U188" s="129"/>
      <c r="V188" s="120"/>
      <c r="W188" s="120"/>
      <c r="X188" s="120"/>
      <c r="Y188" s="129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0"/>
      <c r="BA188" s="120"/>
      <c r="BB188" s="120"/>
      <c r="BC188" s="120"/>
      <c r="BD188" s="120"/>
      <c r="BE188" s="128"/>
      <c r="BF188" s="232"/>
      <c r="BG188" s="128"/>
      <c r="BH188" s="232"/>
      <c r="BI188" s="120"/>
      <c r="BJ188" s="232"/>
      <c r="BK188" s="120"/>
      <c r="BL188" s="232"/>
      <c r="BM188" s="120"/>
      <c r="BN188" s="232"/>
      <c r="BO188" s="120"/>
      <c r="BP188" s="232"/>
      <c r="BQ188" s="299"/>
      <c r="BR188" s="124"/>
      <c r="BS188" s="454"/>
      <c r="BT188" s="299"/>
      <c r="BU188" s="454"/>
      <c r="CF188" s="160"/>
      <c r="CG188" s="160"/>
      <c r="CH188" s="160"/>
      <c r="EA188" s="148">
        <f t="shared" si="15"/>
        <v>0</v>
      </c>
      <c r="EB188" s="148">
        <f t="shared" ref="EB188:EB219" si="16">IFERROR(_xlfn.STDEV.S(EE188:ABD188)/SQRT(delCount),0)</f>
        <v>0</v>
      </c>
      <c r="EC188" s="148">
        <f t="shared" ref="EC188:EC219" si="17">IFERROR(SUM(EE188:ABD188)/delCount,0)</f>
        <v>0</v>
      </c>
      <c r="ED188" s="167">
        <v>33</v>
      </c>
    </row>
    <row r="189" spans="2:134" x14ac:dyDescent="0.25">
      <c r="B189" s="101">
        <f>Samples!C167</f>
        <v>0</v>
      </c>
      <c r="C189" s="128"/>
      <c r="D189" s="120"/>
      <c r="E189" s="120"/>
      <c r="F189" s="120"/>
      <c r="G189" s="120"/>
      <c r="H189" s="120"/>
      <c r="I189" s="129"/>
      <c r="J189" s="121"/>
      <c r="K189" s="122"/>
      <c r="L189" s="122"/>
      <c r="M189" s="122"/>
      <c r="N189" s="136"/>
      <c r="O189" s="123"/>
      <c r="P189" s="123"/>
      <c r="Q189" s="142"/>
      <c r="R189" s="120"/>
      <c r="S189" s="120"/>
      <c r="T189" s="128"/>
      <c r="U189" s="129"/>
      <c r="V189" s="120"/>
      <c r="W189" s="120"/>
      <c r="X189" s="120"/>
      <c r="Y189" s="129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0"/>
      <c r="BA189" s="120"/>
      <c r="BB189" s="120"/>
      <c r="BC189" s="120"/>
      <c r="BD189" s="120"/>
      <c r="BE189" s="128"/>
      <c r="BF189" s="232"/>
      <c r="BG189" s="128"/>
      <c r="BH189" s="232"/>
      <c r="BI189" s="120"/>
      <c r="BJ189" s="232"/>
      <c r="BK189" s="120"/>
      <c r="BL189" s="232"/>
      <c r="BM189" s="120"/>
      <c r="BN189" s="232"/>
      <c r="BO189" s="120"/>
      <c r="BP189" s="232"/>
      <c r="BQ189" s="299"/>
      <c r="BR189" s="124"/>
      <c r="BS189" s="454"/>
      <c r="BT189" s="299"/>
      <c r="BU189" s="454"/>
      <c r="CF189" s="160"/>
      <c r="CG189" s="160"/>
      <c r="CH189" s="160"/>
      <c r="EA189" s="148">
        <f t="shared" si="15"/>
        <v>0</v>
      </c>
      <c r="EB189" s="148">
        <f t="shared" si="16"/>
        <v>0</v>
      </c>
      <c r="EC189" s="148">
        <f t="shared" si="17"/>
        <v>0</v>
      </c>
      <c r="ED189" s="167">
        <v>34</v>
      </c>
    </row>
    <row r="190" spans="2:134" x14ac:dyDescent="0.25">
      <c r="B190" s="101">
        <f>Samples!C168</f>
        <v>0</v>
      </c>
      <c r="C190" s="128"/>
      <c r="D190" s="120"/>
      <c r="E190" s="120"/>
      <c r="F190" s="120"/>
      <c r="G190" s="120"/>
      <c r="H190" s="120"/>
      <c r="I190" s="129"/>
      <c r="J190" s="121"/>
      <c r="K190" s="122"/>
      <c r="L190" s="122"/>
      <c r="M190" s="122"/>
      <c r="N190" s="136"/>
      <c r="O190" s="123"/>
      <c r="P190" s="123"/>
      <c r="Q190" s="142"/>
      <c r="R190" s="120"/>
      <c r="S190" s="120"/>
      <c r="T190" s="128"/>
      <c r="U190" s="129"/>
      <c r="V190" s="120"/>
      <c r="W190" s="120"/>
      <c r="X190" s="120"/>
      <c r="Y190" s="129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0"/>
      <c r="BA190" s="120"/>
      <c r="BB190" s="120"/>
      <c r="BC190" s="120"/>
      <c r="BD190" s="120"/>
      <c r="BE190" s="128"/>
      <c r="BF190" s="232"/>
      <c r="BG190" s="128"/>
      <c r="BH190" s="232"/>
      <c r="BI190" s="120"/>
      <c r="BJ190" s="232"/>
      <c r="BK190" s="120"/>
      <c r="BL190" s="232"/>
      <c r="BM190" s="120"/>
      <c r="BN190" s="232"/>
      <c r="BO190" s="120"/>
      <c r="BP190" s="232"/>
      <c r="BQ190" s="299"/>
      <c r="BR190" s="124"/>
      <c r="BS190" s="454"/>
      <c r="BT190" s="299"/>
      <c r="BU190" s="454"/>
      <c r="CF190" s="160"/>
      <c r="CG190" s="160"/>
      <c r="CH190" s="160"/>
      <c r="EA190" s="148">
        <f t="shared" si="15"/>
        <v>0</v>
      </c>
      <c r="EB190" s="148">
        <f t="shared" si="16"/>
        <v>0</v>
      </c>
      <c r="EC190" s="148">
        <f t="shared" si="17"/>
        <v>0</v>
      </c>
      <c r="ED190" s="167">
        <v>35</v>
      </c>
    </row>
    <row r="191" spans="2:134" x14ac:dyDescent="0.25">
      <c r="B191" s="101">
        <f>Samples!C169</f>
        <v>0</v>
      </c>
      <c r="C191" s="128"/>
      <c r="D191" s="120"/>
      <c r="E191" s="120"/>
      <c r="F191" s="120"/>
      <c r="G191" s="120"/>
      <c r="H191" s="120"/>
      <c r="I191" s="129"/>
      <c r="J191" s="121"/>
      <c r="K191" s="122"/>
      <c r="L191" s="122"/>
      <c r="M191" s="122"/>
      <c r="N191" s="136"/>
      <c r="O191" s="123"/>
      <c r="P191" s="123"/>
      <c r="Q191" s="142"/>
      <c r="R191" s="120"/>
      <c r="S191" s="120"/>
      <c r="T191" s="128"/>
      <c r="U191" s="129"/>
      <c r="V191" s="120"/>
      <c r="W191" s="120"/>
      <c r="X191" s="120"/>
      <c r="Y191" s="129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0"/>
      <c r="BA191" s="120"/>
      <c r="BB191" s="120"/>
      <c r="BC191" s="120"/>
      <c r="BD191" s="120"/>
      <c r="BE191" s="128"/>
      <c r="BF191" s="232"/>
      <c r="BG191" s="128"/>
      <c r="BH191" s="232"/>
      <c r="BI191" s="120"/>
      <c r="BJ191" s="232"/>
      <c r="BK191" s="120"/>
      <c r="BL191" s="232"/>
      <c r="BM191" s="120"/>
      <c r="BN191" s="232"/>
      <c r="BO191" s="120"/>
      <c r="BP191" s="232"/>
      <c r="BQ191" s="299"/>
      <c r="BR191" s="124"/>
      <c r="BS191" s="454"/>
      <c r="BT191" s="299"/>
      <c r="BU191" s="454"/>
      <c r="CF191" s="160"/>
      <c r="CG191" s="160"/>
      <c r="CH191" s="160"/>
      <c r="EA191" s="148">
        <f t="shared" si="15"/>
        <v>0</v>
      </c>
      <c r="EB191" s="148">
        <f t="shared" si="16"/>
        <v>0</v>
      </c>
      <c r="EC191" s="148">
        <f t="shared" si="17"/>
        <v>0</v>
      </c>
      <c r="ED191" s="167">
        <v>36</v>
      </c>
    </row>
    <row r="192" spans="2:134" x14ac:dyDescent="0.25">
      <c r="B192" s="101">
        <f>Samples!C170</f>
        <v>0</v>
      </c>
      <c r="C192" s="128"/>
      <c r="D192" s="120"/>
      <c r="E192" s="120"/>
      <c r="F192" s="120"/>
      <c r="G192" s="120"/>
      <c r="H192" s="120"/>
      <c r="I192" s="129"/>
      <c r="J192" s="121"/>
      <c r="K192" s="122"/>
      <c r="L192" s="122"/>
      <c r="M192" s="122"/>
      <c r="N192" s="136"/>
      <c r="O192" s="123"/>
      <c r="P192" s="123"/>
      <c r="Q192" s="142"/>
      <c r="R192" s="120"/>
      <c r="S192" s="120"/>
      <c r="T192" s="128"/>
      <c r="U192" s="129"/>
      <c r="V192" s="120"/>
      <c r="W192" s="120"/>
      <c r="X192" s="120"/>
      <c r="Y192" s="129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0"/>
      <c r="BA192" s="120"/>
      <c r="BB192" s="120"/>
      <c r="BC192" s="120"/>
      <c r="BD192" s="120"/>
      <c r="BE192" s="128"/>
      <c r="BF192" s="232"/>
      <c r="BG192" s="128"/>
      <c r="BH192" s="232"/>
      <c r="BI192" s="120"/>
      <c r="BJ192" s="232"/>
      <c r="BK192" s="120"/>
      <c r="BL192" s="232"/>
      <c r="BM192" s="120"/>
      <c r="BN192" s="232"/>
      <c r="BO192" s="120"/>
      <c r="BP192" s="232"/>
      <c r="BQ192" s="299"/>
      <c r="BR192" s="124"/>
      <c r="BS192" s="454"/>
      <c r="BT192" s="299"/>
      <c r="BU192" s="454"/>
      <c r="CF192" s="160"/>
      <c r="CG192" s="160"/>
      <c r="CH192" s="160"/>
      <c r="EA192" s="148">
        <f t="shared" si="15"/>
        <v>0</v>
      </c>
      <c r="EB192" s="148">
        <f t="shared" si="16"/>
        <v>0</v>
      </c>
      <c r="EC192" s="148">
        <f t="shared" si="17"/>
        <v>0</v>
      </c>
      <c r="ED192" s="167">
        <v>37</v>
      </c>
    </row>
    <row r="193" spans="2:134" x14ac:dyDescent="0.25">
      <c r="B193" s="101">
        <f>Samples!C171</f>
        <v>0</v>
      </c>
      <c r="C193" s="128"/>
      <c r="D193" s="120"/>
      <c r="E193" s="120"/>
      <c r="F193" s="120"/>
      <c r="G193" s="120"/>
      <c r="H193" s="120"/>
      <c r="I193" s="129"/>
      <c r="J193" s="121"/>
      <c r="K193" s="122"/>
      <c r="L193" s="122"/>
      <c r="M193" s="122"/>
      <c r="N193" s="136"/>
      <c r="O193" s="123"/>
      <c r="P193" s="123"/>
      <c r="Q193" s="142"/>
      <c r="R193" s="120"/>
      <c r="S193" s="120"/>
      <c r="T193" s="128"/>
      <c r="U193" s="129"/>
      <c r="V193" s="120"/>
      <c r="W193" s="120"/>
      <c r="X193" s="120"/>
      <c r="Y193" s="129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0"/>
      <c r="BA193" s="120"/>
      <c r="BB193" s="120"/>
      <c r="BC193" s="120"/>
      <c r="BD193" s="120"/>
      <c r="BE193" s="128"/>
      <c r="BF193" s="232"/>
      <c r="BG193" s="128"/>
      <c r="BH193" s="232"/>
      <c r="BI193" s="120"/>
      <c r="BJ193" s="232"/>
      <c r="BK193" s="120"/>
      <c r="BL193" s="232"/>
      <c r="BM193" s="120"/>
      <c r="BN193" s="232"/>
      <c r="BO193" s="120"/>
      <c r="BP193" s="232"/>
      <c r="BQ193" s="299"/>
      <c r="BR193" s="124"/>
      <c r="BS193" s="454"/>
      <c r="BT193" s="299"/>
      <c r="BU193" s="454"/>
      <c r="CF193" s="160"/>
      <c r="CG193" s="160"/>
      <c r="CH193" s="160"/>
      <c r="EA193" s="148">
        <f t="shared" si="15"/>
        <v>0</v>
      </c>
      <c r="EB193" s="148">
        <f t="shared" si="16"/>
        <v>0</v>
      </c>
      <c r="EC193" s="148">
        <f t="shared" si="17"/>
        <v>0</v>
      </c>
      <c r="ED193" s="167">
        <v>38</v>
      </c>
    </row>
    <row r="194" spans="2:134" x14ac:dyDescent="0.25">
      <c r="B194" s="101">
        <f>Samples!C172</f>
        <v>0</v>
      </c>
      <c r="C194" s="128"/>
      <c r="D194" s="120"/>
      <c r="E194" s="120"/>
      <c r="F194" s="120"/>
      <c r="G194" s="120"/>
      <c r="H194" s="120"/>
      <c r="I194" s="129"/>
      <c r="J194" s="121"/>
      <c r="K194" s="122"/>
      <c r="L194" s="122"/>
      <c r="M194" s="122"/>
      <c r="N194" s="136"/>
      <c r="O194" s="123"/>
      <c r="P194" s="123"/>
      <c r="Q194" s="142"/>
      <c r="R194" s="120"/>
      <c r="S194" s="120"/>
      <c r="T194" s="128"/>
      <c r="U194" s="129"/>
      <c r="V194" s="120"/>
      <c r="W194" s="120"/>
      <c r="X194" s="120"/>
      <c r="Y194" s="129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  <c r="BA194" s="120"/>
      <c r="BB194" s="120"/>
      <c r="BC194" s="120"/>
      <c r="BD194" s="120"/>
      <c r="BE194" s="128"/>
      <c r="BF194" s="232"/>
      <c r="BG194" s="128"/>
      <c r="BH194" s="232"/>
      <c r="BI194" s="120"/>
      <c r="BJ194" s="232"/>
      <c r="BK194" s="120"/>
      <c r="BL194" s="232"/>
      <c r="BM194" s="120"/>
      <c r="BN194" s="232"/>
      <c r="BO194" s="120"/>
      <c r="BP194" s="232"/>
      <c r="BQ194" s="299"/>
      <c r="BR194" s="124"/>
      <c r="BS194" s="454"/>
      <c r="BT194" s="299"/>
      <c r="BU194" s="454"/>
      <c r="CF194" s="160"/>
      <c r="CG194" s="160"/>
      <c r="CH194" s="160"/>
      <c r="EA194" s="148">
        <f t="shared" si="15"/>
        <v>0</v>
      </c>
      <c r="EB194" s="148">
        <f t="shared" si="16"/>
        <v>0</v>
      </c>
      <c r="EC194" s="148">
        <f t="shared" si="17"/>
        <v>0</v>
      </c>
      <c r="ED194" s="167">
        <v>39</v>
      </c>
    </row>
    <row r="195" spans="2:134" x14ac:dyDescent="0.25">
      <c r="B195" s="101">
        <f>Samples!C173</f>
        <v>0</v>
      </c>
      <c r="C195" s="128"/>
      <c r="D195" s="120"/>
      <c r="E195" s="120"/>
      <c r="F195" s="120"/>
      <c r="G195" s="120"/>
      <c r="H195" s="120"/>
      <c r="I195" s="129"/>
      <c r="J195" s="121"/>
      <c r="K195" s="122"/>
      <c r="L195" s="122"/>
      <c r="M195" s="122"/>
      <c r="N195" s="136"/>
      <c r="O195" s="123"/>
      <c r="P195" s="123"/>
      <c r="Q195" s="142"/>
      <c r="R195" s="120"/>
      <c r="S195" s="120"/>
      <c r="T195" s="128"/>
      <c r="U195" s="129"/>
      <c r="V195" s="120"/>
      <c r="W195" s="120"/>
      <c r="X195" s="120"/>
      <c r="Y195" s="129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  <c r="BA195" s="120"/>
      <c r="BB195" s="120"/>
      <c r="BC195" s="120"/>
      <c r="BD195" s="120"/>
      <c r="BE195" s="128"/>
      <c r="BF195" s="232"/>
      <c r="BG195" s="128"/>
      <c r="BH195" s="232"/>
      <c r="BI195" s="120"/>
      <c r="BJ195" s="232"/>
      <c r="BK195" s="120"/>
      <c r="BL195" s="232"/>
      <c r="BM195" s="120"/>
      <c r="BN195" s="232"/>
      <c r="BO195" s="120"/>
      <c r="BP195" s="232"/>
      <c r="BQ195" s="299"/>
      <c r="BR195" s="124"/>
      <c r="BS195" s="454"/>
      <c r="BT195" s="299"/>
      <c r="BU195" s="454"/>
      <c r="CF195" s="160"/>
      <c r="CG195" s="160"/>
      <c r="CH195" s="160"/>
      <c r="EA195" s="148">
        <f t="shared" si="15"/>
        <v>0</v>
      </c>
      <c r="EB195" s="148">
        <f t="shared" si="16"/>
        <v>0</v>
      </c>
      <c r="EC195" s="148">
        <f t="shared" si="17"/>
        <v>0</v>
      </c>
      <c r="ED195" s="167">
        <v>40</v>
      </c>
    </row>
    <row r="196" spans="2:134" x14ac:dyDescent="0.25">
      <c r="B196" s="101">
        <f>Samples!C174</f>
        <v>0</v>
      </c>
      <c r="C196" s="128"/>
      <c r="D196" s="120"/>
      <c r="E196" s="120"/>
      <c r="F196" s="120"/>
      <c r="G196" s="120"/>
      <c r="H196" s="120"/>
      <c r="I196" s="129"/>
      <c r="J196" s="121"/>
      <c r="K196" s="122"/>
      <c r="L196" s="122"/>
      <c r="M196" s="122"/>
      <c r="N196" s="136"/>
      <c r="O196" s="123"/>
      <c r="P196" s="123"/>
      <c r="Q196" s="142"/>
      <c r="R196" s="120"/>
      <c r="S196" s="120"/>
      <c r="T196" s="128"/>
      <c r="U196" s="129"/>
      <c r="V196" s="120"/>
      <c r="W196" s="120"/>
      <c r="X196" s="120"/>
      <c r="Y196" s="129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0"/>
      <c r="BA196" s="120"/>
      <c r="BB196" s="120"/>
      <c r="BC196" s="120"/>
      <c r="BD196" s="120"/>
      <c r="BE196" s="128"/>
      <c r="BF196" s="232"/>
      <c r="BG196" s="128"/>
      <c r="BH196" s="232"/>
      <c r="BI196" s="120"/>
      <c r="BJ196" s="232"/>
      <c r="BK196" s="120"/>
      <c r="BL196" s="232"/>
      <c r="BM196" s="120"/>
      <c r="BN196" s="232"/>
      <c r="BO196" s="120"/>
      <c r="BP196" s="232"/>
      <c r="BQ196" s="299"/>
      <c r="BR196" s="124"/>
      <c r="BS196" s="454"/>
      <c r="BT196" s="299"/>
      <c r="BU196" s="454"/>
      <c r="CF196" s="160"/>
      <c r="CG196" s="160"/>
      <c r="CH196" s="160"/>
      <c r="EA196" s="148">
        <f t="shared" si="15"/>
        <v>0</v>
      </c>
      <c r="EB196" s="148">
        <f t="shared" si="16"/>
        <v>0</v>
      </c>
      <c r="EC196" s="148">
        <f t="shared" si="17"/>
        <v>0</v>
      </c>
      <c r="ED196" s="167">
        <v>41</v>
      </c>
    </row>
    <row r="197" spans="2:134" x14ac:dyDescent="0.25">
      <c r="B197" s="101">
        <f>Samples!C175</f>
        <v>0</v>
      </c>
      <c r="C197" s="128"/>
      <c r="D197" s="120"/>
      <c r="E197" s="120"/>
      <c r="F197" s="120"/>
      <c r="G197" s="120"/>
      <c r="H197" s="120"/>
      <c r="I197" s="129"/>
      <c r="J197" s="121"/>
      <c r="K197" s="122"/>
      <c r="L197" s="122"/>
      <c r="M197" s="122"/>
      <c r="N197" s="136"/>
      <c r="O197" s="123"/>
      <c r="P197" s="123"/>
      <c r="Q197" s="142"/>
      <c r="R197" s="120"/>
      <c r="S197" s="120"/>
      <c r="T197" s="128"/>
      <c r="U197" s="129"/>
      <c r="V197" s="120"/>
      <c r="W197" s="120"/>
      <c r="X197" s="120"/>
      <c r="Y197" s="129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0"/>
      <c r="BA197" s="120"/>
      <c r="BB197" s="120"/>
      <c r="BC197" s="120"/>
      <c r="BD197" s="120"/>
      <c r="BE197" s="128"/>
      <c r="BF197" s="232"/>
      <c r="BG197" s="128"/>
      <c r="BH197" s="232"/>
      <c r="BI197" s="120"/>
      <c r="BJ197" s="232"/>
      <c r="BK197" s="120"/>
      <c r="BL197" s="232"/>
      <c r="BM197" s="120"/>
      <c r="BN197" s="232"/>
      <c r="BO197" s="120"/>
      <c r="BP197" s="232"/>
      <c r="BQ197" s="299"/>
      <c r="BR197" s="124"/>
      <c r="BS197" s="454"/>
      <c r="BT197" s="299"/>
      <c r="BU197" s="454"/>
      <c r="CF197" s="160"/>
      <c r="CG197" s="160"/>
      <c r="CH197" s="160"/>
      <c r="EA197" s="148">
        <f t="shared" si="15"/>
        <v>0</v>
      </c>
      <c r="EB197" s="148">
        <f t="shared" si="16"/>
        <v>0</v>
      </c>
      <c r="EC197" s="148">
        <f t="shared" si="17"/>
        <v>0</v>
      </c>
      <c r="ED197" s="167">
        <v>42</v>
      </c>
    </row>
    <row r="198" spans="2:134" x14ac:dyDescent="0.25">
      <c r="B198" s="101">
        <f>Samples!C176</f>
        <v>0</v>
      </c>
      <c r="C198" s="128"/>
      <c r="D198" s="120"/>
      <c r="E198" s="120"/>
      <c r="F198" s="120"/>
      <c r="G198" s="120"/>
      <c r="H198" s="120"/>
      <c r="I198" s="129"/>
      <c r="J198" s="121"/>
      <c r="K198" s="122"/>
      <c r="L198" s="122"/>
      <c r="M198" s="122"/>
      <c r="N198" s="136"/>
      <c r="O198" s="123"/>
      <c r="P198" s="123"/>
      <c r="Q198" s="142"/>
      <c r="R198" s="120"/>
      <c r="S198" s="120"/>
      <c r="T198" s="128"/>
      <c r="U198" s="129"/>
      <c r="V198" s="120"/>
      <c r="W198" s="120"/>
      <c r="X198" s="120"/>
      <c r="Y198" s="129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  <c r="BA198" s="120"/>
      <c r="BB198" s="120"/>
      <c r="BC198" s="120"/>
      <c r="BD198" s="120"/>
      <c r="BE198" s="128"/>
      <c r="BF198" s="232"/>
      <c r="BG198" s="128"/>
      <c r="BH198" s="232"/>
      <c r="BI198" s="120"/>
      <c r="BJ198" s="232"/>
      <c r="BK198" s="120"/>
      <c r="BL198" s="232"/>
      <c r="BM198" s="120"/>
      <c r="BN198" s="232"/>
      <c r="BO198" s="120"/>
      <c r="BP198" s="232"/>
      <c r="BQ198" s="299"/>
      <c r="BR198" s="124"/>
      <c r="BS198" s="454"/>
      <c r="BT198" s="299"/>
      <c r="BU198" s="454"/>
      <c r="CF198" s="160"/>
      <c r="CG198" s="160"/>
      <c r="CH198" s="160"/>
      <c r="EA198" s="148">
        <f t="shared" si="15"/>
        <v>0</v>
      </c>
      <c r="EB198" s="148">
        <f t="shared" si="16"/>
        <v>0</v>
      </c>
      <c r="EC198" s="148">
        <f t="shared" si="17"/>
        <v>0</v>
      </c>
      <c r="ED198" s="167">
        <v>43</v>
      </c>
    </row>
    <row r="199" spans="2:134" x14ac:dyDescent="0.25">
      <c r="B199" s="101">
        <f>Samples!C177</f>
        <v>0</v>
      </c>
      <c r="C199" s="128"/>
      <c r="D199" s="120"/>
      <c r="E199" s="120"/>
      <c r="F199" s="120"/>
      <c r="G199" s="120"/>
      <c r="H199" s="120"/>
      <c r="I199" s="129"/>
      <c r="J199" s="121"/>
      <c r="K199" s="122"/>
      <c r="L199" s="122"/>
      <c r="M199" s="122"/>
      <c r="N199" s="136"/>
      <c r="O199" s="123"/>
      <c r="P199" s="123"/>
      <c r="Q199" s="142"/>
      <c r="R199" s="120"/>
      <c r="S199" s="120"/>
      <c r="T199" s="128"/>
      <c r="U199" s="129"/>
      <c r="V199" s="120"/>
      <c r="W199" s="120"/>
      <c r="X199" s="120"/>
      <c r="Y199" s="129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  <c r="BA199" s="120"/>
      <c r="BB199" s="120"/>
      <c r="BC199" s="120"/>
      <c r="BD199" s="120"/>
      <c r="BE199" s="128"/>
      <c r="BF199" s="232"/>
      <c r="BG199" s="128"/>
      <c r="BH199" s="232"/>
      <c r="BI199" s="120"/>
      <c r="BJ199" s="232"/>
      <c r="BK199" s="120"/>
      <c r="BL199" s="232"/>
      <c r="BM199" s="120"/>
      <c r="BN199" s="232"/>
      <c r="BO199" s="120"/>
      <c r="BP199" s="232"/>
      <c r="BQ199" s="299"/>
      <c r="BR199" s="124"/>
      <c r="BS199" s="454"/>
      <c r="BT199" s="299"/>
      <c r="BU199" s="454"/>
      <c r="CF199" s="160"/>
      <c r="CG199" s="160"/>
      <c r="CH199" s="160"/>
      <c r="EA199" s="148">
        <f t="shared" si="15"/>
        <v>0</v>
      </c>
      <c r="EB199" s="148">
        <f t="shared" si="16"/>
        <v>0</v>
      </c>
      <c r="EC199" s="148">
        <f t="shared" si="17"/>
        <v>0</v>
      </c>
      <c r="ED199" s="167">
        <v>44</v>
      </c>
    </row>
    <row r="200" spans="2:134" x14ac:dyDescent="0.25">
      <c r="B200" s="101">
        <f>Samples!C178</f>
        <v>0</v>
      </c>
      <c r="C200" s="128"/>
      <c r="D200" s="120"/>
      <c r="E200" s="120"/>
      <c r="F200" s="120"/>
      <c r="G200" s="120"/>
      <c r="H200" s="120"/>
      <c r="I200" s="129"/>
      <c r="J200" s="121"/>
      <c r="K200" s="122"/>
      <c r="L200" s="122"/>
      <c r="M200" s="122"/>
      <c r="N200" s="136"/>
      <c r="O200" s="123"/>
      <c r="P200" s="123"/>
      <c r="Q200" s="142"/>
      <c r="R200" s="120"/>
      <c r="S200" s="120"/>
      <c r="T200" s="128"/>
      <c r="U200" s="129"/>
      <c r="V200" s="120"/>
      <c r="W200" s="120"/>
      <c r="X200" s="120"/>
      <c r="Y200" s="129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  <c r="BA200" s="120"/>
      <c r="BB200" s="120"/>
      <c r="BC200" s="120"/>
      <c r="BD200" s="120"/>
      <c r="BE200" s="128"/>
      <c r="BF200" s="232"/>
      <c r="BG200" s="128"/>
      <c r="BH200" s="232"/>
      <c r="BI200" s="120"/>
      <c r="BJ200" s="232"/>
      <c r="BK200" s="120"/>
      <c r="BL200" s="232"/>
      <c r="BM200" s="120"/>
      <c r="BN200" s="232"/>
      <c r="BO200" s="120"/>
      <c r="BP200" s="232"/>
      <c r="BQ200" s="299"/>
      <c r="BR200" s="124"/>
      <c r="BS200" s="454"/>
      <c r="BT200" s="299"/>
      <c r="BU200" s="454"/>
      <c r="CF200" s="160"/>
      <c r="CG200" s="160"/>
      <c r="CH200" s="160"/>
      <c r="EA200" s="148">
        <f t="shared" si="15"/>
        <v>0</v>
      </c>
      <c r="EB200" s="148">
        <f t="shared" si="16"/>
        <v>0</v>
      </c>
      <c r="EC200" s="148">
        <f t="shared" si="17"/>
        <v>0</v>
      </c>
      <c r="ED200" s="167">
        <v>45</v>
      </c>
    </row>
    <row r="201" spans="2:134" x14ac:dyDescent="0.25">
      <c r="B201" s="101">
        <f>Samples!C179</f>
        <v>0</v>
      </c>
      <c r="C201" s="128"/>
      <c r="D201" s="120"/>
      <c r="E201" s="120"/>
      <c r="F201" s="120"/>
      <c r="G201" s="120"/>
      <c r="H201" s="120"/>
      <c r="I201" s="129"/>
      <c r="J201" s="121"/>
      <c r="K201" s="122"/>
      <c r="L201" s="122"/>
      <c r="M201" s="122"/>
      <c r="N201" s="136"/>
      <c r="O201" s="123"/>
      <c r="P201" s="123"/>
      <c r="Q201" s="142"/>
      <c r="R201" s="120"/>
      <c r="S201" s="120"/>
      <c r="T201" s="128"/>
      <c r="U201" s="129"/>
      <c r="V201" s="120"/>
      <c r="W201" s="120"/>
      <c r="X201" s="120"/>
      <c r="Y201" s="129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  <c r="BA201" s="120"/>
      <c r="BB201" s="120"/>
      <c r="BC201" s="120"/>
      <c r="BD201" s="120"/>
      <c r="BE201" s="128"/>
      <c r="BF201" s="232"/>
      <c r="BG201" s="128"/>
      <c r="BH201" s="232"/>
      <c r="BI201" s="120"/>
      <c r="BJ201" s="232"/>
      <c r="BK201" s="120"/>
      <c r="BL201" s="232"/>
      <c r="BM201" s="120"/>
      <c r="BN201" s="232"/>
      <c r="BO201" s="120"/>
      <c r="BP201" s="232"/>
      <c r="BQ201" s="299"/>
      <c r="BR201" s="124"/>
      <c r="BS201" s="454"/>
      <c r="BT201" s="299"/>
      <c r="BU201" s="454"/>
      <c r="CF201" s="160"/>
      <c r="CG201" s="160"/>
      <c r="CH201" s="160"/>
      <c r="EA201" s="148">
        <f t="shared" si="15"/>
        <v>0</v>
      </c>
      <c r="EB201" s="148">
        <f t="shared" si="16"/>
        <v>0</v>
      </c>
      <c r="EC201" s="148">
        <f t="shared" si="17"/>
        <v>0</v>
      </c>
      <c r="ED201" s="167">
        <v>46</v>
      </c>
    </row>
    <row r="202" spans="2:134" x14ac:dyDescent="0.25">
      <c r="B202" s="101">
        <f>Samples!C180</f>
        <v>0</v>
      </c>
      <c r="C202" s="128"/>
      <c r="D202" s="120"/>
      <c r="E202" s="120"/>
      <c r="F202" s="120"/>
      <c r="G202" s="120"/>
      <c r="H202" s="120"/>
      <c r="I202" s="129"/>
      <c r="J202" s="121"/>
      <c r="K202" s="122"/>
      <c r="L202" s="122"/>
      <c r="M202" s="122"/>
      <c r="N202" s="136"/>
      <c r="O202" s="123"/>
      <c r="P202" s="123"/>
      <c r="Q202" s="142"/>
      <c r="R202" s="120"/>
      <c r="S202" s="120"/>
      <c r="T202" s="128"/>
      <c r="U202" s="129"/>
      <c r="V202" s="120"/>
      <c r="W202" s="120"/>
      <c r="X202" s="120"/>
      <c r="Y202" s="129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  <c r="BA202" s="120"/>
      <c r="BB202" s="120"/>
      <c r="BC202" s="120"/>
      <c r="BD202" s="120"/>
      <c r="BE202" s="128"/>
      <c r="BF202" s="232"/>
      <c r="BG202" s="128"/>
      <c r="BH202" s="232"/>
      <c r="BI202" s="120"/>
      <c r="BJ202" s="232"/>
      <c r="BK202" s="120"/>
      <c r="BL202" s="232"/>
      <c r="BM202" s="120"/>
      <c r="BN202" s="232"/>
      <c r="BO202" s="120"/>
      <c r="BP202" s="232"/>
      <c r="BQ202" s="299"/>
      <c r="BR202" s="124"/>
      <c r="BS202" s="454"/>
      <c r="BT202" s="299"/>
      <c r="BU202" s="454"/>
      <c r="CF202" s="160"/>
      <c r="CG202" s="160"/>
      <c r="CH202" s="160"/>
      <c r="EA202" s="148">
        <f t="shared" si="15"/>
        <v>0</v>
      </c>
      <c r="EB202" s="148">
        <f t="shared" si="16"/>
        <v>0</v>
      </c>
      <c r="EC202" s="148">
        <f t="shared" si="17"/>
        <v>0</v>
      </c>
      <c r="ED202" s="167">
        <v>47</v>
      </c>
    </row>
    <row r="203" spans="2:134" x14ac:dyDescent="0.25">
      <c r="B203" s="101">
        <f>Samples!C181</f>
        <v>0</v>
      </c>
      <c r="C203" s="128"/>
      <c r="D203" s="120"/>
      <c r="E203" s="120"/>
      <c r="F203" s="120"/>
      <c r="G203" s="120"/>
      <c r="H203" s="120"/>
      <c r="I203" s="129"/>
      <c r="J203" s="121"/>
      <c r="K203" s="122"/>
      <c r="L203" s="122"/>
      <c r="M203" s="122"/>
      <c r="N203" s="136"/>
      <c r="O203" s="123"/>
      <c r="P203" s="123"/>
      <c r="Q203" s="142"/>
      <c r="R203" s="120"/>
      <c r="S203" s="120"/>
      <c r="T203" s="128"/>
      <c r="U203" s="129"/>
      <c r="V203" s="120"/>
      <c r="W203" s="120"/>
      <c r="X203" s="120"/>
      <c r="Y203" s="129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  <c r="BA203" s="120"/>
      <c r="BB203" s="120"/>
      <c r="BC203" s="120"/>
      <c r="BD203" s="120"/>
      <c r="BE203" s="128"/>
      <c r="BF203" s="232"/>
      <c r="BG203" s="128"/>
      <c r="BH203" s="232"/>
      <c r="BI203" s="120"/>
      <c r="BJ203" s="232"/>
      <c r="BK203" s="120"/>
      <c r="BL203" s="232"/>
      <c r="BM203" s="120"/>
      <c r="BN203" s="232"/>
      <c r="BO203" s="120"/>
      <c r="BP203" s="232"/>
      <c r="BQ203" s="299"/>
      <c r="BR203" s="124"/>
      <c r="BS203" s="454"/>
      <c r="BT203" s="299"/>
      <c r="BU203" s="454"/>
      <c r="CF203" s="160"/>
      <c r="CG203" s="160"/>
      <c r="CH203" s="160"/>
      <c r="EA203" s="148">
        <f t="shared" si="15"/>
        <v>0</v>
      </c>
      <c r="EB203" s="148">
        <f t="shared" si="16"/>
        <v>0</v>
      </c>
      <c r="EC203" s="148">
        <f t="shared" si="17"/>
        <v>0</v>
      </c>
      <c r="ED203" s="167">
        <v>48</v>
      </c>
    </row>
    <row r="204" spans="2:134" x14ac:dyDescent="0.25">
      <c r="B204" s="101">
        <f>Samples!C182</f>
        <v>0</v>
      </c>
      <c r="C204" s="128"/>
      <c r="D204" s="120"/>
      <c r="E204" s="120"/>
      <c r="F204" s="120"/>
      <c r="G204" s="120"/>
      <c r="H204" s="120"/>
      <c r="I204" s="129"/>
      <c r="J204" s="121"/>
      <c r="K204" s="122"/>
      <c r="L204" s="122"/>
      <c r="M204" s="122"/>
      <c r="N204" s="136"/>
      <c r="O204" s="123"/>
      <c r="P204" s="123"/>
      <c r="Q204" s="142"/>
      <c r="R204" s="120"/>
      <c r="S204" s="120"/>
      <c r="T204" s="128"/>
      <c r="U204" s="129"/>
      <c r="V204" s="120"/>
      <c r="W204" s="120"/>
      <c r="X204" s="120"/>
      <c r="Y204" s="129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  <c r="BA204" s="120"/>
      <c r="BB204" s="120"/>
      <c r="BC204" s="120"/>
      <c r="BD204" s="120"/>
      <c r="BE204" s="128"/>
      <c r="BF204" s="232"/>
      <c r="BG204" s="128"/>
      <c r="BH204" s="232"/>
      <c r="BI204" s="120"/>
      <c r="BJ204" s="232"/>
      <c r="BK204" s="120"/>
      <c r="BL204" s="232"/>
      <c r="BM204" s="120"/>
      <c r="BN204" s="232"/>
      <c r="BO204" s="120"/>
      <c r="BP204" s="232"/>
      <c r="BQ204" s="299"/>
      <c r="BR204" s="124"/>
      <c r="BS204" s="454"/>
      <c r="BT204" s="299"/>
      <c r="BU204" s="454"/>
      <c r="CF204" s="160"/>
      <c r="CG204" s="160"/>
      <c r="CH204" s="160"/>
      <c r="EA204" s="148">
        <f t="shared" si="15"/>
        <v>0</v>
      </c>
      <c r="EB204" s="148">
        <f t="shared" si="16"/>
        <v>0</v>
      </c>
      <c r="EC204" s="148">
        <f t="shared" si="17"/>
        <v>0</v>
      </c>
      <c r="ED204" s="167">
        <v>49</v>
      </c>
    </row>
    <row r="205" spans="2:134" x14ac:dyDescent="0.25">
      <c r="B205" s="101">
        <f>Samples!C183</f>
        <v>0</v>
      </c>
      <c r="C205" s="128"/>
      <c r="D205" s="120"/>
      <c r="E205" s="120"/>
      <c r="F205" s="120"/>
      <c r="G205" s="120"/>
      <c r="H205" s="120"/>
      <c r="I205" s="129"/>
      <c r="J205" s="121"/>
      <c r="K205" s="122"/>
      <c r="L205" s="122"/>
      <c r="M205" s="122"/>
      <c r="N205" s="136"/>
      <c r="O205" s="123"/>
      <c r="P205" s="123"/>
      <c r="Q205" s="142"/>
      <c r="R205" s="120"/>
      <c r="S205" s="120"/>
      <c r="T205" s="128"/>
      <c r="U205" s="129"/>
      <c r="V205" s="120"/>
      <c r="W205" s="120"/>
      <c r="X205" s="120"/>
      <c r="Y205" s="129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  <c r="BA205" s="120"/>
      <c r="BB205" s="120"/>
      <c r="BC205" s="120"/>
      <c r="BD205" s="120"/>
      <c r="BE205" s="128"/>
      <c r="BF205" s="232"/>
      <c r="BG205" s="128"/>
      <c r="BH205" s="232"/>
      <c r="BI205" s="120"/>
      <c r="BJ205" s="232"/>
      <c r="BK205" s="120"/>
      <c r="BL205" s="232"/>
      <c r="BM205" s="120"/>
      <c r="BN205" s="232"/>
      <c r="BO205" s="120"/>
      <c r="BP205" s="232"/>
      <c r="BQ205" s="299"/>
      <c r="BR205" s="124"/>
      <c r="BS205" s="454"/>
      <c r="BT205" s="299"/>
      <c r="BU205" s="454"/>
      <c r="EA205" s="148">
        <f t="shared" si="15"/>
        <v>0</v>
      </c>
      <c r="EB205" s="148">
        <f t="shared" si="16"/>
        <v>0</v>
      </c>
      <c r="EC205" s="148">
        <f t="shared" si="17"/>
        <v>0</v>
      </c>
      <c r="ED205" s="167">
        <v>50</v>
      </c>
    </row>
    <row r="206" spans="2:134" x14ac:dyDescent="0.25">
      <c r="B206" s="101">
        <f>Samples!C184</f>
        <v>0</v>
      </c>
      <c r="C206" s="128"/>
      <c r="D206" s="120"/>
      <c r="E206" s="120"/>
      <c r="F206" s="120"/>
      <c r="G206" s="120"/>
      <c r="H206" s="120"/>
      <c r="I206" s="129"/>
      <c r="J206" s="121"/>
      <c r="K206" s="122"/>
      <c r="L206" s="122"/>
      <c r="M206" s="122"/>
      <c r="N206" s="136"/>
      <c r="O206" s="123"/>
      <c r="P206" s="123"/>
      <c r="Q206" s="142"/>
      <c r="R206" s="120"/>
      <c r="S206" s="120"/>
      <c r="T206" s="128"/>
      <c r="U206" s="129"/>
      <c r="V206" s="120"/>
      <c r="W206" s="120"/>
      <c r="X206" s="120"/>
      <c r="Y206" s="129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  <c r="BA206" s="120"/>
      <c r="BB206" s="120"/>
      <c r="BC206" s="120"/>
      <c r="BD206" s="120"/>
      <c r="BE206" s="128"/>
      <c r="BF206" s="232"/>
      <c r="BG206" s="128"/>
      <c r="BH206" s="232"/>
      <c r="BI206" s="120"/>
      <c r="BJ206" s="232"/>
      <c r="BK206" s="120"/>
      <c r="BL206" s="232"/>
      <c r="BM206" s="120"/>
      <c r="BN206" s="232"/>
      <c r="BO206" s="120"/>
      <c r="BP206" s="232"/>
      <c r="BQ206" s="299"/>
      <c r="BR206" s="124"/>
      <c r="BS206" s="454"/>
      <c r="BT206" s="299"/>
      <c r="BU206" s="454"/>
      <c r="EA206" s="148">
        <f t="shared" si="15"/>
        <v>0</v>
      </c>
      <c r="EB206" s="148">
        <f t="shared" si="16"/>
        <v>0</v>
      </c>
      <c r="EC206" s="148">
        <f t="shared" si="17"/>
        <v>0</v>
      </c>
      <c r="ED206" s="167">
        <v>51</v>
      </c>
    </row>
    <row r="207" spans="2:134" x14ac:dyDescent="0.25">
      <c r="B207" s="101">
        <f>Samples!C185</f>
        <v>0</v>
      </c>
      <c r="C207" s="128"/>
      <c r="D207" s="120"/>
      <c r="E207" s="120"/>
      <c r="F207" s="120"/>
      <c r="G207" s="120"/>
      <c r="H207" s="120"/>
      <c r="I207" s="129"/>
      <c r="J207" s="121"/>
      <c r="K207" s="122"/>
      <c r="L207" s="122"/>
      <c r="M207" s="122"/>
      <c r="N207" s="136"/>
      <c r="O207" s="123"/>
      <c r="P207" s="123"/>
      <c r="Q207" s="142"/>
      <c r="R207" s="120"/>
      <c r="S207" s="120"/>
      <c r="T207" s="128"/>
      <c r="U207" s="129"/>
      <c r="V207" s="120"/>
      <c r="W207" s="120"/>
      <c r="X207" s="120"/>
      <c r="Y207" s="129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  <c r="BA207" s="120"/>
      <c r="BB207" s="120"/>
      <c r="BC207" s="120"/>
      <c r="BD207" s="120"/>
      <c r="BE207" s="128"/>
      <c r="BF207" s="232"/>
      <c r="BG207" s="128"/>
      <c r="BH207" s="232"/>
      <c r="BI207" s="120"/>
      <c r="BJ207" s="232"/>
      <c r="BK207" s="120"/>
      <c r="BL207" s="232"/>
      <c r="BM207" s="120"/>
      <c r="BN207" s="232"/>
      <c r="BO207" s="120"/>
      <c r="BP207" s="232"/>
      <c r="BQ207" s="299"/>
      <c r="BR207" s="124"/>
      <c r="BS207" s="454"/>
      <c r="BT207" s="299"/>
      <c r="BU207" s="454"/>
      <c r="EA207" s="148">
        <f t="shared" si="15"/>
        <v>0</v>
      </c>
      <c r="EB207" s="148">
        <f t="shared" si="16"/>
        <v>0</v>
      </c>
      <c r="EC207" s="148">
        <f t="shared" si="17"/>
        <v>0</v>
      </c>
      <c r="ED207" s="167">
        <v>52</v>
      </c>
    </row>
    <row r="208" spans="2:134" x14ac:dyDescent="0.25">
      <c r="B208" s="101">
        <f>Samples!C186</f>
        <v>0</v>
      </c>
      <c r="C208" s="128"/>
      <c r="D208" s="120"/>
      <c r="E208" s="120"/>
      <c r="F208" s="120"/>
      <c r="G208" s="120"/>
      <c r="H208" s="120"/>
      <c r="I208" s="129"/>
      <c r="J208" s="121"/>
      <c r="K208" s="122"/>
      <c r="L208" s="122"/>
      <c r="M208" s="122"/>
      <c r="N208" s="136"/>
      <c r="O208" s="123"/>
      <c r="P208" s="123"/>
      <c r="Q208" s="142"/>
      <c r="R208" s="120"/>
      <c r="S208" s="120"/>
      <c r="T208" s="128"/>
      <c r="U208" s="129"/>
      <c r="V208" s="120"/>
      <c r="W208" s="120"/>
      <c r="X208" s="120"/>
      <c r="Y208" s="129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  <c r="BA208" s="120"/>
      <c r="BB208" s="120"/>
      <c r="BC208" s="120"/>
      <c r="BD208" s="120"/>
      <c r="BE208" s="128"/>
      <c r="BF208" s="232"/>
      <c r="BG208" s="128"/>
      <c r="BH208" s="232"/>
      <c r="BI208" s="120"/>
      <c r="BJ208" s="232"/>
      <c r="BK208" s="120"/>
      <c r="BL208" s="232"/>
      <c r="BM208" s="120"/>
      <c r="BN208" s="232"/>
      <c r="BO208" s="120"/>
      <c r="BP208" s="232"/>
      <c r="BQ208" s="299"/>
      <c r="BR208" s="124"/>
      <c r="BS208" s="454"/>
      <c r="BT208" s="299"/>
      <c r="BU208" s="454"/>
      <c r="EA208" s="148">
        <f t="shared" si="15"/>
        <v>0</v>
      </c>
      <c r="EB208" s="148">
        <f t="shared" si="16"/>
        <v>0</v>
      </c>
      <c r="EC208" s="148">
        <f t="shared" si="17"/>
        <v>0</v>
      </c>
      <c r="ED208" s="167">
        <v>53</v>
      </c>
    </row>
    <row r="209" spans="2:134" x14ac:dyDescent="0.25">
      <c r="B209" s="101">
        <f>Samples!C187</f>
        <v>0</v>
      </c>
      <c r="C209" s="128"/>
      <c r="D209" s="120"/>
      <c r="E209" s="120"/>
      <c r="F209" s="120"/>
      <c r="G209" s="120"/>
      <c r="H209" s="120"/>
      <c r="I209" s="129"/>
      <c r="J209" s="121"/>
      <c r="K209" s="122"/>
      <c r="L209" s="122"/>
      <c r="M209" s="122"/>
      <c r="N209" s="136"/>
      <c r="O209" s="123"/>
      <c r="P209" s="123"/>
      <c r="Q209" s="142"/>
      <c r="R209" s="120"/>
      <c r="S209" s="120"/>
      <c r="T209" s="128"/>
      <c r="U209" s="129"/>
      <c r="V209" s="120"/>
      <c r="W209" s="120"/>
      <c r="X209" s="120"/>
      <c r="Y209" s="129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  <c r="BA209" s="120"/>
      <c r="BB209" s="120"/>
      <c r="BC209" s="120"/>
      <c r="BD209" s="120"/>
      <c r="BE209" s="128"/>
      <c r="BF209" s="232"/>
      <c r="BG209" s="128"/>
      <c r="BH209" s="232"/>
      <c r="BI209" s="120"/>
      <c r="BJ209" s="232"/>
      <c r="BK209" s="120"/>
      <c r="BL209" s="232"/>
      <c r="BM209" s="120"/>
      <c r="BN209" s="232"/>
      <c r="BO209" s="120"/>
      <c r="BP209" s="232"/>
      <c r="BQ209" s="299"/>
      <c r="BR209" s="124"/>
      <c r="BS209" s="454"/>
      <c r="BT209" s="299"/>
      <c r="BU209" s="454"/>
      <c r="EA209" s="148">
        <f t="shared" si="15"/>
        <v>0</v>
      </c>
      <c r="EB209" s="148">
        <f t="shared" si="16"/>
        <v>0</v>
      </c>
      <c r="EC209" s="148">
        <f t="shared" si="17"/>
        <v>0</v>
      </c>
      <c r="ED209" s="167">
        <v>54</v>
      </c>
    </row>
    <row r="210" spans="2:134" x14ac:dyDescent="0.25">
      <c r="B210" s="101">
        <f>Samples!C188</f>
        <v>0</v>
      </c>
      <c r="C210" s="128"/>
      <c r="D210" s="120"/>
      <c r="E210" s="120"/>
      <c r="F210" s="120"/>
      <c r="G210" s="120"/>
      <c r="H210" s="120"/>
      <c r="I210" s="129"/>
      <c r="J210" s="121"/>
      <c r="K210" s="122"/>
      <c r="L210" s="122"/>
      <c r="M210" s="122"/>
      <c r="N210" s="136"/>
      <c r="O210" s="123"/>
      <c r="P210" s="123"/>
      <c r="Q210" s="142"/>
      <c r="R210" s="120"/>
      <c r="S210" s="120"/>
      <c r="T210" s="128"/>
      <c r="U210" s="129"/>
      <c r="V210" s="120"/>
      <c r="W210" s="120"/>
      <c r="X210" s="120"/>
      <c r="Y210" s="129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  <c r="BA210" s="120"/>
      <c r="BB210" s="120"/>
      <c r="BC210" s="120"/>
      <c r="BD210" s="120"/>
      <c r="BE210" s="128"/>
      <c r="BF210" s="232"/>
      <c r="BG210" s="128"/>
      <c r="BH210" s="232"/>
      <c r="BI210" s="120"/>
      <c r="BJ210" s="232"/>
      <c r="BK210" s="120"/>
      <c r="BL210" s="232"/>
      <c r="BM210" s="120"/>
      <c r="BN210" s="232"/>
      <c r="BO210" s="120"/>
      <c r="BP210" s="232"/>
      <c r="BQ210" s="299"/>
      <c r="BR210" s="124"/>
      <c r="BS210" s="454"/>
      <c r="BT210" s="299"/>
      <c r="BU210" s="454"/>
      <c r="EA210" s="148">
        <f t="shared" si="15"/>
        <v>0</v>
      </c>
      <c r="EB210" s="148">
        <f t="shared" si="16"/>
        <v>0</v>
      </c>
      <c r="EC210" s="148">
        <f t="shared" si="17"/>
        <v>0</v>
      </c>
      <c r="ED210" s="167">
        <v>55</v>
      </c>
    </row>
    <row r="211" spans="2:134" x14ac:dyDescent="0.25">
      <c r="B211" s="101">
        <f>Samples!C189</f>
        <v>0</v>
      </c>
      <c r="C211" s="128"/>
      <c r="D211" s="120"/>
      <c r="E211" s="120"/>
      <c r="F211" s="120"/>
      <c r="G211" s="120"/>
      <c r="H211" s="120"/>
      <c r="I211" s="129"/>
      <c r="J211" s="121"/>
      <c r="K211" s="122"/>
      <c r="L211" s="122"/>
      <c r="M211" s="122"/>
      <c r="N211" s="136"/>
      <c r="O211" s="123"/>
      <c r="P211" s="123"/>
      <c r="Q211" s="142"/>
      <c r="R211" s="120"/>
      <c r="S211" s="120"/>
      <c r="T211" s="128"/>
      <c r="U211" s="129"/>
      <c r="V211" s="120"/>
      <c r="W211" s="120"/>
      <c r="X211" s="120"/>
      <c r="Y211" s="129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8"/>
      <c r="BF211" s="232"/>
      <c r="BG211" s="128"/>
      <c r="BH211" s="232"/>
      <c r="BI211" s="120"/>
      <c r="BJ211" s="232"/>
      <c r="BK211" s="120"/>
      <c r="BL211" s="232"/>
      <c r="BM211" s="120"/>
      <c r="BN211" s="232"/>
      <c r="BO211" s="120"/>
      <c r="BP211" s="232"/>
      <c r="BQ211" s="299"/>
      <c r="BR211" s="124"/>
      <c r="BS211" s="454"/>
      <c r="BT211" s="299"/>
      <c r="BU211" s="454"/>
      <c r="EA211" s="148">
        <f t="shared" si="15"/>
        <v>0</v>
      </c>
      <c r="EB211" s="148">
        <f t="shared" si="16"/>
        <v>0</v>
      </c>
      <c r="EC211" s="148">
        <f t="shared" si="17"/>
        <v>0</v>
      </c>
      <c r="ED211" s="167">
        <v>56</v>
      </c>
    </row>
    <row r="212" spans="2:134" x14ac:dyDescent="0.25">
      <c r="B212" s="101">
        <f>Samples!C190</f>
        <v>0</v>
      </c>
      <c r="C212" s="128"/>
      <c r="D212" s="120"/>
      <c r="E212" s="120"/>
      <c r="F212" s="120"/>
      <c r="G212" s="120"/>
      <c r="H212" s="120"/>
      <c r="I212" s="129"/>
      <c r="J212" s="121"/>
      <c r="K212" s="122"/>
      <c r="L212" s="122"/>
      <c r="M212" s="122"/>
      <c r="N212" s="136"/>
      <c r="O212" s="123"/>
      <c r="P212" s="123"/>
      <c r="Q212" s="142"/>
      <c r="R212" s="120"/>
      <c r="S212" s="120"/>
      <c r="T212" s="128"/>
      <c r="U212" s="129"/>
      <c r="V212" s="120"/>
      <c r="W212" s="120"/>
      <c r="X212" s="120"/>
      <c r="Y212" s="129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  <c r="BA212" s="120"/>
      <c r="BB212" s="120"/>
      <c r="BC212" s="120"/>
      <c r="BD212" s="120"/>
      <c r="BE212" s="128"/>
      <c r="BF212" s="232"/>
      <c r="BG212" s="128"/>
      <c r="BH212" s="232"/>
      <c r="BI212" s="120"/>
      <c r="BJ212" s="232"/>
      <c r="BK212" s="120"/>
      <c r="BL212" s="232"/>
      <c r="BM212" s="120"/>
      <c r="BN212" s="232"/>
      <c r="BO212" s="120"/>
      <c r="BP212" s="232"/>
      <c r="BQ212" s="299"/>
      <c r="BR212" s="124"/>
      <c r="BS212" s="454"/>
      <c r="BT212" s="299"/>
      <c r="BU212" s="454"/>
      <c r="EA212" s="148">
        <f t="shared" si="15"/>
        <v>0</v>
      </c>
      <c r="EB212" s="148">
        <f t="shared" si="16"/>
        <v>0</v>
      </c>
      <c r="EC212" s="148">
        <f t="shared" si="17"/>
        <v>0</v>
      </c>
      <c r="ED212" s="167">
        <v>57</v>
      </c>
    </row>
    <row r="213" spans="2:134" x14ac:dyDescent="0.25">
      <c r="B213" s="101">
        <f>Samples!C191</f>
        <v>0</v>
      </c>
      <c r="C213" s="128"/>
      <c r="D213" s="120"/>
      <c r="E213" s="120"/>
      <c r="F213" s="120"/>
      <c r="G213" s="120"/>
      <c r="H213" s="120"/>
      <c r="I213" s="129"/>
      <c r="J213" s="121"/>
      <c r="K213" s="122"/>
      <c r="L213" s="122"/>
      <c r="M213" s="122"/>
      <c r="N213" s="136"/>
      <c r="O213" s="123"/>
      <c r="P213" s="123"/>
      <c r="Q213" s="142"/>
      <c r="R213" s="120"/>
      <c r="S213" s="120"/>
      <c r="T213" s="128"/>
      <c r="U213" s="129"/>
      <c r="V213" s="120"/>
      <c r="W213" s="120"/>
      <c r="X213" s="120"/>
      <c r="Y213" s="129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  <c r="BA213" s="120"/>
      <c r="BB213" s="120"/>
      <c r="BC213" s="120"/>
      <c r="BD213" s="120"/>
      <c r="BE213" s="128"/>
      <c r="BF213" s="232"/>
      <c r="BG213" s="128"/>
      <c r="BH213" s="232"/>
      <c r="BI213" s="120"/>
      <c r="BJ213" s="232"/>
      <c r="BK213" s="120"/>
      <c r="BL213" s="232"/>
      <c r="BM213" s="120"/>
      <c r="BN213" s="232"/>
      <c r="BO213" s="120"/>
      <c r="BP213" s="232"/>
      <c r="BQ213" s="299"/>
      <c r="BR213" s="124"/>
      <c r="BS213" s="454"/>
      <c r="BT213" s="299"/>
      <c r="BU213" s="454"/>
      <c r="EA213" s="148">
        <f t="shared" si="15"/>
        <v>0</v>
      </c>
      <c r="EB213" s="148">
        <f t="shared" si="16"/>
        <v>0</v>
      </c>
      <c r="EC213" s="148">
        <f t="shared" si="17"/>
        <v>0</v>
      </c>
      <c r="ED213" s="167">
        <v>58</v>
      </c>
    </row>
    <row r="214" spans="2:134" x14ac:dyDescent="0.25">
      <c r="B214" s="101">
        <f>Samples!C192</f>
        <v>0</v>
      </c>
      <c r="C214" s="128"/>
      <c r="D214" s="120"/>
      <c r="E214" s="120"/>
      <c r="F214" s="120"/>
      <c r="G214" s="120"/>
      <c r="H214" s="120"/>
      <c r="I214" s="129"/>
      <c r="J214" s="121"/>
      <c r="K214" s="122"/>
      <c r="L214" s="122"/>
      <c r="M214" s="122"/>
      <c r="N214" s="136"/>
      <c r="O214" s="123"/>
      <c r="P214" s="123"/>
      <c r="Q214" s="142"/>
      <c r="R214" s="120"/>
      <c r="S214" s="120"/>
      <c r="T214" s="128"/>
      <c r="U214" s="129"/>
      <c r="V214" s="120"/>
      <c r="W214" s="120"/>
      <c r="X214" s="120"/>
      <c r="Y214" s="129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0"/>
      <c r="BA214" s="120"/>
      <c r="BB214" s="120"/>
      <c r="BC214" s="120"/>
      <c r="BD214" s="120"/>
      <c r="BE214" s="128"/>
      <c r="BF214" s="232"/>
      <c r="BG214" s="128"/>
      <c r="BH214" s="232"/>
      <c r="BI214" s="120"/>
      <c r="BJ214" s="232"/>
      <c r="BK214" s="120"/>
      <c r="BL214" s="232"/>
      <c r="BM214" s="120"/>
      <c r="BN214" s="232"/>
      <c r="BO214" s="120"/>
      <c r="BP214" s="232"/>
      <c r="BQ214" s="299"/>
      <c r="BR214" s="124"/>
      <c r="BS214" s="454"/>
      <c r="BT214" s="299"/>
      <c r="BU214" s="454"/>
      <c r="EA214" s="148">
        <f t="shared" si="15"/>
        <v>0</v>
      </c>
      <c r="EB214" s="148">
        <f t="shared" si="16"/>
        <v>0</v>
      </c>
      <c r="EC214" s="148">
        <f t="shared" si="17"/>
        <v>0</v>
      </c>
      <c r="ED214" s="167">
        <v>59</v>
      </c>
    </row>
    <row r="215" spans="2:134" x14ac:dyDescent="0.25">
      <c r="B215" s="101">
        <f>Samples!C193</f>
        <v>0</v>
      </c>
      <c r="C215" s="128"/>
      <c r="D215" s="120"/>
      <c r="E215" s="120"/>
      <c r="F215" s="120"/>
      <c r="G215" s="120"/>
      <c r="H215" s="120"/>
      <c r="I215" s="129"/>
      <c r="J215" s="121"/>
      <c r="K215" s="122"/>
      <c r="L215" s="122"/>
      <c r="M215" s="122"/>
      <c r="N215" s="136"/>
      <c r="O215" s="123"/>
      <c r="P215" s="123"/>
      <c r="Q215" s="142"/>
      <c r="R215" s="120"/>
      <c r="S215" s="120"/>
      <c r="T215" s="128"/>
      <c r="U215" s="129"/>
      <c r="V215" s="120"/>
      <c r="W215" s="120"/>
      <c r="X215" s="120"/>
      <c r="Y215" s="129"/>
      <c r="Z215" s="120"/>
      <c r="AA215" s="120"/>
      <c r="AB215" s="120"/>
      <c r="AC215" s="120"/>
      <c r="AD215" s="120"/>
      <c r="AE215" s="120"/>
      <c r="AF215" s="120"/>
      <c r="AG215" s="120"/>
      <c r="AH215" s="120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0"/>
      <c r="BA215" s="120"/>
      <c r="BB215" s="120"/>
      <c r="BC215" s="120"/>
      <c r="BD215" s="120"/>
      <c r="BE215" s="128"/>
      <c r="BF215" s="232"/>
      <c r="BG215" s="128"/>
      <c r="BH215" s="232"/>
      <c r="BI215" s="120"/>
      <c r="BJ215" s="232"/>
      <c r="BK215" s="120"/>
      <c r="BL215" s="232"/>
      <c r="BM215" s="120"/>
      <c r="BN215" s="232"/>
      <c r="BO215" s="120"/>
      <c r="BP215" s="232"/>
      <c r="BQ215" s="299"/>
      <c r="BR215" s="124"/>
      <c r="BS215" s="454"/>
      <c r="BT215" s="299"/>
      <c r="BU215" s="454"/>
      <c r="EA215" s="148">
        <f t="shared" si="15"/>
        <v>0</v>
      </c>
      <c r="EB215" s="148">
        <f t="shared" si="16"/>
        <v>0</v>
      </c>
      <c r="EC215" s="148">
        <f t="shared" si="17"/>
        <v>0</v>
      </c>
      <c r="ED215" s="167">
        <v>60</v>
      </c>
    </row>
    <row r="216" spans="2:134" x14ac:dyDescent="0.25">
      <c r="B216" s="101">
        <f>Samples!C194</f>
        <v>0</v>
      </c>
      <c r="C216" s="128"/>
      <c r="D216" s="120"/>
      <c r="E216" s="120"/>
      <c r="F216" s="120"/>
      <c r="G216" s="120"/>
      <c r="H216" s="120"/>
      <c r="I216" s="129"/>
      <c r="J216" s="121"/>
      <c r="K216" s="122"/>
      <c r="L216" s="122"/>
      <c r="M216" s="122"/>
      <c r="N216" s="136"/>
      <c r="O216" s="123"/>
      <c r="P216" s="123"/>
      <c r="Q216" s="142"/>
      <c r="R216" s="120"/>
      <c r="S216" s="120"/>
      <c r="T216" s="128"/>
      <c r="U216" s="129"/>
      <c r="V216" s="120"/>
      <c r="W216" s="120"/>
      <c r="X216" s="120"/>
      <c r="Y216" s="129"/>
      <c r="Z216" s="120"/>
      <c r="AA216" s="120"/>
      <c r="AB216" s="120"/>
      <c r="AC216" s="120"/>
      <c r="AD216" s="120"/>
      <c r="AE216" s="120"/>
      <c r="AF216" s="120"/>
      <c r="AG216" s="120"/>
      <c r="AH216" s="120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0"/>
      <c r="BA216" s="120"/>
      <c r="BB216" s="120"/>
      <c r="BC216" s="120"/>
      <c r="BD216" s="120"/>
      <c r="BE216" s="128"/>
      <c r="BF216" s="232"/>
      <c r="BG216" s="128"/>
      <c r="BH216" s="232"/>
      <c r="BI216" s="120"/>
      <c r="BJ216" s="232"/>
      <c r="BK216" s="120"/>
      <c r="BL216" s="232"/>
      <c r="BM216" s="120"/>
      <c r="BN216" s="232"/>
      <c r="BO216" s="120"/>
      <c r="BP216" s="232"/>
      <c r="BQ216" s="299"/>
      <c r="BR216" s="124"/>
      <c r="BS216" s="454"/>
      <c r="BT216" s="299"/>
      <c r="BU216" s="454"/>
      <c r="CF216" s="160"/>
      <c r="CG216" s="160"/>
      <c r="CH216" s="160"/>
      <c r="EA216" s="148">
        <f t="shared" si="15"/>
        <v>0</v>
      </c>
      <c r="EB216" s="148">
        <f t="shared" si="16"/>
        <v>0</v>
      </c>
      <c r="EC216" s="148">
        <f t="shared" si="17"/>
        <v>0</v>
      </c>
      <c r="ED216" s="167">
        <v>61</v>
      </c>
    </row>
    <row r="217" spans="2:134" x14ac:dyDescent="0.25">
      <c r="B217" s="101">
        <f>Samples!C195</f>
        <v>0</v>
      </c>
      <c r="C217" s="128"/>
      <c r="D217" s="120"/>
      <c r="E217" s="120"/>
      <c r="F217" s="120"/>
      <c r="G217" s="120"/>
      <c r="H217" s="120"/>
      <c r="I217" s="129"/>
      <c r="J217" s="121"/>
      <c r="K217" s="122"/>
      <c r="L217" s="122"/>
      <c r="M217" s="122"/>
      <c r="N217" s="136"/>
      <c r="O217" s="123"/>
      <c r="P217" s="123"/>
      <c r="Q217" s="142"/>
      <c r="R217" s="120"/>
      <c r="S217" s="120"/>
      <c r="T217" s="128"/>
      <c r="U217" s="129"/>
      <c r="V217" s="120"/>
      <c r="W217" s="120"/>
      <c r="X217" s="120"/>
      <c r="Y217" s="129"/>
      <c r="Z217" s="120"/>
      <c r="AA217" s="120"/>
      <c r="AB217" s="120"/>
      <c r="AC217" s="120"/>
      <c r="AD217" s="120"/>
      <c r="AE217" s="120"/>
      <c r="AF217" s="120"/>
      <c r="AG217" s="120"/>
      <c r="AH217" s="120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0"/>
      <c r="BA217" s="120"/>
      <c r="BB217" s="120"/>
      <c r="BC217" s="120"/>
      <c r="BD217" s="120"/>
      <c r="BE217" s="128"/>
      <c r="BF217" s="232"/>
      <c r="BG217" s="128"/>
      <c r="BH217" s="232"/>
      <c r="BI217" s="120"/>
      <c r="BJ217" s="232"/>
      <c r="BK217" s="120"/>
      <c r="BL217" s="232"/>
      <c r="BM217" s="120"/>
      <c r="BN217" s="232"/>
      <c r="BO217" s="120"/>
      <c r="BP217" s="232"/>
      <c r="BQ217" s="299"/>
      <c r="BR217" s="124"/>
      <c r="BS217" s="454"/>
      <c r="BT217" s="299"/>
      <c r="BU217" s="454"/>
      <c r="CF217" s="160"/>
      <c r="CG217" s="160"/>
      <c r="CH217" s="160"/>
      <c r="EA217" s="148">
        <f t="shared" si="15"/>
        <v>0</v>
      </c>
      <c r="EB217" s="148">
        <f t="shared" si="16"/>
        <v>0</v>
      </c>
      <c r="EC217" s="148">
        <f t="shared" si="17"/>
        <v>0</v>
      </c>
      <c r="ED217" s="167">
        <v>62</v>
      </c>
    </row>
    <row r="218" spans="2:134" x14ac:dyDescent="0.25">
      <c r="B218" s="101">
        <f>Samples!C196</f>
        <v>0</v>
      </c>
      <c r="C218" s="128"/>
      <c r="D218" s="120"/>
      <c r="E218" s="120"/>
      <c r="F218" s="120"/>
      <c r="G218" s="120"/>
      <c r="H218" s="120"/>
      <c r="I218" s="129"/>
      <c r="J218" s="121"/>
      <c r="K218" s="122"/>
      <c r="L218" s="122"/>
      <c r="M218" s="122"/>
      <c r="N218" s="136"/>
      <c r="O218" s="123"/>
      <c r="P218" s="123"/>
      <c r="Q218" s="142"/>
      <c r="R218" s="120"/>
      <c r="S218" s="120"/>
      <c r="T218" s="128"/>
      <c r="U218" s="129"/>
      <c r="V218" s="120"/>
      <c r="W218" s="120"/>
      <c r="X218" s="120"/>
      <c r="Y218" s="129"/>
      <c r="Z218" s="120"/>
      <c r="AA218" s="120"/>
      <c r="AB218" s="120"/>
      <c r="AC218" s="120"/>
      <c r="AD218" s="120"/>
      <c r="AE218" s="120"/>
      <c r="AF218" s="120"/>
      <c r="AG218" s="120"/>
      <c r="AH218" s="120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0"/>
      <c r="BA218" s="120"/>
      <c r="BB218" s="120"/>
      <c r="BC218" s="120"/>
      <c r="BD218" s="120"/>
      <c r="BE218" s="128"/>
      <c r="BF218" s="232"/>
      <c r="BG218" s="128"/>
      <c r="BH218" s="232"/>
      <c r="BI218" s="120"/>
      <c r="BJ218" s="232"/>
      <c r="BK218" s="120"/>
      <c r="BL218" s="232"/>
      <c r="BM218" s="120"/>
      <c r="BN218" s="232"/>
      <c r="BO218" s="120"/>
      <c r="BP218" s="232"/>
      <c r="BQ218" s="299"/>
      <c r="BR218" s="124"/>
      <c r="BS218" s="454"/>
      <c r="BT218" s="299"/>
      <c r="BU218" s="454"/>
      <c r="CF218" s="160"/>
      <c r="CG218" s="160"/>
      <c r="CH218" s="160"/>
      <c r="EA218" s="148">
        <f t="shared" si="15"/>
        <v>0</v>
      </c>
      <c r="EB218" s="148">
        <f t="shared" si="16"/>
        <v>0</v>
      </c>
      <c r="EC218" s="148">
        <f t="shared" si="17"/>
        <v>0</v>
      </c>
      <c r="ED218" s="167">
        <v>63</v>
      </c>
    </row>
    <row r="219" spans="2:134" x14ac:dyDescent="0.25">
      <c r="B219" s="101">
        <f>Samples!C197</f>
        <v>0</v>
      </c>
      <c r="C219" s="128"/>
      <c r="D219" s="120"/>
      <c r="E219" s="120"/>
      <c r="F219" s="120"/>
      <c r="G219" s="120"/>
      <c r="H219" s="120"/>
      <c r="I219" s="129"/>
      <c r="J219" s="121"/>
      <c r="K219" s="122"/>
      <c r="L219" s="122"/>
      <c r="M219" s="122"/>
      <c r="N219" s="136"/>
      <c r="O219" s="123"/>
      <c r="P219" s="123"/>
      <c r="Q219" s="142"/>
      <c r="R219" s="120"/>
      <c r="S219" s="120"/>
      <c r="T219" s="128"/>
      <c r="U219" s="129"/>
      <c r="V219" s="120"/>
      <c r="W219" s="120"/>
      <c r="X219" s="120"/>
      <c r="Y219" s="129"/>
      <c r="Z219" s="120"/>
      <c r="AA219" s="120"/>
      <c r="AB219" s="120"/>
      <c r="AC219" s="120"/>
      <c r="AD219" s="120"/>
      <c r="AE219" s="120"/>
      <c r="AF219" s="120"/>
      <c r="AG219" s="120"/>
      <c r="AH219" s="120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0"/>
      <c r="BA219" s="120"/>
      <c r="BB219" s="120"/>
      <c r="BC219" s="120"/>
      <c r="BD219" s="120"/>
      <c r="BE219" s="128"/>
      <c r="BF219" s="232"/>
      <c r="BG219" s="128"/>
      <c r="BH219" s="232"/>
      <c r="BI219" s="120"/>
      <c r="BJ219" s="232"/>
      <c r="BK219" s="120"/>
      <c r="BL219" s="232"/>
      <c r="BM219" s="120"/>
      <c r="BN219" s="232"/>
      <c r="BO219" s="120"/>
      <c r="BP219" s="232"/>
      <c r="BQ219" s="299"/>
      <c r="BR219" s="124"/>
      <c r="BS219" s="454"/>
      <c r="BT219" s="299"/>
      <c r="BU219" s="454"/>
      <c r="CF219" s="160"/>
      <c r="CG219" s="160"/>
      <c r="CH219" s="160"/>
      <c r="EA219" s="148">
        <f t="shared" si="15"/>
        <v>0</v>
      </c>
      <c r="EB219" s="148">
        <f t="shared" si="16"/>
        <v>0</v>
      </c>
      <c r="EC219" s="148">
        <f t="shared" si="17"/>
        <v>0</v>
      </c>
      <c r="ED219" s="167">
        <v>64</v>
      </c>
    </row>
    <row r="220" spans="2:134" x14ac:dyDescent="0.25">
      <c r="B220" s="101">
        <f>Samples!C198</f>
        <v>0</v>
      </c>
      <c r="C220" s="128"/>
      <c r="D220" s="120"/>
      <c r="E220" s="120"/>
      <c r="F220" s="120"/>
      <c r="G220" s="120"/>
      <c r="H220" s="120"/>
      <c r="I220" s="129"/>
      <c r="J220" s="121"/>
      <c r="K220" s="122"/>
      <c r="L220" s="122"/>
      <c r="M220" s="122"/>
      <c r="N220" s="136"/>
      <c r="O220" s="123"/>
      <c r="P220" s="123"/>
      <c r="Q220" s="142"/>
      <c r="R220" s="120"/>
      <c r="S220" s="120"/>
      <c r="T220" s="128"/>
      <c r="U220" s="129"/>
      <c r="V220" s="120"/>
      <c r="W220" s="120"/>
      <c r="X220" s="120"/>
      <c r="Y220" s="129"/>
      <c r="Z220" s="120"/>
      <c r="AA220" s="120"/>
      <c r="AB220" s="120"/>
      <c r="AC220" s="120"/>
      <c r="AD220" s="120"/>
      <c r="AE220" s="120"/>
      <c r="AF220" s="120"/>
      <c r="AG220" s="120"/>
      <c r="AH220" s="120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0"/>
      <c r="BA220" s="120"/>
      <c r="BB220" s="120"/>
      <c r="BC220" s="120"/>
      <c r="BD220" s="120"/>
      <c r="BE220" s="128"/>
      <c r="BF220" s="232"/>
      <c r="BG220" s="128"/>
      <c r="BH220" s="232"/>
      <c r="BI220" s="120"/>
      <c r="BJ220" s="232"/>
      <c r="BK220" s="120"/>
      <c r="BL220" s="232"/>
      <c r="BM220" s="120"/>
      <c r="BN220" s="232"/>
      <c r="BO220" s="120"/>
      <c r="BP220" s="232"/>
      <c r="BQ220" s="299"/>
      <c r="BR220" s="124"/>
      <c r="BS220" s="454"/>
      <c r="BT220" s="299"/>
      <c r="BU220" s="454"/>
      <c r="CF220" s="160"/>
      <c r="CG220" s="160"/>
      <c r="CH220" s="160"/>
      <c r="EA220" s="148">
        <f t="shared" si="15"/>
        <v>0</v>
      </c>
      <c r="EB220" s="148">
        <f t="shared" ref="EB220:EB255" si="18">IFERROR(_xlfn.STDEV.S(EE220:ABD220)/SQRT(delCount),0)</f>
        <v>0</v>
      </c>
      <c r="EC220" s="148">
        <f t="shared" ref="EC220:EC255" si="19">IFERROR(SUM(EE220:ABD220)/delCount,0)</f>
        <v>0</v>
      </c>
      <c r="ED220" s="167">
        <v>65</v>
      </c>
    </row>
    <row r="221" spans="2:134" x14ac:dyDescent="0.25">
      <c r="B221" s="101">
        <f>Samples!C199</f>
        <v>0</v>
      </c>
      <c r="C221" s="128"/>
      <c r="D221" s="120"/>
      <c r="E221" s="120"/>
      <c r="F221" s="120"/>
      <c r="G221" s="120"/>
      <c r="H221" s="120"/>
      <c r="I221" s="129"/>
      <c r="J221" s="121"/>
      <c r="K221" s="122"/>
      <c r="L221" s="122"/>
      <c r="M221" s="122"/>
      <c r="N221" s="136"/>
      <c r="O221" s="123"/>
      <c r="P221" s="123"/>
      <c r="Q221" s="142"/>
      <c r="R221" s="120"/>
      <c r="S221" s="120"/>
      <c r="T221" s="128"/>
      <c r="U221" s="129"/>
      <c r="V221" s="120"/>
      <c r="W221" s="120"/>
      <c r="X221" s="120"/>
      <c r="Y221" s="129"/>
      <c r="Z221" s="120"/>
      <c r="AA221" s="120"/>
      <c r="AB221" s="120"/>
      <c r="AC221" s="120"/>
      <c r="AD221" s="120"/>
      <c r="AE221" s="120"/>
      <c r="AF221" s="120"/>
      <c r="AG221" s="120"/>
      <c r="AH221" s="120"/>
      <c r="AI221" s="120"/>
      <c r="AJ221" s="120"/>
      <c r="AK221" s="120"/>
      <c r="AL221" s="120"/>
      <c r="AM221" s="120"/>
      <c r="AN221" s="120"/>
      <c r="AO221" s="120"/>
      <c r="AP221" s="120"/>
      <c r="AQ221" s="120"/>
      <c r="AR221" s="120"/>
      <c r="AS221" s="120"/>
      <c r="AT221" s="120"/>
      <c r="AU221" s="120"/>
      <c r="AV221" s="120"/>
      <c r="AW221" s="120"/>
      <c r="AX221" s="120"/>
      <c r="AY221" s="120"/>
      <c r="AZ221" s="120"/>
      <c r="BA221" s="120"/>
      <c r="BB221" s="120"/>
      <c r="BC221" s="120"/>
      <c r="BD221" s="120"/>
      <c r="BE221" s="128"/>
      <c r="BF221" s="232"/>
      <c r="BG221" s="128"/>
      <c r="BH221" s="232"/>
      <c r="BI221" s="120"/>
      <c r="BJ221" s="232"/>
      <c r="BK221" s="120"/>
      <c r="BL221" s="232"/>
      <c r="BM221" s="120"/>
      <c r="BN221" s="232"/>
      <c r="BO221" s="120"/>
      <c r="BP221" s="232"/>
      <c r="BQ221" s="299"/>
      <c r="BR221" s="124"/>
      <c r="BS221" s="454"/>
      <c r="BT221" s="299"/>
      <c r="BU221" s="454"/>
      <c r="CF221" s="160"/>
      <c r="CG221" s="160"/>
      <c r="CH221" s="160"/>
      <c r="EA221" s="148">
        <f t="shared" si="15"/>
        <v>0</v>
      </c>
      <c r="EB221" s="148">
        <f t="shared" si="18"/>
        <v>0</v>
      </c>
      <c r="EC221" s="148">
        <f t="shared" si="19"/>
        <v>0</v>
      </c>
      <c r="ED221" s="167">
        <v>66</v>
      </c>
    </row>
    <row r="222" spans="2:134" x14ac:dyDescent="0.25">
      <c r="B222" s="101">
        <f>Samples!C200</f>
        <v>0</v>
      </c>
      <c r="C222" s="128"/>
      <c r="D222" s="120"/>
      <c r="E222" s="120"/>
      <c r="F222" s="120"/>
      <c r="G222" s="120"/>
      <c r="H222" s="120"/>
      <c r="I222" s="129"/>
      <c r="J222" s="121"/>
      <c r="K222" s="122"/>
      <c r="L222" s="122"/>
      <c r="M222" s="122"/>
      <c r="N222" s="136"/>
      <c r="O222" s="123"/>
      <c r="P222" s="123"/>
      <c r="Q222" s="142"/>
      <c r="R222" s="120"/>
      <c r="S222" s="120"/>
      <c r="T222" s="128"/>
      <c r="U222" s="129"/>
      <c r="V222" s="120"/>
      <c r="W222" s="120"/>
      <c r="X222" s="120"/>
      <c r="Y222" s="129"/>
      <c r="Z222" s="120"/>
      <c r="AA222" s="120"/>
      <c r="AB222" s="120"/>
      <c r="AC222" s="120"/>
      <c r="AD222" s="120"/>
      <c r="AE222" s="120"/>
      <c r="AF222" s="120"/>
      <c r="AG222" s="120"/>
      <c r="AH222" s="120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  <c r="BC222" s="120"/>
      <c r="BD222" s="120"/>
      <c r="BE222" s="128"/>
      <c r="BF222" s="232"/>
      <c r="BG222" s="128"/>
      <c r="BH222" s="232"/>
      <c r="BI222" s="120"/>
      <c r="BJ222" s="232"/>
      <c r="BK222" s="120"/>
      <c r="BL222" s="232"/>
      <c r="BM222" s="120"/>
      <c r="BN222" s="232"/>
      <c r="BO222" s="120"/>
      <c r="BP222" s="232"/>
      <c r="BQ222" s="299"/>
      <c r="BR222" s="124"/>
      <c r="BS222" s="454"/>
      <c r="BT222" s="299"/>
      <c r="BU222" s="454"/>
      <c r="CF222" s="160"/>
      <c r="CG222" s="160"/>
      <c r="CH222" s="160"/>
      <c r="EA222" s="148">
        <f t="shared" si="15"/>
        <v>0</v>
      </c>
      <c r="EB222" s="148">
        <f t="shared" si="18"/>
        <v>0</v>
      </c>
      <c r="EC222" s="148">
        <f t="shared" si="19"/>
        <v>0</v>
      </c>
      <c r="ED222" s="167">
        <v>67</v>
      </c>
    </row>
    <row r="223" spans="2:134" x14ac:dyDescent="0.25">
      <c r="B223" s="101">
        <f>Samples!C201</f>
        <v>0</v>
      </c>
      <c r="C223" s="128"/>
      <c r="D223" s="120"/>
      <c r="E223" s="120"/>
      <c r="F223" s="120"/>
      <c r="G223" s="120"/>
      <c r="H223" s="120"/>
      <c r="I223" s="129"/>
      <c r="J223" s="121"/>
      <c r="K223" s="122"/>
      <c r="L223" s="122"/>
      <c r="M223" s="122"/>
      <c r="N223" s="136"/>
      <c r="O223" s="123"/>
      <c r="P223" s="123"/>
      <c r="Q223" s="142"/>
      <c r="R223" s="120"/>
      <c r="S223" s="120"/>
      <c r="T223" s="128"/>
      <c r="U223" s="129"/>
      <c r="V223" s="120"/>
      <c r="W223" s="120"/>
      <c r="X223" s="120"/>
      <c r="Y223" s="129"/>
      <c r="Z223" s="120"/>
      <c r="AA223" s="120"/>
      <c r="AB223" s="120"/>
      <c r="AC223" s="120"/>
      <c r="AD223" s="120"/>
      <c r="AE223" s="120"/>
      <c r="AF223" s="120"/>
      <c r="AG223" s="120"/>
      <c r="AH223" s="120"/>
      <c r="AI223" s="120"/>
      <c r="AJ223" s="120"/>
      <c r="AK223" s="120"/>
      <c r="AL223" s="120"/>
      <c r="AM223" s="120"/>
      <c r="AN223" s="120"/>
      <c r="AO223" s="120"/>
      <c r="AP223" s="120"/>
      <c r="AQ223" s="120"/>
      <c r="AR223" s="120"/>
      <c r="AS223" s="120"/>
      <c r="AT223" s="120"/>
      <c r="AU223" s="120"/>
      <c r="AV223" s="120"/>
      <c r="AW223" s="120"/>
      <c r="AX223" s="120"/>
      <c r="AY223" s="120"/>
      <c r="AZ223" s="120"/>
      <c r="BA223" s="120"/>
      <c r="BB223" s="120"/>
      <c r="BC223" s="120"/>
      <c r="BD223" s="120"/>
      <c r="BE223" s="128"/>
      <c r="BF223" s="232"/>
      <c r="BG223" s="128"/>
      <c r="BH223" s="232"/>
      <c r="BI223" s="120"/>
      <c r="BJ223" s="232"/>
      <c r="BK223" s="120"/>
      <c r="BL223" s="232"/>
      <c r="BM223" s="120"/>
      <c r="BN223" s="232"/>
      <c r="BO223" s="120"/>
      <c r="BP223" s="232"/>
      <c r="BQ223" s="299"/>
      <c r="BR223" s="124"/>
      <c r="BS223" s="454"/>
      <c r="BT223" s="299"/>
      <c r="BU223" s="454"/>
      <c r="CF223" s="160"/>
      <c r="CG223" s="160"/>
      <c r="CH223" s="160"/>
      <c r="EA223" s="148">
        <f t="shared" ref="EA223:EA255" si="20">IF(EA222&lt;1,EC223+EA222,"")</f>
        <v>0</v>
      </c>
      <c r="EB223" s="148">
        <f t="shared" si="18"/>
        <v>0</v>
      </c>
      <c r="EC223" s="148">
        <f t="shared" si="19"/>
        <v>0</v>
      </c>
      <c r="ED223" s="167">
        <v>68</v>
      </c>
    </row>
    <row r="224" spans="2:134" x14ac:dyDescent="0.25">
      <c r="B224" s="101">
        <f>Samples!C202</f>
        <v>0</v>
      </c>
      <c r="C224" s="128"/>
      <c r="D224" s="120"/>
      <c r="E224" s="120"/>
      <c r="F224" s="120"/>
      <c r="G224" s="120"/>
      <c r="H224" s="120"/>
      <c r="I224" s="129"/>
      <c r="J224" s="121"/>
      <c r="K224" s="122"/>
      <c r="L224" s="122"/>
      <c r="M224" s="122"/>
      <c r="N224" s="136"/>
      <c r="O224" s="123"/>
      <c r="P224" s="123"/>
      <c r="Q224" s="142"/>
      <c r="R224" s="120"/>
      <c r="S224" s="120"/>
      <c r="T224" s="128"/>
      <c r="U224" s="129"/>
      <c r="V224" s="120"/>
      <c r="W224" s="120"/>
      <c r="X224" s="120"/>
      <c r="Y224" s="129"/>
      <c r="Z224" s="120"/>
      <c r="AA224" s="120"/>
      <c r="AB224" s="120"/>
      <c r="AC224" s="120"/>
      <c r="AD224" s="120"/>
      <c r="AE224" s="120"/>
      <c r="AF224" s="120"/>
      <c r="AG224" s="120"/>
      <c r="AH224" s="120"/>
      <c r="AI224" s="120"/>
      <c r="AJ224" s="120"/>
      <c r="AK224" s="120"/>
      <c r="AL224" s="120"/>
      <c r="AM224" s="120"/>
      <c r="AN224" s="120"/>
      <c r="AO224" s="120"/>
      <c r="AP224" s="120"/>
      <c r="AQ224" s="120"/>
      <c r="AR224" s="120"/>
      <c r="AS224" s="120"/>
      <c r="AT224" s="120"/>
      <c r="AU224" s="120"/>
      <c r="AV224" s="120"/>
      <c r="AW224" s="120"/>
      <c r="AX224" s="120"/>
      <c r="AY224" s="120"/>
      <c r="AZ224" s="120"/>
      <c r="BA224" s="120"/>
      <c r="BB224" s="120"/>
      <c r="BC224" s="120"/>
      <c r="BD224" s="120"/>
      <c r="BE224" s="128"/>
      <c r="BF224" s="232"/>
      <c r="BG224" s="128"/>
      <c r="BH224" s="232"/>
      <c r="BI224" s="120"/>
      <c r="BJ224" s="232"/>
      <c r="BK224" s="120"/>
      <c r="BL224" s="232"/>
      <c r="BM224" s="120"/>
      <c r="BN224" s="232"/>
      <c r="BO224" s="120"/>
      <c r="BP224" s="232"/>
      <c r="BQ224" s="299"/>
      <c r="BR224" s="124"/>
      <c r="BS224" s="454"/>
      <c r="BT224" s="299"/>
      <c r="BU224" s="454"/>
      <c r="CF224" s="160"/>
      <c r="CG224" s="160"/>
      <c r="CH224" s="160"/>
      <c r="EA224" s="148">
        <f t="shared" si="20"/>
        <v>0</v>
      </c>
      <c r="EB224" s="148">
        <f t="shared" si="18"/>
        <v>0</v>
      </c>
      <c r="EC224" s="148">
        <f t="shared" si="19"/>
        <v>0</v>
      </c>
      <c r="ED224" s="167">
        <v>69</v>
      </c>
    </row>
    <row r="225" spans="2:134" x14ac:dyDescent="0.25">
      <c r="B225" s="101">
        <f>Samples!C203</f>
        <v>0</v>
      </c>
      <c r="C225" s="128"/>
      <c r="D225" s="120"/>
      <c r="E225" s="120"/>
      <c r="F225" s="120"/>
      <c r="G225" s="120"/>
      <c r="H225" s="120"/>
      <c r="I225" s="129"/>
      <c r="J225" s="121"/>
      <c r="K225" s="122"/>
      <c r="L225" s="122"/>
      <c r="M225" s="122"/>
      <c r="N225" s="136"/>
      <c r="O225" s="123"/>
      <c r="P225" s="123"/>
      <c r="Q225" s="142"/>
      <c r="R225" s="120"/>
      <c r="S225" s="120"/>
      <c r="T225" s="128"/>
      <c r="U225" s="129"/>
      <c r="V225" s="120"/>
      <c r="W225" s="120"/>
      <c r="X225" s="120"/>
      <c r="Y225" s="129"/>
      <c r="Z225" s="120"/>
      <c r="AA225" s="120"/>
      <c r="AB225" s="120"/>
      <c r="AC225" s="120"/>
      <c r="AD225" s="120"/>
      <c r="AE225" s="120"/>
      <c r="AF225" s="120"/>
      <c r="AG225" s="120"/>
      <c r="AH225" s="120"/>
      <c r="AI225" s="120"/>
      <c r="AJ225" s="120"/>
      <c r="AK225" s="120"/>
      <c r="AL225" s="120"/>
      <c r="AM225" s="120"/>
      <c r="AN225" s="120"/>
      <c r="AO225" s="120"/>
      <c r="AP225" s="120"/>
      <c r="AQ225" s="120"/>
      <c r="AR225" s="120"/>
      <c r="AS225" s="120"/>
      <c r="AT225" s="120"/>
      <c r="AU225" s="120"/>
      <c r="AV225" s="120"/>
      <c r="AW225" s="120"/>
      <c r="AX225" s="120"/>
      <c r="AY225" s="120"/>
      <c r="AZ225" s="120"/>
      <c r="BA225" s="120"/>
      <c r="BB225" s="120"/>
      <c r="BC225" s="120"/>
      <c r="BD225" s="120"/>
      <c r="BE225" s="128"/>
      <c r="BF225" s="232"/>
      <c r="BG225" s="128"/>
      <c r="BH225" s="232"/>
      <c r="BI225" s="120"/>
      <c r="BJ225" s="232"/>
      <c r="BK225" s="120"/>
      <c r="BL225" s="232"/>
      <c r="BM225" s="120"/>
      <c r="BN225" s="232"/>
      <c r="BO225" s="120"/>
      <c r="BP225" s="232"/>
      <c r="BQ225" s="299"/>
      <c r="BR225" s="124"/>
      <c r="BS225" s="454"/>
      <c r="BT225" s="299"/>
      <c r="BU225" s="454"/>
      <c r="CF225" s="160"/>
      <c r="CG225" s="160"/>
      <c r="CH225" s="160"/>
      <c r="EA225" s="148">
        <f t="shared" si="20"/>
        <v>0</v>
      </c>
      <c r="EB225" s="148">
        <f t="shared" si="18"/>
        <v>0</v>
      </c>
      <c r="EC225" s="148">
        <f t="shared" si="19"/>
        <v>0</v>
      </c>
      <c r="ED225" s="167">
        <v>70</v>
      </c>
    </row>
    <row r="226" spans="2:134" x14ac:dyDescent="0.25">
      <c r="B226" s="101">
        <f>Samples!C204</f>
        <v>0</v>
      </c>
      <c r="C226" s="128"/>
      <c r="D226" s="120"/>
      <c r="E226" s="120"/>
      <c r="F226" s="120"/>
      <c r="G226" s="120"/>
      <c r="H226" s="120"/>
      <c r="I226" s="129"/>
      <c r="J226" s="121"/>
      <c r="K226" s="122"/>
      <c r="L226" s="122"/>
      <c r="M226" s="122"/>
      <c r="N226" s="136"/>
      <c r="O226" s="123"/>
      <c r="P226" s="123"/>
      <c r="Q226" s="142"/>
      <c r="R226" s="120"/>
      <c r="S226" s="120"/>
      <c r="T226" s="128"/>
      <c r="U226" s="129"/>
      <c r="V226" s="120"/>
      <c r="W226" s="120"/>
      <c r="X226" s="120"/>
      <c r="Y226" s="129"/>
      <c r="Z226" s="120"/>
      <c r="AA226" s="120"/>
      <c r="AB226" s="120"/>
      <c r="AC226" s="120"/>
      <c r="AD226" s="120"/>
      <c r="AE226" s="120"/>
      <c r="AF226" s="120"/>
      <c r="AG226" s="120"/>
      <c r="AH226" s="120"/>
      <c r="AI226" s="120"/>
      <c r="AJ226" s="120"/>
      <c r="AK226" s="120"/>
      <c r="AL226" s="120"/>
      <c r="AM226" s="120"/>
      <c r="AN226" s="120"/>
      <c r="AO226" s="120"/>
      <c r="AP226" s="120"/>
      <c r="AQ226" s="120"/>
      <c r="AR226" s="120"/>
      <c r="AS226" s="120"/>
      <c r="AT226" s="120"/>
      <c r="AU226" s="120"/>
      <c r="AV226" s="120"/>
      <c r="AW226" s="120"/>
      <c r="AX226" s="120"/>
      <c r="AY226" s="120"/>
      <c r="AZ226" s="120"/>
      <c r="BA226" s="120"/>
      <c r="BB226" s="120"/>
      <c r="BC226" s="120"/>
      <c r="BD226" s="120"/>
      <c r="BE226" s="128"/>
      <c r="BF226" s="232"/>
      <c r="BG226" s="128"/>
      <c r="BH226" s="232"/>
      <c r="BI226" s="120"/>
      <c r="BJ226" s="232"/>
      <c r="BK226" s="120"/>
      <c r="BL226" s="232"/>
      <c r="BM226" s="120"/>
      <c r="BN226" s="232"/>
      <c r="BO226" s="120"/>
      <c r="BP226" s="232"/>
      <c r="BQ226" s="299"/>
      <c r="BR226" s="124"/>
      <c r="BS226" s="454"/>
      <c r="BT226" s="299"/>
      <c r="BU226" s="454"/>
      <c r="CF226" s="160"/>
      <c r="CG226" s="160"/>
      <c r="CH226" s="160"/>
      <c r="EA226" s="148">
        <f t="shared" si="20"/>
        <v>0</v>
      </c>
      <c r="EB226" s="148">
        <f t="shared" si="18"/>
        <v>0</v>
      </c>
      <c r="EC226" s="148">
        <f t="shared" si="19"/>
        <v>0</v>
      </c>
      <c r="ED226" s="167">
        <v>71</v>
      </c>
    </row>
    <row r="227" spans="2:134" x14ac:dyDescent="0.25">
      <c r="B227" s="101">
        <f>Samples!C205</f>
        <v>0</v>
      </c>
      <c r="C227" s="128"/>
      <c r="D227" s="120"/>
      <c r="E227" s="120"/>
      <c r="F227" s="120"/>
      <c r="G227" s="120"/>
      <c r="H227" s="120"/>
      <c r="I227" s="129"/>
      <c r="J227" s="121"/>
      <c r="K227" s="122"/>
      <c r="L227" s="122"/>
      <c r="M227" s="122"/>
      <c r="N227" s="136"/>
      <c r="O227" s="123"/>
      <c r="P227" s="123"/>
      <c r="Q227" s="142"/>
      <c r="R227" s="120"/>
      <c r="S227" s="120"/>
      <c r="T227" s="128"/>
      <c r="U227" s="129"/>
      <c r="V227" s="120"/>
      <c r="W227" s="120"/>
      <c r="X227" s="120"/>
      <c r="Y227" s="129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120"/>
      <c r="BD227" s="120"/>
      <c r="BE227" s="128"/>
      <c r="BF227" s="232"/>
      <c r="BG227" s="128"/>
      <c r="BH227" s="232"/>
      <c r="BI227" s="120"/>
      <c r="BJ227" s="232"/>
      <c r="BK227" s="120"/>
      <c r="BL227" s="232"/>
      <c r="BM227" s="120"/>
      <c r="BN227" s="232"/>
      <c r="BO227" s="120"/>
      <c r="BP227" s="232"/>
      <c r="BQ227" s="299"/>
      <c r="BR227" s="124"/>
      <c r="BS227" s="454"/>
      <c r="BT227" s="299"/>
      <c r="BU227" s="454"/>
      <c r="CF227" s="160"/>
      <c r="CG227" s="160"/>
      <c r="CH227" s="160"/>
      <c r="EA227" s="148">
        <f t="shared" si="20"/>
        <v>0</v>
      </c>
      <c r="EB227" s="148">
        <f t="shared" si="18"/>
        <v>0</v>
      </c>
      <c r="EC227" s="148">
        <f t="shared" si="19"/>
        <v>0</v>
      </c>
      <c r="ED227" s="167">
        <v>72</v>
      </c>
    </row>
    <row r="228" spans="2:134" x14ac:dyDescent="0.25">
      <c r="B228" s="101">
        <f>Samples!C206</f>
        <v>0</v>
      </c>
      <c r="C228" s="128"/>
      <c r="D228" s="120"/>
      <c r="E228" s="120"/>
      <c r="F228" s="120"/>
      <c r="G228" s="120"/>
      <c r="H228" s="120"/>
      <c r="I228" s="129"/>
      <c r="J228" s="121"/>
      <c r="K228" s="122"/>
      <c r="L228" s="122"/>
      <c r="M228" s="122"/>
      <c r="N228" s="136"/>
      <c r="O228" s="123"/>
      <c r="P228" s="123"/>
      <c r="Q228" s="142"/>
      <c r="R228" s="120"/>
      <c r="S228" s="120"/>
      <c r="T228" s="128"/>
      <c r="U228" s="129"/>
      <c r="V228" s="120"/>
      <c r="W228" s="120"/>
      <c r="X228" s="120"/>
      <c r="Y228" s="129"/>
      <c r="Z228" s="120"/>
      <c r="AA228" s="120"/>
      <c r="AB228" s="120"/>
      <c r="AC228" s="120"/>
      <c r="AD228" s="120"/>
      <c r="AE228" s="120"/>
      <c r="AF228" s="120"/>
      <c r="AG228" s="120"/>
      <c r="AH228" s="120"/>
      <c r="AI228" s="120"/>
      <c r="AJ228" s="120"/>
      <c r="AK228" s="120"/>
      <c r="AL228" s="120"/>
      <c r="AM228" s="120"/>
      <c r="AN228" s="120"/>
      <c r="AO228" s="120"/>
      <c r="AP228" s="120"/>
      <c r="AQ228" s="120"/>
      <c r="AR228" s="120"/>
      <c r="AS228" s="120"/>
      <c r="AT228" s="120"/>
      <c r="AU228" s="120"/>
      <c r="AV228" s="120"/>
      <c r="AW228" s="120"/>
      <c r="AX228" s="120"/>
      <c r="AY228" s="120"/>
      <c r="AZ228" s="120"/>
      <c r="BA228" s="120"/>
      <c r="BB228" s="120"/>
      <c r="BC228" s="120"/>
      <c r="BD228" s="120"/>
      <c r="BE228" s="128"/>
      <c r="BF228" s="232"/>
      <c r="BG228" s="128"/>
      <c r="BH228" s="232"/>
      <c r="BI228" s="120"/>
      <c r="BJ228" s="232"/>
      <c r="BK228" s="120"/>
      <c r="BL228" s="232"/>
      <c r="BM228" s="120"/>
      <c r="BN228" s="232"/>
      <c r="BO228" s="120"/>
      <c r="BP228" s="232"/>
      <c r="BQ228" s="299"/>
      <c r="BR228" s="124"/>
      <c r="BS228" s="454"/>
      <c r="BT228" s="299"/>
      <c r="BU228" s="454"/>
      <c r="CF228" s="160"/>
      <c r="CG228" s="160"/>
      <c r="CH228" s="160"/>
      <c r="EA228" s="148">
        <f t="shared" si="20"/>
        <v>0</v>
      </c>
      <c r="EB228" s="148">
        <f t="shared" si="18"/>
        <v>0</v>
      </c>
      <c r="EC228" s="148">
        <f t="shared" si="19"/>
        <v>0</v>
      </c>
      <c r="ED228" s="167">
        <v>73</v>
      </c>
    </row>
    <row r="229" spans="2:134" x14ac:dyDescent="0.25">
      <c r="B229" s="101">
        <f>Samples!C207</f>
        <v>0</v>
      </c>
      <c r="C229" s="128"/>
      <c r="D229" s="120"/>
      <c r="E229" s="120"/>
      <c r="F229" s="120"/>
      <c r="G229" s="120"/>
      <c r="H229" s="120"/>
      <c r="I229" s="129"/>
      <c r="J229" s="121"/>
      <c r="K229" s="122"/>
      <c r="L229" s="122"/>
      <c r="M229" s="122"/>
      <c r="N229" s="136"/>
      <c r="O229" s="123"/>
      <c r="P229" s="123"/>
      <c r="Q229" s="142"/>
      <c r="R229" s="120"/>
      <c r="S229" s="120"/>
      <c r="T229" s="128"/>
      <c r="U229" s="129"/>
      <c r="V229" s="120"/>
      <c r="W229" s="120"/>
      <c r="X229" s="120"/>
      <c r="Y229" s="129"/>
      <c r="Z229" s="120"/>
      <c r="AA229" s="120"/>
      <c r="AB229" s="120"/>
      <c r="AC229" s="120"/>
      <c r="AD229" s="120"/>
      <c r="AE229" s="120"/>
      <c r="AF229" s="120"/>
      <c r="AG229" s="120"/>
      <c r="AH229" s="120"/>
      <c r="AI229" s="120"/>
      <c r="AJ229" s="120"/>
      <c r="AK229" s="120"/>
      <c r="AL229" s="120"/>
      <c r="AM229" s="120"/>
      <c r="AN229" s="120"/>
      <c r="AO229" s="120"/>
      <c r="AP229" s="120"/>
      <c r="AQ229" s="120"/>
      <c r="AR229" s="120"/>
      <c r="AS229" s="120"/>
      <c r="AT229" s="120"/>
      <c r="AU229" s="120"/>
      <c r="AV229" s="120"/>
      <c r="AW229" s="120"/>
      <c r="AX229" s="120"/>
      <c r="AY229" s="120"/>
      <c r="AZ229" s="120"/>
      <c r="BA229" s="120"/>
      <c r="BB229" s="120"/>
      <c r="BC229" s="120"/>
      <c r="BD229" s="120"/>
      <c r="BE229" s="128"/>
      <c r="BF229" s="232"/>
      <c r="BG229" s="128"/>
      <c r="BH229" s="232"/>
      <c r="BI229" s="120"/>
      <c r="BJ229" s="232"/>
      <c r="BK229" s="120"/>
      <c r="BL229" s="232"/>
      <c r="BM229" s="120"/>
      <c r="BN229" s="232"/>
      <c r="BO229" s="120"/>
      <c r="BP229" s="232"/>
      <c r="BQ229" s="299"/>
      <c r="BR229" s="124"/>
      <c r="BS229" s="454"/>
      <c r="BT229" s="299"/>
      <c r="BU229" s="454"/>
      <c r="CF229" s="160"/>
      <c r="CG229" s="160"/>
      <c r="CH229" s="160"/>
      <c r="EA229" s="148">
        <f t="shared" si="20"/>
        <v>0</v>
      </c>
      <c r="EB229" s="148">
        <f t="shared" si="18"/>
        <v>0</v>
      </c>
      <c r="EC229" s="148">
        <f t="shared" si="19"/>
        <v>0</v>
      </c>
      <c r="ED229" s="167">
        <v>74</v>
      </c>
    </row>
    <row r="230" spans="2:134" x14ac:dyDescent="0.25">
      <c r="B230" s="101">
        <f>Samples!C208</f>
        <v>0</v>
      </c>
      <c r="C230" s="128"/>
      <c r="D230" s="120"/>
      <c r="E230" s="120"/>
      <c r="F230" s="120"/>
      <c r="G230" s="120"/>
      <c r="H230" s="120"/>
      <c r="I230" s="129"/>
      <c r="J230" s="121"/>
      <c r="K230" s="122"/>
      <c r="L230" s="122"/>
      <c r="M230" s="122"/>
      <c r="N230" s="136"/>
      <c r="O230" s="123"/>
      <c r="P230" s="123"/>
      <c r="Q230" s="142"/>
      <c r="R230" s="120"/>
      <c r="S230" s="120"/>
      <c r="T230" s="128"/>
      <c r="U230" s="129"/>
      <c r="V230" s="120"/>
      <c r="W230" s="120"/>
      <c r="X230" s="120"/>
      <c r="Y230" s="129"/>
      <c r="Z230" s="120"/>
      <c r="AA230" s="120"/>
      <c r="AB230" s="120"/>
      <c r="AC230" s="120"/>
      <c r="AD230" s="120"/>
      <c r="AE230" s="120"/>
      <c r="AF230" s="120"/>
      <c r="AG230" s="120"/>
      <c r="AH230" s="120"/>
      <c r="AI230" s="120"/>
      <c r="AJ230" s="120"/>
      <c r="AK230" s="120"/>
      <c r="AL230" s="120"/>
      <c r="AM230" s="120"/>
      <c r="AN230" s="120"/>
      <c r="AO230" s="120"/>
      <c r="AP230" s="120"/>
      <c r="AQ230" s="120"/>
      <c r="AR230" s="120"/>
      <c r="AS230" s="120"/>
      <c r="AT230" s="120"/>
      <c r="AU230" s="120"/>
      <c r="AV230" s="120"/>
      <c r="AW230" s="120"/>
      <c r="AX230" s="120"/>
      <c r="AY230" s="120"/>
      <c r="AZ230" s="120"/>
      <c r="BA230" s="120"/>
      <c r="BB230" s="120"/>
      <c r="BC230" s="120"/>
      <c r="BD230" s="120"/>
      <c r="BE230" s="128"/>
      <c r="BF230" s="232"/>
      <c r="BG230" s="128"/>
      <c r="BH230" s="232"/>
      <c r="BI230" s="120"/>
      <c r="BJ230" s="232"/>
      <c r="BK230" s="120"/>
      <c r="BL230" s="232"/>
      <c r="BM230" s="120"/>
      <c r="BN230" s="232"/>
      <c r="BO230" s="120"/>
      <c r="BP230" s="232"/>
      <c r="BQ230" s="299"/>
      <c r="BR230" s="124"/>
      <c r="BS230" s="454"/>
      <c r="BT230" s="299"/>
      <c r="BU230" s="454"/>
      <c r="CF230" s="160"/>
      <c r="CG230" s="160"/>
      <c r="CH230" s="160"/>
      <c r="EA230" s="148">
        <f t="shared" si="20"/>
        <v>0</v>
      </c>
      <c r="EB230" s="148">
        <f t="shared" si="18"/>
        <v>0</v>
      </c>
      <c r="EC230" s="148">
        <f t="shared" si="19"/>
        <v>0</v>
      </c>
      <c r="ED230" s="167">
        <v>75</v>
      </c>
    </row>
    <row r="231" spans="2:134" x14ac:dyDescent="0.25">
      <c r="B231" s="101">
        <f>Samples!C209</f>
        <v>0</v>
      </c>
      <c r="C231" s="128"/>
      <c r="D231" s="120"/>
      <c r="E231" s="120"/>
      <c r="F231" s="120"/>
      <c r="G231" s="120"/>
      <c r="H231" s="120"/>
      <c r="I231" s="129"/>
      <c r="J231" s="121"/>
      <c r="K231" s="122"/>
      <c r="L231" s="122"/>
      <c r="M231" s="122"/>
      <c r="N231" s="136"/>
      <c r="O231" s="123"/>
      <c r="P231" s="123"/>
      <c r="Q231" s="142"/>
      <c r="R231" s="120"/>
      <c r="S231" s="120"/>
      <c r="T231" s="128"/>
      <c r="U231" s="129"/>
      <c r="V231" s="120"/>
      <c r="W231" s="120"/>
      <c r="X231" s="120"/>
      <c r="Y231" s="129"/>
      <c r="Z231" s="120"/>
      <c r="AA231" s="120"/>
      <c r="AB231" s="120"/>
      <c r="AC231" s="120"/>
      <c r="AD231" s="120"/>
      <c r="AE231" s="120"/>
      <c r="AF231" s="120"/>
      <c r="AG231" s="120"/>
      <c r="AH231" s="120"/>
      <c r="AI231" s="120"/>
      <c r="AJ231" s="120"/>
      <c r="AK231" s="120"/>
      <c r="AL231" s="120"/>
      <c r="AM231" s="120"/>
      <c r="AN231" s="120"/>
      <c r="AO231" s="120"/>
      <c r="AP231" s="120"/>
      <c r="AQ231" s="120"/>
      <c r="AR231" s="120"/>
      <c r="AS231" s="120"/>
      <c r="AT231" s="120"/>
      <c r="AU231" s="120"/>
      <c r="AV231" s="120"/>
      <c r="AW231" s="120"/>
      <c r="AX231" s="120"/>
      <c r="AY231" s="120"/>
      <c r="AZ231" s="120"/>
      <c r="BA231" s="120"/>
      <c r="BB231" s="120"/>
      <c r="BC231" s="120"/>
      <c r="BD231" s="120"/>
      <c r="BE231" s="128"/>
      <c r="BF231" s="232"/>
      <c r="BG231" s="128"/>
      <c r="BH231" s="232"/>
      <c r="BI231" s="120"/>
      <c r="BJ231" s="232"/>
      <c r="BK231" s="120"/>
      <c r="BL231" s="232"/>
      <c r="BM231" s="120"/>
      <c r="BN231" s="232"/>
      <c r="BO231" s="120"/>
      <c r="BP231" s="232"/>
      <c r="BQ231" s="299"/>
      <c r="BR231" s="124"/>
      <c r="BS231" s="454"/>
      <c r="BT231" s="299"/>
      <c r="BU231" s="454"/>
      <c r="CF231" s="160"/>
      <c r="CG231" s="160"/>
      <c r="CH231" s="160"/>
      <c r="EA231" s="148">
        <f t="shared" si="20"/>
        <v>0</v>
      </c>
      <c r="EB231" s="148">
        <f t="shared" si="18"/>
        <v>0</v>
      </c>
      <c r="EC231" s="148">
        <f t="shared" si="19"/>
        <v>0</v>
      </c>
      <c r="ED231" s="167">
        <v>76</v>
      </c>
    </row>
    <row r="232" spans="2:134" x14ac:dyDescent="0.25">
      <c r="B232" s="101">
        <f>Samples!C210</f>
        <v>0</v>
      </c>
      <c r="C232" s="128"/>
      <c r="D232" s="120"/>
      <c r="E232" s="120"/>
      <c r="F232" s="120"/>
      <c r="G232" s="120"/>
      <c r="H232" s="120"/>
      <c r="I232" s="129"/>
      <c r="J232" s="121"/>
      <c r="K232" s="122"/>
      <c r="L232" s="122"/>
      <c r="M232" s="122"/>
      <c r="N232" s="136"/>
      <c r="O232" s="123"/>
      <c r="P232" s="123"/>
      <c r="Q232" s="142"/>
      <c r="R232" s="120"/>
      <c r="S232" s="120"/>
      <c r="T232" s="128"/>
      <c r="U232" s="129"/>
      <c r="V232" s="120"/>
      <c r="W232" s="120"/>
      <c r="X232" s="120"/>
      <c r="Y232" s="129"/>
      <c r="Z232" s="120"/>
      <c r="AA232" s="120"/>
      <c r="AB232" s="120"/>
      <c r="AC232" s="120"/>
      <c r="AD232" s="120"/>
      <c r="AE232" s="120"/>
      <c r="AF232" s="120"/>
      <c r="AG232" s="120"/>
      <c r="AH232" s="120"/>
      <c r="AI232" s="120"/>
      <c r="AJ232" s="120"/>
      <c r="AK232" s="120"/>
      <c r="AL232" s="120"/>
      <c r="AM232" s="120"/>
      <c r="AN232" s="120"/>
      <c r="AO232" s="120"/>
      <c r="AP232" s="120"/>
      <c r="AQ232" s="120"/>
      <c r="AR232" s="120"/>
      <c r="AS232" s="120"/>
      <c r="AT232" s="120"/>
      <c r="AU232" s="120"/>
      <c r="AV232" s="120"/>
      <c r="AW232" s="120"/>
      <c r="AX232" s="120"/>
      <c r="AY232" s="120"/>
      <c r="AZ232" s="120"/>
      <c r="BA232" s="120"/>
      <c r="BB232" s="120"/>
      <c r="BC232" s="120"/>
      <c r="BD232" s="120"/>
      <c r="BE232" s="128"/>
      <c r="BF232" s="232"/>
      <c r="BG232" s="128"/>
      <c r="BH232" s="232"/>
      <c r="BI232" s="120"/>
      <c r="BJ232" s="232"/>
      <c r="BK232" s="120"/>
      <c r="BL232" s="232"/>
      <c r="BM232" s="120"/>
      <c r="BN232" s="232"/>
      <c r="BO232" s="120"/>
      <c r="BP232" s="232"/>
      <c r="BQ232" s="299"/>
      <c r="BR232" s="124"/>
      <c r="BS232" s="454"/>
      <c r="BT232" s="299"/>
      <c r="BU232" s="454"/>
      <c r="CF232" s="160"/>
      <c r="CG232" s="160"/>
      <c r="CH232" s="160"/>
      <c r="EA232" s="148">
        <f t="shared" si="20"/>
        <v>0</v>
      </c>
      <c r="EB232" s="148">
        <f t="shared" si="18"/>
        <v>0</v>
      </c>
      <c r="EC232" s="148">
        <f t="shared" si="19"/>
        <v>0</v>
      </c>
      <c r="ED232" s="167">
        <v>77</v>
      </c>
    </row>
    <row r="233" spans="2:134" x14ac:dyDescent="0.25">
      <c r="B233" s="101">
        <f>Samples!C211</f>
        <v>0</v>
      </c>
      <c r="C233" s="128"/>
      <c r="D233" s="120"/>
      <c r="E233" s="120"/>
      <c r="F233" s="120"/>
      <c r="G233" s="120"/>
      <c r="H233" s="120"/>
      <c r="I233" s="129"/>
      <c r="J233" s="121"/>
      <c r="K233" s="122"/>
      <c r="L233" s="122"/>
      <c r="M233" s="122"/>
      <c r="N233" s="136"/>
      <c r="O233" s="123"/>
      <c r="P233" s="123"/>
      <c r="Q233" s="142"/>
      <c r="R233" s="120"/>
      <c r="S233" s="120"/>
      <c r="T233" s="128"/>
      <c r="U233" s="129"/>
      <c r="V233" s="120"/>
      <c r="W233" s="120"/>
      <c r="X233" s="120"/>
      <c r="Y233" s="129"/>
      <c r="Z233" s="120"/>
      <c r="AA233" s="120"/>
      <c r="AB233" s="120"/>
      <c r="AC233" s="120"/>
      <c r="AD233" s="120"/>
      <c r="AE233" s="120"/>
      <c r="AF233" s="120"/>
      <c r="AG233" s="120"/>
      <c r="AH233" s="120"/>
      <c r="AI233" s="120"/>
      <c r="AJ233" s="120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  <c r="AY233" s="120"/>
      <c r="AZ233" s="120"/>
      <c r="BA233" s="120"/>
      <c r="BB233" s="120"/>
      <c r="BC233" s="120"/>
      <c r="BD233" s="120"/>
      <c r="BE233" s="128"/>
      <c r="BF233" s="232"/>
      <c r="BG233" s="128"/>
      <c r="BH233" s="232"/>
      <c r="BI233" s="120"/>
      <c r="BJ233" s="232"/>
      <c r="BK233" s="120"/>
      <c r="BL233" s="232"/>
      <c r="BM233" s="120"/>
      <c r="BN233" s="232"/>
      <c r="BO233" s="120"/>
      <c r="BP233" s="232"/>
      <c r="BQ233" s="299"/>
      <c r="BR233" s="124"/>
      <c r="BS233" s="454"/>
      <c r="BT233" s="299"/>
      <c r="BU233" s="454"/>
      <c r="CF233" s="160"/>
      <c r="CG233" s="160"/>
      <c r="CH233" s="160"/>
      <c r="EA233" s="148">
        <f t="shared" si="20"/>
        <v>0</v>
      </c>
      <c r="EB233" s="148">
        <f t="shared" si="18"/>
        <v>0</v>
      </c>
      <c r="EC233" s="148">
        <f t="shared" si="19"/>
        <v>0</v>
      </c>
      <c r="ED233" s="167">
        <v>78</v>
      </c>
    </row>
    <row r="234" spans="2:134" x14ac:dyDescent="0.25">
      <c r="B234" s="101">
        <f>Samples!C212</f>
        <v>0</v>
      </c>
      <c r="C234" s="128"/>
      <c r="D234" s="120"/>
      <c r="E234" s="120"/>
      <c r="F234" s="120"/>
      <c r="G234" s="120"/>
      <c r="H234" s="120"/>
      <c r="I234" s="129"/>
      <c r="J234" s="121"/>
      <c r="K234" s="122"/>
      <c r="L234" s="122"/>
      <c r="M234" s="122"/>
      <c r="N234" s="136"/>
      <c r="O234" s="123"/>
      <c r="P234" s="123"/>
      <c r="Q234" s="142"/>
      <c r="R234" s="120"/>
      <c r="S234" s="120"/>
      <c r="T234" s="128"/>
      <c r="U234" s="129"/>
      <c r="V234" s="120"/>
      <c r="W234" s="120"/>
      <c r="X234" s="120"/>
      <c r="Y234" s="129"/>
      <c r="Z234" s="120"/>
      <c r="AA234" s="120"/>
      <c r="AB234" s="120"/>
      <c r="AC234" s="120"/>
      <c r="AD234" s="120"/>
      <c r="AE234" s="120"/>
      <c r="AF234" s="120"/>
      <c r="AG234" s="120"/>
      <c r="AH234" s="120"/>
      <c r="AI234" s="120"/>
      <c r="AJ234" s="120"/>
      <c r="AK234" s="120"/>
      <c r="AL234" s="120"/>
      <c r="AM234" s="120"/>
      <c r="AN234" s="120"/>
      <c r="AO234" s="120"/>
      <c r="AP234" s="120"/>
      <c r="AQ234" s="120"/>
      <c r="AR234" s="120"/>
      <c r="AS234" s="120"/>
      <c r="AT234" s="120"/>
      <c r="AU234" s="120"/>
      <c r="AV234" s="120"/>
      <c r="AW234" s="120"/>
      <c r="AX234" s="120"/>
      <c r="AY234" s="120"/>
      <c r="AZ234" s="120"/>
      <c r="BA234" s="120"/>
      <c r="BB234" s="120"/>
      <c r="BC234" s="120"/>
      <c r="BD234" s="120"/>
      <c r="BE234" s="128"/>
      <c r="BF234" s="232"/>
      <c r="BG234" s="128"/>
      <c r="BH234" s="232"/>
      <c r="BI234" s="120"/>
      <c r="BJ234" s="232"/>
      <c r="BK234" s="120"/>
      <c r="BL234" s="232"/>
      <c r="BM234" s="120"/>
      <c r="BN234" s="232"/>
      <c r="BO234" s="120"/>
      <c r="BP234" s="232"/>
      <c r="BQ234" s="299"/>
      <c r="BR234" s="124"/>
      <c r="BS234" s="454"/>
      <c r="BT234" s="299"/>
      <c r="BU234" s="454"/>
      <c r="CF234" s="160"/>
      <c r="CG234" s="160"/>
      <c r="CH234" s="160"/>
      <c r="EA234" s="148">
        <f t="shared" si="20"/>
        <v>0</v>
      </c>
      <c r="EB234" s="148">
        <f t="shared" si="18"/>
        <v>0</v>
      </c>
      <c r="EC234" s="148">
        <f t="shared" si="19"/>
        <v>0</v>
      </c>
      <c r="ED234" s="167">
        <v>79</v>
      </c>
    </row>
    <row r="235" spans="2:134" x14ac:dyDescent="0.25">
      <c r="B235" s="101">
        <f>Samples!C213</f>
        <v>0</v>
      </c>
      <c r="C235" s="128"/>
      <c r="D235" s="120"/>
      <c r="E235" s="120"/>
      <c r="F235" s="120"/>
      <c r="G235" s="120"/>
      <c r="H235" s="120"/>
      <c r="I235" s="129"/>
      <c r="J235" s="121"/>
      <c r="K235" s="122"/>
      <c r="L235" s="122"/>
      <c r="M235" s="122"/>
      <c r="N235" s="136"/>
      <c r="O235" s="123"/>
      <c r="P235" s="123"/>
      <c r="Q235" s="142"/>
      <c r="R235" s="120"/>
      <c r="S235" s="120"/>
      <c r="T235" s="128"/>
      <c r="U235" s="129"/>
      <c r="V235" s="120"/>
      <c r="W235" s="120"/>
      <c r="X235" s="120"/>
      <c r="Y235" s="129"/>
      <c r="Z235" s="120"/>
      <c r="AA235" s="120"/>
      <c r="AB235" s="120"/>
      <c r="AC235" s="120"/>
      <c r="AD235" s="120"/>
      <c r="AE235" s="120"/>
      <c r="AF235" s="120"/>
      <c r="AG235" s="120"/>
      <c r="AH235" s="120"/>
      <c r="AI235" s="120"/>
      <c r="AJ235" s="120"/>
      <c r="AK235" s="120"/>
      <c r="AL235" s="120"/>
      <c r="AM235" s="120"/>
      <c r="AN235" s="120"/>
      <c r="AO235" s="120"/>
      <c r="AP235" s="120"/>
      <c r="AQ235" s="120"/>
      <c r="AR235" s="120"/>
      <c r="AS235" s="120"/>
      <c r="AT235" s="120"/>
      <c r="AU235" s="120"/>
      <c r="AV235" s="120"/>
      <c r="AW235" s="120"/>
      <c r="AX235" s="120"/>
      <c r="AY235" s="120"/>
      <c r="AZ235" s="120"/>
      <c r="BA235" s="120"/>
      <c r="BB235" s="120"/>
      <c r="BC235" s="120"/>
      <c r="BD235" s="120"/>
      <c r="BE235" s="128"/>
      <c r="BF235" s="232"/>
      <c r="BG235" s="128"/>
      <c r="BH235" s="232"/>
      <c r="BI235" s="120"/>
      <c r="BJ235" s="232"/>
      <c r="BK235" s="120"/>
      <c r="BL235" s="232"/>
      <c r="BM235" s="120"/>
      <c r="BN235" s="232"/>
      <c r="BO235" s="120"/>
      <c r="BP235" s="232"/>
      <c r="BQ235" s="299"/>
      <c r="BR235" s="124"/>
      <c r="BS235" s="454"/>
      <c r="BT235" s="299"/>
      <c r="BU235" s="454"/>
      <c r="CF235" s="160"/>
      <c r="CG235" s="160"/>
      <c r="CH235" s="160"/>
      <c r="EA235" s="148">
        <f t="shared" si="20"/>
        <v>0</v>
      </c>
      <c r="EB235" s="148">
        <f t="shared" si="18"/>
        <v>0</v>
      </c>
      <c r="EC235" s="148">
        <f t="shared" si="19"/>
        <v>0</v>
      </c>
      <c r="ED235" s="167">
        <v>80</v>
      </c>
    </row>
    <row r="236" spans="2:134" x14ac:dyDescent="0.25">
      <c r="B236" s="101">
        <f>Samples!C214</f>
        <v>0</v>
      </c>
      <c r="C236" s="128"/>
      <c r="D236" s="120"/>
      <c r="E236" s="120"/>
      <c r="F236" s="120"/>
      <c r="G236" s="120"/>
      <c r="H236" s="120"/>
      <c r="I236" s="129"/>
      <c r="J236" s="121"/>
      <c r="K236" s="122"/>
      <c r="L236" s="122"/>
      <c r="M236" s="122"/>
      <c r="N236" s="136"/>
      <c r="O236" s="123"/>
      <c r="P236" s="123"/>
      <c r="Q236" s="142"/>
      <c r="R236" s="120"/>
      <c r="S236" s="120"/>
      <c r="T236" s="128"/>
      <c r="U236" s="129"/>
      <c r="V236" s="120"/>
      <c r="W236" s="120"/>
      <c r="X236" s="120"/>
      <c r="Y236" s="129"/>
      <c r="Z236" s="120"/>
      <c r="AA236" s="120"/>
      <c r="AB236" s="120"/>
      <c r="AC236" s="120"/>
      <c r="AD236" s="120"/>
      <c r="AE236" s="120"/>
      <c r="AF236" s="120"/>
      <c r="AG236" s="120"/>
      <c r="AH236" s="120"/>
      <c r="AI236" s="120"/>
      <c r="AJ236" s="120"/>
      <c r="AK236" s="120"/>
      <c r="AL236" s="120"/>
      <c r="AM236" s="120"/>
      <c r="AN236" s="120"/>
      <c r="AO236" s="120"/>
      <c r="AP236" s="120"/>
      <c r="AQ236" s="120"/>
      <c r="AR236" s="120"/>
      <c r="AS236" s="120"/>
      <c r="AT236" s="120"/>
      <c r="AU236" s="120"/>
      <c r="AV236" s="120"/>
      <c r="AW236" s="120"/>
      <c r="AX236" s="120"/>
      <c r="AY236" s="120"/>
      <c r="AZ236" s="120"/>
      <c r="BA236" s="120"/>
      <c r="BB236" s="120"/>
      <c r="BC236" s="120"/>
      <c r="BD236" s="120"/>
      <c r="BE236" s="128"/>
      <c r="BF236" s="232"/>
      <c r="BG236" s="128"/>
      <c r="BH236" s="232"/>
      <c r="BI236" s="120"/>
      <c r="BJ236" s="232"/>
      <c r="BK236" s="120"/>
      <c r="BL236" s="232"/>
      <c r="BM236" s="120"/>
      <c r="BN236" s="232"/>
      <c r="BO236" s="120"/>
      <c r="BP236" s="232"/>
      <c r="BQ236" s="299"/>
      <c r="BR236" s="124"/>
      <c r="BS236" s="454"/>
      <c r="BT236" s="299"/>
      <c r="BU236" s="454"/>
      <c r="CF236" s="160"/>
      <c r="CG236" s="160"/>
      <c r="CH236" s="160"/>
      <c r="EA236" s="148">
        <f t="shared" si="20"/>
        <v>0</v>
      </c>
      <c r="EB236" s="148">
        <f t="shared" si="18"/>
        <v>0</v>
      </c>
      <c r="EC236" s="148">
        <f t="shared" si="19"/>
        <v>0</v>
      </c>
      <c r="ED236" s="167">
        <v>81</v>
      </c>
    </row>
    <row r="237" spans="2:134" x14ac:dyDescent="0.25">
      <c r="B237" s="101">
        <f>Samples!C215</f>
        <v>0</v>
      </c>
      <c r="C237" s="128"/>
      <c r="D237" s="120"/>
      <c r="E237" s="120"/>
      <c r="F237" s="120"/>
      <c r="G237" s="120"/>
      <c r="H237" s="120"/>
      <c r="I237" s="129"/>
      <c r="J237" s="121"/>
      <c r="K237" s="122"/>
      <c r="L237" s="122"/>
      <c r="M237" s="122"/>
      <c r="N237" s="136"/>
      <c r="O237" s="123"/>
      <c r="P237" s="123"/>
      <c r="Q237" s="142"/>
      <c r="R237" s="120"/>
      <c r="S237" s="120"/>
      <c r="T237" s="128"/>
      <c r="U237" s="129"/>
      <c r="V237" s="120"/>
      <c r="W237" s="120"/>
      <c r="X237" s="120"/>
      <c r="Y237" s="129"/>
      <c r="Z237" s="120"/>
      <c r="AA237" s="120"/>
      <c r="AB237" s="120"/>
      <c r="AC237" s="120"/>
      <c r="AD237" s="120"/>
      <c r="AE237" s="120"/>
      <c r="AF237" s="120"/>
      <c r="AG237" s="120"/>
      <c r="AH237" s="120"/>
      <c r="AI237" s="120"/>
      <c r="AJ237" s="120"/>
      <c r="AK237" s="120"/>
      <c r="AL237" s="120"/>
      <c r="AM237" s="120"/>
      <c r="AN237" s="120"/>
      <c r="AO237" s="120"/>
      <c r="AP237" s="120"/>
      <c r="AQ237" s="120"/>
      <c r="AR237" s="120"/>
      <c r="AS237" s="120"/>
      <c r="AT237" s="120"/>
      <c r="AU237" s="120"/>
      <c r="AV237" s="120"/>
      <c r="AW237" s="120"/>
      <c r="AX237" s="120"/>
      <c r="AY237" s="120"/>
      <c r="AZ237" s="120"/>
      <c r="BA237" s="120"/>
      <c r="BB237" s="120"/>
      <c r="BC237" s="120"/>
      <c r="BD237" s="120"/>
      <c r="BE237" s="128"/>
      <c r="BF237" s="232"/>
      <c r="BG237" s="128"/>
      <c r="BH237" s="232"/>
      <c r="BI237" s="120"/>
      <c r="BJ237" s="232"/>
      <c r="BK237" s="120"/>
      <c r="BL237" s="232"/>
      <c r="BM237" s="120"/>
      <c r="BN237" s="232"/>
      <c r="BO237" s="120"/>
      <c r="BP237" s="232"/>
      <c r="BQ237" s="299"/>
      <c r="BR237" s="124"/>
      <c r="BS237" s="454"/>
      <c r="BT237" s="299"/>
      <c r="BU237" s="454"/>
      <c r="CF237" s="160"/>
      <c r="CG237" s="160"/>
      <c r="CH237" s="160"/>
      <c r="EA237" s="148">
        <f t="shared" si="20"/>
        <v>0</v>
      </c>
      <c r="EB237" s="148">
        <f t="shared" si="18"/>
        <v>0</v>
      </c>
      <c r="EC237" s="148">
        <f t="shared" si="19"/>
        <v>0</v>
      </c>
      <c r="ED237" s="167">
        <v>82</v>
      </c>
    </row>
    <row r="238" spans="2:134" x14ac:dyDescent="0.25">
      <c r="B238" s="101">
        <f>Samples!C216</f>
        <v>0</v>
      </c>
      <c r="C238" s="128"/>
      <c r="D238" s="120"/>
      <c r="E238" s="120"/>
      <c r="F238" s="120"/>
      <c r="G238" s="120"/>
      <c r="H238" s="120"/>
      <c r="I238" s="129"/>
      <c r="J238" s="121"/>
      <c r="K238" s="122"/>
      <c r="L238" s="122"/>
      <c r="M238" s="122"/>
      <c r="N238" s="136"/>
      <c r="O238" s="123"/>
      <c r="P238" s="123"/>
      <c r="Q238" s="142"/>
      <c r="R238" s="120"/>
      <c r="S238" s="120"/>
      <c r="T238" s="128"/>
      <c r="U238" s="129"/>
      <c r="V238" s="120"/>
      <c r="W238" s="120"/>
      <c r="X238" s="120"/>
      <c r="Y238" s="129"/>
      <c r="Z238" s="120"/>
      <c r="AA238" s="120"/>
      <c r="AB238" s="120"/>
      <c r="AC238" s="120"/>
      <c r="AD238" s="120"/>
      <c r="AE238" s="120"/>
      <c r="AF238" s="120"/>
      <c r="AG238" s="120"/>
      <c r="AH238" s="120"/>
      <c r="AI238" s="120"/>
      <c r="AJ238" s="120"/>
      <c r="AK238" s="120"/>
      <c r="AL238" s="120"/>
      <c r="AM238" s="120"/>
      <c r="AN238" s="120"/>
      <c r="AO238" s="120"/>
      <c r="AP238" s="120"/>
      <c r="AQ238" s="120"/>
      <c r="AR238" s="120"/>
      <c r="AS238" s="120"/>
      <c r="AT238" s="120"/>
      <c r="AU238" s="120"/>
      <c r="AV238" s="120"/>
      <c r="AW238" s="120"/>
      <c r="AX238" s="120"/>
      <c r="AY238" s="120"/>
      <c r="AZ238" s="120"/>
      <c r="BA238" s="120"/>
      <c r="BB238" s="120"/>
      <c r="BC238" s="120"/>
      <c r="BD238" s="120"/>
      <c r="BE238" s="128"/>
      <c r="BF238" s="232"/>
      <c r="BG238" s="128"/>
      <c r="BH238" s="232"/>
      <c r="BI238" s="120"/>
      <c r="BJ238" s="232"/>
      <c r="BK238" s="120"/>
      <c r="BL238" s="232"/>
      <c r="BM238" s="120"/>
      <c r="BN238" s="232"/>
      <c r="BO238" s="120"/>
      <c r="BP238" s="232"/>
      <c r="BQ238" s="299"/>
      <c r="BR238" s="124"/>
      <c r="BS238" s="454"/>
      <c r="BT238" s="299"/>
      <c r="BU238" s="454"/>
      <c r="CF238" s="160"/>
      <c r="CG238" s="160"/>
      <c r="CH238" s="160"/>
      <c r="EA238" s="148">
        <f t="shared" si="20"/>
        <v>0</v>
      </c>
      <c r="EB238" s="148">
        <f t="shared" si="18"/>
        <v>0</v>
      </c>
      <c r="EC238" s="148">
        <f t="shared" si="19"/>
        <v>0</v>
      </c>
      <c r="ED238" s="167">
        <v>83</v>
      </c>
    </row>
    <row r="239" spans="2:134" x14ac:dyDescent="0.25">
      <c r="B239" s="101">
        <f>Samples!C217</f>
        <v>0</v>
      </c>
      <c r="C239" s="128"/>
      <c r="D239" s="120"/>
      <c r="E239" s="120"/>
      <c r="F239" s="120"/>
      <c r="G239" s="120"/>
      <c r="H239" s="120"/>
      <c r="I239" s="129"/>
      <c r="J239" s="121"/>
      <c r="K239" s="122"/>
      <c r="L239" s="122"/>
      <c r="M239" s="122"/>
      <c r="N239" s="136"/>
      <c r="O239" s="123"/>
      <c r="P239" s="123"/>
      <c r="Q239" s="142"/>
      <c r="R239" s="120"/>
      <c r="S239" s="120"/>
      <c r="T239" s="128"/>
      <c r="U239" s="129"/>
      <c r="V239" s="120"/>
      <c r="W239" s="120"/>
      <c r="X239" s="120"/>
      <c r="Y239" s="129"/>
      <c r="Z239" s="120"/>
      <c r="AA239" s="120"/>
      <c r="AB239" s="120"/>
      <c r="AC239" s="120"/>
      <c r="AD239" s="120"/>
      <c r="AE239" s="120"/>
      <c r="AF239" s="120"/>
      <c r="AG239" s="120"/>
      <c r="AH239" s="120"/>
      <c r="AI239" s="120"/>
      <c r="AJ239" s="120"/>
      <c r="AK239" s="120"/>
      <c r="AL239" s="120"/>
      <c r="AM239" s="120"/>
      <c r="AN239" s="120"/>
      <c r="AO239" s="120"/>
      <c r="AP239" s="120"/>
      <c r="AQ239" s="120"/>
      <c r="AR239" s="120"/>
      <c r="AS239" s="120"/>
      <c r="AT239" s="120"/>
      <c r="AU239" s="120"/>
      <c r="AV239" s="120"/>
      <c r="AW239" s="120"/>
      <c r="AX239" s="120"/>
      <c r="AY239" s="120"/>
      <c r="AZ239" s="120"/>
      <c r="BA239" s="120"/>
      <c r="BB239" s="120"/>
      <c r="BC239" s="120"/>
      <c r="BD239" s="120"/>
      <c r="BE239" s="128"/>
      <c r="BF239" s="232"/>
      <c r="BG239" s="128"/>
      <c r="BH239" s="232"/>
      <c r="BI239" s="120"/>
      <c r="BJ239" s="232"/>
      <c r="BK239" s="120"/>
      <c r="BL239" s="232"/>
      <c r="BM239" s="120"/>
      <c r="BN239" s="232"/>
      <c r="BO239" s="120"/>
      <c r="BP239" s="232"/>
      <c r="BQ239" s="299"/>
      <c r="BR239" s="124"/>
      <c r="BS239" s="454"/>
      <c r="BT239" s="299"/>
      <c r="BU239" s="454"/>
      <c r="CF239" s="160"/>
      <c r="CG239" s="160"/>
      <c r="CH239" s="160"/>
      <c r="EA239" s="148">
        <f t="shared" si="20"/>
        <v>0</v>
      </c>
      <c r="EB239" s="148">
        <f t="shared" si="18"/>
        <v>0</v>
      </c>
      <c r="EC239" s="148">
        <f t="shared" si="19"/>
        <v>0</v>
      </c>
      <c r="ED239" s="167">
        <v>84</v>
      </c>
    </row>
    <row r="240" spans="2:134" x14ac:dyDescent="0.25">
      <c r="B240" s="101">
        <f>Samples!C218</f>
        <v>0</v>
      </c>
      <c r="C240" s="128"/>
      <c r="D240" s="120"/>
      <c r="E240" s="120"/>
      <c r="F240" s="120"/>
      <c r="G240" s="120"/>
      <c r="H240" s="120"/>
      <c r="I240" s="129"/>
      <c r="J240" s="121"/>
      <c r="K240" s="122"/>
      <c r="L240" s="122"/>
      <c r="M240" s="122"/>
      <c r="N240" s="136"/>
      <c r="O240" s="123"/>
      <c r="P240" s="123"/>
      <c r="Q240" s="142"/>
      <c r="R240" s="120"/>
      <c r="S240" s="120"/>
      <c r="T240" s="128"/>
      <c r="U240" s="129"/>
      <c r="V240" s="120"/>
      <c r="W240" s="120"/>
      <c r="X240" s="120"/>
      <c r="Y240" s="129"/>
      <c r="Z240" s="120"/>
      <c r="AA240" s="120"/>
      <c r="AB240" s="120"/>
      <c r="AC240" s="120"/>
      <c r="AD240" s="120"/>
      <c r="AE240" s="120"/>
      <c r="AF240" s="120"/>
      <c r="AG240" s="120"/>
      <c r="AH240" s="120"/>
      <c r="AI240" s="120"/>
      <c r="AJ240" s="120"/>
      <c r="AK240" s="120"/>
      <c r="AL240" s="120"/>
      <c r="AM240" s="120"/>
      <c r="AN240" s="120"/>
      <c r="AO240" s="120"/>
      <c r="AP240" s="120"/>
      <c r="AQ240" s="120"/>
      <c r="AR240" s="120"/>
      <c r="AS240" s="120"/>
      <c r="AT240" s="120"/>
      <c r="AU240" s="120"/>
      <c r="AV240" s="120"/>
      <c r="AW240" s="120"/>
      <c r="AX240" s="120"/>
      <c r="AY240" s="120"/>
      <c r="AZ240" s="120"/>
      <c r="BA240" s="120"/>
      <c r="BB240" s="120"/>
      <c r="BC240" s="120"/>
      <c r="BD240" s="120"/>
      <c r="BE240" s="128"/>
      <c r="BF240" s="232"/>
      <c r="BG240" s="128"/>
      <c r="BH240" s="232"/>
      <c r="BI240" s="120"/>
      <c r="BJ240" s="232"/>
      <c r="BK240" s="120"/>
      <c r="BL240" s="232"/>
      <c r="BM240" s="120"/>
      <c r="BN240" s="232"/>
      <c r="BO240" s="120"/>
      <c r="BP240" s="232"/>
      <c r="BQ240" s="299"/>
      <c r="BR240" s="124"/>
      <c r="BS240" s="454"/>
      <c r="BT240" s="299"/>
      <c r="BU240" s="454"/>
      <c r="CF240" s="160"/>
      <c r="CG240" s="160"/>
      <c r="CH240" s="160"/>
      <c r="EA240" s="148">
        <f t="shared" si="20"/>
        <v>0</v>
      </c>
      <c r="EB240" s="148">
        <f t="shared" si="18"/>
        <v>0</v>
      </c>
      <c r="EC240" s="148">
        <f t="shared" si="19"/>
        <v>0</v>
      </c>
      <c r="ED240" s="167">
        <v>85</v>
      </c>
    </row>
    <row r="241" spans="2:134" x14ac:dyDescent="0.25">
      <c r="B241" s="101">
        <f>Samples!C219</f>
        <v>0</v>
      </c>
      <c r="C241" s="128"/>
      <c r="D241" s="120"/>
      <c r="E241" s="120"/>
      <c r="F241" s="120"/>
      <c r="G241" s="120"/>
      <c r="H241" s="120"/>
      <c r="I241" s="129"/>
      <c r="J241" s="121"/>
      <c r="K241" s="122"/>
      <c r="L241" s="122"/>
      <c r="M241" s="122"/>
      <c r="N241" s="136"/>
      <c r="O241" s="123"/>
      <c r="P241" s="123"/>
      <c r="Q241" s="142"/>
      <c r="R241" s="120"/>
      <c r="S241" s="120"/>
      <c r="T241" s="128"/>
      <c r="U241" s="129"/>
      <c r="V241" s="120"/>
      <c r="W241" s="120"/>
      <c r="X241" s="120"/>
      <c r="Y241" s="129"/>
      <c r="Z241" s="120"/>
      <c r="AA241" s="120"/>
      <c r="AB241" s="120"/>
      <c r="AC241" s="120"/>
      <c r="AD241" s="120"/>
      <c r="AE241" s="120"/>
      <c r="AF241" s="120"/>
      <c r="AG241" s="120"/>
      <c r="AH241" s="120"/>
      <c r="AI241" s="120"/>
      <c r="AJ241" s="120"/>
      <c r="AK241" s="120"/>
      <c r="AL241" s="120"/>
      <c r="AM241" s="120"/>
      <c r="AN241" s="120"/>
      <c r="AO241" s="120"/>
      <c r="AP241" s="120"/>
      <c r="AQ241" s="120"/>
      <c r="AR241" s="120"/>
      <c r="AS241" s="120"/>
      <c r="AT241" s="120"/>
      <c r="AU241" s="120"/>
      <c r="AV241" s="120"/>
      <c r="AW241" s="120"/>
      <c r="AX241" s="120"/>
      <c r="AY241" s="120"/>
      <c r="AZ241" s="120"/>
      <c r="BA241" s="120"/>
      <c r="BB241" s="120"/>
      <c r="BC241" s="120"/>
      <c r="BD241" s="120"/>
      <c r="BE241" s="128"/>
      <c r="BF241" s="232"/>
      <c r="BG241" s="128"/>
      <c r="BH241" s="232"/>
      <c r="BI241" s="120"/>
      <c r="BJ241" s="232"/>
      <c r="BK241" s="120"/>
      <c r="BL241" s="232"/>
      <c r="BM241" s="120"/>
      <c r="BN241" s="232"/>
      <c r="BO241" s="120"/>
      <c r="BP241" s="232"/>
      <c r="BQ241" s="299"/>
      <c r="BR241" s="124"/>
      <c r="BS241" s="454"/>
      <c r="BT241" s="299"/>
      <c r="BU241" s="454"/>
      <c r="CF241" s="160"/>
      <c r="CG241" s="160"/>
      <c r="CH241" s="160"/>
      <c r="EA241" s="148">
        <f t="shared" si="20"/>
        <v>0</v>
      </c>
      <c r="EB241" s="148">
        <f t="shared" si="18"/>
        <v>0</v>
      </c>
      <c r="EC241" s="148">
        <f t="shared" si="19"/>
        <v>0</v>
      </c>
      <c r="ED241" s="167">
        <v>86</v>
      </c>
    </row>
    <row r="242" spans="2:134" x14ac:dyDescent="0.25">
      <c r="B242" s="101">
        <f>Samples!C220</f>
        <v>0</v>
      </c>
      <c r="C242" s="128"/>
      <c r="D242" s="120"/>
      <c r="E242" s="120"/>
      <c r="F242" s="120"/>
      <c r="G242" s="120"/>
      <c r="H242" s="120"/>
      <c r="I242" s="129"/>
      <c r="J242" s="121"/>
      <c r="K242" s="122"/>
      <c r="L242" s="122"/>
      <c r="M242" s="122"/>
      <c r="N242" s="136"/>
      <c r="O242" s="123"/>
      <c r="P242" s="123"/>
      <c r="Q242" s="142"/>
      <c r="R242" s="120"/>
      <c r="S242" s="120"/>
      <c r="T242" s="128"/>
      <c r="U242" s="129"/>
      <c r="V242" s="120"/>
      <c r="W242" s="120"/>
      <c r="X242" s="120"/>
      <c r="Y242" s="129"/>
      <c r="Z242" s="120"/>
      <c r="AA242" s="120"/>
      <c r="AB242" s="120"/>
      <c r="AC242" s="120"/>
      <c r="AD242" s="120"/>
      <c r="AE242" s="120"/>
      <c r="AF242" s="120"/>
      <c r="AG242" s="120"/>
      <c r="AH242" s="120"/>
      <c r="AI242" s="120"/>
      <c r="AJ242" s="120"/>
      <c r="AK242" s="120"/>
      <c r="AL242" s="120"/>
      <c r="AM242" s="120"/>
      <c r="AN242" s="120"/>
      <c r="AO242" s="120"/>
      <c r="AP242" s="120"/>
      <c r="AQ242" s="120"/>
      <c r="AR242" s="120"/>
      <c r="AS242" s="120"/>
      <c r="AT242" s="120"/>
      <c r="AU242" s="120"/>
      <c r="AV242" s="120"/>
      <c r="AW242" s="120"/>
      <c r="AX242" s="120"/>
      <c r="AY242" s="120"/>
      <c r="AZ242" s="120"/>
      <c r="BA242" s="120"/>
      <c r="BB242" s="120"/>
      <c r="BC242" s="120"/>
      <c r="BD242" s="120"/>
      <c r="BE242" s="128"/>
      <c r="BF242" s="232"/>
      <c r="BG242" s="128"/>
      <c r="BH242" s="232"/>
      <c r="BI242" s="120"/>
      <c r="BJ242" s="232"/>
      <c r="BK242" s="120"/>
      <c r="BL242" s="232"/>
      <c r="BM242" s="120"/>
      <c r="BN242" s="232"/>
      <c r="BO242" s="120"/>
      <c r="BP242" s="232"/>
      <c r="BQ242" s="299"/>
      <c r="BR242" s="124"/>
      <c r="BS242" s="454"/>
      <c r="BT242" s="299"/>
      <c r="BU242" s="454"/>
      <c r="CF242" s="160"/>
      <c r="CG242" s="160"/>
      <c r="CH242" s="160"/>
      <c r="EA242" s="148">
        <f t="shared" si="20"/>
        <v>0</v>
      </c>
      <c r="EB242" s="148">
        <f t="shared" si="18"/>
        <v>0</v>
      </c>
      <c r="EC242" s="148">
        <f t="shared" si="19"/>
        <v>0</v>
      </c>
      <c r="ED242" s="167">
        <v>87</v>
      </c>
    </row>
    <row r="243" spans="2:134" x14ac:dyDescent="0.25">
      <c r="B243" s="101">
        <f>Samples!C221</f>
        <v>0</v>
      </c>
      <c r="C243" s="128"/>
      <c r="D243" s="120"/>
      <c r="E243" s="120"/>
      <c r="F243" s="120"/>
      <c r="G243" s="120"/>
      <c r="H243" s="120"/>
      <c r="I243" s="129"/>
      <c r="J243" s="121"/>
      <c r="K243" s="122"/>
      <c r="L243" s="122"/>
      <c r="M243" s="122"/>
      <c r="N243" s="136"/>
      <c r="O243" s="123"/>
      <c r="P243" s="123"/>
      <c r="Q243" s="142"/>
      <c r="R243" s="120"/>
      <c r="S243" s="120"/>
      <c r="T243" s="128"/>
      <c r="U243" s="129"/>
      <c r="V243" s="120"/>
      <c r="W243" s="120"/>
      <c r="X243" s="120"/>
      <c r="Y243" s="129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  <c r="BC243" s="120"/>
      <c r="BD243" s="120"/>
      <c r="BE243" s="128"/>
      <c r="BF243" s="232"/>
      <c r="BG243" s="128"/>
      <c r="BH243" s="232"/>
      <c r="BI243" s="120"/>
      <c r="BJ243" s="232"/>
      <c r="BK243" s="120"/>
      <c r="BL243" s="232"/>
      <c r="BM243" s="120"/>
      <c r="BN243" s="232"/>
      <c r="BO243" s="120"/>
      <c r="BP243" s="232"/>
      <c r="BQ243" s="299"/>
      <c r="BR243" s="124"/>
      <c r="BS243" s="454"/>
      <c r="BT243" s="299"/>
      <c r="BU243" s="454"/>
      <c r="CF243" s="160"/>
      <c r="CG243" s="160"/>
      <c r="CH243" s="160"/>
      <c r="EA243" s="148">
        <f t="shared" si="20"/>
        <v>0</v>
      </c>
      <c r="EB243" s="148">
        <f t="shared" si="18"/>
        <v>0</v>
      </c>
      <c r="EC243" s="148">
        <f t="shared" si="19"/>
        <v>0</v>
      </c>
      <c r="ED243" s="167">
        <v>88</v>
      </c>
    </row>
    <row r="244" spans="2:134" x14ac:dyDescent="0.25">
      <c r="B244" s="101">
        <f>Samples!C222</f>
        <v>0</v>
      </c>
      <c r="C244" s="128"/>
      <c r="D244" s="120"/>
      <c r="E244" s="120"/>
      <c r="F244" s="120"/>
      <c r="G244" s="120"/>
      <c r="H244" s="120"/>
      <c r="I244" s="129"/>
      <c r="J244" s="121"/>
      <c r="K244" s="122"/>
      <c r="L244" s="122"/>
      <c r="M244" s="122"/>
      <c r="N244" s="136"/>
      <c r="O244" s="123"/>
      <c r="P244" s="123"/>
      <c r="Q244" s="142"/>
      <c r="R244" s="120"/>
      <c r="S244" s="120"/>
      <c r="T244" s="128"/>
      <c r="U244" s="129"/>
      <c r="V244" s="120"/>
      <c r="W244" s="120"/>
      <c r="X244" s="120"/>
      <c r="Y244" s="129"/>
      <c r="Z244" s="120"/>
      <c r="AA244" s="120"/>
      <c r="AB244" s="120"/>
      <c r="AC244" s="120"/>
      <c r="AD244" s="120"/>
      <c r="AE244" s="120"/>
      <c r="AF244" s="120"/>
      <c r="AG244" s="120"/>
      <c r="AH244" s="120"/>
      <c r="AI244" s="120"/>
      <c r="AJ244" s="120"/>
      <c r="AK244" s="120"/>
      <c r="AL244" s="120"/>
      <c r="AM244" s="120"/>
      <c r="AN244" s="120"/>
      <c r="AO244" s="120"/>
      <c r="AP244" s="120"/>
      <c r="AQ244" s="120"/>
      <c r="AR244" s="120"/>
      <c r="AS244" s="120"/>
      <c r="AT244" s="120"/>
      <c r="AU244" s="120"/>
      <c r="AV244" s="120"/>
      <c r="AW244" s="120"/>
      <c r="AX244" s="120"/>
      <c r="AY244" s="120"/>
      <c r="AZ244" s="120"/>
      <c r="BA244" s="120"/>
      <c r="BB244" s="120"/>
      <c r="BC244" s="120"/>
      <c r="BD244" s="120"/>
      <c r="BE244" s="128"/>
      <c r="BF244" s="232"/>
      <c r="BG244" s="128"/>
      <c r="BH244" s="232"/>
      <c r="BI244" s="120"/>
      <c r="BJ244" s="232"/>
      <c r="BK244" s="120"/>
      <c r="BL244" s="232"/>
      <c r="BM244" s="120"/>
      <c r="BN244" s="232"/>
      <c r="BO244" s="120"/>
      <c r="BP244" s="232"/>
      <c r="BQ244" s="299"/>
      <c r="BR244" s="124"/>
      <c r="BS244" s="454"/>
      <c r="BT244" s="299"/>
      <c r="BU244" s="454"/>
      <c r="CF244" s="160"/>
      <c r="CG244" s="160"/>
      <c r="CH244" s="160"/>
      <c r="EA244" s="148">
        <f t="shared" si="20"/>
        <v>0</v>
      </c>
      <c r="EB244" s="148">
        <f t="shared" si="18"/>
        <v>0</v>
      </c>
      <c r="EC244" s="148">
        <f t="shared" si="19"/>
        <v>0</v>
      </c>
      <c r="ED244" s="167">
        <v>89</v>
      </c>
    </row>
    <row r="245" spans="2:134" x14ac:dyDescent="0.25">
      <c r="B245" s="101">
        <f>Samples!C223</f>
        <v>0</v>
      </c>
      <c r="C245" s="128"/>
      <c r="D245" s="120"/>
      <c r="E245" s="120"/>
      <c r="F245" s="120"/>
      <c r="G245" s="120"/>
      <c r="H245" s="120"/>
      <c r="I245" s="129"/>
      <c r="J245" s="121"/>
      <c r="K245" s="122"/>
      <c r="L245" s="122"/>
      <c r="M245" s="122"/>
      <c r="N245" s="136"/>
      <c r="O245" s="123"/>
      <c r="P245" s="123"/>
      <c r="Q245" s="142"/>
      <c r="R245" s="120"/>
      <c r="S245" s="120"/>
      <c r="T245" s="128"/>
      <c r="U245" s="129"/>
      <c r="V245" s="120"/>
      <c r="W245" s="120"/>
      <c r="X245" s="120"/>
      <c r="Y245" s="129"/>
      <c r="Z245" s="120"/>
      <c r="AA245" s="120"/>
      <c r="AB245" s="120"/>
      <c r="AC245" s="120"/>
      <c r="AD245" s="120"/>
      <c r="AE245" s="120"/>
      <c r="AF245" s="120"/>
      <c r="AG245" s="120"/>
      <c r="AH245" s="120"/>
      <c r="AI245" s="120"/>
      <c r="AJ245" s="120"/>
      <c r="AK245" s="120"/>
      <c r="AL245" s="120"/>
      <c r="AM245" s="120"/>
      <c r="AN245" s="120"/>
      <c r="AO245" s="120"/>
      <c r="AP245" s="120"/>
      <c r="AQ245" s="120"/>
      <c r="AR245" s="120"/>
      <c r="AS245" s="120"/>
      <c r="AT245" s="120"/>
      <c r="AU245" s="120"/>
      <c r="AV245" s="120"/>
      <c r="AW245" s="120"/>
      <c r="AX245" s="120"/>
      <c r="AY245" s="120"/>
      <c r="AZ245" s="120"/>
      <c r="BA245" s="120"/>
      <c r="BB245" s="120"/>
      <c r="BC245" s="120"/>
      <c r="BD245" s="120"/>
      <c r="BE245" s="128"/>
      <c r="BF245" s="232"/>
      <c r="BG245" s="128"/>
      <c r="BH245" s="232"/>
      <c r="BI245" s="120"/>
      <c r="BJ245" s="232"/>
      <c r="BK245" s="120"/>
      <c r="BL245" s="232"/>
      <c r="BM245" s="120"/>
      <c r="BN245" s="232"/>
      <c r="BO245" s="120"/>
      <c r="BP245" s="232"/>
      <c r="BQ245" s="299"/>
      <c r="BR245" s="124"/>
      <c r="BS245" s="454"/>
      <c r="BT245" s="299"/>
      <c r="BU245" s="454"/>
      <c r="CF245" s="160"/>
      <c r="CG245" s="160"/>
      <c r="CH245" s="160"/>
      <c r="EA245" s="148">
        <f t="shared" si="20"/>
        <v>0</v>
      </c>
      <c r="EB245" s="148">
        <f t="shared" si="18"/>
        <v>0</v>
      </c>
      <c r="EC245" s="148">
        <f t="shared" si="19"/>
        <v>0</v>
      </c>
      <c r="ED245" s="167">
        <v>90</v>
      </c>
    </row>
    <row r="246" spans="2:134" x14ac:dyDescent="0.25">
      <c r="B246" s="101">
        <f>Samples!C224</f>
        <v>0</v>
      </c>
      <c r="C246" s="128"/>
      <c r="D246" s="120"/>
      <c r="E246" s="120"/>
      <c r="F246" s="120"/>
      <c r="G246" s="120"/>
      <c r="H246" s="120"/>
      <c r="I246" s="129"/>
      <c r="J246" s="121"/>
      <c r="K246" s="122"/>
      <c r="L246" s="122"/>
      <c r="M246" s="122"/>
      <c r="N246" s="136"/>
      <c r="O246" s="123"/>
      <c r="P246" s="123"/>
      <c r="Q246" s="142"/>
      <c r="R246" s="120"/>
      <c r="S246" s="120"/>
      <c r="T246" s="128"/>
      <c r="U246" s="129"/>
      <c r="V246" s="120"/>
      <c r="W246" s="120"/>
      <c r="X246" s="120"/>
      <c r="Y246" s="129"/>
      <c r="Z246" s="120"/>
      <c r="AA246" s="120"/>
      <c r="AB246" s="120"/>
      <c r="AC246" s="120"/>
      <c r="AD246" s="120"/>
      <c r="AE246" s="120"/>
      <c r="AF246" s="120"/>
      <c r="AG246" s="120"/>
      <c r="AH246" s="120"/>
      <c r="AI246" s="120"/>
      <c r="AJ246" s="120"/>
      <c r="AK246" s="120"/>
      <c r="AL246" s="120"/>
      <c r="AM246" s="120"/>
      <c r="AN246" s="120"/>
      <c r="AO246" s="120"/>
      <c r="AP246" s="120"/>
      <c r="AQ246" s="120"/>
      <c r="AR246" s="120"/>
      <c r="AS246" s="120"/>
      <c r="AT246" s="120"/>
      <c r="AU246" s="120"/>
      <c r="AV246" s="120"/>
      <c r="AW246" s="120"/>
      <c r="AX246" s="120"/>
      <c r="AY246" s="120"/>
      <c r="AZ246" s="120"/>
      <c r="BA246" s="120"/>
      <c r="BB246" s="120"/>
      <c r="BC246" s="120"/>
      <c r="BD246" s="120"/>
      <c r="BE246" s="128"/>
      <c r="BF246" s="232"/>
      <c r="BG246" s="128"/>
      <c r="BH246" s="232"/>
      <c r="BI246" s="120"/>
      <c r="BJ246" s="232"/>
      <c r="BK246" s="120"/>
      <c r="BL246" s="232"/>
      <c r="BM246" s="120"/>
      <c r="BN246" s="232"/>
      <c r="BO246" s="120"/>
      <c r="BP246" s="232"/>
      <c r="BQ246" s="299"/>
      <c r="BR246" s="124"/>
      <c r="BS246" s="454"/>
      <c r="BT246" s="299"/>
      <c r="BU246" s="454"/>
      <c r="CF246" s="160"/>
      <c r="CG246" s="160"/>
      <c r="CH246" s="160"/>
      <c r="EA246" s="148">
        <f t="shared" si="20"/>
        <v>0</v>
      </c>
      <c r="EB246" s="148">
        <f t="shared" si="18"/>
        <v>0</v>
      </c>
      <c r="EC246" s="148">
        <f t="shared" si="19"/>
        <v>0</v>
      </c>
      <c r="ED246" s="167">
        <v>91</v>
      </c>
    </row>
    <row r="247" spans="2:134" x14ac:dyDescent="0.25">
      <c r="B247" s="101">
        <f>Samples!C225</f>
        <v>0</v>
      </c>
      <c r="C247" s="128"/>
      <c r="D247" s="120"/>
      <c r="E247" s="120"/>
      <c r="F247" s="120"/>
      <c r="G247" s="120"/>
      <c r="H247" s="120"/>
      <c r="I247" s="129"/>
      <c r="J247" s="121"/>
      <c r="K247" s="122"/>
      <c r="L247" s="122"/>
      <c r="M247" s="122"/>
      <c r="N247" s="136"/>
      <c r="O247" s="123"/>
      <c r="P247" s="123"/>
      <c r="Q247" s="142"/>
      <c r="R247" s="120"/>
      <c r="S247" s="120"/>
      <c r="T247" s="128"/>
      <c r="U247" s="129"/>
      <c r="V247" s="120"/>
      <c r="W247" s="120"/>
      <c r="X247" s="120"/>
      <c r="Y247" s="129"/>
      <c r="Z247" s="120"/>
      <c r="AA247" s="120"/>
      <c r="AB247" s="120"/>
      <c r="AC247" s="120"/>
      <c r="AD247" s="120"/>
      <c r="AE247" s="120"/>
      <c r="AF247" s="120"/>
      <c r="AG247" s="120"/>
      <c r="AH247" s="120"/>
      <c r="AI247" s="120"/>
      <c r="AJ247" s="120"/>
      <c r="AK247" s="120"/>
      <c r="AL247" s="120"/>
      <c r="AM247" s="120"/>
      <c r="AN247" s="120"/>
      <c r="AO247" s="120"/>
      <c r="AP247" s="120"/>
      <c r="AQ247" s="120"/>
      <c r="AR247" s="120"/>
      <c r="AS247" s="120"/>
      <c r="AT247" s="120"/>
      <c r="AU247" s="120"/>
      <c r="AV247" s="120"/>
      <c r="AW247" s="120"/>
      <c r="AX247" s="120"/>
      <c r="AY247" s="120"/>
      <c r="AZ247" s="120"/>
      <c r="BA247" s="120"/>
      <c r="BB247" s="120"/>
      <c r="BC247" s="120"/>
      <c r="BD247" s="120"/>
      <c r="BE247" s="128"/>
      <c r="BF247" s="232"/>
      <c r="BG247" s="128"/>
      <c r="BH247" s="232"/>
      <c r="BI247" s="120"/>
      <c r="BJ247" s="232"/>
      <c r="BK247" s="120"/>
      <c r="BL247" s="232"/>
      <c r="BM247" s="120"/>
      <c r="BN247" s="232"/>
      <c r="BO247" s="120"/>
      <c r="BP247" s="232"/>
      <c r="BQ247" s="299"/>
      <c r="BR247" s="124"/>
      <c r="BS247" s="454"/>
      <c r="BT247" s="299"/>
      <c r="BU247" s="454"/>
      <c r="CF247" s="160"/>
      <c r="CG247" s="160"/>
      <c r="CH247" s="160"/>
      <c r="EA247" s="148">
        <f t="shared" si="20"/>
        <v>0</v>
      </c>
      <c r="EB247" s="148">
        <f t="shared" si="18"/>
        <v>0</v>
      </c>
      <c r="EC247" s="148">
        <f t="shared" si="19"/>
        <v>0</v>
      </c>
      <c r="ED247" s="167">
        <v>92</v>
      </c>
    </row>
    <row r="248" spans="2:134" x14ac:dyDescent="0.25">
      <c r="B248" s="101">
        <f>Samples!C226</f>
        <v>0</v>
      </c>
      <c r="C248" s="128"/>
      <c r="D248" s="120"/>
      <c r="E248" s="120"/>
      <c r="F248" s="120"/>
      <c r="G248" s="120"/>
      <c r="H248" s="120"/>
      <c r="I248" s="129"/>
      <c r="J248" s="121"/>
      <c r="K248" s="122"/>
      <c r="L248" s="122"/>
      <c r="M248" s="122"/>
      <c r="N248" s="136"/>
      <c r="O248" s="123"/>
      <c r="P248" s="123"/>
      <c r="Q248" s="142"/>
      <c r="R248" s="120"/>
      <c r="S248" s="120"/>
      <c r="T248" s="128"/>
      <c r="U248" s="129"/>
      <c r="V248" s="120"/>
      <c r="W248" s="120"/>
      <c r="X248" s="120"/>
      <c r="Y248" s="129"/>
      <c r="Z248" s="120"/>
      <c r="AA248" s="120"/>
      <c r="AB248" s="120"/>
      <c r="AC248" s="120"/>
      <c r="AD248" s="120"/>
      <c r="AE248" s="120"/>
      <c r="AF248" s="120"/>
      <c r="AG248" s="120"/>
      <c r="AH248" s="120"/>
      <c r="AI248" s="120"/>
      <c r="AJ248" s="120"/>
      <c r="AK248" s="120"/>
      <c r="AL248" s="120"/>
      <c r="AM248" s="120"/>
      <c r="AN248" s="120"/>
      <c r="AO248" s="120"/>
      <c r="AP248" s="120"/>
      <c r="AQ248" s="120"/>
      <c r="AR248" s="120"/>
      <c r="AS248" s="120"/>
      <c r="AT248" s="120"/>
      <c r="AU248" s="120"/>
      <c r="AV248" s="120"/>
      <c r="AW248" s="120"/>
      <c r="AX248" s="120"/>
      <c r="AY248" s="120"/>
      <c r="AZ248" s="120"/>
      <c r="BA248" s="120"/>
      <c r="BB248" s="120"/>
      <c r="BC248" s="120"/>
      <c r="BD248" s="120"/>
      <c r="BE248" s="128"/>
      <c r="BF248" s="232"/>
      <c r="BG248" s="128"/>
      <c r="BH248" s="232"/>
      <c r="BI248" s="120"/>
      <c r="BJ248" s="232"/>
      <c r="BK248" s="120"/>
      <c r="BL248" s="232"/>
      <c r="BM248" s="120"/>
      <c r="BN248" s="232"/>
      <c r="BO248" s="120"/>
      <c r="BP248" s="232"/>
      <c r="BQ248" s="299"/>
      <c r="BR248" s="124"/>
      <c r="BS248" s="454"/>
      <c r="BT248" s="299"/>
      <c r="BU248" s="454"/>
      <c r="CF248" s="160"/>
      <c r="CG248" s="160"/>
      <c r="CH248" s="160"/>
      <c r="EA248" s="148">
        <f t="shared" si="20"/>
        <v>0</v>
      </c>
      <c r="EB248" s="148">
        <f t="shared" si="18"/>
        <v>0</v>
      </c>
      <c r="EC248" s="148">
        <f t="shared" si="19"/>
        <v>0</v>
      </c>
      <c r="ED248" s="167">
        <v>93</v>
      </c>
    </row>
    <row r="249" spans="2:134" x14ac:dyDescent="0.25">
      <c r="B249" s="101">
        <f>Samples!C227</f>
        <v>0</v>
      </c>
      <c r="C249" s="128"/>
      <c r="D249" s="120"/>
      <c r="E249" s="120"/>
      <c r="F249" s="120"/>
      <c r="G249" s="120"/>
      <c r="H249" s="120"/>
      <c r="I249" s="129"/>
      <c r="J249" s="121"/>
      <c r="K249" s="122"/>
      <c r="L249" s="122"/>
      <c r="M249" s="122"/>
      <c r="N249" s="136"/>
      <c r="O249" s="123"/>
      <c r="P249" s="123"/>
      <c r="Q249" s="142"/>
      <c r="R249" s="120"/>
      <c r="S249" s="120"/>
      <c r="T249" s="128"/>
      <c r="U249" s="129"/>
      <c r="V249" s="120"/>
      <c r="W249" s="120"/>
      <c r="X249" s="120"/>
      <c r="Y249" s="129"/>
      <c r="Z249" s="120"/>
      <c r="AA249" s="120"/>
      <c r="AB249" s="120"/>
      <c r="AC249" s="120"/>
      <c r="AD249" s="120"/>
      <c r="AE249" s="120"/>
      <c r="AF249" s="120"/>
      <c r="AG249" s="120"/>
      <c r="AH249" s="120"/>
      <c r="AI249" s="120"/>
      <c r="AJ249" s="120"/>
      <c r="AK249" s="120"/>
      <c r="AL249" s="120"/>
      <c r="AM249" s="120"/>
      <c r="AN249" s="120"/>
      <c r="AO249" s="120"/>
      <c r="AP249" s="120"/>
      <c r="AQ249" s="120"/>
      <c r="AR249" s="120"/>
      <c r="AS249" s="120"/>
      <c r="AT249" s="120"/>
      <c r="AU249" s="120"/>
      <c r="AV249" s="120"/>
      <c r="AW249" s="120"/>
      <c r="AX249" s="120"/>
      <c r="AY249" s="120"/>
      <c r="AZ249" s="120"/>
      <c r="BA249" s="120"/>
      <c r="BB249" s="120"/>
      <c r="BC249" s="120"/>
      <c r="BD249" s="120"/>
      <c r="BE249" s="128"/>
      <c r="BF249" s="232"/>
      <c r="BG249" s="128"/>
      <c r="BH249" s="232"/>
      <c r="BI249" s="120"/>
      <c r="BJ249" s="232"/>
      <c r="BK249" s="120"/>
      <c r="BL249" s="232"/>
      <c r="BM249" s="120"/>
      <c r="BN249" s="232"/>
      <c r="BO249" s="120"/>
      <c r="BP249" s="232"/>
      <c r="BQ249" s="299"/>
      <c r="BR249" s="124"/>
      <c r="BS249" s="454"/>
      <c r="BT249" s="299"/>
      <c r="BU249" s="454"/>
      <c r="CF249" s="160"/>
      <c r="CG249" s="160"/>
      <c r="CH249" s="160"/>
      <c r="EA249" s="148">
        <f t="shared" si="20"/>
        <v>0</v>
      </c>
      <c r="EB249" s="148">
        <f t="shared" si="18"/>
        <v>0</v>
      </c>
      <c r="EC249" s="148">
        <f t="shared" si="19"/>
        <v>0</v>
      </c>
      <c r="ED249" s="167">
        <v>94</v>
      </c>
    </row>
    <row r="250" spans="2:134" x14ac:dyDescent="0.25">
      <c r="B250" s="101">
        <f>Samples!C228</f>
        <v>0</v>
      </c>
      <c r="C250" s="128"/>
      <c r="D250" s="120"/>
      <c r="E250" s="120"/>
      <c r="F250" s="120"/>
      <c r="G250" s="120"/>
      <c r="H250" s="120"/>
      <c r="I250" s="129"/>
      <c r="J250" s="121"/>
      <c r="K250" s="122"/>
      <c r="L250" s="122"/>
      <c r="M250" s="122"/>
      <c r="N250" s="136"/>
      <c r="O250" s="123"/>
      <c r="P250" s="123"/>
      <c r="Q250" s="142"/>
      <c r="R250" s="120"/>
      <c r="S250" s="120"/>
      <c r="T250" s="128"/>
      <c r="U250" s="129"/>
      <c r="V250" s="120"/>
      <c r="W250" s="120"/>
      <c r="X250" s="120"/>
      <c r="Y250" s="129"/>
      <c r="Z250" s="120"/>
      <c r="AA250" s="120"/>
      <c r="AB250" s="120"/>
      <c r="AC250" s="120"/>
      <c r="AD250" s="120"/>
      <c r="AE250" s="120"/>
      <c r="AF250" s="120"/>
      <c r="AG250" s="120"/>
      <c r="AH250" s="120"/>
      <c r="AI250" s="120"/>
      <c r="AJ250" s="120"/>
      <c r="AK250" s="120"/>
      <c r="AL250" s="120"/>
      <c r="AM250" s="120"/>
      <c r="AN250" s="120"/>
      <c r="AO250" s="120"/>
      <c r="AP250" s="120"/>
      <c r="AQ250" s="120"/>
      <c r="AR250" s="120"/>
      <c r="AS250" s="120"/>
      <c r="AT250" s="120"/>
      <c r="AU250" s="120"/>
      <c r="AV250" s="120"/>
      <c r="AW250" s="120"/>
      <c r="AX250" s="120"/>
      <c r="AY250" s="120"/>
      <c r="AZ250" s="120"/>
      <c r="BA250" s="120"/>
      <c r="BB250" s="120"/>
      <c r="BC250" s="120"/>
      <c r="BD250" s="120"/>
      <c r="BE250" s="128"/>
      <c r="BF250" s="232"/>
      <c r="BG250" s="128"/>
      <c r="BH250" s="232"/>
      <c r="BI250" s="120"/>
      <c r="BJ250" s="232"/>
      <c r="BK250" s="120"/>
      <c r="BL250" s="232"/>
      <c r="BM250" s="120"/>
      <c r="BN250" s="232"/>
      <c r="BO250" s="120"/>
      <c r="BP250" s="232"/>
      <c r="BQ250" s="299"/>
      <c r="BR250" s="124"/>
      <c r="BS250" s="454"/>
      <c r="BT250" s="299"/>
      <c r="BU250" s="454"/>
      <c r="CF250" s="160"/>
      <c r="CG250" s="160"/>
      <c r="CH250" s="160"/>
      <c r="EA250" s="148">
        <f t="shared" si="20"/>
        <v>0</v>
      </c>
      <c r="EB250" s="148">
        <f t="shared" si="18"/>
        <v>0</v>
      </c>
      <c r="EC250" s="148">
        <f t="shared" si="19"/>
        <v>0</v>
      </c>
      <c r="ED250" s="167">
        <v>95</v>
      </c>
    </row>
    <row r="251" spans="2:134" x14ac:dyDescent="0.25">
      <c r="B251" s="101">
        <f>Samples!C229</f>
        <v>0</v>
      </c>
      <c r="C251" s="128"/>
      <c r="D251" s="120"/>
      <c r="E251" s="120"/>
      <c r="F251" s="120"/>
      <c r="G251" s="120"/>
      <c r="H251" s="120"/>
      <c r="I251" s="129"/>
      <c r="J251" s="121"/>
      <c r="K251" s="122"/>
      <c r="L251" s="122"/>
      <c r="M251" s="122"/>
      <c r="N251" s="136"/>
      <c r="O251" s="123"/>
      <c r="P251" s="123"/>
      <c r="Q251" s="142"/>
      <c r="R251" s="120"/>
      <c r="S251" s="120"/>
      <c r="T251" s="128"/>
      <c r="U251" s="129"/>
      <c r="V251" s="120"/>
      <c r="W251" s="120"/>
      <c r="X251" s="120"/>
      <c r="Y251" s="129"/>
      <c r="Z251" s="120"/>
      <c r="AA251" s="120"/>
      <c r="AB251" s="120"/>
      <c r="AC251" s="120"/>
      <c r="AD251" s="120"/>
      <c r="AE251" s="120"/>
      <c r="AF251" s="120"/>
      <c r="AG251" s="120"/>
      <c r="AH251" s="120"/>
      <c r="AI251" s="120"/>
      <c r="AJ251" s="120"/>
      <c r="AK251" s="120"/>
      <c r="AL251" s="120"/>
      <c r="AM251" s="120"/>
      <c r="AN251" s="120"/>
      <c r="AO251" s="120"/>
      <c r="AP251" s="120"/>
      <c r="AQ251" s="120"/>
      <c r="AR251" s="120"/>
      <c r="AS251" s="120"/>
      <c r="AT251" s="120"/>
      <c r="AU251" s="120"/>
      <c r="AV251" s="120"/>
      <c r="AW251" s="120"/>
      <c r="AX251" s="120"/>
      <c r="AY251" s="120"/>
      <c r="AZ251" s="120"/>
      <c r="BA251" s="120"/>
      <c r="BB251" s="120"/>
      <c r="BC251" s="120"/>
      <c r="BD251" s="120"/>
      <c r="BE251" s="128"/>
      <c r="BF251" s="232"/>
      <c r="BG251" s="128"/>
      <c r="BH251" s="232"/>
      <c r="BI251" s="120"/>
      <c r="BJ251" s="232"/>
      <c r="BK251" s="120"/>
      <c r="BL251" s="232"/>
      <c r="BM251" s="120"/>
      <c r="BN251" s="232"/>
      <c r="BO251" s="120"/>
      <c r="BP251" s="232"/>
      <c r="BQ251" s="299"/>
      <c r="BR251" s="124"/>
      <c r="BS251" s="454"/>
      <c r="BT251" s="299"/>
      <c r="BU251" s="454"/>
      <c r="CF251" s="160"/>
      <c r="CG251" s="160"/>
      <c r="CH251" s="160"/>
      <c r="EA251" s="148">
        <f t="shared" si="20"/>
        <v>0</v>
      </c>
      <c r="EB251" s="148">
        <f t="shared" si="18"/>
        <v>0</v>
      </c>
      <c r="EC251" s="148">
        <f t="shared" si="19"/>
        <v>0</v>
      </c>
      <c r="ED251" s="167">
        <v>96</v>
      </c>
    </row>
    <row r="252" spans="2:134" x14ac:dyDescent="0.25">
      <c r="B252" s="101">
        <f>Samples!C230</f>
        <v>0</v>
      </c>
      <c r="C252" s="128"/>
      <c r="D252" s="120"/>
      <c r="E252" s="120"/>
      <c r="F252" s="120"/>
      <c r="G252" s="120"/>
      <c r="H252" s="120"/>
      <c r="I252" s="129"/>
      <c r="J252" s="121"/>
      <c r="K252" s="122"/>
      <c r="L252" s="122"/>
      <c r="M252" s="122"/>
      <c r="N252" s="136"/>
      <c r="O252" s="123"/>
      <c r="P252" s="123"/>
      <c r="Q252" s="142"/>
      <c r="R252" s="120"/>
      <c r="S252" s="120"/>
      <c r="T252" s="128"/>
      <c r="U252" s="129"/>
      <c r="V252" s="120"/>
      <c r="W252" s="120"/>
      <c r="X252" s="120"/>
      <c r="Y252" s="129"/>
      <c r="Z252" s="120"/>
      <c r="AA252" s="120"/>
      <c r="AB252" s="120"/>
      <c r="AC252" s="120"/>
      <c r="AD252" s="120"/>
      <c r="AE252" s="120"/>
      <c r="AF252" s="120"/>
      <c r="AG252" s="120"/>
      <c r="AH252" s="120"/>
      <c r="AI252" s="120"/>
      <c r="AJ252" s="120"/>
      <c r="AK252" s="120"/>
      <c r="AL252" s="120"/>
      <c r="AM252" s="120"/>
      <c r="AN252" s="120"/>
      <c r="AO252" s="120"/>
      <c r="AP252" s="120"/>
      <c r="AQ252" s="120"/>
      <c r="AR252" s="120"/>
      <c r="AS252" s="120"/>
      <c r="AT252" s="120"/>
      <c r="AU252" s="120"/>
      <c r="AV252" s="120"/>
      <c r="AW252" s="120"/>
      <c r="AX252" s="120"/>
      <c r="AY252" s="120"/>
      <c r="AZ252" s="120"/>
      <c r="BA252" s="120"/>
      <c r="BB252" s="120"/>
      <c r="BC252" s="120"/>
      <c r="BD252" s="120"/>
      <c r="BE252" s="128"/>
      <c r="BF252" s="232"/>
      <c r="BG252" s="128"/>
      <c r="BH252" s="232"/>
      <c r="BI252" s="120"/>
      <c r="BJ252" s="232"/>
      <c r="BK252" s="120"/>
      <c r="BL252" s="232"/>
      <c r="BM252" s="120"/>
      <c r="BN252" s="232"/>
      <c r="BO252" s="120"/>
      <c r="BP252" s="232"/>
      <c r="BQ252" s="299"/>
      <c r="BR252" s="124"/>
      <c r="BS252" s="454"/>
      <c r="BT252" s="299"/>
      <c r="BU252" s="454"/>
      <c r="CF252" s="160"/>
      <c r="CG252" s="160"/>
      <c r="CH252" s="160"/>
      <c r="EA252" s="148">
        <f t="shared" si="20"/>
        <v>0</v>
      </c>
      <c r="EB252" s="148">
        <f t="shared" si="18"/>
        <v>0</v>
      </c>
      <c r="EC252" s="148">
        <f t="shared" si="19"/>
        <v>0</v>
      </c>
      <c r="ED252" s="167">
        <v>97</v>
      </c>
    </row>
    <row r="253" spans="2:134" x14ac:dyDescent="0.25">
      <c r="B253" s="101">
        <f>Samples!C231</f>
        <v>0</v>
      </c>
      <c r="C253" s="128"/>
      <c r="D253" s="120"/>
      <c r="E253" s="120"/>
      <c r="F253" s="120"/>
      <c r="G253" s="120"/>
      <c r="H253" s="120"/>
      <c r="I253" s="129"/>
      <c r="J253" s="121"/>
      <c r="K253" s="122"/>
      <c r="L253" s="122"/>
      <c r="M253" s="122"/>
      <c r="N253" s="136"/>
      <c r="O253" s="123"/>
      <c r="P253" s="123"/>
      <c r="Q253" s="142"/>
      <c r="R253" s="120"/>
      <c r="S253" s="120"/>
      <c r="T253" s="128"/>
      <c r="U253" s="129"/>
      <c r="V253" s="120"/>
      <c r="W253" s="120"/>
      <c r="X253" s="120"/>
      <c r="Y253" s="129"/>
      <c r="Z253" s="120"/>
      <c r="AA253" s="120"/>
      <c r="AB253" s="120"/>
      <c r="AC253" s="120"/>
      <c r="AD253" s="120"/>
      <c r="AE253" s="120"/>
      <c r="AF253" s="120"/>
      <c r="AG253" s="120"/>
      <c r="AH253" s="120"/>
      <c r="AI253" s="120"/>
      <c r="AJ253" s="120"/>
      <c r="AK253" s="120"/>
      <c r="AL253" s="120"/>
      <c r="AM253" s="120"/>
      <c r="AN253" s="120"/>
      <c r="AO253" s="120"/>
      <c r="AP253" s="120"/>
      <c r="AQ253" s="120"/>
      <c r="AR253" s="120"/>
      <c r="AS253" s="120"/>
      <c r="AT253" s="120"/>
      <c r="AU253" s="120"/>
      <c r="AV253" s="120"/>
      <c r="AW253" s="120"/>
      <c r="AX253" s="120"/>
      <c r="AY253" s="120"/>
      <c r="AZ253" s="120"/>
      <c r="BA253" s="120"/>
      <c r="BB253" s="120"/>
      <c r="BC253" s="120"/>
      <c r="BD253" s="120"/>
      <c r="BE253" s="128"/>
      <c r="BF253" s="232"/>
      <c r="BG253" s="128"/>
      <c r="BH253" s="232"/>
      <c r="BI253" s="120"/>
      <c r="BJ253" s="232"/>
      <c r="BK253" s="120"/>
      <c r="BL253" s="232"/>
      <c r="BM253" s="120"/>
      <c r="BN253" s="232"/>
      <c r="BO253" s="120"/>
      <c r="BP253" s="232"/>
      <c r="BQ253" s="299"/>
      <c r="BR253" s="124"/>
      <c r="BS253" s="454"/>
      <c r="BT253" s="299"/>
      <c r="BU253" s="454"/>
      <c r="CF253" s="160"/>
      <c r="CG253" s="160"/>
      <c r="CH253" s="160"/>
      <c r="EA253" s="148">
        <f t="shared" si="20"/>
        <v>0</v>
      </c>
      <c r="EB253" s="148">
        <f t="shared" si="18"/>
        <v>0</v>
      </c>
      <c r="EC253" s="148">
        <f t="shared" si="19"/>
        <v>0</v>
      </c>
      <c r="ED253" s="167">
        <v>98</v>
      </c>
    </row>
    <row r="254" spans="2:134" x14ac:dyDescent="0.25">
      <c r="B254" s="101">
        <f>Samples!C232</f>
        <v>0</v>
      </c>
      <c r="C254" s="128"/>
      <c r="D254" s="120"/>
      <c r="E254" s="120"/>
      <c r="F254" s="120"/>
      <c r="G254" s="120"/>
      <c r="H254" s="120"/>
      <c r="I254" s="129"/>
      <c r="J254" s="121"/>
      <c r="K254" s="122"/>
      <c r="L254" s="122"/>
      <c r="M254" s="122"/>
      <c r="N254" s="136"/>
      <c r="O254" s="123"/>
      <c r="P254" s="123"/>
      <c r="Q254" s="142"/>
      <c r="R254" s="120"/>
      <c r="S254" s="120"/>
      <c r="T254" s="128"/>
      <c r="U254" s="129"/>
      <c r="V254" s="120"/>
      <c r="W254" s="120"/>
      <c r="X254" s="120"/>
      <c r="Y254" s="129"/>
      <c r="Z254" s="120"/>
      <c r="AA254" s="120"/>
      <c r="AB254" s="120"/>
      <c r="AC254" s="120"/>
      <c r="AD254" s="120"/>
      <c r="AE254" s="120"/>
      <c r="AF254" s="120"/>
      <c r="AG254" s="120"/>
      <c r="AH254" s="120"/>
      <c r="AI254" s="120"/>
      <c r="AJ254" s="120"/>
      <c r="AK254" s="120"/>
      <c r="AL254" s="120"/>
      <c r="AM254" s="120"/>
      <c r="AN254" s="120"/>
      <c r="AO254" s="120"/>
      <c r="AP254" s="120"/>
      <c r="AQ254" s="120"/>
      <c r="AR254" s="120"/>
      <c r="AS254" s="120"/>
      <c r="AT254" s="120"/>
      <c r="AU254" s="120"/>
      <c r="AV254" s="120"/>
      <c r="AW254" s="120"/>
      <c r="AX254" s="120"/>
      <c r="AY254" s="120"/>
      <c r="AZ254" s="120"/>
      <c r="BA254" s="120"/>
      <c r="BB254" s="120"/>
      <c r="BC254" s="120"/>
      <c r="BD254" s="120"/>
      <c r="BE254" s="128"/>
      <c r="BF254" s="232"/>
      <c r="BG254" s="128"/>
      <c r="BH254" s="232"/>
      <c r="BI254" s="120"/>
      <c r="BJ254" s="232"/>
      <c r="BK254" s="120"/>
      <c r="BL254" s="232"/>
      <c r="BM254" s="120"/>
      <c r="BN254" s="232"/>
      <c r="BO254" s="120"/>
      <c r="BP254" s="232"/>
      <c r="BQ254" s="299"/>
      <c r="BR254" s="124"/>
      <c r="BS254" s="454"/>
      <c r="BT254" s="299"/>
      <c r="BU254" s="454"/>
      <c r="CF254" s="160"/>
      <c r="CG254" s="160"/>
      <c r="CH254" s="160"/>
      <c r="EA254" s="148">
        <f t="shared" si="20"/>
        <v>0</v>
      </c>
      <c r="EB254" s="148">
        <f t="shared" si="18"/>
        <v>0</v>
      </c>
      <c r="EC254" s="148">
        <f t="shared" si="19"/>
        <v>0</v>
      </c>
      <c r="ED254" s="167">
        <v>99</v>
      </c>
    </row>
    <row r="255" spans="2:134" x14ac:dyDescent="0.25">
      <c r="B255" s="101">
        <f>Samples!C233</f>
        <v>0</v>
      </c>
      <c r="C255" s="128"/>
      <c r="D255" s="120"/>
      <c r="E255" s="120"/>
      <c r="F255" s="120"/>
      <c r="G255" s="120"/>
      <c r="H255" s="120"/>
      <c r="I255" s="129"/>
      <c r="J255" s="121"/>
      <c r="K255" s="122"/>
      <c r="L255" s="122"/>
      <c r="M255" s="122"/>
      <c r="N255" s="136"/>
      <c r="O255" s="123"/>
      <c r="P255" s="123"/>
      <c r="Q255" s="142"/>
      <c r="R255" s="120"/>
      <c r="S255" s="120"/>
      <c r="T255" s="128"/>
      <c r="U255" s="129"/>
      <c r="V255" s="120"/>
      <c r="W255" s="120"/>
      <c r="X255" s="120"/>
      <c r="Y255" s="129"/>
      <c r="Z255" s="120"/>
      <c r="AA255" s="120"/>
      <c r="AB255" s="120"/>
      <c r="AC255" s="120"/>
      <c r="AD255" s="120"/>
      <c r="AE255" s="120"/>
      <c r="AF255" s="120"/>
      <c r="AG255" s="120"/>
      <c r="AH255" s="120"/>
      <c r="AI255" s="120"/>
      <c r="AJ255" s="120"/>
      <c r="AK255" s="120"/>
      <c r="AL255" s="120"/>
      <c r="AM255" s="120"/>
      <c r="AN255" s="120"/>
      <c r="AO255" s="120"/>
      <c r="AP255" s="120"/>
      <c r="AQ255" s="120"/>
      <c r="AR255" s="120"/>
      <c r="AS255" s="120"/>
      <c r="AT255" s="120"/>
      <c r="AU255" s="120"/>
      <c r="AV255" s="120"/>
      <c r="AW255" s="120"/>
      <c r="AX255" s="120"/>
      <c r="AY255" s="120"/>
      <c r="AZ255" s="120"/>
      <c r="BA255" s="120"/>
      <c r="BB255" s="120"/>
      <c r="BC255" s="120"/>
      <c r="BD255" s="120"/>
      <c r="BE255" s="128"/>
      <c r="BF255" s="232"/>
      <c r="BG255" s="128"/>
      <c r="BH255" s="232"/>
      <c r="BI255" s="120"/>
      <c r="BJ255" s="232"/>
      <c r="BK255" s="120"/>
      <c r="BL255" s="232"/>
      <c r="BM255" s="120"/>
      <c r="BN255" s="232"/>
      <c r="BO255" s="120"/>
      <c r="BP255" s="232"/>
      <c r="BQ255" s="299"/>
      <c r="BR255" s="124"/>
      <c r="BS255" s="454"/>
      <c r="BT255" s="299"/>
      <c r="BU255" s="454"/>
      <c r="CF255" s="160"/>
      <c r="CG255" s="160"/>
      <c r="CH255" s="160"/>
      <c r="EA255" s="148">
        <f t="shared" si="20"/>
        <v>0</v>
      </c>
      <c r="EB255" s="148">
        <f t="shared" si="18"/>
        <v>0</v>
      </c>
      <c r="EC255" s="148">
        <f t="shared" si="19"/>
        <v>0</v>
      </c>
      <c r="ED255" s="167">
        <v>100</v>
      </c>
    </row>
    <row r="256" spans="2:134" x14ac:dyDescent="0.25">
      <c r="B256" s="101">
        <f>Samples!C234</f>
        <v>0</v>
      </c>
      <c r="C256" s="128"/>
      <c r="D256" s="120"/>
      <c r="E256" s="120"/>
      <c r="F256" s="120"/>
      <c r="G256" s="120"/>
      <c r="H256" s="120"/>
      <c r="I256" s="129"/>
      <c r="J256" s="121"/>
      <c r="K256" s="122"/>
      <c r="L256" s="122"/>
      <c r="M256" s="122"/>
      <c r="N256" s="136"/>
      <c r="O256" s="123"/>
      <c r="P256" s="123"/>
      <c r="Q256" s="142"/>
      <c r="R256" s="120"/>
      <c r="S256" s="120"/>
      <c r="T256" s="128"/>
      <c r="U256" s="129"/>
      <c r="V256" s="120"/>
      <c r="W256" s="120"/>
      <c r="X256" s="120"/>
      <c r="Y256" s="129"/>
      <c r="Z256" s="120"/>
      <c r="AA256" s="120"/>
      <c r="AB256" s="120"/>
      <c r="AC256" s="120"/>
      <c r="AD256" s="120"/>
      <c r="AE256" s="120"/>
      <c r="AF256" s="120"/>
      <c r="AG256" s="120"/>
      <c r="AH256" s="120"/>
      <c r="AI256" s="120"/>
      <c r="AJ256" s="120"/>
      <c r="AK256" s="120"/>
      <c r="AL256" s="120"/>
      <c r="AM256" s="120"/>
      <c r="AN256" s="120"/>
      <c r="AO256" s="120"/>
      <c r="AP256" s="120"/>
      <c r="AQ256" s="120"/>
      <c r="AR256" s="120"/>
      <c r="AS256" s="120"/>
      <c r="AT256" s="120"/>
      <c r="AU256" s="120"/>
      <c r="AV256" s="120"/>
      <c r="AW256" s="120"/>
      <c r="AX256" s="120"/>
      <c r="AY256" s="120"/>
      <c r="AZ256" s="120"/>
      <c r="BA256" s="120"/>
      <c r="BB256" s="120"/>
      <c r="BC256" s="120"/>
      <c r="BD256" s="120"/>
      <c r="BE256" s="128"/>
      <c r="BF256" s="232"/>
      <c r="BG256" s="128"/>
      <c r="BH256" s="232"/>
      <c r="BI256" s="120"/>
      <c r="BJ256" s="232"/>
      <c r="BK256" s="120"/>
      <c r="BL256" s="232"/>
      <c r="BM256" s="120"/>
      <c r="BN256" s="232"/>
      <c r="BO256" s="120"/>
      <c r="BP256" s="232"/>
      <c r="BQ256" s="299"/>
      <c r="BR256" s="124"/>
      <c r="BS256" s="454"/>
      <c r="BT256" s="299"/>
      <c r="BU256" s="454"/>
      <c r="CF256" s="160"/>
      <c r="CG256" s="160"/>
      <c r="CH256" s="160"/>
    </row>
    <row r="257" spans="2:86" x14ac:dyDescent="0.25">
      <c r="B257" s="101">
        <f>Samples!C235</f>
        <v>0</v>
      </c>
      <c r="C257" s="128"/>
      <c r="D257" s="120"/>
      <c r="E257" s="120"/>
      <c r="F257" s="120"/>
      <c r="G257" s="120"/>
      <c r="H257" s="120"/>
      <c r="I257" s="129"/>
      <c r="J257" s="121"/>
      <c r="K257" s="122"/>
      <c r="L257" s="122"/>
      <c r="M257" s="122"/>
      <c r="N257" s="136"/>
      <c r="O257" s="123"/>
      <c r="P257" s="123"/>
      <c r="Q257" s="142"/>
      <c r="R257" s="120"/>
      <c r="S257" s="120"/>
      <c r="T257" s="128"/>
      <c r="U257" s="129"/>
      <c r="V257" s="120"/>
      <c r="W257" s="120"/>
      <c r="X257" s="120"/>
      <c r="Y257" s="129"/>
      <c r="Z257" s="120"/>
      <c r="AA257" s="120"/>
      <c r="AB257" s="120"/>
      <c r="AC257" s="120"/>
      <c r="AD257" s="120"/>
      <c r="AE257" s="120"/>
      <c r="AF257" s="120"/>
      <c r="AG257" s="120"/>
      <c r="AH257" s="120"/>
      <c r="AI257" s="120"/>
      <c r="AJ257" s="120"/>
      <c r="AK257" s="120"/>
      <c r="AL257" s="120"/>
      <c r="AM257" s="120"/>
      <c r="AN257" s="120"/>
      <c r="AO257" s="120"/>
      <c r="AP257" s="120"/>
      <c r="AQ257" s="120"/>
      <c r="AR257" s="120"/>
      <c r="AS257" s="120"/>
      <c r="AT257" s="120"/>
      <c r="AU257" s="120"/>
      <c r="AV257" s="120"/>
      <c r="AW257" s="120"/>
      <c r="AX257" s="120"/>
      <c r="AY257" s="120"/>
      <c r="AZ257" s="120"/>
      <c r="BA257" s="120"/>
      <c r="BB257" s="120"/>
      <c r="BC257" s="120"/>
      <c r="BD257" s="120"/>
      <c r="BE257" s="128"/>
      <c r="BF257" s="232"/>
      <c r="BG257" s="128"/>
      <c r="BH257" s="232"/>
      <c r="BI257" s="120"/>
      <c r="BJ257" s="232"/>
      <c r="BK257" s="120"/>
      <c r="BL257" s="232"/>
      <c r="BM257" s="120"/>
      <c r="BN257" s="232"/>
      <c r="BO257" s="120"/>
      <c r="BP257" s="232"/>
      <c r="BQ257" s="299"/>
      <c r="BR257" s="124"/>
      <c r="BS257" s="454"/>
      <c r="BT257" s="299"/>
      <c r="BU257" s="454"/>
      <c r="CF257" s="160"/>
      <c r="CG257" s="160"/>
      <c r="CH257" s="160"/>
    </row>
    <row r="258" spans="2:86" x14ac:dyDescent="0.25">
      <c r="B258" s="101">
        <f>Samples!C236</f>
        <v>0</v>
      </c>
      <c r="C258" s="128"/>
      <c r="D258" s="120"/>
      <c r="E258" s="120"/>
      <c r="F258" s="120"/>
      <c r="G258" s="120"/>
      <c r="H258" s="120"/>
      <c r="I258" s="129"/>
      <c r="J258" s="121"/>
      <c r="K258" s="122"/>
      <c r="L258" s="122"/>
      <c r="M258" s="122"/>
      <c r="N258" s="136"/>
      <c r="O258" s="123"/>
      <c r="P258" s="123"/>
      <c r="Q258" s="142"/>
      <c r="R258" s="120"/>
      <c r="S258" s="120"/>
      <c r="T258" s="128"/>
      <c r="U258" s="129"/>
      <c r="V258" s="120"/>
      <c r="W258" s="120"/>
      <c r="X258" s="120"/>
      <c r="Y258" s="129"/>
      <c r="Z258" s="120"/>
      <c r="AA258" s="120"/>
      <c r="AB258" s="120"/>
      <c r="AC258" s="120"/>
      <c r="AD258" s="120"/>
      <c r="AE258" s="120"/>
      <c r="AF258" s="120"/>
      <c r="AG258" s="120"/>
      <c r="AH258" s="120"/>
      <c r="AI258" s="120"/>
      <c r="AJ258" s="120"/>
      <c r="AK258" s="120"/>
      <c r="AL258" s="120"/>
      <c r="AM258" s="120"/>
      <c r="AN258" s="120"/>
      <c r="AO258" s="120"/>
      <c r="AP258" s="120"/>
      <c r="AQ258" s="120"/>
      <c r="AR258" s="120"/>
      <c r="AS258" s="120"/>
      <c r="AT258" s="120"/>
      <c r="AU258" s="120"/>
      <c r="AV258" s="120"/>
      <c r="AW258" s="120"/>
      <c r="AX258" s="120"/>
      <c r="AY258" s="120"/>
      <c r="AZ258" s="120"/>
      <c r="BA258" s="120"/>
      <c r="BB258" s="120"/>
      <c r="BC258" s="120"/>
      <c r="BD258" s="120"/>
      <c r="BE258" s="128"/>
      <c r="BF258" s="232"/>
      <c r="BG258" s="128"/>
      <c r="BH258" s="232"/>
      <c r="BI258" s="120"/>
      <c r="BJ258" s="232"/>
      <c r="BK258" s="120"/>
      <c r="BL258" s="232"/>
      <c r="BM258" s="120"/>
      <c r="BN258" s="232"/>
      <c r="BO258" s="120"/>
      <c r="BP258" s="232"/>
      <c r="BQ258" s="299"/>
      <c r="BR258" s="124"/>
      <c r="BS258" s="454"/>
      <c r="BT258" s="299"/>
      <c r="BU258" s="454"/>
      <c r="CF258" s="160"/>
      <c r="CG258" s="160"/>
      <c r="CH258" s="160"/>
    </row>
    <row r="259" spans="2:86" x14ac:dyDescent="0.25">
      <c r="B259" s="101">
        <f>Samples!C237</f>
        <v>0</v>
      </c>
      <c r="C259" s="128"/>
      <c r="D259" s="120"/>
      <c r="E259" s="120"/>
      <c r="F259" s="120"/>
      <c r="G259" s="120"/>
      <c r="H259" s="120"/>
      <c r="I259" s="129"/>
      <c r="J259" s="121"/>
      <c r="K259" s="122"/>
      <c r="L259" s="122"/>
      <c r="M259" s="122"/>
      <c r="N259" s="136"/>
      <c r="O259" s="123"/>
      <c r="P259" s="123"/>
      <c r="Q259" s="142"/>
      <c r="R259" s="120"/>
      <c r="S259" s="120"/>
      <c r="T259" s="128"/>
      <c r="U259" s="129"/>
      <c r="V259" s="120"/>
      <c r="W259" s="120"/>
      <c r="X259" s="120"/>
      <c r="Y259" s="129"/>
      <c r="Z259" s="120"/>
      <c r="AA259" s="120"/>
      <c r="AB259" s="120"/>
      <c r="AC259" s="120"/>
      <c r="AD259" s="120"/>
      <c r="AE259" s="120"/>
      <c r="AF259" s="120"/>
      <c r="AG259" s="120"/>
      <c r="AH259" s="120"/>
      <c r="AI259" s="120"/>
      <c r="AJ259" s="120"/>
      <c r="AK259" s="120"/>
      <c r="AL259" s="120"/>
      <c r="AM259" s="120"/>
      <c r="AN259" s="120"/>
      <c r="AO259" s="120"/>
      <c r="AP259" s="120"/>
      <c r="AQ259" s="120"/>
      <c r="AR259" s="120"/>
      <c r="AS259" s="120"/>
      <c r="AT259" s="120"/>
      <c r="AU259" s="120"/>
      <c r="AV259" s="120"/>
      <c r="AW259" s="120"/>
      <c r="AX259" s="120"/>
      <c r="AY259" s="120"/>
      <c r="AZ259" s="120"/>
      <c r="BA259" s="120"/>
      <c r="BB259" s="120"/>
      <c r="BC259" s="120"/>
      <c r="BD259" s="120"/>
      <c r="BE259" s="128"/>
      <c r="BF259" s="232"/>
      <c r="BG259" s="128"/>
      <c r="BH259" s="232"/>
      <c r="BI259" s="120"/>
      <c r="BJ259" s="232"/>
      <c r="BK259" s="120"/>
      <c r="BL259" s="232"/>
      <c r="BM259" s="120"/>
      <c r="BN259" s="232"/>
      <c r="BO259" s="120"/>
      <c r="BP259" s="232"/>
      <c r="BQ259" s="299"/>
      <c r="BR259" s="124"/>
      <c r="BS259" s="454"/>
      <c r="BT259" s="299"/>
      <c r="BU259" s="454"/>
      <c r="CF259" s="160"/>
      <c r="CG259" s="160"/>
      <c r="CH259" s="160"/>
    </row>
    <row r="260" spans="2:86" x14ac:dyDescent="0.25">
      <c r="B260" s="101">
        <f>Samples!C238</f>
        <v>0</v>
      </c>
      <c r="C260" s="128"/>
      <c r="D260" s="120"/>
      <c r="E260" s="120"/>
      <c r="F260" s="120"/>
      <c r="G260" s="120"/>
      <c r="H260" s="120"/>
      <c r="I260" s="129"/>
      <c r="J260" s="121"/>
      <c r="K260" s="122"/>
      <c r="L260" s="122"/>
      <c r="M260" s="122"/>
      <c r="N260" s="136"/>
      <c r="O260" s="123"/>
      <c r="P260" s="123"/>
      <c r="Q260" s="142"/>
      <c r="R260" s="120"/>
      <c r="S260" s="120"/>
      <c r="T260" s="128"/>
      <c r="U260" s="129"/>
      <c r="V260" s="120"/>
      <c r="W260" s="120"/>
      <c r="X260" s="120"/>
      <c r="Y260" s="129"/>
      <c r="Z260" s="120"/>
      <c r="AA260" s="120"/>
      <c r="AB260" s="120"/>
      <c r="AC260" s="120"/>
      <c r="AD260" s="120"/>
      <c r="AE260" s="120"/>
      <c r="AF260" s="120"/>
      <c r="AG260" s="120"/>
      <c r="AH260" s="120"/>
      <c r="AI260" s="120"/>
      <c r="AJ260" s="120"/>
      <c r="AK260" s="120"/>
      <c r="AL260" s="120"/>
      <c r="AM260" s="120"/>
      <c r="AN260" s="120"/>
      <c r="AO260" s="120"/>
      <c r="AP260" s="120"/>
      <c r="AQ260" s="120"/>
      <c r="AR260" s="120"/>
      <c r="AS260" s="120"/>
      <c r="AT260" s="120"/>
      <c r="AU260" s="120"/>
      <c r="AV260" s="120"/>
      <c r="AW260" s="120"/>
      <c r="AX260" s="120"/>
      <c r="AY260" s="120"/>
      <c r="AZ260" s="120"/>
      <c r="BA260" s="120"/>
      <c r="BB260" s="120"/>
      <c r="BC260" s="120"/>
      <c r="BD260" s="120"/>
      <c r="BE260" s="128"/>
      <c r="BF260" s="232"/>
      <c r="BG260" s="128"/>
      <c r="BH260" s="232"/>
      <c r="BI260" s="120"/>
      <c r="BJ260" s="232"/>
      <c r="BK260" s="120"/>
      <c r="BL260" s="232"/>
      <c r="BM260" s="120"/>
      <c r="BN260" s="232"/>
      <c r="BO260" s="120"/>
      <c r="BP260" s="232"/>
      <c r="BQ260" s="299"/>
      <c r="BR260" s="124"/>
      <c r="BS260" s="454"/>
      <c r="BT260" s="299"/>
      <c r="BU260" s="454"/>
      <c r="CF260" s="160"/>
      <c r="CG260" s="160"/>
      <c r="CH260" s="160"/>
    </row>
    <row r="261" spans="2:86" x14ac:dyDescent="0.25">
      <c r="B261" s="101">
        <f>Samples!C239</f>
        <v>0</v>
      </c>
      <c r="C261" s="128"/>
      <c r="D261" s="120"/>
      <c r="E261" s="120"/>
      <c r="F261" s="120"/>
      <c r="G261" s="120"/>
      <c r="H261" s="120"/>
      <c r="I261" s="129"/>
      <c r="J261" s="121"/>
      <c r="K261" s="122"/>
      <c r="L261" s="122"/>
      <c r="M261" s="122"/>
      <c r="N261" s="136"/>
      <c r="O261" s="123"/>
      <c r="P261" s="123"/>
      <c r="Q261" s="142"/>
      <c r="R261" s="120"/>
      <c r="S261" s="120"/>
      <c r="T261" s="128"/>
      <c r="U261" s="129"/>
      <c r="V261" s="120"/>
      <c r="W261" s="120"/>
      <c r="X261" s="120"/>
      <c r="Y261" s="129"/>
      <c r="Z261" s="120"/>
      <c r="AA261" s="120"/>
      <c r="AB261" s="120"/>
      <c r="AC261" s="120"/>
      <c r="AD261" s="120"/>
      <c r="AE261" s="120"/>
      <c r="AF261" s="120"/>
      <c r="AG261" s="120"/>
      <c r="AH261" s="120"/>
      <c r="AI261" s="120"/>
      <c r="AJ261" s="120"/>
      <c r="AK261" s="120"/>
      <c r="AL261" s="120"/>
      <c r="AM261" s="120"/>
      <c r="AN261" s="120"/>
      <c r="AO261" s="120"/>
      <c r="AP261" s="120"/>
      <c r="AQ261" s="120"/>
      <c r="AR261" s="120"/>
      <c r="AS261" s="120"/>
      <c r="AT261" s="120"/>
      <c r="AU261" s="120"/>
      <c r="AV261" s="120"/>
      <c r="AW261" s="120"/>
      <c r="AX261" s="120"/>
      <c r="AY261" s="120"/>
      <c r="AZ261" s="120"/>
      <c r="BA261" s="120"/>
      <c r="BB261" s="120"/>
      <c r="BC261" s="120"/>
      <c r="BD261" s="120"/>
      <c r="BE261" s="128"/>
      <c r="BF261" s="232"/>
      <c r="BG261" s="128"/>
      <c r="BH261" s="232"/>
      <c r="BI261" s="120"/>
      <c r="BJ261" s="232"/>
      <c r="BK261" s="120"/>
      <c r="BL261" s="232"/>
      <c r="BM261" s="120"/>
      <c r="BN261" s="232"/>
      <c r="BO261" s="120"/>
      <c r="BP261" s="232"/>
      <c r="BQ261" s="299"/>
      <c r="BR261" s="124"/>
      <c r="BS261" s="454"/>
      <c r="BT261" s="299"/>
      <c r="BU261" s="454"/>
      <c r="CF261" s="160"/>
      <c r="CG261" s="160"/>
      <c r="CH261" s="160"/>
    </row>
    <row r="262" spans="2:86" x14ac:dyDescent="0.25">
      <c r="B262" s="101">
        <f>Samples!C240</f>
        <v>0</v>
      </c>
      <c r="C262" s="128"/>
      <c r="D262" s="120"/>
      <c r="E262" s="120"/>
      <c r="F262" s="120"/>
      <c r="G262" s="120"/>
      <c r="H262" s="120"/>
      <c r="I262" s="129"/>
      <c r="J262" s="121"/>
      <c r="K262" s="122"/>
      <c r="L262" s="122"/>
      <c r="M262" s="122"/>
      <c r="N262" s="136"/>
      <c r="O262" s="123"/>
      <c r="P262" s="123"/>
      <c r="Q262" s="142"/>
      <c r="R262" s="120"/>
      <c r="S262" s="120"/>
      <c r="T262" s="128"/>
      <c r="U262" s="129"/>
      <c r="V262" s="120"/>
      <c r="W262" s="120"/>
      <c r="X262" s="120"/>
      <c r="Y262" s="129"/>
      <c r="Z262" s="120"/>
      <c r="AA262" s="120"/>
      <c r="AB262" s="120"/>
      <c r="AC262" s="120"/>
      <c r="AD262" s="120"/>
      <c r="AE262" s="120"/>
      <c r="AF262" s="120"/>
      <c r="AG262" s="120"/>
      <c r="AH262" s="120"/>
      <c r="AI262" s="120"/>
      <c r="AJ262" s="120"/>
      <c r="AK262" s="120"/>
      <c r="AL262" s="120"/>
      <c r="AM262" s="120"/>
      <c r="AN262" s="120"/>
      <c r="AO262" s="120"/>
      <c r="AP262" s="120"/>
      <c r="AQ262" s="120"/>
      <c r="AR262" s="120"/>
      <c r="AS262" s="120"/>
      <c r="AT262" s="120"/>
      <c r="AU262" s="120"/>
      <c r="AV262" s="120"/>
      <c r="AW262" s="120"/>
      <c r="AX262" s="120"/>
      <c r="AY262" s="120"/>
      <c r="AZ262" s="120"/>
      <c r="BA262" s="120"/>
      <c r="BB262" s="120"/>
      <c r="BC262" s="120"/>
      <c r="BD262" s="120"/>
      <c r="BE262" s="128"/>
      <c r="BF262" s="232"/>
      <c r="BG262" s="128"/>
      <c r="BH262" s="232"/>
      <c r="BI262" s="120"/>
      <c r="BJ262" s="232"/>
      <c r="BK262" s="120"/>
      <c r="BL262" s="232"/>
      <c r="BM262" s="120"/>
      <c r="BN262" s="232"/>
      <c r="BO262" s="120"/>
      <c r="BP262" s="232"/>
      <c r="BQ262" s="299"/>
      <c r="BR262" s="124"/>
      <c r="BS262" s="454"/>
      <c r="BT262" s="299"/>
      <c r="BU262" s="454"/>
      <c r="CF262" s="160"/>
      <c r="CG262" s="160"/>
      <c r="CH262" s="160"/>
    </row>
    <row r="263" spans="2:86" x14ac:dyDescent="0.25">
      <c r="B263" s="101">
        <f>Samples!C241</f>
        <v>0</v>
      </c>
      <c r="C263" s="128"/>
      <c r="D263" s="120"/>
      <c r="E263" s="120"/>
      <c r="F263" s="120"/>
      <c r="G263" s="120"/>
      <c r="H263" s="120"/>
      <c r="I263" s="129"/>
      <c r="J263" s="121"/>
      <c r="K263" s="122"/>
      <c r="L263" s="122"/>
      <c r="M263" s="122"/>
      <c r="N263" s="136"/>
      <c r="O263" s="123"/>
      <c r="P263" s="123"/>
      <c r="Q263" s="142"/>
      <c r="R263" s="120"/>
      <c r="S263" s="120"/>
      <c r="T263" s="128"/>
      <c r="U263" s="129"/>
      <c r="V263" s="120"/>
      <c r="W263" s="120"/>
      <c r="X263" s="120"/>
      <c r="Y263" s="129"/>
      <c r="Z263" s="120"/>
      <c r="AA263" s="120"/>
      <c r="AB263" s="120"/>
      <c r="AC263" s="120"/>
      <c r="AD263" s="120"/>
      <c r="AE263" s="120"/>
      <c r="AF263" s="120"/>
      <c r="AG263" s="120"/>
      <c r="AH263" s="120"/>
      <c r="AI263" s="120"/>
      <c r="AJ263" s="120"/>
      <c r="AK263" s="120"/>
      <c r="AL263" s="120"/>
      <c r="AM263" s="120"/>
      <c r="AN263" s="120"/>
      <c r="AO263" s="120"/>
      <c r="AP263" s="120"/>
      <c r="AQ263" s="120"/>
      <c r="AR263" s="120"/>
      <c r="AS263" s="120"/>
      <c r="AT263" s="120"/>
      <c r="AU263" s="120"/>
      <c r="AV263" s="120"/>
      <c r="AW263" s="120"/>
      <c r="AX263" s="120"/>
      <c r="AY263" s="120"/>
      <c r="AZ263" s="120"/>
      <c r="BA263" s="120"/>
      <c r="BB263" s="120"/>
      <c r="BC263" s="120"/>
      <c r="BD263" s="120"/>
      <c r="BE263" s="128"/>
      <c r="BF263" s="232"/>
      <c r="BG263" s="128"/>
      <c r="BH263" s="232"/>
      <c r="BI263" s="120"/>
      <c r="BJ263" s="232"/>
      <c r="BK263" s="120"/>
      <c r="BL263" s="232"/>
      <c r="BM263" s="120"/>
      <c r="BN263" s="232"/>
      <c r="BO263" s="120"/>
      <c r="BP263" s="232"/>
      <c r="BQ263" s="299"/>
      <c r="BR263" s="124"/>
      <c r="BS263" s="454"/>
      <c r="BT263" s="299"/>
      <c r="BU263" s="454"/>
      <c r="CF263" s="160"/>
      <c r="CG263" s="160"/>
      <c r="CH263" s="160"/>
    </row>
    <row r="264" spans="2:86" x14ac:dyDescent="0.25">
      <c r="B264" s="101">
        <f>Samples!C242</f>
        <v>0</v>
      </c>
      <c r="C264" s="128"/>
      <c r="D264" s="120"/>
      <c r="E264" s="120"/>
      <c r="F264" s="120"/>
      <c r="G264" s="120"/>
      <c r="H264" s="120"/>
      <c r="I264" s="129"/>
      <c r="J264" s="121"/>
      <c r="K264" s="122"/>
      <c r="L264" s="122"/>
      <c r="M264" s="122"/>
      <c r="N264" s="136"/>
      <c r="O264" s="123"/>
      <c r="P264" s="123"/>
      <c r="Q264" s="142"/>
      <c r="R264" s="120"/>
      <c r="S264" s="120"/>
      <c r="T264" s="128"/>
      <c r="U264" s="129"/>
      <c r="V264" s="120"/>
      <c r="W264" s="120"/>
      <c r="X264" s="120"/>
      <c r="Y264" s="129"/>
      <c r="Z264" s="120"/>
      <c r="AA264" s="120"/>
      <c r="AB264" s="120"/>
      <c r="AC264" s="120"/>
      <c r="AD264" s="120"/>
      <c r="AE264" s="120"/>
      <c r="AF264" s="120"/>
      <c r="AG264" s="120"/>
      <c r="AH264" s="120"/>
      <c r="AI264" s="120"/>
      <c r="AJ264" s="120"/>
      <c r="AK264" s="120"/>
      <c r="AL264" s="120"/>
      <c r="AM264" s="120"/>
      <c r="AN264" s="120"/>
      <c r="AO264" s="120"/>
      <c r="AP264" s="120"/>
      <c r="AQ264" s="120"/>
      <c r="AR264" s="120"/>
      <c r="AS264" s="120"/>
      <c r="AT264" s="120"/>
      <c r="AU264" s="120"/>
      <c r="AV264" s="120"/>
      <c r="AW264" s="120"/>
      <c r="AX264" s="120"/>
      <c r="AY264" s="120"/>
      <c r="AZ264" s="120"/>
      <c r="BA264" s="120"/>
      <c r="BB264" s="120"/>
      <c r="BC264" s="120"/>
      <c r="BD264" s="120"/>
      <c r="BE264" s="128"/>
      <c r="BF264" s="232"/>
      <c r="BG264" s="128"/>
      <c r="BH264" s="232"/>
      <c r="BI264" s="120"/>
      <c r="BJ264" s="232"/>
      <c r="BK264" s="120"/>
      <c r="BL264" s="232"/>
      <c r="BM264" s="120"/>
      <c r="BN264" s="232"/>
      <c r="BO264" s="120"/>
      <c r="BP264" s="232"/>
      <c r="BQ264" s="299"/>
      <c r="BR264" s="124"/>
      <c r="BS264" s="454"/>
      <c r="BT264" s="299"/>
      <c r="BU264" s="454"/>
      <c r="CF264" s="160"/>
      <c r="CG264" s="160"/>
      <c r="CH264" s="160"/>
    </row>
    <row r="265" spans="2:86" x14ac:dyDescent="0.25">
      <c r="B265" s="101">
        <f>Samples!C243</f>
        <v>0</v>
      </c>
      <c r="C265" s="128"/>
      <c r="D265" s="120"/>
      <c r="E265" s="120"/>
      <c r="F265" s="120"/>
      <c r="G265" s="120"/>
      <c r="H265" s="120"/>
      <c r="I265" s="129"/>
      <c r="J265" s="121"/>
      <c r="K265" s="122"/>
      <c r="L265" s="122"/>
      <c r="M265" s="122"/>
      <c r="N265" s="136"/>
      <c r="O265" s="123"/>
      <c r="P265" s="123"/>
      <c r="Q265" s="142"/>
      <c r="R265" s="120"/>
      <c r="S265" s="120"/>
      <c r="T265" s="128"/>
      <c r="U265" s="129"/>
      <c r="V265" s="120"/>
      <c r="W265" s="120"/>
      <c r="X265" s="120"/>
      <c r="Y265" s="129"/>
      <c r="Z265" s="120"/>
      <c r="AA265" s="120"/>
      <c r="AB265" s="120"/>
      <c r="AC265" s="120"/>
      <c r="AD265" s="120"/>
      <c r="AE265" s="120"/>
      <c r="AF265" s="120"/>
      <c r="AG265" s="120"/>
      <c r="AH265" s="120"/>
      <c r="AI265" s="120"/>
      <c r="AJ265" s="120"/>
      <c r="AK265" s="120"/>
      <c r="AL265" s="120"/>
      <c r="AM265" s="120"/>
      <c r="AN265" s="120"/>
      <c r="AO265" s="120"/>
      <c r="AP265" s="120"/>
      <c r="AQ265" s="120"/>
      <c r="AR265" s="120"/>
      <c r="AS265" s="120"/>
      <c r="AT265" s="120"/>
      <c r="AU265" s="120"/>
      <c r="AV265" s="120"/>
      <c r="AW265" s="120"/>
      <c r="AX265" s="120"/>
      <c r="AY265" s="120"/>
      <c r="AZ265" s="120"/>
      <c r="BA265" s="120"/>
      <c r="BB265" s="120"/>
      <c r="BC265" s="120"/>
      <c r="BD265" s="120"/>
      <c r="BE265" s="128"/>
      <c r="BF265" s="232"/>
      <c r="BG265" s="128"/>
      <c r="BH265" s="232"/>
      <c r="BI265" s="120"/>
      <c r="BJ265" s="232"/>
      <c r="BK265" s="120"/>
      <c r="BL265" s="232"/>
      <c r="BM265" s="120"/>
      <c r="BN265" s="232"/>
      <c r="BO265" s="120"/>
      <c r="BP265" s="232"/>
      <c r="BQ265" s="299"/>
      <c r="BR265" s="124"/>
      <c r="BS265" s="454"/>
      <c r="BT265" s="299"/>
      <c r="BU265" s="454"/>
      <c r="CF265" s="160"/>
      <c r="CG265" s="160"/>
      <c r="CH265" s="160"/>
    </row>
    <row r="266" spans="2:86" x14ac:dyDescent="0.25">
      <c r="B266" s="101">
        <f>Samples!C244</f>
        <v>0</v>
      </c>
      <c r="C266" s="128"/>
      <c r="D266" s="120"/>
      <c r="E266" s="120"/>
      <c r="F266" s="120"/>
      <c r="G266" s="120"/>
      <c r="H266" s="120"/>
      <c r="I266" s="129"/>
      <c r="J266" s="121"/>
      <c r="K266" s="122"/>
      <c r="L266" s="122"/>
      <c r="M266" s="122"/>
      <c r="N266" s="136"/>
      <c r="O266" s="123"/>
      <c r="P266" s="123"/>
      <c r="Q266" s="142"/>
      <c r="R266" s="120"/>
      <c r="S266" s="120"/>
      <c r="T266" s="128"/>
      <c r="U266" s="129"/>
      <c r="V266" s="120"/>
      <c r="W266" s="120"/>
      <c r="X266" s="120"/>
      <c r="Y266" s="129"/>
      <c r="Z266" s="120"/>
      <c r="AA266" s="120"/>
      <c r="AB266" s="120"/>
      <c r="AC266" s="120"/>
      <c r="AD266" s="120"/>
      <c r="AE266" s="120"/>
      <c r="AF266" s="120"/>
      <c r="AG266" s="120"/>
      <c r="AH266" s="120"/>
      <c r="AI266" s="120"/>
      <c r="AJ266" s="120"/>
      <c r="AK266" s="120"/>
      <c r="AL266" s="120"/>
      <c r="AM266" s="120"/>
      <c r="AN266" s="120"/>
      <c r="AO266" s="120"/>
      <c r="AP266" s="120"/>
      <c r="AQ266" s="120"/>
      <c r="AR266" s="120"/>
      <c r="AS266" s="120"/>
      <c r="AT266" s="120"/>
      <c r="AU266" s="120"/>
      <c r="AV266" s="120"/>
      <c r="AW266" s="120"/>
      <c r="AX266" s="120"/>
      <c r="AY266" s="120"/>
      <c r="AZ266" s="120"/>
      <c r="BA266" s="120"/>
      <c r="BB266" s="120"/>
      <c r="BC266" s="120"/>
      <c r="BD266" s="120"/>
      <c r="BE266" s="128"/>
      <c r="BF266" s="232"/>
      <c r="BG266" s="128"/>
      <c r="BH266" s="232"/>
      <c r="BI266" s="120"/>
      <c r="BJ266" s="232"/>
      <c r="BK266" s="120"/>
      <c r="BL266" s="232"/>
      <c r="BM266" s="120"/>
      <c r="BN266" s="232"/>
      <c r="BO266" s="120"/>
      <c r="BP266" s="232"/>
      <c r="BQ266" s="299"/>
      <c r="BR266" s="124"/>
      <c r="BS266" s="454"/>
      <c r="BT266" s="299"/>
      <c r="BU266" s="454"/>
      <c r="CF266" s="160"/>
      <c r="CG266" s="160"/>
      <c r="CH266" s="160"/>
    </row>
    <row r="267" spans="2:86" x14ac:dyDescent="0.25">
      <c r="B267" s="101">
        <f>Samples!C245</f>
        <v>0</v>
      </c>
      <c r="C267" s="128"/>
      <c r="D267" s="120"/>
      <c r="E267" s="120"/>
      <c r="F267" s="120"/>
      <c r="G267" s="120"/>
      <c r="H267" s="120"/>
      <c r="I267" s="129"/>
      <c r="J267" s="121"/>
      <c r="K267" s="122"/>
      <c r="L267" s="122"/>
      <c r="M267" s="122"/>
      <c r="N267" s="136"/>
      <c r="O267" s="123"/>
      <c r="P267" s="123"/>
      <c r="Q267" s="142"/>
      <c r="R267" s="120"/>
      <c r="S267" s="120"/>
      <c r="T267" s="128"/>
      <c r="U267" s="129"/>
      <c r="V267" s="120"/>
      <c r="W267" s="120"/>
      <c r="X267" s="120"/>
      <c r="Y267" s="129"/>
      <c r="Z267" s="120"/>
      <c r="AA267" s="120"/>
      <c r="AB267" s="120"/>
      <c r="AC267" s="120"/>
      <c r="AD267" s="120"/>
      <c r="AE267" s="120"/>
      <c r="AF267" s="120"/>
      <c r="AG267" s="120"/>
      <c r="AH267" s="120"/>
      <c r="AI267" s="120"/>
      <c r="AJ267" s="120"/>
      <c r="AK267" s="120"/>
      <c r="AL267" s="120"/>
      <c r="AM267" s="120"/>
      <c r="AN267" s="120"/>
      <c r="AO267" s="120"/>
      <c r="AP267" s="120"/>
      <c r="AQ267" s="120"/>
      <c r="AR267" s="120"/>
      <c r="AS267" s="120"/>
      <c r="AT267" s="120"/>
      <c r="AU267" s="120"/>
      <c r="AV267" s="120"/>
      <c r="AW267" s="120"/>
      <c r="AX267" s="120"/>
      <c r="AY267" s="120"/>
      <c r="AZ267" s="120"/>
      <c r="BA267" s="120"/>
      <c r="BB267" s="120"/>
      <c r="BC267" s="120"/>
      <c r="BD267" s="120"/>
      <c r="BE267" s="128"/>
      <c r="BF267" s="232"/>
      <c r="BG267" s="128"/>
      <c r="BH267" s="232"/>
      <c r="BI267" s="120"/>
      <c r="BJ267" s="232"/>
      <c r="BK267" s="120"/>
      <c r="BL267" s="232"/>
      <c r="BM267" s="120"/>
      <c r="BN267" s="232"/>
      <c r="BO267" s="120"/>
      <c r="BP267" s="232"/>
      <c r="BQ267" s="299"/>
      <c r="BR267" s="124"/>
      <c r="BS267" s="454"/>
      <c r="BT267" s="299"/>
      <c r="BU267" s="454"/>
      <c r="CF267" s="160"/>
      <c r="CG267" s="160"/>
      <c r="CH267" s="160"/>
    </row>
    <row r="268" spans="2:86" x14ac:dyDescent="0.25">
      <c r="B268" s="101">
        <f>Samples!C246</f>
        <v>0</v>
      </c>
      <c r="C268" s="128"/>
      <c r="D268" s="120"/>
      <c r="E268" s="120"/>
      <c r="F268" s="120"/>
      <c r="G268" s="120"/>
      <c r="H268" s="120"/>
      <c r="I268" s="129"/>
      <c r="J268" s="121"/>
      <c r="K268" s="122"/>
      <c r="L268" s="122"/>
      <c r="M268" s="122"/>
      <c r="N268" s="136"/>
      <c r="O268" s="123"/>
      <c r="P268" s="123"/>
      <c r="Q268" s="142"/>
      <c r="R268" s="120"/>
      <c r="S268" s="120"/>
      <c r="T268" s="128"/>
      <c r="U268" s="129"/>
      <c r="V268" s="120"/>
      <c r="W268" s="120"/>
      <c r="X268" s="120"/>
      <c r="Y268" s="129"/>
      <c r="Z268" s="120"/>
      <c r="AA268" s="120"/>
      <c r="AB268" s="120"/>
      <c r="AC268" s="120"/>
      <c r="AD268" s="120"/>
      <c r="AE268" s="120"/>
      <c r="AF268" s="120"/>
      <c r="AG268" s="120"/>
      <c r="AH268" s="120"/>
      <c r="AI268" s="120"/>
      <c r="AJ268" s="120"/>
      <c r="AK268" s="120"/>
      <c r="AL268" s="120"/>
      <c r="AM268" s="120"/>
      <c r="AN268" s="120"/>
      <c r="AO268" s="120"/>
      <c r="AP268" s="120"/>
      <c r="AQ268" s="120"/>
      <c r="AR268" s="120"/>
      <c r="AS268" s="120"/>
      <c r="AT268" s="120"/>
      <c r="AU268" s="120"/>
      <c r="AV268" s="120"/>
      <c r="AW268" s="120"/>
      <c r="AX268" s="120"/>
      <c r="AY268" s="120"/>
      <c r="AZ268" s="120"/>
      <c r="BA268" s="120"/>
      <c r="BB268" s="120"/>
      <c r="BC268" s="120"/>
      <c r="BD268" s="120"/>
      <c r="BE268" s="128"/>
      <c r="BF268" s="232"/>
      <c r="BG268" s="128"/>
      <c r="BH268" s="232"/>
      <c r="BI268" s="120"/>
      <c r="BJ268" s="232"/>
      <c r="BK268" s="120"/>
      <c r="BL268" s="232"/>
      <c r="BM268" s="120"/>
      <c r="BN268" s="232"/>
      <c r="BO268" s="120"/>
      <c r="BP268" s="232"/>
      <c r="BQ268" s="299"/>
      <c r="BR268" s="124"/>
      <c r="BS268" s="454"/>
      <c r="BT268" s="299"/>
      <c r="BU268" s="454"/>
      <c r="CF268" s="160"/>
      <c r="CG268" s="160"/>
      <c r="CH268" s="160"/>
    </row>
    <row r="269" spans="2:86" x14ac:dyDescent="0.25">
      <c r="B269" s="101">
        <f>Samples!C247</f>
        <v>0</v>
      </c>
      <c r="C269" s="128"/>
      <c r="D269" s="120"/>
      <c r="E269" s="120"/>
      <c r="F269" s="120"/>
      <c r="G269" s="120"/>
      <c r="H269" s="120"/>
      <c r="I269" s="129"/>
      <c r="J269" s="121"/>
      <c r="K269" s="122"/>
      <c r="L269" s="122"/>
      <c r="M269" s="122"/>
      <c r="N269" s="136"/>
      <c r="O269" s="123"/>
      <c r="P269" s="123"/>
      <c r="Q269" s="142"/>
      <c r="R269" s="120"/>
      <c r="S269" s="120"/>
      <c r="T269" s="128"/>
      <c r="U269" s="129"/>
      <c r="V269" s="120"/>
      <c r="W269" s="120"/>
      <c r="X269" s="120"/>
      <c r="Y269" s="129"/>
      <c r="Z269" s="120"/>
      <c r="AA269" s="120"/>
      <c r="AB269" s="120"/>
      <c r="AC269" s="120"/>
      <c r="AD269" s="120"/>
      <c r="AE269" s="120"/>
      <c r="AF269" s="120"/>
      <c r="AG269" s="120"/>
      <c r="AH269" s="120"/>
      <c r="AI269" s="120"/>
      <c r="AJ269" s="120"/>
      <c r="AK269" s="120"/>
      <c r="AL269" s="120"/>
      <c r="AM269" s="120"/>
      <c r="AN269" s="120"/>
      <c r="AO269" s="120"/>
      <c r="AP269" s="120"/>
      <c r="AQ269" s="120"/>
      <c r="AR269" s="120"/>
      <c r="AS269" s="120"/>
      <c r="AT269" s="120"/>
      <c r="AU269" s="120"/>
      <c r="AV269" s="120"/>
      <c r="AW269" s="120"/>
      <c r="AX269" s="120"/>
      <c r="AY269" s="120"/>
      <c r="AZ269" s="120"/>
      <c r="BA269" s="120"/>
      <c r="BB269" s="120"/>
      <c r="BC269" s="120"/>
      <c r="BD269" s="120"/>
      <c r="BE269" s="128"/>
      <c r="BF269" s="232"/>
      <c r="BG269" s="128"/>
      <c r="BH269" s="232"/>
      <c r="BI269" s="120"/>
      <c r="BJ269" s="232"/>
      <c r="BK269" s="120"/>
      <c r="BL269" s="232"/>
      <c r="BM269" s="120"/>
      <c r="BN269" s="232"/>
      <c r="BO269" s="120"/>
      <c r="BP269" s="232"/>
      <c r="BQ269" s="299"/>
      <c r="BR269" s="124"/>
      <c r="BS269" s="454"/>
      <c r="BT269" s="299"/>
      <c r="BU269" s="454"/>
      <c r="CF269" s="160"/>
      <c r="CG269" s="160"/>
      <c r="CH269" s="160"/>
    </row>
    <row r="270" spans="2:86" x14ac:dyDescent="0.25">
      <c r="B270" s="101">
        <f>Samples!C248</f>
        <v>0</v>
      </c>
      <c r="C270" s="128"/>
      <c r="D270" s="120"/>
      <c r="E270" s="120"/>
      <c r="F270" s="120"/>
      <c r="G270" s="120"/>
      <c r="H270" s="120"/>
      <c r="I270" s="129"/>
      <c r="J270" s="121"/>
      <c r="K270" s="122"/>
      <c r="L270" s="122"/>
      <c r="M270" s="122"/>
      <c r="N270" s="136"/>
      <c r="O270" s="123"/>
      <c r="P270" s="123"/>
      <c r="Q270" s="142"/>
      <c r="R270" s="120"/>
      <c r="S270" s="120"/>
      <c r="T270" s="128"/>
      <c r="U270" s="129"/>
      <c r="V270" s="120"/>
      <c r="W270" s="120"/>
      <c r="X270" s="120"/>
      <c r="Y270" s="129"/>
      <c r="Z270" s="120"/>
      <c r="AA270" s="120"/>
      <c r="AB270" s="120"/>
      <c r="AC270" s="120"/>
      <c r="AD270" s="120"/>
      <c r="AE270" s="120"/>
      <c r="AF270" s="120"/>
      <c r="AG270" s="120"/>
      <c r="AH270" s="120"/>
      <c r="AI270" s="120"/>
      <c r="AJ270" s="120"/>
      <c r="AK270" s="120"/>
      <c r="AL270" s="120"/>
      <c r="AM270" s="120"/>
      <c r="AN270" s="120"/>
      <c r="AO270" s="120"/>
      <c r="AP270" s="120"/>
      <c r="AQ270" s="120"/>
      <c r="AR270" s="120"/>
      <c r="AS270" s="120"/>
      <c r="AT270" s="120"/>
      <c r="AU270" s="120"/>
      <c r="AV270" s="120"/>
      <c r="AW270" s="120"/>
      <c r="AX270" s="120"/>
      <c r="AY270" s="120"/>
      <c r="AZ270" s="120"/>
      <c r="BA270" s="120"/>
      <c r="BB270" s="120"/>
      <c r="BC270" s="120"/>
      <c r="BD270" s="120"/>
      <c r="BE270" s="128"/>
      <c r="BF270" s="232"/>
      <c r="BG270" s="128"/>
      <c r="BH270" s="232"/>
      <c r="BI270" s="120"/>
      <c r="BJ270" s="232"/>
      <c r="BK270" s="120"/>
      <c r="BL270" s="232"/>
      <c r="BM270" s="120"/>
      <c r="BN270" s="232"/>
      <c r="BO270" s="120"/>
      <c r="BP270" s="232"/>
      <c r="BQ270" s="299"/>
      <c r="BR270" s="124"/>
      <c r="BS270" s="454"/>
      <c r="BT270" s="299"/>
      <c r="BU270" s="454"/>
      <c r="CF270" s="160"/>
      <c r="CG270" s="160"/>
      <c r="CH270" s="160"/>
    </row>
    <row r="271" spans="2:86" x14ac:dyDescent="0.25">
      <c r="B271" s="101">
        <f>Samples!C249</f>
        <v>0</v>
      </c>
      <c r="C271" s="128"/>
      <c r="D271" s="120"/>
      <c r="E271" s="120"/>
      <c r="F271" s="120"/>
      <c r="G271" s="120"/>
      <c r="H271" s="120"/>
      <c r="I271" s="129"/>
      <c r="J271" s="121"/>
      <c r="K271" s="122"/>
      <c r="L271" s="122"/>
      <c r="M271" s="122"/>
      <c r="N271" s="136"/>
      <c r="O271" s="123"/>
      <c r="P271" s="123"/>
      <c r="Q271" s="142"/>
      <c r="R271" s="120"/>
      <c r="S271" s="120"/>
      <c r="T271" s="128"/>
      <c r="U271" s="129"/>
      <c r="V271" s="120"/>
      <c r="W271" s="120"/>
      <c r="X271" s="120"/>
      <c r="Y271" s="129"/>
      <c r="Z271" s="120"/>
      <c r="AA271" s="120"/>
      <c r="AB271" s="120"/>
      <c r="AC271" s="120"/>
      <c r="AD271" s="120"/>
      <c r="AE271" s="120"/>
      <c r="AF271" s="120"/>
      <c r="AG271" s="120"/>
      <c r="AH271" s="120"/>
      <c r="AI271" s="120"/>
      <c r="AJ271" s="120"/>
      <c r="AK271" s="120"/>
      <c r="AL271" s="120"/>
      <c r="AM271" s="120"/>
      <c r="AN271" s="120"/>
      <c r="AO271" s="120"/>
      <c r="AP271" s="120"/>
      <c r="AQ271" s="120"/>
      <c r="AR271" s="120"/>
      <c r="AS271" s="120"/>
      <c r="AT271" s="120"/>
      <c r="AU271" s="120"/>
      <c r="AV271" s="120"/>
      <c r="AW271" s="120"/>
      <c r="AX271" s="120"/>
      <c r="AY271" s="120"/>
      <c r="AZ271" s="120"/>
      <c r="BA271" s="120"/>
      <c r="BB271" s="120"/>
      <c r="BC271" s="120"/>
      <c r="BD271" s="120"/>
      <c r="BE271" s="128"/>
      <c r="BF271" s="232"/>
      <c r="BG271" s="128"/>
      <c r="BH271" s="232"/>
      <c r="BI271" s="120"/>
      <c r="BJ271" s="232"/>
      <c r="BK271" s="120"/>
      <c r="BL271" s="232"/>
      <c r="BM271" s="120"/>
      <c r="BN271" s="232"/>
      <c r="BO271" s="120"/>
      <c r="BP271" s="232"/>
      <c r="BQ271" s="299"/>
      <c r="BR271" s="124"/>
      <c r="BS271" s="454"/>
      <c r="BT271" s="299"/>
      <c r="BU271" s="454"/>
      <c r="CF271" s="160"/>
      <c r="CG271" s="160"/>
      <c r="CH271" s="160"/>
    </row>
    <row r="272" spans="2:86" x14ac:dyDescent="0.25">
      <c r="B272" s="101">
        <f>Samples!C250</f>
        <v>0</v>
      </c>
      <c r="C272" s="128"/>
      <c r="D272" s="120"/>
      <c r="E272" s="120"/>
      <c r="F272" s="120"/>
      <c r="G272" s="120"/>
      <c r="H272" s="120"/>
      <c r="I272" s="129"/>
      <c r="J272" s="121"/>
      <c r="K272" s="122"/>
      <c r="L272" s="122"/>
      <c r="M272" s="122"/>
      <c r="N272" s="136"/>
      <c r="O272" s="123"/>
      <c r="P272" s="123"/>
      <c r="Q272" s="142"/>
      <c r="R272" s="120"/>
      <c r="S272" s="120"/>
      <c r="T272" s="128"/>
      <c r="U272" s="129"/>
      <c r="V272" s="120"/>
      <c r="W272" s="120"/>
      <c r="X272" s="120"/>
      <c r="Y272" s="129"/>
      <c r="Z272" s="120"/>
      <c r="AA272" s="120"/>
      <c r="AB272" s="120"/>
      <c r="AC272" s="120"/>
      <c r="AD272" s="120"/>
      <c r="AE272" s="120"/>
      <c r="AF272" s="120"/>
      <c r="AG272" s="120"/>
      <c r="AH272" s="120"/>
      <c r="AI272" s="120"/>
      <c r="AJ272" s="120"/>
      <c r="AK272" s="120"/>
      <c r="AL272" s="120"/>
      <c r="AM272" s="120"/>
      <c r="AN272" s="120"/>
      <c r="AO272" s="120"/>
      <c r="AP272" s="120"/>
      <c r="AQ272" s="120"/>
      <c r="AR272" s="120"/>
      <c r="AS272" s="120"/>
      <c r="AT272" s="120"/>
      <c r="AU272" s="120"/>
      <c r="AV272" s="120"/>
      <c r="AW272" s="120"/>
      <c r="AX272" s="120"/>
      <c r="AY272" s="120"/>
      <c r="AZ272" s="120"/>
      <c r="BA272" s="120"/>
      <c r="BB272" s="120"/>
      <c r="BC272" s="120"/>
      <c r="BD272" s="120"/>
      <c r="BE272" s="128"/>
      <c r="BF272" s="232"/>
      <c r="BG272" s="128"/>
      <c r="BH272" s="232"/>
      <c r="BI272" s="120"/>
      <c r="BJ272" s="232"/>
      <c r="BK272" s="120"/>
      <c r="BL272" s="232"/>
      <c r="BM272" s="120"/>
      <c r="BN272" s="232"/>
      <c r="BO272" s="120"/>
      <c r="BP272" s="232"/>
      <c r="BQ272" s="299"/>
      <c r="BR272" s="124"/>
      <c r="BS272" s="454"/>
      <c r="BT272" s="299"/>
      <c r="BU272" s="454"/>
      <c r="CF272" s="160"/>
      <c r="CG272" s="160"/>
      <c r="CH272" s="160"/>
    </row>
    <row r="273" spans="2:86" x14ac:dyDescent="0.25">
      <c r="B273" s="101">
        <f>Samples!C251</f>
        <v>0</v>
      </c>
      <c r="C273" s="128"/>
      <c r="D273" s="120"/>
      <c r="E273" s="120"/>
      <c r="F273" s="120"/>
      <c r="G273" s="120"/>
      <c r="H273" s="120"/>
      <c r="I273" s="129"/>
      <c r="J273" s="121"/>
      <c r="K273" s="122"/>
      <c r="L273" s="122"/>
      <c r="M273" s="122"/>
      <c r="N273" s="136"/>
      <c r="O273" s="123"/>
      <c r="P273" s="123"/>
      <c r="Q273" s="142"/>
      <c r="R273" s="120"/>
      <c r="S273" s="120"/>
      <c r="T273" s="128"/>
      <c r="U273" s="129"/>
      <c r="V273" s="120"/>
      <c r="W273" s="120"/>
      <c r="X273" s="120"/>
      <c r="Y273" s="129"/>
      <c r="Z273" s="120"/>
      <c r="AA273" s="120"/>
      <c r="AB273" s="120"/>
      <c r="AC273" s="120"/>
      <c r="AD273" s="120"/>
      <c r="AE273" s="120"/>
      <c r="AF273" s="120"/>
      <c r="AG273" s="120"/>
      <c r="AH273" s="120"/>
      <c r="AI273" s="120"/>
      <c r="AJ273" s="120"/>
      <c r="AK273" s="120"/>
      <c r="AL273" s="120"/>
      <c r="AM273" s="120"/>
      <c r="AN273" s="120"/>
      <c r="AO273" s="120"/>
      <c r="AP273" s="120"/>
      <c r="AQ273" s="120"/>
      <c r="AR273" s="120"/>
      <c r="AS273" s="120"/>
      <c r="AT273" s="120"/>
      <c r="AU273" s="120"/>
      <c r="AV273" s="120"/>
      <c r="AW273" s="120"/>
      <c r="AX273" s="120"/>
      <c r="AY273" s="120"/>
      <c r="AZ273" s="120"/>
      <c r="BA273" s="120"/>
      <c r="BB273" s="120"/>
      <c r="BC273" s="120"/>
      <c r="BD273" s="120"/>
      <c r="BE273" s="128"/>
      <c r="BF273" s="232"/>
      <c r="BG273" s="128"/>
      <c r="BH273" s="232"/>
      <c r="BI273" s="120"/>
      <c r="BJ273" s="232"/>
      <c r="BK273" s="120"/>
      <c r="BL273" s="232"/>
      <c r="BM273" s="120"/>
      <c r="BN273" s="232"/>
      <c r="BO273" s="120"/>
      <c r="BP273" s="232"/>
      <c r="BQ273" s="299"/>
      <c r="BR273" s="124"/>
      <c r="BS273" s="454"/>
      <c r="BT273" s="299"/>
      <c r="BU273" s="454"/>
      <c r="CF273" s="160"/>
      <c r="CG273" s="160"/>
      <c r="CH273" s="160"/>
    </row>
    <row r="274" spans="2:86" x14ac:dyDescent="0.25">
      <c r="B274" s="101">
        <f>Samples!C252</f>
        <v>0</v>
      </c>
      <c r="C274" s="128"/>
      <c r="D274" s="120"/>
      <c r="E274" s="120"/>
      <c r="F274" s="120"/>
      <c r="G274" s="120"/>
      <c r="H274" s="120"/>
      <c r="I274" s="129"/>
      <c r="J274" s="121"/>
      <c r="K274" s="122"/>
      <c r="L274" s="122"/>
      <c r="M274" s="122"/>
      <c r="N274" s="136"/>
      <c r="O274" s="123"/>
      <c r="P274" s="123"/>
      <c r="Q274" s="142"/>
      <c r="R274" s="120"/>
      <c r="S274" s="120"/>
      <c r="T274" s="128"/>
      <c r="U274" s="129"/>
      <c r="V274" s="120"/>
      <c r="W274" s="120"/>
      <c r="X274" s="120"/>
      <c r="Y274" s="129"/>
      <c r="Z274" s="120"/>
      <c r="AA274" s="120"/>
      <c r="AB274" s="120"/>
      <c r="AC274" s="120"/>
      <c r="AD274" s="120"/>
      <c r="AE274" s="120"/>
      <c r="AF274" s="120"/>
      <c r="AG274" s="120"/>
      <c r="AH274" s="120"/>
      <c r="AI274" s="120"/>
      <c r="AJ274" s="120"/>
      <c r="AK274" s="120"/>
      <c r="AL274" s="120"/>
      <c r="AM274" s="120"/>
      <c r="AN274" s="120"/>
      <c r="AO274" s="120"/>
      <c r="AP274" s="120"/>
      <c r="AQ274" s="120"/>
      <c r="AR274" s="120"/>
      <c r="AS274" s="120"/>
      <c r="AT274" s="120"/>
      <c r="AU274" s="120"/>
      <c r="AV274" s="120"/>
      <c r="AW274" s="120"/>
      <c r="AX274" s="120"/>
      <c r="AY274" s="120"/>
      <c r="AZ274" s="120"/>
      <c r="BA274" s="120"/>
      <c r="BB274" s="120"/>
      <c r="BC274" s="120"/>
      <c r="BD274" s="120"/>
      <c r="BE274" s="128"/>
      <c r="BF274" s="232"/>
      <c r="BG274" s="128"/>
      <c r="BH274" s="232"/>
      <c r="BI274" s="120"/>
      <c r="BJ274" s="232"/>
      <c r="BK274" s="120"/>
      <c r="BL274" s="232"/>
      <c r="BM274" s="120"/>
      <c r="BN274" s="232"/>
      <c r="BO274" s="120"/>
      <c r="BP274" s="232"/>
      <c r="BQ274" s="299"/>
      <c r="BR274" s="124"/>
      <c r="BS274" s="454"/>
      <c r="BT274" s="299"/>
      <c r="BU274" s="454"/>
      <c r="CF274" s="160"/>
      <c r="CG274" s="160"/>
      <c r="CH274" s="160"/>
    </row>
    <row r="275" spans="2:86" x14ac:dyDescent="0.25">
      <c r="B275" s="101">
        <f>Samples!C253</f>
        <v>0</v>
      </c>
      <c r="C275" s="128"/>
      <c r="D275" s="120"/>
      <c r="E275" s="120"/>
      <c r="F275" s="120"/>
      <c r="G275" s="120"/>
      <c r="H275" s="120"/>
      <c r="I275" s="129"/>
      <c r="J275" s="121"/>
      <c r="K275" s="122"/>
      <c r="L275" s="122"/>
      <c r="M275" s="122"/>
      <c r="N275" s="136"/>
      <c r="O275" s="123"/>
      <c r="P275" s="123"/>
      <c r="Q275" s="142"/>
      <c r="R275" s="120"/>
      <c r="S275" s="120"/>
      <c r="T275" s="128"/>
      <c r="U275" s="129"/>
      <c r="V275" s="120"/>
      <c r="W275" s="120"/>
      <c r="X275" s="120"/>
      <c r="Y275" s="129"/>
      <c r="Z275" s="120"/>
      <c r="AA275" s="120"/>
      <c r="AB275" s="120"/>
      <c r="AC275" s="120"/>
      <c r="AD275" s="120"/>
      <c r="AE275" s="120"/>
      <c r="AF275" s="120"/>
      <c r="AG275" s="120"/>
      <c r="AH275" s="120"/>
      <c r="AI275" s="120"/>
      <c r="AJ275" s="120"/>
      <c r="AK275" s="120"/>
      <c r="AL275" s="120"/>
      <c r="AM275" s="120"/>
      <c r="AN275" s="120"/>
      <c r="AO275" s="120"/>
      <c r="AP275" s="120"/>
      <c r="AQ275" s="120"/>
      <c r="AR275" s="120"/>
      <c r="AS275" s="120"/>
      <c r="AT275" s="120"/>
      <c r="AU275" s="120"/>
      <c r="AV275" s="120"/>
      <c r="AW275" s="120"/>
      <c r="AX275" s="120"/>
      <c r="AY275" s="120"/>
      <c r="AZ275" s="120"/>
      <c r="BA275" s="120"/>
      <c r="BB275" s="120"/>
      <c r="BC275" s="120"/>
      <c r="BD275" s="120"/>
      <c r="BE275" s="128"/>
      <c r="BF275" s="232"/>
      <c r="BG275" s="128"/>
      <c r="BH275" s="232"/>
      <c r="BI275" s="120"/>
      <c r="BJ275" s="232"/>
      <c r="BK275" s="120"/>
      <c r="BL275" s="232"/>
      <c r="BM275" s="120"/>
      <c r="BN275" s="232"/>
      <c r="BO275" s="120"/>
      <c r="BP275" s="232"/>
      <c r="BQ275" s="299"/>
      <c r="BR275" s="124"/>
      <c r="BS275" s="454"/>
      <c r="BT275" s="299"/>
      <c r="BU275" s="454"/>
      <c r="CF275" s="160"/>
      <c r="CG275" s="160"/>
      <c r="CH275" s="160"/>
    </row>
    <row r="276" spans="2:86" x14ac:dyDescent="0.25">
      <c r="B276" s="101">
        <f>Samples!C254</f>
        <v>0</v>
      </c>
      <c r="C276" s="128"/>
      <c r="D276" s="120"/>
      <c r="E276" s="120"/>
      <c r="F276" s="120"/>
      <c r="G276" s="120"/>
      <c r="H276" s="120"/>
      <c r="I276" s="129"/>
      <c r="J276" s="121"/>
      <c r="K276" s="122"/>
      <c r="L276" s="122"/>
      <c r="M276" s="122"/>
      <c r="N276" s="136"/>
      <c r="O276" s="123"/>
      <c r="P276" s="123"/>
      <c r="Q276" s="142"/>
      <c r="R276" s="120"/>
      <c r="S276" s="120"/>
      <c r="T276" s="128"/>
      <c r="U276" s="129"/>
      <c r="V276" s="120"/>
      <c r="W276" s="120"/>
      <c r="X276" s="120"/>
      <c r="Y276" s="129"/>
      <c r="Z276" s="120"/>
      <c r="AA276" s="120"/>
      <c r="AB276" s="120"/>
      <c r="AC276" s="120"/>
      <c r="AD276" s="120"/>
      <c r="AE276" s="120"/>
      <c r="AF276" s="120"/>
      <c r="AG276" s="120"/>
      <c r="AH276" s="120"/>
      <c r="AI276" s="120"/>
      <c r="AJ276" s="120"/>
      <c r="AK276" s="120"/>
      <c r="AL276" s="120"/>
      <c r="AM276" s="120"/>
      <c r="AN276" s="120"/>
      <c r="AO276" s="120"/>
      <c r="AP276" s="120"/>
      <c r="AQ276" s="120"/>
      <c r="AR276" s="120"/>
      <c r="AS276" s="120"/>
      <c r="AT276" s="120"/>
      <c r="AU276" s="120"/>
      <c r="AV276" s="120"/>
      <c r="AW276" s="120"/>
      <c r="AX276" s="120"/>
      <c r="AY276" s="120"/>
      <c r="AZ276" s="120"/>
      <c r="BA276" s="120"/>
      <c r="BB276" s="120"/>
      <c r="BC276" s="120"/>
      <c r="BD276" s="120"/>
      <c r="BE276" s="128"/>
      <c r="BF276" s="232"/>
      <c r="BG276" s="128"/>
      <c r="BH276" s="232"/>
      <c r="BI276" s="120"/>
      <c r="BJ276" s="232"/>
      <c r="BK276" s="120"/>
      <c r="BL276" s="232"/>
      <c r="BM276" s="120"/>
      <c r="BN276" s="232"/>
      <c r="BO276" s="120"/>
      <c r="BP276" s="232"/>
      <c r="BQ276" s="299"/>
      <c r="BR276" s="124"/>
      <c r="BS276" s="454"/>
      <c r="BT276" s="299"/>
      <c r="BU276" s="454"/>
      <c r="CF276" s="160"/>
      <c r="CG276" s="160"/>
      <c r="CH276" s="160"/>
    </row>
    <row r="277" spans="2:86" x14ac:dyDescent="0.25">
      <c r="B277" s="101">
        <f>Samples!C255</f>
        <v>0</v>
      </c>
      <c r="C277" s="128"/>
      <c r="D277" s="120"/>
      <c r="E277" s="120"/>
      <c r="F277" s="120"/>
      <c r="G277" s="120"/>
      <c r="H277" s="120"/>
      <c r="I277" s="129"/>
      <c r="J277" s="121"/>
      <c r="K277" s="122"/>
      <c r="L277" s="122"/>
      <c r="M277" s="122"/>
      <c r="N277" s="136"/>
      <c r="O277" s="123"/>
      <c r="P277" s="123"/>
      <c r="Q277" s="142"/>
      <c r="R277" s="120"/>
      <c r="S277" s="120"/>
      <c r="T277" s="128"/>
      <c r="U277" s="129"/>
      <c r="V277" s="120"/>
      <c r="W277" s="120"/>
      <c r="X277" s="120"/>
      <c r="Y277" s="129"/>
      <c r="Z277" s="120"/>
      <c r="AA277" s="120"/>
      <c r="AB277" s="120"/>
      <c r="AC277" s="120"/>
      <c r="AD277" s="120"/>
      <c r="AE277" s="120"/>
      <c r="AF277" s="120"/>
      <c r="AG277" s="120"/>
      <c r="AH277" s="120"/>
      <c r="AI277" s="120"/>
      <c r="AJ277" s="120"/>
      <c r="AK277" s="120"/>
      <c r="AL277" s="120"/>
      <c r="AM277" s="120"/>
      <c r="AN277" s="120"/>
      <c r="AO277" s="120"/>
      <c r="AP277" s="120"/>
      <c r="AQ277" s="120"/>
      <c r="AR277" s="120"/>
      <c r="AS277" s="120"/>
      <c r="AT277" s="120"/>
      <c r="AU277" s="120"/>
      <c r="AV277" s="120"/>
      <c r="AW277" s="120"/>
      <c r="AX277" s="120"/>
      <c r="AY277" s="120"/>
      <c r="AZ277" s="120"/>
      <c r="BA277" s="120"/>
      <c r="BB277" s="120"/>
      <c r="BC277" s="120"/>
      <c r="BD277" s="120"/>
      <c r="BE277" s="128"/>
      <c r="BF277" s="232"/>
      <c r="BG277" s="128"/>
      <c r="BH277" s="232"/>
      <c r="BI277" s="120"/>
      <c r="BJ277" s="232"/>
      <c r="BK277" s="120"/>
      <c r="BL277" s="232"/>
      <c r="BM277" s="120"/>
      <c r="BN277" s="232"/>
      <c r="BO277" s="120"/>
      <c r="BP277" s="232"/>
      <c r="BQ277" s="299"/>
      <c r="BR277" s="124"/>
      <c r="BS277" s="454"/>
      <c r="BT277" s="299"/>
      <c r="BU277" s="454"/>
      <c r="CF277" s="160"/>
      <c r="CG277" s="160"/>
      <c r="CH277" s="160"/>
    </row>
    <row r="278" spans="2:86" x14ac:dyDescent="0.25">
      <c r="B278" s="101">
        <f>Samples!C256</f>
        <v>0</v>
      </c>
      <c r="C278" s="128"/>
      <c r="D278" s="120"/>
      <c r="E278" s="120"/>
      <c r="F278" s="120"/>
      <c r="G278" s="120"/>
      <c r="H278" s="120"/>
      <c r="I278" s="129"/>
      <c r="J278" s="121"/>
      <c r="K278" s="122"/>
      <c r="L278" s="122"/>
      <c r="M278" s="122"/>
      <c r="N278" s="136"/>
      <c r="O278" s="123"/>
      <c r="P278" s="123"/>
      <c r="Q278" s="142"/>
      <c r="R278" s="120"/>
      <c r="S278" s="120"/>
      <c r="T278" s="128"/>
      <c r="U278" s="129"/>
      <c r="V278" s="120"/>
      <c r="W278" s="120"/>
      <c r="X278" s="120"/>
      <c r="Y278" s="129"/>
      <c r="Z278" s="120"/>
      <c r="AA278" s="120"/>
      <c r="AB278" s="120"/>
      <c r="AC278" s="120"/>
      <c r="AD278" s="120"/>
      <c r="AE278" s="120"/>
      <c r="AF278" s="120"/>
      <c r="AG278" s="120"/>
      <c r="AH278" s="120"/>
      <c r="AI278" s="120"/>
      <c r="AJ278" s="120"/>
      <c r="AK278" s="120"/>
      <c r="AL278" s="120"/>
      <c r="AM278" s="120"/>
      <c r="AN278" s="120"/>
      <c r="AO278" s="120"/>
      <c r="AP278" s="120"/>
      <c r="AQ278" s="120"/>
      <c r="AR278" s="120"/>
      <c r="AS278" s="120"/>
      <c r="AT278" s="120"/>
      <c r="AU278" s="120"/>
      <c r="AV278" s="120"/>
      <c r="AW278" s="120"/>
      <c r="AX278" s="120"/>
      <c r="AY278" s="120"/>
      <c r="AZ278" s="120"/>
      <c r="BA278" s="120"/>
      <c r="BB278" s="120"/>
      <c r="BC278" s="120"/>
      <c r="BD278" s="120"/>
      <c r="BE278" s="128"/>
      <c r="BF278" s="232"/>
      <c r="BG278" s="128"/>
      <c r="BH278" s="232"/>
      <c r="BI278" s="120"/>
      <c r="BJ278" s="232"/>
      <c r="BK278" s="120"/>
      <c r="BL278" s="232"/>
      <c r="BM278" s="120"/>
      <c r="BN278" s="232"/>
      <c r="BO278" s="120"/>
      <c r="BP278" s="232"/>
      <c r="BQ278" s="299"/>
      <c r="BR278" s="124"/>
      <c r="BS278" s="454"/>
      <c r="BT278" s="299"/>
      <c r="BU278" s="454"/>
      <c r="CF278" s="160"/>
      <c r="CG278" s="160"/>
      <c r="CH278" s="160"/>
    </row>
    <row r="279" spans="2:86" x14ac:dyDescent="0.25">
      <c r="B279" s="101">
        <f>Samples!C257</f>
        <v>0</v>
      </c>
      <c r="C279" s="128"/>
      <c r="D279" s="120"/>
      <c r="E279" s="120"/>
      <c r="F279" s="120"/>
      <c r="G279" s="120"/>
      <c r="H279" s="120"/>
      <c r="I279" s="129"/>
      <c r="J279" s="121"/>
      <c r="K279" s="122"/>
      <c r="L279" s="122"/>
      <c r="M279" s="122"/>
      <c r="N279" s="136"/>
      <c r="O279" s="123"/>
      <c r="P279" s="123"/>
      <c r="Q279" s="142"/>
      <c r="R279" s="120"/>
      <c r="S279" s="120"/>
      <c r="T279" s="128"/>
      <c r="U279" s="129"/>
      <c r="V279" s="120"/>
      <c r="W279" s="120"/>
      <c r="X279" s="120"/>
      <c r="Y279" s="129"/>
      <c r="Z279" s="120"/>
      <c r="AA279" s="120"/>
      <c r="AB279" s="120"/>
      <c r="AC279" s="120"/>
      <c r="AD279" s="120"/>
      <c r="AE279" s="120"/>
      <c r="AF279" s="120"/>
      <c r="AG279" s="120"/>
      <c r="AH279" s="120"/>
      <c r="AI279" s="120"/>
      <c r="AJ279" s="120"/>
      <c r="AK279" s="120"/>
      <c r="AL279" s="120"/>
      <c r="AM279" s="120"/>
      <c r="AN279" s="120"/>
      <c r="AO279" s="120"/>
      <c r="AP279" s="120"/>
      <c r="AQ279" s="120"/>
      <c r="AR279" s="120"/>
      <c r="AS279" s="120"/>
      <c r="AT279" s="120"/>
      <c r="AU279" s="120"/>
      <c r="AV279" s="120"/>
      <c r="AW279" s="120"/>
      <c r="AX279" s="120"/>
      <c r="AY279" s="120"/>
      <c r="AZ279" s="120"/>
      <c r="BA279" s="120"/>
      <c r="BB279" s="120"/>
      <c r="BC279" s="120"/>
      <c r="BD279" s="120"/>
      <c r="BE279" s="128"/>
      <c r="BF279" s="232"/>
      <c r="BG279" s="128"/>
      <c r="BH279" s="232"/>
      <c r="BI279" s="120"/>
      <c r="BJ279" s="232"/>
      <c r="BK279" s="120"/>
      <c r="BL279" s="232"/>
      <c r="BM279" s="120"/>
      <c r="BN279" s="232"/>
      <c r="BO279" s="120"/>
      <c r="BP279" s="232"/>
      <c r="BQ279" s="299"/>
      <c r="BR279" s="124"/>
      <c r="BS279" s="454"/>
      <c r="BT279" s="299"/>
      <c r="BU279" s="454"/>
      <c r="CF279" s="160"/>
      <c r="CG279" s="160"/>
      <c r="CH279" s="160"/>
    </row>
    <row r="280" spans="2:86" x14ac:dyDescent="0.25">
      <c r="B280" s="101">
        <f>Samples!C258</f>
        <v>0</v>
      </c>
      <c r="C280" s="128"/>
      <c r="D280" s="120"/>
      <c r="E280" s="120"/>
      <c r="F280" s="120"/>
      <c r="G280" s="120"/>
      <c r="H280" s="120"/>
      <c r="I280" s="129"/>
      <c r="J280" s="121"/>
      <c r="K280" s="122"/>
      <c r="L280" s="122"/>
      <c r="M280" s="122"/>
      <c r="N280" s="136"/>
      <c r="O280" s="123"/>
      <c r="P280" s="123"/>
      <c r="Q280" s="142"/>
      <c r="R280" s="120"/>
      <c r="S280" s="120"/>
      <c r="T280" s="128"/>
      <c r="U280" s="129"/>
      <c r="V280" s="120"/>
      <c r="W280" s="120"/>
      <c r="X280" s="120"/>
      <c r="Y280" s="129"/>
      <c r="Z280" s="120"/>
      <c r="AA280" s="120"/>
      <c r="AB280" s="120"/>
      <c r="AC280" s="120"/>
      <c r="AD280" s="120"/>
      <c r="AE280" s="120"/>
      <c r="AF280" s="120"/>
      <c r="AG280" s="120"/>
      <c r="AH280" s="120"/>
      <c r="AI280" s="120"/>
      <c r="AJ280" s="120"/>
      <c r="AK280" s="120"/>
      <c r="AL280" s="120"/>
      <c r="AM280" s="120"/>
      <c r="AN280" s="120"/>
      <c r="AO280" s="120"/>
      <c r="AP280" s="120"/>
      <c r="AQ280" s="120"/>
      <c r="AR280" s="120"/>
      <c r="AS280" s="120"/>
      <c r="AT280" s="120"/>
      <c r="AU280" s="120"/>
      <c r="AV280" s="120"/>
      <c r="AW280" s="120"/>
      <c r="AX280" s="120"/>
      <c r="AY280" s="120"/>
      <c r="AZ280" s="120"/>
      <c r="BA280" s="120"/>
      <c r="BB280" s="120"/>
      <c r="BC280" s="120"/>
      <c r="BD280" s="120"/>
      <c r="BE280" s="128"/>
      <c r="BF280" s="232"/>
      <c r="BG280" s="128"/>
      <c r="BH280" s="232"/>
      <c r="BI280" s="120"/>
      <c r="BJ280" s="232"/>
      <c r="BK280" s="120"/>
      <c r="BL280" s="232"/>
      <c r="BM280" s="120"/>
      <c r="BN280" s="232"/>
      <c r="BO280" s="120"/>
      <c r="BP280" s="232"/>
      <c r="BQ280" s="299"/>
      <c r="BR280" s="124"/>
      <c r="BS280" s="454"/>
      <c r="BT280" s="299"/>
      <c r="BU280" s="454"/>
      <c r="CF280" s="160"/>
      <c r="CG280" s="160"/>
      <c r="CH280" s="160"/>
    </row>
    <row r="281" spans="2:86" x14ac:dyDescent="0.25">
      <c r="B281" s="101">
        <f>Samples!C259</f>
        <v>0</v>
      </c>
      <c r="C281" s="128"/>
      <c r="D281" s="120"/>
      <c r="E281" s="120"/>
      <c r="F281" s="120"/>
      <c r="G281" s="120"/>
      <c r="H281" s="120"/>
      <c r="I281" s="129"/>
      <c r="J281" s="121"/>
      <c r="K281" s="122"/>
      <c r="L281" s="122"/>
      <c r="M281" s="122"/>
      <c r="N281" s="136"/>
      <c r="O281" s="123"/>
      <c r="P281" s="123"/>
      <c r="Q281" s="142"/>
      <c r="R281" s="120"/>
      <c r="S281" s="120"/>
      <c r="T281" s="128"/>
      <c r="U281" s="129"/>
      <c r="V281" s="120"/>
      <c r="W281" s="120"/>
      <c r="X281" s="120"/>
      <c r="Y281" s="129"/>
      <c r="Z281" s="120"/>
      <c r="AA281" s="120"/>
      <c r="AB281" s="120"/>
      <c r="AC281" s="120"/>
      <c r="AD281" s="120"/>
      <c r="AE281" s="120"/>
      <c r="AF281" s="120"/>
      <c r="AG281" s="120"/>
      <c r="AH281" s="120"/>
      <c r="AI281" s="120"/>
      <c r="AJ281" s="120"/>
      <c r="AK281" s="120"/>
      <c r="AL281" s="120"/>
      <c r="AM281" s="120"/>
      <c r="AN281" s="120"/>
      <c r="AO281" s="120"/>
      <c r="AP281" s="120"/>
      <c r="AQ281" s="120"/>
      <c r="AR281" s="120"/>
      <c r="AS281" s="120"/>
      <c r="AT281" s="120"/>
      <c r="AU281" s="120"/>
      <c r="AV281" s="120"/>
      <c r="AW281" s="120"/>
      <c r="AX281" s="120"/>
      <c r="AY281" s="120"/>
      <c r="AZ281" s="120"/>
      <c r="BA281" s="120"/>
      <c r="BB281" s="120"/>
      <c r="BC281" s="120"/>
      <c r="BD281" s="120"/>
      <c r="BE281" s="128"/>
      <c r="BF281" s="232"/>
      <c r="BG281" s="128"/>
      <c r="BH281" s="232"/>
      <c r="BI281" s="120"/>
      <c r="BJ281" s="232"/>
      <c r="BK281" s="120"/>
      <c r="BL281" s="232"/>
      <c r="BM281" s="120"/>
      <c r="BN281" s="232"/>
      <c r="BO281" s="120"/>
      <c r="BP281" s="232"/>
      <c r="BQ281" s="299"/>
      <c r="BR281" s="124"/>
      <c r="BS281" s="454"/>
      <c r="BT281" s="299"/>
      <c r="BU281" s="454"/>
      <c r="CF281" s="160"/>
      <c r="CG281" s="160"/>
      <c r="CH281" s="160"/>
    </row>
    <row r="282" spans="2:86" x14ac:dyDescent="0.25">
      <c r="B282" s="101">
        <f>Samples!C260</f>
        <v>0</v>
      </c>
      <c r="C282" s="128"/>
      <c r="D282" s="120"/>
      <c r="E282" s="120"/>
      <c r="F282" s="120"/>
      <c r="G282" s="120"/>
      <c r="H282" s="120"/>
      <c r="I282" s="129"/>
      <c r="J282" s="121"/>
      <c r="K282" s="122"/>
      <c r="L282" s="122"/>
      <c r="M282" s="122"/>
      <c r="N282" s="136"/>
      <c r="O282" s="123"/>
      <c r="P282" s="123"/>
      <c r="Q282" s="142"/>
      <c r="R282" s="120"/>
      <c r="S282" s="120"/>
      <c r="T282" s="128"/>
      <c r="U282" s="129"/>
      <c r="V282" s="120"/>
      <c r="W282" s="120"/>
      <c r="X282" s="120"/>
      <c r="Y282" s="129"/>
      <c r="Z282" s="120"/>
      <c r="AA282" s="120"/>
      <c r="AB282" s="120"/>
      <c r="AC282" s="120"/>
      <c r="AD282" s="120"/>
      <c r="AE282" s="120"/>
      <c r="AF282" s="120"/>
      <c r="AG282" s="120"/>
      <c r="AH282" s="120"/>
      <c r="AI282" s="120"/>
      <c r="AJ282" s="120"/>
      <c r="AK282" s="120"/>
      <c r="AL282" s="120"/>
      <c r="AM282" s="120"/>
      <c r="AN282" s="120"/>
      <c r="AO282" s="120"/>
      <c r="AP282" s="120"/>
      <c r="AQ282" s="120"/>
      <c r="AR282" s="120"/>
      <c r="AS282" s="120"/>
      <c r="AT282" s="120"/>
      <c r="AU282" s="120"/>
      <c r="AV282" s="120"/>
      <c r="AW282" s="120"/>
      <c r="AX282" s="120"/>
      <c r="AY282" s="120"/>
      <c r="AZ282" s="120"/>
      <c r="BA282" s="120"/>
      <c r="BB282" s="120"/>
      <c r="BC282" s="120"/>
      <c r="BD282" s="120"/>
      <c r="BE282" s="128"/>
      <c r="BF282" s="232"/>
      <c r="BG282" s="128"/>
      <c r="BH282" s="232"/>
      <c r="BI282" s="120"/>
      <c r="BJ282" s="232"/>
      <c r="BK282" s="120"/>
      <c r="BL282" s="232"/>
      <c r="BM282" s="120"/>
      <c r="BN282" s="232"/>
      <c r="BO282" s="120"/>
      <c r="BP282" s="232"/>
      <c r="BQ282" s="299"/>
      <c r="BR282" s="124"/>
      <c r="BS282" s="454"/>
      <c r="BT282" s="299"/>
      <c r="BU282" s="454"/>
      <c r="CF282" s="160"/>
      <c r="CG282" s="160"/>
      <c r="CH282" s="160"/>
    </row>
    <row r="283" spans="2:86" x14ac:dyDescent="0.25">
      <c r="B283" s="101">
        <f>Samples!C261</f>
        <v>0</v>
      </c>
      <c r="C283" s="128"/>
      <c r="D283" s="120"/>
      <c r="E283" s="120"/>
      <c r="F283" s="120"/>
      <c r="G283" s="120"/>
      <c r="H283" s="120"/>
      <c r="I283" s="129"/>
      <c r="J283" s="121"/>
      <c r="K283" s="122"/>
      <c r="L283" s="122"/>
      <c r="M283" s="122"/>
      <c r="N283" s="136"/>
      <c r="O283" s="123"/>
      <c r="P283" s="123"/>
      <c r="Q283" s="142"/>
      <c r="R283" s="120"/>
      <c r="S283" s="120"/>
      <c r="T283" s="128"/>
      <c r="U283" s="129"/>
      <c r="V283" s="120"/>
      <c r="W283" s="120"/>
      <c r="X283" s="120"/>
      <c r="Y283" s="129"/>
      <c r="Z283" s="120"/>
      <c r="AA283" s="120"/>
      <c r="AB283" s="120"/>
      <c r="AC283" s="120"/>
      <c r="AD283" s="120"/>
      <c r="AE283" s="120"/>
      <c r="AF283" s="120"/>
      <c r="AG283" s="120"/>
      <c r="AH283" s="120"/>
      <c r="AI283" s="120"/>
      <c r="AJ283" s="120"/>
      <c r="AK283" s="120"/>
      <c r="AL283" s="120"/>
      <c r="AM283" s="120"/>
      <c r="AN283" s="120"/>
      <c r="AO283" s="120"/>
      <c r="AP283" s="120"/>
      <c r="AQ283" s="120"/>
      <c r="AR283" s="120"/>
      <c r="AS283" s="120"/>
      <c r="AT283" s="120"/>
      <c r="AU283" s="120"/>
      <c r="AV283" s="120"/>
      <c r="AW283" s="120"/>
      <c r="AX283" s="120"/>
      <c r="AY283" s="120"/>
      <c r="AZ283" s="120"/>
      <c r="BA283" s="120"/>
      <c r="BB283" s="120"/>
      <c r="BC283" s="120"/>
      <c r="BD283" s="120"/>
      <c r="BE283" s="128"/>
      <c r="BF283" s="232"/>
      <c r="BG283" s="128"/>
      <c r="BH283" s="232"/>
      <c r="BI283" s="120"/>
      <c r="BJ283" s="232"/>
      <c r="BK283" s="120"/>
      <c r="BL283" s="232"/>
      <c r="BM283" s="120"/>
      <c r="BN283" s="232"/>
      <c r="BO283" s="120"/>
      <c r="BP283" s="232"/>
      <c r="BQ283" s="299"/>
      <c r="BR283" s="124"/>
      <c r="BS283" s="454"/>
      <c r="BT283" s="299"/>
      <c r="BU283" s="454"/>
      <c r="CF283" s="160"/>
      <c r="CG283" s="160"/>
      <c r="CH283" s="160"/>
    </row>
    <row r="284" spans="2:86" x14ac:dyDescent="0.25">
      <c r="B284" s="101">
        <f>Samples!C262</f>
        <v>0</v>
      </c>
      <c r="C284" s="128"/>
      <c r="D284" s="120"/>
      <c r="E284" s="120"/>
      <c r="F284" s="120"/>
      <c r="G284" s="120"/>
      <c r="H284" s="120"/>
      <c r="I284" s="129"/>
      <c r="J284" s="121"/>
      <c r="K284" s="122"/>
      <c r="L284" s="122"/>
      <c r="M284" s="122"/>
      <c r="N284" s="136"/>
      <c r="O284" s="123"/>
      <c r="P284" s="123"/>
      <c r="Q284" s="142"/>
      <c r="R284" s="120"/>
      <c r="S284" s="120"/>
      <c r="T284" s="128"/>
      <c r="U284" s="129"/>
      <c r="V284" s="120"/>
      <c r="W284" s="120"/>
      <c r="X284" s="120"/>
      <c r="Y284" s="129"/>
      <c r="Z284" s="120"/>
      <c r="AA284" s="120"/>
      <c r="AB284" s="120"/>
      <c r="AC284" s="120"/>
      <c r="AD284" s="120"/>
      <c r="AE284" s="120"/>
      <c r="AF284" s="120"/>
      <c r="AG284" s="120"/>
      <c r="AH284" s="120"/>
      <c r="AI284" s="120"/>
      <c r="AJ284" s="120"/>
      <c r="AK284" s="120"/>
      <c r="AL284" s="120"/>
      <c r="AM284" s="120"/>
      <c r="AN284" s="120"/>
      <c r="AO284" s="120"/>
      <c r="AP284" s="120"/>
      <c r="AQ284" s="120"/>
      <c r="AR284" s="120"/>
      <c r="AS284" s="120"/>
      <c r="AT284" s="120"/>
      <c r="AU284" s="120"/>
      <c r="AV284" s="120"/>
      <c r="AW284" s="120"/>
      <c r="AX284" s="120"/>
      <c r="AY284" s="120"/>
      <c r="AZ284" s="120"/>
      <c r="BA284" s="120"/>
      <c r="BB284" s="120"/>
      <c r="BC284" s="120"/>
      <c r="BD284" s="120"/>
      <c r="BE284" s="128"/>
      <c r="BF284" s="232"/>
      <c r="BG284" s="128"/>
      <c r="BH284" s="232"/>
      <c r="BI284" s="120"/>
      <c r="BJ284" s="232"/>
      <c r="BK284" s="120"/>
      <c r="BL284" s="232"/>
      <c r="BM284" s="120"/>
      <c r="BN284" s="232"/>
      <c r="BO284" s="120"/>
      <c r="BP284" s="232"/>
      <c r="BQ284" s="299"/>
      <c r="BR284" s="124"/>
      <c r="BS284" s="454"/>
      <c r="BT284" s="299"/>
      <c r="BU284" s="454"/>
      <c r="CF284" s="160"/>
      <c r="CG284" s="160"/>
      <c r="CH284" s="160"/>
    </row>
    <row r="285" spans="2:86" x14ac:dyDescent="0.25">
      <c r="B285" s="101">
        <f>Samples!C263</f>
        <v>0</v>
      </c>
      <c r="C285" s="128"/>
      <c r="D285" s="120"/>
      <c r="E285" s="120"/>
      <c r="F285" s="120"/>
      <c r="G285" s="120"/>
      <c r="H285" s="120"/>
      <c r="I285" s="129"/>
      <c r="J285" s="121"/>
      <c r="K285" s="122"/>
      <c r="L285" s="122"/>
      <c r="M285" s="122"/>
      <c r="N285" s="136"/>
      <c r="O285" s="123"/>
      <c r="P285" s="123"/>
      <c r="Q285" s="142"/>
      <c r="R285" s="120"/>
      <c r="S285" s="120"/>
      <c r="T285" s="128"/>
      <c r="U285" s="129"/>
      <c r="V285" s="120"/>
      <c r="W285" s="120"/>
      <c r="X285" s="120"/>
      <c r="Y285" s="129"/>
      <c r="Z285" s="120"/>
      <c r="AA285" s="120"/>
      <c r="AB285" s="120"/>
      <c r="AC285" s="120"/>
      <c r="AD285" s="120"/>
      <c r="AE285" s="120"/>
      <c r="AF285" s="120"/>
      <c r="AG285" s="120"/>
      <c r="AH285" s="120"/>
      <c r="AI285" s="120"/>
      <c r="AJ285" s="120"/>
      <c r="AK285" s="120"/>
      <c r="AL285" s="120"/>
      <c r="AM285" s="120"/>
      <c r="AN285" s="120"/>
      <c r="AO285" s="120"/>
      <c r="AP285" s="120"/>
      <c r="AQ285" s="120"/>
      <c r="AR285" s="120"/>
      <c r="AS285" s="120"/>
      <c r="AT285" s="120"/>
      <c r="AU285" s="120"/>
      <c r="AV285" s="120"/>
      <c r="AW285" s="120"/>
      <c r="AX285" s="120"/>
      <c r="AY285" s="120"/>
      <c r="AZ285" s="120"/>
      <c r="BA285" s="120"/>
      <c r="BB285" s="120"/>
      <c r="BC285" s="120"/>
      <c r="BD285" s="120"/>
      <c r="BE285" s="128"/>
      <c r="BF285" s="232"/>
      <c r="BG285" s="128"/>
      <c r="BH285" s="232"/>
      <c r="BI285" s="120"/>
      <c r="BJ285" s="232"/>
      <c r="BK285" s="120"/>
      <c r="BL285" s="232"/>
      <c r="BM285" s="120"/>
      <c r="BN285" s="232"/>
      <c r="BO285" s="120"/>
      <c r="BP285" s="232"/>
      <c r="BQ285" s="299"/>
      <c r="BR285" s="124"/>
      <c r="BS285" s="454"/>
      <c r="BT285" s="299"/>
      <c r="BU285" s="454"/>
      <c r="CF285" s="160"/>
      <c r="CG285" s="160"/>
      <c r="CH285" s="160"/>
    </row>
    <row r="286" spans="2:86" x14ac:dyDescent="0.25">
      <c r="B286" s="101">
        <f>Samples!C264</f>
        <v>0</v>
      </c>
      <c r="C286" s="128"/>
      <c r="D286" s="120"/>
      <c r="E286" s="120"/>
      <c r="F286" s="120"/>
      <c r="G286" s="120"/>
      <c r="H286" s="120"/>
      <c r="I286" s="129"/>
      <c r="J286" s="121"/>
      <c r="K286" s="122"/>
      <c r="L286" s="122"/>
      <c r="M286" s="122"/>
      <c r="N286" s="136"/>
      <c r="O286" s="123"/>
      <c r="P286" s="123"/>
      <c r="Q286" s="142"/>
      <c r="R286" s="120"/>
      <c r="S286" s="120"/>
      <c r="T286" s="128"/>
      <c r="U286" s="129"/>
      <c r="V286" s="120"/>
      <c r="W286" s="120"/>
      <c r="X286" s="120"/>
      <c r="Y286" s="129"/>
      <c r="Z286" s="120"/>
      <c r="AA286" s="120"/>
      <c r="AB286" s="120"/>
      <c r="AC286" s="120"/>
      <c r="AD286" s="120"/>
      <c r="AE286" s="120"/>
      <c r="AF286" s="120"/>
      <c r="AG286" s="120"/>
      <c r="AH286" s="120"/>
      <c r="AI286" s="120"/>
      <c r="AJ286" s="120"/>
      <c r="AK286" s="120"/>
      <c r="AL286" s="120"/>
      <c r="AM286" s="120"/>
      <c r="AN286" s="120"/>
      <c r="AO286" s="120"/>
      <c r="AP286" s="120"/>
      <c r="AQ286" s="120"/>
      <c r="AR286" s="120"/>
      <c r="AS286" s="120"/>
      <c r="AT286" s="120"/>
      <c r="AU286" s="120"/>
      <c r="AV286" s="120"/>
      <c r="AW286" s="120"/>
      <c r="AX286" s="120"/>
      <c r="AY286" s="120"/>
      <c r="AZ286" s="120"/>
      <c r="BA286" s="120"/>
      <c r="BB286" s="120"/>
      <c r="BC286" s="120"/>
      <c r="BD286" s="120"/>
      <c r="BE286" s="128"/>
      <c r="BF286" s="232"/>
      <c r="BG286" s="128"/>
      <c r="BH286" s="232"/>
      <c r="BI286" s="120"/>
      <c r="BJ286" s="232"/>
      <c r="BK286" s="120"/>
      <c r="BL286" s="232"/>
      <c r="BM286" s="120"/>
      <c r="BN286" s="232"/>
      <c r="BO286" s="120"/>
      <c r="BP286" s="232"/>
      <c r="BQ286" s="299"/>
      <c r="BR286" s="124"/>
      <c r="BS286" s="454"/>
      <c r="BT286" s="299"/>
      <c r="BU286" s="454"/>
      <c r="CF286" s="160"/>
      <c r="CG286" s="160"/>
      <c r="CH286" s="160"/>
    </row>
    <row r="287" spans="2:86" x14ac:dyDescent="0.25">
      <c r="B287" s="101">
        <f>Samples!C265</f>
        <v>0</v>
      </c>
      <c r="C287" s="128"/>
      <c r="D287" s="120"/>
      <c r="E287" s="120"/>
      <c r="F287" s="120"/>
      <c r="G287" s="120"/>
      <c r="H287" s="120"/>
      <c r="I287" s="129"/>
      <c r="J287" s="121"/>
      <c r="K287" s="122"/>
      <c r="L287" s="122"/>
      <c r="M287" s="122"/>
      <c r="N287" s="136"/>
      <c r="O287" s="123"/>
      <c r="P287" s="123"/>
      <c r="Q287" s="142"/>
      <c r="R287" s="120"/>
      <c r="S287" s="120"/>
      <c r="T287" s="128"/>
      <c r="U287" s="129"/>
      <c r="V287" s="120"/>
      <c r="W287" s="120"/>
      <c r="X287" s="120"/>
      <c r="Y287" s="129"/>
      <c r="Z287" s="120"/>
      <c r="AA287" s="120"/>
      <c r="AB287" s="120"/>
      <c r="AC287" s="120"/>
      <c r="AD287" s="120"/>
      <c r="AE287" s="120"/>
      <c r="AF287" s="120"/>
      <c r="AG287" s="120"/>
      <c r="AH287" s="120"/>
      <c r="AI287" s="120"/>
      <c r="AJ287" s="120"/>
      <c r="AK287" s="120"/>
      <c r="AL287" s="120"/>
      <c r="AM287" s="120"/>
      <c r="AN287" s="120"/>
      <c r="AO287" s="120"/>
      <c r="AP287" s="120"/>
      <c r="AQ287" s="120"/>
      <c r="AR287" s="120"/>
      <c r="AS287" s="120"/>
      <c r="AT287" s="120"/>
      <c r="AU287" s="120"/>
      <c r="AV287" s="120"/>
      <c r="AW287" s="120"/>
      <c r="AX287" s="120"/>
      <c r="AY287" s="120"/>
      <c r="AZ287" s="120"/>
      <c r="BA287" s="120"/>
      <c r="BB287" s="120"/>
      <c r="BC287" s="120"/>
      <c r="BD287" s="120"/>
      <c r="BE287" s="128"/>
      <c r="BF287" s="232"/>
      <c r="BG287" s="128"/>
      <c r="BH287" s="232"/>
      <c r="BI287" s="120"/>
      <c r="BJ287" s="232"/>
      <c r="BK287" s="120"/>
      <c r="BL287" s="232"/>
      <c r="BM287" s="120"/>
      <c r="BN287" s="232"/>
      <c r="BO287" s="120"/>
      <c r="BP287" s="232"/>
      <c r="BQ287" s="299"/>
      <c r="BR287" s="124"/>
      <c r="BS287" s="454"/>
      <c r="BT287" s="299"/>
      <c r="BU287" s="454"/>
      <c r="CF287" s="160"/>
      <c r="CG287" s="160"/>
      <c r="CH287" s="160"/>
    </row>
    <row r="288" spans="2:86" x14ac:dyDescent="0.25">
      <c r="B288" s="101">
        <f>Samples!C266</f>
        <v>0</v>
      </c>
      <c r="C288" s="128"/>
      <c r="D288" s="120"/>
      <c r="E288" s="120"/>
      <c r="F288" s="120"/>
      <c r="G288" s="120"/>
      <c r="H288" s="120"/>
      <c r="I288" s="129"/>
      <c r="J288" s="121"/>
      <c r="K288" s="122"/>
      <c r="L288" s="122"/>
      <c r="M288" s="122"/>
      <c r="N288" s="136"/>
      <c r="O288" s="123"/>
      <c r="P288" s="123"/>
      <c r="Q288" s="142"/>
      <c r="R288" s="120"/>
      <c r="S288" s="120"/>
      <c r="T288" s="128"/>
      <c r="U288" s="129"/>
      <c r="V288" s="120"/>
      <c r="W288" s="120"/>
      <c r="X288" s="120"/>
      <c r="Y288" s="129"/>
      <c r="Z288" s="120"/>
      <c r="AA288" s="120"/>
      <c r="AB288" s="120"/>
      <c r="AC288" s="120"/>
      <c r="AD288" s="120"/>
      <c r="AE288" s="120"/>
      <c r="AF288" s="120"/>
      <c r="AG288" s="120"/>
      <c r="AH288" s="120"/>
      <c r="AI288" s="120"/>
      <c r="AJ288" s="120"/>
      <c r="AK288" s="120"/>
      <c r="AL288" s="120"/>
      <c r="AM288" s="120"/>
      <c r="AN288" s="120"/>
      <c r="AO288" s="120"/>
      <c r="AP288" s="120"/>
      <c r="AQ288" s="120"/>
      <c r="AR288" s="120"/>
      <c r="AS288" s="120"/>
      <c r="AT288" s="120"/>
      <c r="AU288" s="120"/>
      <c r="AV288" s="120"/>
      <c r="AW288" s="120"/>
      <c r="AX288" s="120"/>
      <c r="AY288" s="120"/>
      <c r="AZ288" s="120"/>
      <c r="BA288" s="120"/>
      <c r="BB288" s="120"/>
      <c r="BC288" s="120"/>
      <c r="BD288" s="120"/>
      <c r="BE288" s="128"/>
      <c r="BF288" s="232"/>
      <c r="BG288" s="128"/>
      <c r="BH288" s="232"/>
      <c r="BI288" s="120"/>
      <c r="BJ288" s="232"/>
      <c r="BK288" s="120"/>
      <c r="BL288" s="232"/>
      <c r="BM288" s="120"/>
      <c r="BN288" s="232"/>
      <c r="BO288" s="120"/>
      <c r="BP288" s="232"/>
      <c r="BQ288" s="299"/>
      <c r="BR288" s="124"/>
      <c r="BS288" s="454"/>
      <c r="BT288" s="299"/>
      <c r="BU288" s="454"/>
      <c r="CF288" s="160"/>
      <c r="CG288" s="160"/>
      <c r="CH288" s="160"/>
    </row>
    <row r="289" spans="2:86" x14ac:dyDescent="0.25">
      <c r="B289" s="101">
        <f>Samples!C267</f>
        <v>0</v>
      </c>
      <c r="C289" s="128"/>
      <c r="D289" s="120"/>
      <c r="E289" s="120"/>
      <c r="F289" s="120"/>
      <c r="G289" s="120"/>
      <c r="H289" s="120"/>
      <c r="I289" s="129"/>
      <c r="J289" s="121"/>
      <c r="K289" s="122"/>
      <c r="L289" s="122"/>
      <c r="M289" s="122"/>
      <c r="N289" s="136"/>
      <c r="O289" s="123"/>
      <c r="P289" s="123"/>
      <c r="Q289" s="142"/>
      <c r="R289" s="120"/>
      <c r="S289" s="120"/>
      <c r="T289" s="128"/>
      <c r="U289" s="129"/>
      <c r="V289" s="120"/>
      <c r="W289" s="120"/>
      <c r="X289" s="120"/>
      <c r="Y289" s="129"/>
      <c r="Z289" s="120"/>
      <c r="AA289" s="120"/>
      <c r="AB289" s="120"/>
      <c r="AC289" s="120"/>
      <c r="AD289" s="120"/>
      <c r="AE289" s="120"/>
      <c r="AF289" s="120"/>
      <c r="AG289" s="120"/>
      <c r="AH289" s="120"/>
      <c r="AI289" s="120"/>
      <c r="AJ289" s="120"/>
      <c r="AK289" s="120"/>
      <c r="AL289" s="120"/>
      <c r="AM289" s="120"/>
      <c r="AN289" s="120"/>
      <c r="AO289" s="120"/>
      <c r="AP289" s="120"/>
      <c r="AQ289" s="120"/>
      <c r="AR289" s="120"/>
      <c r="AS289" s="120"/>
      <c r="AT289" s="120"/>
      <c r="AU289" s="120"/>
      <c r="AV289" s="120"/>
      <c r="AW289" s="120"/>
      <c r="AX289" s="120"/>
      <c r="AY289" s="120"/>
      <c r="AZ289" s="120"/>
      <c r="BA289" s="120"/>
      <c r="BB289" s="120"/>
      <c r="BC289" s="120"/>
      <c r="BD289" s="120"/>
      <c r="BE289" s="128"/>
      <c r="BF289" s="232"/>
      <c r="BG289" s="128"/>
      <c r="BH289" s="232"/>
      <c r="BI289" s="120"/>
      <c r="BJ289" s="232"/>
      <c r="BK289" s="120"/>
      <c r="BL289" s="232"/>
      <c r="BM289" s="120"/>
      <c r="BN289" s="232"/>
      <c r="BO289" s="120"/>
      <c r="BP289" s="232"/>
      <c r="BQ289" s="299"/>
      <c r="BR289" s="124"/>
      <c r="BS289" s="454"/>
      <c r="BT289" s="299"/>
      <c r="BU289" s="454"/>
      <c r="CF289" s="160"/>
      <c r="CG289" s="160"/>
      <c r="CH289" s="160"/>
    </row>
    <row r="290" spans="2:86" x14ac:dyDescent="0.25">
      <c r="B290" s="101">
        <f>Samples!C268</f>
        <v>0</v>
      </c>
      <c r="C290" s="128"/>
      <c r="D290" s="120"/>
      <c r="E290" s="120"/>
      <c r="F290" s="120"/>
      <c r="G290" s="120"/>
      <c r="H290" s="120"/>
      <c r="I290" s="129"/>
      <c r="J290" s="121"/>
      <c r="K290" s="122"/>
      <c r="L290" s="122"/>
      <c r="M290" s="122"/>
      <c r="N290" s="136"/>
      <c r="O290" s="123"/>
      <c r="P290" s="123"/>
      <c r="Q290" s="142"/>
      <c r="R290" s="120"/>
      <c r="S290" s="120"/>
      <c r="T290" s="128"/>
      <c r="U290" s="129"/>
      <c r="V290" s="120"/>
      <c r="W290" s="120"/>
      <c r="X290" s="120"/>
      <c r="Y290" s="129"/>
      <c r="Z290" s="120"/>
      <c r="AA290" s="120"/>
      <c r="AB290" s="120"/>
      <c r="AC290" s="120"/>
      <c r="AD290" s="120"/>
      <c r="AE290" s="120"/>
      <c r="AF290" s="120"/>
      <c r="AG290" s="120"/>
      <c r="AH290" s="120"/>
      <c r="AI290" s="120"/>
      <c r="AJ290" s="120"/>
      <c r="AK290" s="120"/>
      <c r="AL290" s="120"/>
      <c r="AM290" s="120"/>
      <c r="AN290" s="120"/>
      <c r="AO290" s="120"/>
      <c r="AP290" s="120"/>
      <c r="AQ290" s="120"/>
      <c r="AR290" s="120"/>
      <c r="AS290" s="120"/>
      <c r="AT290" s="120"/>
      <c r="AU290" s="120"/>
      <c r="AV290" s="120"/>
      <c r="AW290" s="120"/>
      <c r="AX290" s="120"/>
      <c r="AY290" s="120"/>
      <c r="AZ290" s="120"/>
      <c r="BA290" s="120"/>
      <c r="BB290" s="120"/>
      <c r="BC290" s="120"/>
      <c r="BD290" s="120"/>
      <c r="BE290" s="128"/>
      <c r="BF290" s="232"/>
      <c r="BG290" s="128"/>
      <c r="BH290" s="232"/>
      <c r="BI290" s="120"/>
      <c r="BJ290" s="232"/>
      <c r="BK290" s="120"/>
      <c r="BL290" s="232"/>
      <c r="BM290" s="120"/>
      <c r="BN290" s="232"/>
      <c r="BO290" s="120"/>
      <c r="BP290" s="232"/>
      <c r="BQ290" s="299"/>
      <c r="BR290" s="124"/>
      <c r="BS290" s="454"/>
      <c r="BT290" s="299"/>
      <c r="BU290" s="454"/>
      <c r="CF290" s="160"/>
      <c r="CG290" s="160"/>
      <c r="CH290" s="160"/>
    </row>
    <row r="291" spans="2:86" x14ac:dyDescent="0.25">
      <c r="B291" s="101">
        <f>Samples!C269</f>
        <v>0</v>
      </c>
      <c r="C291" s="128"/>
      <c r="D291" s="120"/>
      <c r="E291" s="120"/>
      <c r="F291" s="120"/>
      <c r="G291" s="120"/>
      <c r="H291" s="120"/>
      <c r="I291" s="129"/>
      <c r="J291" s="121"/>
      <c r="K291" s="122"/>
      <c r="L291" s="122"/>
      <c r="M291" s="122"/>
      <c r="N291" s="136"/>
      <c r="O291" s="123"/>
      <c r="P291" s="123"/>
      <c r="Q291" s="142"/>
      <c r="R291" s="120"/>
      <c r="S291" s="120"/>
      <c r="T291" s="128"/>
      <c r="U291" s="129"/>
      <c r="V291" s="120"/>
      <c r="W291" s="120"/>
      <c r="X291" s="120"/>
      <c r="Y291" s="129"/>
      <c r="Z291" s="120"/>
      <c r="AA291" s="120"/>
      <c r="AB291" s="120"/>
      <c r="AC291" s="120"/>
      <c r="AD291" s="120"/>
      <c r="AE291" s="120"/>
      <c r="AF291" s="120"/>
      <c r="AG291" s="120"/>
      <c r="AH291" s="120"/>
      <c r="AI291" s="120"/>
      <c r="AJ291" s="120"/>
      <c r="AK291" s="120"/>
      <c r="AL291" s="120"/>
      <c r="AM291" s="120"/>
      <c r="AN291" s="120"/>
      <c r="AO291" s="120"/>
      <c r="AP291" s="120"/>
      <c r="AQ291" s="120"/>
      <c r="AR291" s="120"/>
      <c r="AS291" s="120"/>
      <c r="AT291" s="120"/>
      <c r="AU291" s="120"/>
      <c r="AV291" s="120"/>
      <c r="AW291" s="120"/>
      <c r="AX291" s="120"/>
      <c r="AY291" s="120"/>
      <c r="AZ291" s="120"/>
      <c r="BA291" s="120"/>
      <c r="BB291" s="120"/>
      <c r="BC291" s="120"/>
      <c r="BD291" s="120"/>
      <c r="BE291" s="128"/>
      <c r="BF291" s="232"/>
      <c r="BG291" s="128"/>
      <c r="BH291" s="232"/>
      <c r="BI291" s="120"/>
      <c r="BJ291" s="232"/>
      <c r="BK291" s="120"/>
      <c r="BL291" s="232"/>
      <c r="BM291" s="120"/>
      <c r="BN291" s="232"/>
      <c r="BO291" s="120"/>
      <c r="BP291" s="232"/>
      <c r="BQ291" s="299"/>
      <c r="BR291" s="124"/>
      <c r="BS291" s="454"/>
      <c r="BT291" s="299"/>
      <c r="BU291" s="454"/>
      <c r="CF291" s="160"/>
      <c r="CG291" s="160"/>
      <c r="CH291" s="160"/>
    </row>
    <row r="292" spans="2:86" x14ac:dyDescent="0.25">
      <c r="B292" s="101">
        <f>Samples!C270</f>
        <v>0</v>
      </c>
      <c r="C292" s="128"/>
      <c r="D292" s="120"/>
      <c r="E292" s="120"/>
      <c r="F292" s="120"/>
      <c r="G292" s="120"/>
      <c r="H292" s="120"/>
      <c r="I292" s="129"/>
      <c r="J292" s="121"/>
      <c r="K292" s="122"/>
      <c r="L292" s="122"/>
      <c r="M292" s="122"/>
      <c r="N292" s="136"/>
      <c r="O292" s="123"/>
      <c r="P292" s="123"/>
      <c r="Q292" s="142"/>
      <c r="R292" s="120"/>
      <c r="S292" s="120"/>
      <c r="T292" s="128"/>
      <c r="U292" s="129"/>
      <c r="V292" s="120"/>
      <c r="W292" s="120"/>
      <c r="X292" s="120"/>
      <c r="Y292" s="129"/>
      <c r="Z292" s="120"/>
      <c r="AA292" s="120"/>
      <c r="AB292" s="120"/>
      <c r="AC292" s="120"/>
      <c r="AD292" s="120"/>
      <c r="AE292" s="120"/>
      <c r="AF292" s="120"/>
      <c r="AG292" s="120"/>
      <c r="AH292" s="120"/>
      <c r="AI292" s="120"/>
      <c r="AJ292" s="120"/>
      <c r="AK292" s="120"/>
      <c r="AL292" s="120"/>
      <c r="AM292" s="120"/>
      <c r="AN292" s="120"/>
      <c r="AO292" s="120"/>
      <c r="AP292" s="120"/>
      <c r="AQ292" s="120"/>
      <c r="AR292" s="120"/>
      <c r="AS292" s="120"/>
      <c r="AT292" s="120"/>
      <c r="AU292" s="120"/>
      <c r="AV292" s="120"/>
      <c r="AW292" s="120"/>
      <c r="AX292" s="120"/>
      <c r="AY292" s="120"/>
      <c r="AZ292" s="120"/>
      <c r="BA292" s="120"/>
      <c r="BB292" s="120"/>
      <c r="BC292" s="120"/>
      <c r="BD292" s="120"/>
      <c r="BE292" s="128"/>
      <c r="BF292" s="232"/>
      <c r="BG292" s="128"/>
      <c r="BH292" s="232"/>
      <c r="BI292" s="120"/>
      <c r="BJ292" s="232"/>
      <c r="BK292" s="120"/>
      <c r="BL292" s="232"/>
      <c r="BM292" s="120"/>
      <c r="BN292" s="232"/>
      <c r="BO292" s="120"/>
      <c r="BP292" s="232"/>
      <c r="BQ292" s="299"/>
      <c r="BR292" s="124"/>
      <c r="BS292" s="454"/>
      <c r="BT292" s="299"/>
      <c r="BU292" s="454"/>
      <c r="CF292" s="160"/>
      <c r="CG292" s="160"/>
      <c r="CH292" s="160"/>
    </row>
    <row r="293" spans="2:86" x14ac:dyDescent="0.25">
      <c r="B293" s="101">
        <f>Samples!C271</f>
        <v>0</v>
      </c>
      <c r="C293" s="128"/>
      <c r="D293" s="120"/>
      <c r="E293" s="120"/>
      <c r="F293" s="120"/>
      <c r="G293" s="120"/>
      <c r="H293" s="120"/>
      <c r="I293" s="129"/>
      <c r="J293" s="121"/>
      <c r="K293" s="122"/>
      <c r="L293" s="122"/>
      <c r="M293" s="122"/>
      <c r="N293" s="136"/>
      <c r="O293" s="123"/>
      <c r="P293" s="123"/>
      <c r="Q293" s="142"/>
      <c r="R293" s="120"/>
      <c r="S293" s="120"/>
      <c r="T293" s="128"/>
      <c r="U293" s="129"/>
      <c r="V293" s="120"/>
      <c r="W293" s="120"/>
      <c r="X293" s="120"/>
      <c r="Y293" s="129"/>
      <c r="Z293" s="120"/>
      <c r="AA293" s="120"/>
      <c r="AB293" s="120"/>
      <c r="AC293" s="120"/>
      <c r="AD293" s="120"/>
      <c r="AE293" s="120"/>
      <c r="AF293" s="120"/>
      <c r="AG293" s="120"/>
      <c r="AH293" s="120"/>
      <c r="AI293" s="120"/>
      <c r="AJ293" s="120"/>
      <c r="AK293" s="120"/>
      <c r="AL293" s="120"/>
      <c r="AM293" s="120"/>
      <c r="AN293" s="120"/>
      <c r="AO293" s="120"/>
      <c r="AP293" s="120"/>
      <c r="AQ293" s="120"/>
      <c r="AR293" s="120"/>
      <c r="AS293" s="120"/>
      <c r="AT293" s="120"/>
      <c r="AU293" s="120"/>
      <c r="AV293" s="120"/>
      <c r="AW293" s="120"/>
      <c r="AX293" s="120"/>
      <c r="AY293" s="120"/>
      <c r="AZ293" s="120"/>
      <c r="BA293" s="120"/>
      <c r="BB293" s="120"/>
      <c r="BC293" s="120"/>
      <c r="BD293" s="120"/>
      <c r="BE293" s="128"/>
      <c r="BF293" s="232"/>
      <c r="BG293" s="128"/>
      <c r="BH293" s="232"/>
      <c r="BI293" s="120"/>
      <c r="BJ293" s="232"/>
      <c r="BK293" s="120"/>
      <c r="BL293" s="232"/>
      <c r="BM293" s="120"/>
      <c r="BN293" s="232"/>
      <c r="BO293" s="120"/>
      <c r="BP293" s="232"/>
      <c r="BQ293" s="299"/>
      <c r="BR293" s="124"/>
      <c r="BS293" s="454"/>
      <c r="BT293" s="299"/>
      <c r="BU293" s="454"/>
      <c r="CF293" s="160"/>
      <c r="CG293" s="160"/>
      <c r="CH293" s="160"/>
    </row>
    <row r="294" spans="2:86" x14ac:dyDescent="0.25">
      <c r="B294" s="101">
        <f>Samples!C272</f>
        <v>0</v>
      </c>
      <c r="C294" s="128"/>
      <c r="D294" s="120"/>
      <c r="E294" s="120"/>
      <c r="F294" s="120"/>
      <c r="G294" s="120"/>
      <c r="H294" s="120"/>
      <c r="I294" s="129"/>
      <c r="J294" s="121"/>
      <c r="K294" s="122"/>
      <c r="L294" s="122"/>
      <c r="M294" s="122"/>
      <c r="N294" s="136"/>
      <c r="O294" s="123"/>
      <c r="P294" s="123"/>
      <c r="Q294" s="142"/>
      <c r="R294" s="120"/>
      <c r="S294" s="120"/>
      <c r="T294" s="128"/>
      <c r="U294" s="129"/>
      <c r="V294" s="120"/>
      <c r="W294" s="120"/>
      <c r="X294" s="120"/>
      <c r="Y294" s="129"/>
      <c r="Z294" s="120"/>
      <c r="AA294" s="120"/>
      <c r="AB294" s="120"/>
      <c r="AC294" s="120"/>
      <c r="AD294" s="120"/>
      <c r="AE294" s="120"/>
      <c r="AF294" s="120"/>
      <c r="AG294" s="120"/>
      <c r="AH294" s="120"/>
      <c r="AI294" s="120"/>
      <c r="AJ294" s="120"/>
      <c r="AK294" s="120"/>
      <c r="AL294" s="120"/>
      <c r="AM294" s="120"/>
      <c r="AN294" s="120"/>
      <c r="AO294" s="120"/>
      <c r="AP294" s="120"/>
      <c r="AQ294" s="120"/>
      <c r="AR294" s="120"/>
      <c r="AS294" s="120"/>
      <c r="AT294" s="120"/>
      <c r="AU294" s="120"/>
      <c r="AV294" s="120"/>
      <c r="AW294" s="120"/>
      <c r="AX294" s="120"/>
      <c r="AY294" s="120"/>
      <c r="AZ294" s="120"/>
      <c r="BA294" s="120"/>
      <c r="BB294" s="120"/>
      <c r="BC294" s="120"/>
      <c r="BD294" s="120"/>
      <c r="BE294" s="128"/>
      <c r="BF294" s="232"/>
      <c r="BG294" s="128"/>
      <c r="BH294" s="232"/>
      <c r="BI294" s="120"/>
      <c r="BJ294" s="232"/>
      <c r="BK294" s="120"/>
      <c r="BL294" s="232"/>
      <c r="BM294" s="120"/>
      <c r="BN294" s="232"/>
      <c r="BO294" s="120"/>
      <c r="BP294" s="232"/>
      <c r="BQ294" s="299"/>
      <c r="BR294" s="124"/>
      <c r="BS294" s="454"/>
      <c r="BT294" s="299"/>
      <c r="BU294" s="454"/>
      <c r="CF294" s="160"/>
      <c r="CG294" s="160"/>
      <c r="CH294" s="160"/>
    </row>
    <row r="295" spans="2:86" x14ac:dyDescent="0.25">
      <c r="B295" s="101">
        <f>Samples!C273</f>
        <v>0</v>
      </c>
      <c r="C295" s="128"/>
      <c r="D295" s="120"/>
      <c r="E295" s="120"/>
      <c r="F295" s="120"/>
      <c r="G295" s="120"/>
      <c r="H295" s="120"/>
      <c r="I295" s="129"/>
      <c r="J295" s="121"/>
      <c r="K295" s="122"/>
      <c r="L295" s="122"/>
      <c r="M295" s="122"/>
      <c r="N295" s="136"/>
      <c r="O295" s="123"/>
      <c r="P295" s="123"/>
      <c r="Q295" s="142"/>
      <c r="R295" s="120"/>
      <c r="S295" s="120"/>
      <c r="T295" s="128"/>
      <c r="U295" s="129"/>
      <c r="V295" s="120"/>
      <c r="W295" s="120"/>
      <c r="X295" s="120"/>
      <c r="Y295" s="129"/>
      <c r="Z295" s="120"/>
      <c r="AA295" s="120"/>
      <c r="AB295" s="120"/>
      <c r="AC295" s="120"/>
      <c r="AD295" s="120"/>
      <c r="AE295" s="120"/>
      <c r="AF295" s="120"/>
      <c r="AG295" s="120"/>
      <c r="AH295" s="120"/>
      <c r="AI295" s="120"/>
      <c r="AJ295" s="120"/>
      <c r="AK295" s="120"/>
      <c r="AL295" s="120"/>
      <c r="AM295" s="120"/>
      <c r="AN295" s="120"/>
      <c r="AO295" s="120"/>
      <c r="AP295" s="120"/>
      <c r="AQ295" s="120"/>
      <c r="AR295" s="120"/>
      <c r="AS295" s="120"/>
      <c r="AT295" s="120"/>
      <c r="AU295" s="120"/>
      <c r="AV295" s="120"/>
      <c r="AW295" s="120"/>
      <c r="AX295" s="120"/>
      <c r="AY295" s="120"/>
      <c r="AZ295" s="120"/>
      <c r="BA295" s="120"/>
      <c r="BB295" s="120"/>
      <c r="BC295" s="120"/>
      <c r="BD295" s="120"/>
      <c r="BE295" s="128"/>
      <c r="BF295" s="232"/>
      <c r="BG295" s="128"/>
      <c r="BH295" s="232"/>
      <c r="BI295" s="120"/>
      <c r="BJ295" s="232"/>
      <c r="BK295" s="120"/>
      <c r="BL295" s="232"/>
      <c r="BM295" s="120"/>
      <c r="BN295" s="232"/>
      <c r="BO295" s="120"/>
      <c r="BP295" s="232"/>
      <c r="BQ295" s="299"/>
      <c r="BR295" s="124"/>
      <c r="BS295" s="454"/>
      <c r="BT295" s="299"/>
      <c r="BU295" s="454"/>
      <c r="CF295" s="160"/>
      <c r="CG295" s="160"/>
      <c r="CH295" s="160"/>
    </row>
    <row r="296" spans="2:86" x14ac:dyDescent="0.25">
      <c r="B296" s="101">
        <f>Samples!C274</f>
        <v>0</v>
      </c>
      <c r="C296" s="128"/>
      <c r="D296" s="120"/>
      <c r="E296" s="120"/>
      <c r="F296" s="120"/>
      <c r="G296" s="120"/>
      <c r="H296" s="120"/>
      <c r="I296" s="129"/>
      <c r="J296" s="121"/>
      <c r="K296" s="122"/>
      <c r="L296" s="122"/>
      <c r="M296" s="122"/>
      <c r="N296" s="136"/>
      <c r="O296" s="123"/>
      <c r="P296" s="123"/>
      <c r="Q296" s="142"/>
      <c r="R296" s="120"/>
      <c r="S296" s="120"/>
      <c r="T296" s="128"/>
      <c r="U296" s="129"/>
      <c r="V296" s="120"/>
      <c r="W296" s="120"/>
      <c r="X296" s="120"/>
      <c r="Y296" s="129"/>
      <c r="Z296" s="120"/>
      <c r="AA296" s="120"/>
      <c r="AB296" s="120"/>
      <c r="AC296" s="120"/>
      <c r="AD296" s="120"/>
      <c r="AE296" s="120"/>
      <c r="AF296" s="120"/>
      <c r="AG296" s="120"/>
      <c r="AH296" s="120"/>
      <c r="AI296" s="120"/>
      <c r="AJ296" s="120"/>
      <c r="AK296" s="120"/>
      <c r="AL296" s="120"/>
      <c r="AM296" s="120"/>
      <c r="AN296" s="120"/>
      <c r="AO296" s="120"/>
      <c r="AP296" s="120"/>
      <c r="AQ296" s="120"/>
      <c r="AR296" s="120"/>
      <c r="AS296" s="120"/>
      <c r="AT296" s="120"/>
      <c r="AU296" s="120"/>
      <c r="AV296" s="120"/>
      <c r="AW296" s="120"/>
      <c r="AX296" s="120"/>
      <c r="AY296" s="120"/>
      <c r="AZ296" s="120"/>
      <c r="BA296" s="120"/>
      <c r="BB296" s="120"/>
      <c r="BC296" s="120"/>
      <c r="BD296" s="120"/>
      <c r="BE296" s="128"/>
      <c r="BF296" s="232"/>
      <c r="BG296" s="128"/>
      <c r="BH296" s="232"/>
      <c r="BI296" s="120"/>
      <c r="BJ296" s="232"/>
      <c r="BK296" s="120"/>
      <c r="BL296" s="232"/>
      <c r="BM296" s="120"/>
      <c r="BN296" s="232"/>
      <c r="BO296" s="120"/>
      <c r="BP296" s="232"/>
      <c r="BQ296" s="299"/>
      <c r="BR296" s="124"/>
      <c r="BS296" s="454"/>
      <c r="BT296" s="299"/>
      <c r="BU296" s="454"/>
      <c r="CF296" s="160"/>
      <c r="CG296" s="160"/>
      <c r="CH296" s="160"/>
    </row>
    <row r="297" spans="2:86" x14ac:dyDescent="0.25">
      <c r="B297" s="101">
        <f>Samples!C275</f>
        <v>0</v>
      </c>
      <c r="C297" s="128"/>
      <c r="D297" s="120"/>
      <c r="E297" s="120"/>
      <c r="F297" s="120"/>
      <c r="G297" s="120"/>
      <c r="H297" s="120"/>
      <c r="I297" s="129"/>
      <c r="J297" s="121"/>
      <c r="K297" s="122"/>
      <c r="L297" s="122"/>
      <c r="M297" s="122"/>
      <c r="N297" s="136"/>
      <c r="O297" s="123"/>
      <c r="P297" s="123"/>
      <c r="Q297" s="142"/>
      <c r="R297" s="120"/>
      <c r="S297" s="120"/>
      <c r="T297" s="128"/>
      <c r="U297" s="129"/>
      <c r="V297" s="120"/>
      <c r="W297" s="120"/>
      <c r="X297" s="120"/>
      <c r="Y297" s="129"/>
      <c r="Z297" s="120"/>
      <c r="AA297" s="120"/>
      <c r="AB297" s="120"/>
      <c r="AC297" s="120"/>
      <c r="AD297" s="120"/>
      <c r="AE297" s="120"/>
      <c r="AF297" s="120"/>
      <c r="AG297" s="120"/>
      <c r="AH297" s="120"/>
      <c r="AI297" s="120"/>
      <c r="AJ297" s="120"/>
      <c r="AK297" s="120"/>
      <c r="AL297" s="120"/>
      <c r="AM297" s="120"/>
      <c r="AN297" s="120"/>
      <c r="AO297" s="120"/>
      <c r="AP297" s="120"/>
      <c r="AQ297" s="120"/>
      <c r="AR297" s="120"/>
      <c r="AS297" s="120"/>
      <c r="AT297" s="120"/>
      <c r="AU297" s="120"/>
      <c r="AV297" s="120"/>
      <c r="AW297" s="120"/>
      <c r="AX297" s="120"/>
      <c r="AY297" s="120"/>
      <c r="AZ297" s="120"/>
      <c r="BA297" s="120"/>
      <c r="BB297" s="120"/>
      <c r="BC297" s="120"/>
      <c r="BD297" s="120"/>
      <c r="BE297" s="128"/>
      <c r="BF297" s="232"/>
      <c r="BG297" s="128"/>
      <c r="BH297" s="232"/>
      <c r="BI297" s="120"/>
      <c r="BJ297" s="232"/>
      <c r="BK297" s="120"/>
      <c r="BL297" s="232"/>
      <c r="BM297" s="120"/>
      <c r="BN297" s="232"/>
      <c r="BO297" s="120"/>
      <c r="BP297" s="232"/>
      <c r="BQ297" s="299"/>
      <c r="BR297" s="124"/>
      <c r="BS297" s="454"/>
      <c r="BT297" s="299"/>
      <c r="BU297" s="454"/>
      <c r="CF297" s="160"/>
      <c r="CG297" s="160"/>
      <c r="CH297" s="160"/>
    </row>
    <row r="298" spans="2:86" x14ac:dyDescent="0.25">
      <c r="B298" s="101">
        <f>Samples!C276</f>
        <v>0</v>
      </c>
      <c r="C298" s="128"/>
      <c r="D298" s="120"/>
      <c r="E298" s="120"/>
      <c r="F298" s="120"/>
      <c r="G298" s="120"/>
      <c r="H298" s="120"/>
      <c r="I298" s="129"/>
      <c r="J298" s="121"/>
      <c r="K298" s="122"/>
      <c r="L298" s="122"/>
      <c r="M298" s="122"/>
      <c r="N298" s="136"/>
      <c r="O298" s="123"/>
      <c r="P298" s="123"/>
      <c r="Q298" s="142"/>
      <c r="R298" s="120"/>
      <c r="S298" s="120"/>
      <c r="T298" s="128"/>
      <c r="U298" s="129"/>
      <c r="V298" s="120"/>
      <c r="W298" s="120"/>
      <c r="X298" s="120"/>
      <c r="Y298" s="129"/>
      <c r="Z298" s="120"/>
      <c r="AA298" s="120"/>
      <c r="AB298" s="120"/>
      <c r="AC298" s="120"/>
      <c r="AD298" s="120"/>
      <c r="AE298" s="120"/>
      <c r="AF298" s="120"/>
      <c r="AG298" s="120"/>
      <c r="AH298" s="120"/>
      <c r="AI298" s="120"/>
      <c r="AJ298" s="120"/>
      <c r="AK298" s="120"/>
      <c r="AL298" s="120"/>
      <c r="AM298" s="120"/>
      <c r="AN298" s="120"/>
      <c r="AO298" s="120"/>
      <c r="AP298" s="120"/>
      <c r="AQ298" s="120"/>
      <c r="AR298" s="120"/>
      <c r="AS298" s="120"/>
      <c r="AT298" s="120"/>
      <c r="AU298" s="120"/>
      <c r="AV298" s="120"/>
      <c r="AW298" s="120"/>
      <c r="AX298" s="120"/>
      <c r="AY298" s="120"/>
      <c r="AZ298" s="120"/>
      <c r="BA298" s="120"/>
      <c r="BB298" s="120"/>
      <c r="BC298" s="120"/>
      <c r="BD298" s="120"/>
      <c r="BE298" s="128"/>
      <c r="BF298" s="232"/>
      <c r="BG298" s="128"/>
      <c r="BH298" s="232"/>
      <c r="BI298" s="120"/>
      <c r="BJ298" s="232"/>
      <c r="BK298" s="120"/>
      <c r="BL298" s="232"/>
      <c r="BM298" s="120"/>
      <c r="BN298" s="232"/>
      <c r="BO298" s="120"/>
      <c r="BP298" s="232"/>
      <c r="BQ298" s="299"/>
      <c r="BR298" s="124"/>
      <c r="BS298" s="454"/>
      <c r="BT298" s="299"/>
      <c r="BU298" s="454"/>
      <c r="CF298" s="160"/>
      <c r="CG298" s="160"/>
      <c r="CH298" s="160"/>
    </row>
    <row r="299" spans="2:86" x14ac:dyDescent="0.25">
      <c r="B299" s="101">
        <f>Samples!C277</f>
        <v>0</v>
      </c>
      <c r="C299" s="128"/>
      <c r="D299" s="120"/>
      <c r="E299" s="120"/>
      <c r="F299" s="120"/>
      <c r="G299" s="120"/>
      <c r="H299" s="120"/>
      <c r="I299" s="129"/>
      <c r="J299" s="121"/>
      <c r="K299" s="122"/>
      <c r="L299" s="122"/>
      <c r="M299" s="122"/>
      <c r="N299" s="136"/>
      <c r="O299" s="123"/>
      <c r="P299" s="123"/>
      <c r="Q299" s="142"/>
      <c r="R299" s="120"/>
      <c r="S299" s="120"/>
      <c r="T299" s="128"/>
      <c r="U299" s="129"/>
      <c r="V299" s="120"/>
      <c r="W299" s="120"/>
      <c r="X299" s="120"/>
      <c r="Y299" s="129"/>
      <c r="Z299" s="120"/>
      <c r="AA299" s="120"/>
      <c r="AB299" s="120"/>
      <c r="AC299" s="120"/>
      <c r="AD299" s="120"/>
      <c r="AE299" s="120"/>
      <c r="AF299" s="120"/>
      <c r="AG299" s="120"/>
      <c r="AH299" s="120"/>
      <c r="AI299" s="120"/>
      <c r="AJ299" s="120"/>
      <c r="AK299" s="120"/>
      <c r="AL299" s="120"/>
      <c r="AM299" s="120"/>
      <c r="AN299" s="120"/>
      <c r="AO299" s="120"/>
      <c r="AP299" s="120"/>
      <c r="AQ299" s="120"/>
      <c r="AR299" s="120"/>
      <c r="AS299" s="120"/>
      <c r="AT299" s="120"/>
      <c r="AU299" s="120"/>
      <c r="AV299" s="120"/>
      <c r="AW299" s="120"/>
      <c r="AX299" s="120"/>
      <c r="AY299" s="120"/>
      <c r="AZ299" s="120"/>
      <c r="BA299" s="120"/>
      <c r="BB299" s="120"/>
      <c r="BC299" s="120"/>
      <c r="BD299" s="120"/>
      <c r="BE299" s="128"/>
      <c r="BF299" s="232"/>
      <c r="BG299" s="128"/>
      <c r="BH299" s="232"/>
      <c r="BI299" s="120"/>
      <c r="BJ299" s="232"/>
      <c r="BK299" s="120"/>
      <c r="BL299" s="232"/>
      <c r="BM299" s="120"/>
      <c r="BN299" s="232"/>
      <c r="BO299" s="120"/>
      <c r="BP299" s="232"/>
      <c r="BQ299" s="299"/>
      <c r="BR299" s="124"/>
      <c r="BS299" s="454"/>
      <c r="BT299" s="299"/>
      <c r="BU299" s="454"/>
      <c r="CF299" s="160"/>
      <c r="CG299" s="160"/>
      <c r="CH299" s="160"/>
    </row>
    <row r="300" spans="2:86" x14ac:dyDescent="0.25">
      <c r="B300" s="101">
        <f>Samples!C278</f>
        <v>0</v>
      </c>
      <c r="C300" s="128"/>
      <c r="D300" s="120"/>
      <c r="E300" s="120"/>
      <c r="F300" s="120"/>
      <c r="G300" s="120"/>
      <c r="H300" s="120"/>
      <c r="I300" s="129"/>
      <c r="J300" s="121"/>
      <c r="K300" s="122"/>
      <c r="L300" s="122"/>
      <c r="M300" s="122"/>
      <c r="N300" s="136"/>
      <c r="O300" s="123"/>
      <c r="P300" s="123"/>
      <c r="Q300" s="142"/>
      <c r="R300" s="120"/>
      <c r="S300" s="120"/>
      <c r="T300" s="128"/>
      <c r="U300" s="129"/>
      <c r="V300" s="120"/>
      <c r="W300" s="120"/>
      <c r="X300" s="120"/>
      <c r="Y300" s="129"/>
      <c r="Z300" s="120"/>
      <c r="AA300" s="120"/>
      <c r="AB300" s="120"/>
      <c r="AC300" s="120"/>
      <c r="AD300" s="120"/>
      <c r="AE300" s="120"/>
      <c r="AF300" s="120"/>
      <c r="AG300" s="120"/>
      <c r="AH300" s="120"/>
      <c r="AI300" s="120"/>
      <c r="AJ300" s="120"/>
      <c r="AK300" s="120"/>
      <c r="AL300" s="120"/>
      <c r="AM300" s="120"/>
      <c r="AN300" s="120"/>
      <c r="AO300" s="120"/>
      <c r="AP300" s="120"/>
      <c r="AQ300" s="120"/>
      <c r="AR300" s="120"/>
      <c r="AS300" s="120"/>
      <c r="AT300" s="120"/>
      <c r="AU300" s="120"/>
      <c r="AV300" s="120"/>
      <c r="AW300" s="120"/>
      <c r="AX300" s="120"/>
      <c r="AY300" s="120"/>
      <c r="AZ300" s="120"/>
      <c r="BA300" s="120"/>
      <c r="BB300" s="120"/>
      <c r="BC300" s="120"/>
      <c r="BD300" s="120"/>
      <c r="BE300" s="128"/>
      <c r="BF300" s="232"/>
      <c r="BG300" s="128"/>
      <c r="BH300" s="232"/>
      <c r="BI300" s="120"/>
      <c r="BJ300" s="232"/>
      <c r="BK300" s="120"/>
      <c r="BL300" s="232"/>
      <c r="BM300" s="120"/>
      <c r="BN300" s="232"/>
      <c r="BO300" s="120"/>
      <c r="BP300" s="232"/>
      <c r="BQ300" s="299"/>
      <c r="BR300" s="124"/>
      <c r="BS300" s="454"/>
      <c r="BT300" s="299"/>
      <c r="BU300" s="454"/>
      <c r="CF300" s="160"/>
      <c r="CG300" s="160"/>
      <c r="CH300" s="160"/>
    </row>
    <row r="301" spans="2:86" x14ac:dyDescent="0.25">
      <c r="B301" s="101">
        <f>Samples!C279</f>
        <v>0</v>
      </c>
      <c r="C301" s="128"/>
      <c r="D301" s="120"/>
      <c r="E301" s="120"/>
      <c r="F301" s="120"/>
      <c r="G301" s="120"/>
      <c r="H301" s="120"/>
      <c r="I301" s="129"/>
      <c r="J301" s="121"/>
      <c r="K301" s="122"/>
      <c r="L301" s="122"/>
      <c r="M301" s="122"/>
      <c r="N301" s="136"/>
      <c r="O301" s="123"/>
      <c r="P301" s="123"/>
      <c r="Q301" s="142"/>
      <c r="R301" s="120"/>
      <c r="S301" s="120"/>
      <c r="T301" s="128"/>
      <c r="U301" s="129"/>
      <c r="V301" s="120"/>
      <c r="W301" s="120"/>
      <c r="X301" s="120"/>
      <c r="Y301" s="129"/>
      <c r="Z301" s="120"/>
      <c r="AA301" s="120"/>
      <c r="AB301" s="120"/>
      <c r="AC301" s="120"/>
      <c r="AD301" s="120"/>
      <c r="AE301" s="120"/>
      <c r="AF301" s="120"/>
      <c r="AG301" s="120"/>
      <c r="AH301" s="120"/>
      <c r="AI301" s="120"/>
      <c r="AJ301" s="120"/>
      <c r="AK301" s="120"/>
      <c r="AL301" s="120"/>
      <c r="AM301" s="120"/>
      <c r="AN301" s="120"/>
      <c r="AO301" s="120"/>
      <c r="AP301" s="120"/>
      <c r="AQ301" s="120"/>
      <c r="AR301" s="120"/>
      <c r="AS301" s="120"/>
      <c r="AT301" s="120"/>
      <c r="AU301" s="120"/>
      <c r="AV301" s="120"/>
      <c r="AW301" s="120"/>
      <c r="AX301" s="120"/>
      <c r="AY301" s="120"/>
      <c r="AZ301" s="120"/>
      <c r="BA301" s="120"/>
      <c r="BB301" s="120"/>
      <c r="BC301" s="120"/>
      <c r="BD301" s="120"/>
      <c r="BE301" s="128"/>
      <c r="BF301" s="232"/>
      <c r="BG301" s="128"/>
      <c r="BH301" s="232"/>
      <c r="BI301" s="120"/>
      <c r="BJ301" s="232"/>
      <c r="BK301" s="120"/>
      <c r="BL301" s="232"/>
      <c r="BM301" s="120"/>
      <c r="BN301" s="232"/>
      <c r="BO301" s="120"/>
      <c r="BP301" s="232"/>
      <c r="BQ301" s="299"/>
      <c r="BR301" s="124"/>
      <c r="BS301" s="454"/>
      <c r="BT301" s="299"/>
      <c r="BU301" s="454"/>
      <c r="CF301" s="160"/>
      <c r="CG301" s="160"/>
      <c r="CH301" s="160"/>
    </row>
    <row r="302" spans="2:86" x14ac:dyDescent="0.25">
      <c r="B302" s="101">
        <f>Samples!C280</f>
        <v>0</v>
      </c>
      <c r="C302" s="128"/>
      <c r="D302" s="120"/>
      <c r="E302" s="120"/>
      <c r="F302" s="120"/>
      <c r="G302" s="120"/>
      <c r="H302" s="120"/>
      <c r="I302" s="129"/>
      <c r="J302" s="121"/>
      <c r="K302" s="122"/>
      <c r="L302" s="122"/>
      <c r="M302" s="122"/>
      <c r="N302" s="136"/>
      <c r="O302" s="123"/>
      <c r="P302" s="123"/>
      <c r="Q302" s="142"/>
      <c r="R302" s="120"/>
      <c r="S302" s="120"/>
      <c r="T302" s="128"/>
      <c r="U302" s="129"/>
      <c r="V302" s="120"/>
      <c r="W302" s="120"/>
      <c r="X302" s="120"/>
      <c r="Y302" s="129"/>
      <c r="Z302" s="120"/>
      <c r="AA302" s="120"/>
      <c r="AB302" s="120"/>
      <c r="AC302" s="120"/>
      <c r="AD302" s="120"/>
      <c r="AE302" s="120"/>
      <c r="AF302" s="120"/>
      <c r="AG302" s="120"/>
      <c r="AH302" s="120"/>
      <c r="AI302" s="120"/>
      <c r="AJ302" s="120"/>
      <c r="AK302" s="120"/>
      <c r="AL302" s="120"/>
      <c r="AM302" s="120"/>
      <c r="AN302" s="120"/>
      <c r="AO302" s="120"/>
      <c r="AP302" s="120"/>
      <c r="AQ302" s="120"/>
      <c r="AR302" s="120"/>
      <c r="AS302" s="120"/>
      <c r="AT302" s="120"/>
      <c r="AU302" s="120"/>
      <c r="AV302" s="120"/>
      <c r="AW302" s="120"/>
      <c r="AX302" s="120"/>
      <c r="AY302" s="120"/>
      <c r="AZ302" s="120"/>
      <c r="BA302" s="120"/>
      <c r="BB302" s="120"/>
      <c r="BC302" s="120"/>
      <c r="BD302" s="120"/>
      <c r="BE302" s="128"/>
      <c r="BF302" s="232"/>
      <c r="BG302" s="128"/>
      <c r="BH302" s="232"/>
      <c r="BI302" s="120"/>
      <c r="BJ302" s="232"/>
      <c r="BK302" s="120"/>
      <c r="BL302" s="232"/>
      <c r="BM302" s="120"/>
      <c r="BN302" s="232"/>
      <c r="BO302" s="120"/>
      <c r="BP302" s="232"/>
      <c r="BQ302" s="299"/>
      <c r="BR302" s="124"/>
      <c r="BS302" s="454"/>
      <c r="BT302" s="299"/>
      <c r="BU302" s="454"/>
      <c r="CF302" s="160"/>
      <c r="CG302" s="160"/>
      <c r="CH302" s="160"/>
    </row>
    <row r="303" spans="2:86" x14ac:dyDescent="0.25">
      <c r="B303" s="101">
        <f>Samples!C281</f>
        <v>0</v>
      </c>
      <c r="C303" s="128"/>
      <c r="D303" s="120"/>
      <c r="E303" s="120"/>
      <c r="F303" s="120"/>
      <c r="G303" s="120"/>
      <c r="H303" s="120"/>
      <c r="I303" s="129"/>
      <c r="J303" s="121"/>
      <c r="K303" s="122"/>
      <c r="L303" s="122"/>
      <c r="M303" s="122"/>
      <c r="N303" s="136"/>
      <c r="O303" s="123"/>
      <c r="P303" s="123"/>
      <c r="Q303" s="142"/>
      <c r="R303" s="120"/>
      <c r="S303" s="120"/>
      <c r="T303" s="128"/>
      <c r="U303" s="129"/>
      <c r="V303" s="120"/>
      <c r="W303" s="120"/>
      <c r="X303" s="120"/>
      <c r="Y303" s="129"/>
      <c r="Z303" s="120"/>
      <c r="AA303" s="120"/>
      <c r="AB303" s="120"/>
      <c r="AC303" s="120"/>
      <c r="AD303" s="120"/>
      <c r="AE303" s="120"/>
      <c r="AF303" s="120"/>
      <c r="AG303" s="120"/>
      <c r="AH303" s="120"/>
      <c r="AI303" s="120"/>
      <c r="AJ303" s="120"/>
      <c r="AK303" s="120"/>
      <c r="AL303" s="120"/>
      <c r="AM303" s="120"/>
      <c r="AN303" s="120"/>
      <c r="AO303" s="120"/>
      <c r="AP303" s="120"/>
      <c r="AQ303" s="120"/>
      <c r="AR303" s="120"/>
      <c r="AS303" s="120"/>
      <c r="AT303" s="120"/>
      <c r="AU303" s="120"/>
      <c r="AV303" s="120"/>
      <c r="AW303" s="120"/>
      <c r="AX303" s="120"/>
      <c r="AY303" s="120"/>
      <c r="AZ303" s="120"/>
      <c r="BA303" s="120"/>
      <c r="BB303" s="120"/>
      <c r="BC303" s="120"/>
      <c r="BD303" s="120"/>
      <c r="BE303" s="128"/>
      <c r="BF303" s="232"/>
      <c r="BG303" s="128"/>
      <c r="BH303" s="232"/>
      <c r="BI303" s="120"/>
      <c r="BJ303" s="232"/>
      <c r="BK303" s="120"/>
      <c r="BL303" s="232"/>
      <c r="BM303" s="120"/>
      <c r="BN303" s="232"/>
      <c r="BO303" s="120"/>
      <c r="BP303" s="232"/>
      <c r="BQ303" s="299"/>
      <c r="BR303" s="124"/>
      <c r="BS303" s="454"/>
      <c r="BT303" s="299"/>
      <c r="BU303" s="454"/>
      <c r="CF303" s="160"/>
      <c r="CG303" s="160"/>
      <c r="CH303" s="160"/>
    </row>
    <row r="304" spans="2:86" x14ac:dyDescent="0.25">
      <c r="B304" s="101">
        <f>Samples!C282</f>
        <v>0</v>
      </c>
      <c r="C304" s="128"/>
      <c r="D304" s="120"/>
      <c r="E304" s="120"/>
      <c r="F304" s="120"/>
      <c r="G304" s="120"/>
      <c r="H304" s="120"/>
      <c r="I304" s="129"/>
      <c r="J304" s="121"/>
      <c r="K304" s="122"/>
      <c r="L304" s="122"/>
      <c r="M304" s="122"/>
      <c r="N304" s="136"/>
      <c r="O304" s="123"/>
      <c r="P304" s="123"/>
      <c r="Q304" s="142"/>
      <c r="R304" s="120"/>
      <c r="S304" s="120"/>
      <c r="T304" s="128"/>
      <c r="U304" s="129"/>
      <c r="V304" s="120"/>
      <c r="W304" s="120"/>
      <c r="X304" s="120"/>
      <c r="Y304" s="129"/>
      <c r="Z304" s="120"/>
      <c r="AA304" s="120"/>
      <c r="AB304" s="120"/>
      <c r="AC304" s="120"/>
      <c r="AD304" s="120"/>
      <c r="AE304" s="120"/>
      <c r="AF304" s="120"/>
      <c r="AG304" s="120"/>
      <c r="AH304" s="120"/>
      <c r="AI304" s="120"/>
      <c r="AJ304" s="120"/>
      <c r="AK304" s="120"/>
      <c r="AL304" s="120"/>
      <c r="AM304" s="120"/>
      <c r="AN304" s="120"/>
      <c r="AO304" s="120"/>
      <c r="AP304" s="120"/>
      <c r="AQ304" s="120"/>
      <c r="AR304" s="120"/>
      <c r="AS304" s="120"/>
      <c r="AT304" s="120"/>
      <c r="AU304" s="120"/>
      <c r="AV304" s="120"/>
      <c r="AW304" s="120"/>
      <c r="AX304" s="120"/>
      <c r="AY304" s="120"/>
      <c r="AZ304" s="120"/>
      <c r="BA304" s="120"/>
      <c r="BB304" s="120"/>
      <c r="BC304" s="120"/>
      <c r="BD304" s="120"/>
      <c r="BE304" s="128"/>
      <c r="BF304" s="232"/>
      <c r="BG304" s="128"/>
      <c r="BH304" s="232"/>
      <c r="BI304" s="120"/>
      <c r="BJ304" s="232"/>
      <c r="BK304" s="120"/>
      <c r="BL304" s="232"/>
      <c r="BM304" s="120"/>
      <c r="BN304" s="232"/>
      <c r="BO304" s="120"/>
      <c r="BP304" s="232"/>
      <c r="BQ304" s="299"/>
      <c r="BR304" s="124"/>
      <c r="BS304" s="454"/>
      <c r="BT304" s="299"/>
      <c r="BU304" s="454"/>
      <c r="CF304" s="160"/>
      <c r="CG304" s="160"/>
      <c r="CH304" s="160"/>
    </row>
    <row r="305" spans="2:134" x14ac:dyDescent="0.25">
      <c r="B305" s="101">
        <f>Samples!C283</f>
        <v>0</v>
      </c>
      <c r="C305" s="128"/>
      <c r="D305" s="120"/>
      <c r="E305" s="120"/>
      <c r="F305" s="120"/>
      <c r="G305" s="120"/>
      <c r="H305" s="120"/>
      <c r="I305" s="129"/>
      <c r="J305" s="121"/>
      <c r="K305" s="122"/>
      <c r="L305" s="122"/>
      <c r="M305" s="122"/>
      <c r="N305" s="136"/>
      <c r="O305" s="123"/>
      <c r="P305" s="123"/>
      <c r="Q305" s="142"/>
      <c r="R305" s="120"/>
      <c r="S305" s="120"/>
      <c r="T305" s="128"/>
      <c r="U305" s="129"/>
      <c r="V305" s="120"/>
      <c r="W305" s="120"/>
      <c r="X305" s="120"/>
      <c r="Y305" s="129"/>
      <c r="Z305" s="120"/>
      <c r="AA305" s="120"/>
      <c r="AB305" s="120"/>
      <c r="AC305" s="120"/>
      <c r="AD305" s="120"/>
      <c r="AE305" s="120"/>
      <c r="AF305" s="120"/>
      <c r="AG305" s="120"/>
      <c r="AH305" s="120"/>
      <c r="AI305" s="120"/>
      <c r="AJ305" s="120"/>
      <c r="AK305" s="120"/>
      <c r="AL305" s="120"/>
      <c r="AM305" s="120"/>
      <c r="AN305" s="120"/>
      <c r="AO305" s="120"/>
      <c r="AP305" s="120"/>
      <c r="AQ305" s="120"/>
      <c r="AR305" s="120"/>
      <c r="AS305" s="120"/>
      <c r="AT305" s="120"/>
      <c r="AU305" s="120"/>
      <c r="AV305" s="120"/>
      <c r="AW305" s="120"/>
      <c r="AX305" s="120"/>
      <c r="AY305" s="120"/>
      <c r="AZ305" s="120"/>
      <c r="BA305" s="120"/>
      <c r="BB305" s="120"/>
      <c r="BC305" s="120"/>
      <c r="BD305" s="120"/>
      <c r="BE305" s="128"/>
      <c r="BF305" s="232"/>
      <c r="BG305" s="128"/>
      <c r="BH305" s="232"/>
      <c r="BI305" s="120"/>
      <c r="BJ305" s="232"/>
      <c r="BK305" s="120"/>
      <c r="BL305" s="232"/>
      <c r="BM305" s="120"/>
      <c r="BN305" s="232"/>
      <c r="BO305" s="120"/>
      <c r="BP305" s="232"/>
      <c r="BQ305" s="299"/>
      <c r="BR305" s="124"/>
      <c r="BS305" s="454"/>
      <c r="BT305" s="299"/>
      <c r="BU305" s="454"/>
      <c r="CF305" s="160"/>
      <c r="CG305" s="160"/>
      <c r="CH305" s="160"/>
      <c r="EA305" s="148" t="s">
        <v>212</v>
      </c>
      <c r="EB305" s="148" t="s">
        <v>192</v>
      </c>
      <c r="EC305" s="148" t="s">
        <v>103</v>
      </c>
      <c r="ED305" s="167" t="s">
        <v>18</v>
      </c>
    </row>
    <row r="306" spans="2:134" x14ac:dyDescent="0.25">
      <c r="B306" s="101">
        <f>Samples!C284</f>
        <v>0</v>
      </c>
      <c r="C306" s="128"/>
      <c r="D306" s="120"/>
      <c r="E306" s="120"/>
      <c r="F306" s="120"/>
      <c r="G306" s="120"/>
      <c r="H306" s="120"/>
      <c r="I306" s="129"/>
      <c r="J306" s="121"/>
      <c r="K306" s="122"/>
      <c r="L306" s="122"/>
      <c r="M306" s="122"/>
      <c r="N306" s="136"/>
      <c r="O306" s="123"/>
      <c r="P306" s="123"/>
      <c r="Q306" s="142"/>
      <c r="R306" s="120"/>
      <c r="S306" s="120"/>
      <c r="T306" s="128"/>
      <c r="U306" s="129"/>
      <c r="V306" s="120"/>
      <c r="W306" s="120"/>
      <c r="X306" s="120"/>
      <c r="Y306" s="129"/>
      <c r="Z306" s="120"/>
      <c r="AA306" s="120"/>
      <c r="AB306" s="120"/>
      <c r="AC306" s="120"/>
      <c r="AD306" s="120"/>
      <c r="AE306" s="120"/>
      <c r="AF306" s="120"/>
      <c r="AG306" s="120"/>
      <c r="AH306" s="120"/>
      <c r="AI306" s="120"/>
      <c r="AJ306" s="120"/>
      <c r="AK306" s="120"/>
      <c r="AL306" s="120"/>
      <c r="AM306" s="120"/>
      <c r="AN306" s="120"/>
      <c r="AO306" s="120"/>
      <c r="AP306" s="120"/>
      <c r="AQ306" s="120"/>
      <c r="AR306" s="120"/>
      <c r="AS306" s="120"/>
      <c r="AT306" s="120"/>
      <c r="AU306" s="120"/>
      <c r="AV306" s="120"/>
      <c r="AW306" s="120"/>
      <c r="AX306" s="120"/>
      <c r="AY306" s="120"/>
      <c r="AZ306" s="120"/>
      <c r="BA306" s="120"/>
      <c r="BB306" s="120"/>
      <c r="BC306" s="120"/>
      <c r="BD306" s="120"/>
      <c r="BE306" s="128"/>
      <c r="BF306" s="232"/>
      <c r="BG306" s="128"/>
      <c r="BH306" s="232"/>
      <c r="BI306" s="120"/>
      <c r="BJ306" s="232"/>
      <c r="BK306" s="120"/>
      <c r="BL306" s="232"/>
      <c r="BM306" s="120"/>
      <c r="BN306" s="232"/>
      <c r="BO306" s="120"/>
      <c r="BP306" s="232"/>
      <c r="BQ306" s="299"/>
      <c r="BR306" s="124"/>
      <c r="BS306" s="454"/>
      <c r="BT306" s="299"/>
      <c r="BU306" s="454"/>
      <c r="CF306" s="160"/>
      <c r="CG306" s="160"/>
      <c r="CH306" s="160"/>
      <c r="EA306" s="148">
        <f>EC306</f>
        <v>0</v>
      </c>
      <c r="EB306" s="148">
        <f t="shared" ref="EB306:EB337" si="21">IFERROR(_xlfn.STDEV.S(EE306:ABD306)/SQRT(insCount),0)</f>
        <v>0</v>
      </c>
      <c r="EC306" s="148">
        <f t="shared" ref="EC306:EC337" si="22">IFERROR(SUM(EE306:ABD306)/insCount,0)</f>
        <v>0</v>
      </c>
      <c r="ED306" s="167">
        <v>1</v>
      </c>
    </row>
    <row r="307" spans="2:134" x14ac:dyDescent="0.25">
      <c r="B307" s="101">
        <f>Samples!C285</f>
        <v>0</v>
      </c>
      <c r="C307" s="128"/>
      <c r="D307" s="120"/>
      <c r="E307" s="120"/>
      <c r="F307" s="120"/>
      <c r="G307" s="120"/>
      <c r="H307" s="120"/>
      <c r="I307" s="129"/>
      <c r="J307" s="121"/>
      <c r="K307" s="122"/>
      <c r="L307" s="122"/>
      <c r="M307" s="122"/>
      <c r="N307" s="136"/>
      <c r="O307" s="123"/>
      <c r="P307" s="123"/>
      <c r="Q307" s="142"/>
      <c r="R307" s="120"/>
      <c r="S307" s="120"/>
      <c r="T307" s="128"/>
      <c r="U307" s="129"/>
      <c r="V307" s="120"/>
      <c r="W307" s="120"/>
      <c r="X307" s="120"/>
      <c r="Y307" s="129"/>
      <c r="Z307" s="120"/>
      <c r="AA307" s="120"/>
      <c r="AB307" s="120"/>
      <c r="AC307" s="120"/>
      <c r="AD307" s="120"/>
      <c r="AE307" s="120"/>
      <c r="AF307" s="120"/>
      <c r="AG307" s="120"/>
      <c r="AH307" s="120"/>
      <c r="AI307" s="120"/>
      <c r="AJ307" s="120"/>
      <c r="AK307" s="120"/>
      <c r="AL307" s="120"/>
      <c r="AM307" s="120"/>
      <c r="AN307" s="120"/>
      <c r="AO307" s="120"/>
      <c r="AP307" s="120"/>
      <c r="AQ307" s="120"/>
      <c r="AR307" s="120"/>
      <c r="AS307" s="120"/>
      <c r="AT307" s="120"/>
      <c r="AU307" s="120"/>
      <c r="AV307" s="120"/>
      <c r="AW307" s="120"/>
      <c r="AX307" s="120"/>
      <c r="AY307" s="120"/>
      <c r="AZ307" s="120"/>
      <c r="BA307" s="120"/>
      <c r="BB307" s="120"/>
      <c r="BC307" s="120"/>
      <c r="BD307" s="120"/>
      <c r="BE307" s="128"/>
      <c r="BF307" s="232"/>
      <c r="BG307" s="128"/>
      <c r="BH307" s="232"/>
      <c r="BI307" s="120"/>
      <c r="BJ307" s="232"/>
      <c r="BK307" s="120"/>
      <c r="BL307" s="232"/>
      <c r="BM307" s="120"/>
      <c r="BN307" s="232"/>
      <c r="BO307" s="120"/>
      <c r="BP307" s="232"/>
      <c r="BQ307" s="299"/>
      <c r="BR307" s="124"/>
      <c r="BS307" s="454"/>
      <c r="BT307" s="299"/>
      <c r="BU307" s="454"/>
      <c r="CF307" s="160"/>
      <c r="CG307" s="160"/>
      <c r="CH307" s="160"/>
      <c r="EA307" s="148">
        <f>IF(EA306&lt;1,EC307+EA306,"")</f>
        <v>0</v>
      </c>
      <c r="EB307" s="148">
        <f t="shared" si="21"/>
        <v>0</v>
      </c>
      <c r="EC307" s="148">
        <f t="shared" si="22"/>
        <v>0</v>
      </c>
      <c r="ED307" s="167">
        <v>2</v>
      </c>
    </row>
    <row r="308" spans="2:134" x14ac:dyDescent="0.25">
      <c r="B308" s="101">
        <f>Samples!C286</f>
        <v>0</v>
      </c>
      <c r="C308" s="128"/>
      <c r="D308" s="120"/>
      <c r="E308" s="120"/>
      <c r="F308" s="120"/>
      <c r="G308" s="120"/>
      <c r="H308" s="120"/>
      <c r="I308" s="129"/>
      <c r="J308" s="121"/>
      <c r="K308" s="122"/>
      <c r="L308" s="122"/>
      <c r="M308" s="122"/>
      <c r="N308" s="136"/>
      <c r="O308" s="123"/>
      <c r="P308" s="123"/>
      <c r="Q308" s="142"/>
      <c r="R308" s="120"/>
      <c r="S308" s="120"/>
      <c r="T308" s="128"/>
      <c r="U308" s="129"/>
      <c r="V308" s="120"/>
      <c r="W308" s="120"/>
      <c r="X308" s="120"/>
      <c r="Y308" s="129"/>
      <c r="Z308" s="120"/>
      <c r="AA308" s="120"/>
      <c r="AB308" s="120"/>
      <c r="AC308" s="120"/>
      <c r="AD308" s="120"/>
      <c r="AE308" s="120"/>
      <c r="AF308" s="120"/>
      <c r="AG308" s="120"/>
      <c r="AH308" s="120"/>
      <c r="AI308" s="120"/>
      <c r="AJ308" s="120"/>
      <c r="AK308" s="120"/>
      <c r="AL308" s="120"/>
      <c r="AM308" s="120"/>
      <c r="AN308" s="120"/>
      <c r="AO308" s="120"/>
      <c r="AP308" s="120"/>
      <c r="AQ308" s="120"/>
      <c r="AR308" s="120"/>
      <c r="AS308" s="120"/>
      <c r="AT308" s="120"/>
      <c r="AU308" s="120"/>
      <c r="AV308" s="120"/>
      <c r="AW308" s="120"/>
      <c r="AX308" s="120"/>
      <c r="AY308" s="120"/>
      <c r="AZ308" s="120"/>
      <c r="BA308" s="120"/>
      <c r="BB308" s="120"/>
      <c r="BC308" s="120"/>
      <c r="BD308" s="120"/>
      <c r="BE308" s="128"/>
      <c r="BF308" s="232"/>
      <c r="BG308" s="128"/>
      <c r="BH308" s="232"/>
      <c r="BI308" s="120"/>
      <c r="BJ308" s="232"/>
      <c r="BK308" s="120"/>
      <c r="BL308" s="232"/>
      <c r="BM308" s="120"/>
      <c r="BN308" s="232"/>
      <c r="BO308" s="120"/>
      <c r="BP308" s="232"/>
      <c r="BQ308" s="299"/>
      <c r="BR308" s="124"/>
      <c r="BS308" s="454"/>
      <c r="BT308" s="299"/>
      <c r="BU308" s="454"/>
      <c r="CF308" s="160"/>
      <c r="CG308" s="160"/>
      <c r="CH308" s="160"/>
      <c r="EA308" s="148">
        <f>IF(EA307&lt;1,EC308+EA307,"")</f>
        <v>0</v>
      </c>
      <c r="EB308" s="148">
        <f t="shared" si="21"/>
        <v>0</v>
      </c>
      <c r="EC308" s="148">
        <f t="shared" si="22"/>
        <v>0</v>
      </c>
      <c r="ED308" s="167">
        <v>3</v>
      </c>
    </row>
    <row r="309" spans="2:134" x14ac:dyDescent="0.25">
      <c r="B309" s="101">
        <f>Samples!C287</f>
        <v>0</v>
      </c>
      <c r="C309" s="128"/>
      <c r="D309" s="120"/>
      <c r="E309" s="120"/>
      <c r="F309" s="120"/>
      <c r="G309" s="120"/>
      <c r="H309" s="120"/>
      <c r="I309" s="129"/>
      <c r="J309" s="121"/>
      <c r="K309" s="122"/>
      <c r="L309" s="122"/>
      <c r="M309" s="122"/>
      <c r="N309" s="136"/>
      <c r="O309" s="123"/>
      <c r="P309" s="123"/>
      <c r="Q309" s="142"/>
      <c r="R309" s="120"/>
      <c r="S309" s="120"/>
      <c r="T309" s="128"/>
      <c r="U309" s="129"/>
      <c r="V309" s="120"/>
      <c r="W309" s="120"/>
      <c r="X309" s="120"/>
      <c r="Y309" s="129"/>
      <c r="Z309" s="120"/>
      <c r="AA309" s="120"/>
      <c r="AB309" s="120"/>
      <c r="AC309" s="120"/>
      <c r="AD309" s="120"/>
      <c r="AE309" s="120"/>
      <c r="AF309" s="120"/>
      <c r="AG309" s="120"/>
      <c r="AH309" s="120"/>
      <c r="AI309" s="120"/>
      <c r="AJ309" s="120"/>
      <c r="AK309" s="120"/>
      <c r="AL309" s="120"/>
      <c r="AM309" s="120"/>
      <c r="AN309" s="120"/>
      <c r="AO309" s="120"/>
      <c r="AP309" s="120"/>
      <c r="AQ309" s="120"/>
      <c r="AR309" s="120"/>
      <c r="AS309" s="120"/>
      <c r="AT309" s="120"/>
      <c r="AU309" s="120"/>
      <c r="AV309" s="120"/>
      <c r="AW309" s="120"/>
      <c r="AX309" s="120"/>
      <c r="AY309" s="120"/>
      <c r="AZ309" s="120"/>
      <c r="BA309" s="120"/>
      <c r="BB309" s="120"/>
      <c r="BC309" s="120"/>
      <c r="BD309" s="120"/>
      <c r="BE309" s="128"/>
      <c r="BF309" s="232"/>
      <c r="BG309" s="128"/>
      <c r="BH309" s="232"/>
      <c r="BI309" s="120"/>
      <c r="BJ309" s="232"/>
      <c r="BK309" s="120"/>
      <c r="BL309" s="232"/>
      <c r="BM309" s="120"/>
      <c r="BN309" s="232"/>
      <c r="BO309" s="120"/>
      <c r="BP309" s="232"/>
      <c r="BQ309" s="299"/>
      <c r="BR309" s="124"/>
      <c r="BS309" s="454"/>
      <c r="BT309" s="299"/>
      <c r="BU309" s="454"/>
      <c r="CF309" s="160"/>
      <c r="CG309" s="160"/>
      <c r="CH309" s="160"/>
      <c r="EA309" s="148">
        <f t="shared" ref="EA309:EA372" si="23">IF(EA308&lt;1,EC309+EA308,"")</f>
        <v>0</v>
      </c>
      <c r="EB309" s="148">
        <f t="shared" si="21"/>
        <v>0</v>
      </c>
      <c r="EC309" s="148">
        <f t="shared" si="22"/>
        <v>0</v>
      </c>
      <c r="ED309" s="167">
        <v>4</v>
      </c>
    </row>
    <row r="310" spans="2:134" x14ac:dyDescent="0.25">
      <c r="B310" s="101">
        <f>Samples!C288</f>
        <v>0</v>
      </c>
      <c r="C310" s="128"/>
      <c r="D310" s="120"/>
      <c r="E310" s="120"/>
      <c r="F310" s="120"/>
      <c r="G310" s="120"/>
      <c r="H310" s="120"/>
      <c r="I310" s="129"/>
      <c r="J310" s="121"/>
      <c r="K310" s="122"/>
      <c r="L310" s="122"/>
      <c r="M310" s="122"/>
      <c r="N310" s="136"/>
      <c r="O310" s="123"/>
      <c r="P310" s="123"/>
      <c r="Q310" s="142"/>
      <c r="R310" s="120"/>
      <c r="S310" s="120"/>
      <c r="T310" s="128"/>
      <c r="U310" s="129"/>
      <c r="V310" s="120"/>
      <c r="W310" s="120"/>
      <c r="X310" s="120"/>
      <c r="Y310" s="129"/>
      <c r="Z310" s="120"/>
      <c r="AA310" s="120"/>
      <c r="AB310" s="120"/>
      <c r="AC310" s="120"/>
      <c r="AD310" s="120"/>
      <c r="AE310" s="120"/>
      <c r="AF310" s="120"/>
      <c r="AG310" s="120"/>
      <c r="AH310" s="120"/>
      <c r="AI310" s="120"/>
      <c r="AJ310" s="120"/>
      <c r="AK310" s="120"/>
      <c r="AL310" s="120"/>
      <c r="AM310" s="120"/>
      <c r="AN310" s="120"/>
      <c r="AO310" s="120"/>
      <c r="AP310" s="120"/>
      <c r="AQ310" s="120"/>
      <c r="AR310" s="120"/>
      <c r="AS310" s="120"/>
      <c r="AT310" s="120"/>
      <c r="AU310" s="120"/>
      <c r="AV310" s="120"/>
      <c r="AW310" s="120"/>
      <c r="AX310" s="120"/>
      <c r="AY310" s="120"/>
      <c r="AZ310" s="120"/>
      <c r="BA310" s="120"/>
      <c r="BB310" s="120"/>
      <c r="BC310" s="120"/>
      <c r="BD310" s="120"/>
      <c r="BE310" s="128"/>
      <c r="BF310" s="232"/>
      <c r="BG310" s="128"/>
      <c r="BH310" s="232"/>
      <c r="BI310" s="120"/>
      <c r="BJ310" s="232"/>
      <c r="BK310" s="120"/>
      <c r="BL310" s="232"/>
      <c r="BM310" s="120"/>
      <c r="BN310" s="232"/>
      <c r="BO310" s="120"/>
      <c r="BP310" s="232"/>
      <c r="BQ310" s="299"/>
      <c r="BR310" s="124"/>
      <c r="BS310" s="454"/>
      <c r="BT310" s="299"/>
      <c r="BU310" s="454"/>
      <c r="CF310" s="160"/>
      <c r="CG310" s="160"/>
      <c r="CH310" s="160"/>
      <c r="EA310" s="148">
        <f t="shared" si="23"/>
        <v>0</v>
      </c>
      <c r="EB310" s="148">
        <f t="shared" si="21"/>
        <v>0</v>
      </c>
      <c r="EC310" s="148">
        <f t="shared" si="22"/>
        <v>0</v>
      </c>
      <c r="ED310" s="167">
        <v>5</v>
      </c>
    </row>
    <row r="311" spans="2:134" x14ac:dyDescent="0.25">
      <c r="B311" s="101">
        <f>Samples!C289</f>
        <v>0</v>
      </c>
      <c r="C311" s="128"/>
      <c r="D311" s="120"/>
      <c r="E311" s="120"/>
      <c r="F311" s="120"/>
      <c r="G311" s="120"/>
      <c r="H311" s="120"/>
      <c r="I311" s="129"/>
      <c r="J311" s="121"/>
      <c r="K311" s="122"/>
      <c r="L311" s="122"/>
      <c r="M311" s="122"/>
      <c r="N311" s="136"/>
      <c r="O311" s="123"/>
      <c r="P311" s="123"/>
      <c r="Q311" s="142"/>
      <c r="R311" s="120"/>
      <c r="S311" s="120"/>
      <c r="T311" s="128"/>
      <c r="U311" s="129"/>
      <c r="V311" s="120"/>
      <c r="W311" s="120"/>
      <c r="X311" s="120"/>
      <c r="Y311" s="129"/>
      <c r="Z311" s="120"/>
      <c r="AA311" s="120"/>
      <c r="AB311" s="120"/>
      <c r="AC311" s="120"/>
      <c r="AD311" s="120"/>
      <c r="AE311" s="120"/>
      <c r="AF311" s="120"/>
      <c r="AG311" s="120"/>
      <c r="AH311" s="120"/>
      <c r="AI311" s="120"/>
      <c r="AJ311" s="120"/>
      <c r="AK311" s="120"/>
      <c r="AL311" s="120"/>
      <c r="AM311" s="120"/>
      <c r="AN311" s="120"/>
      <c r="AO311" s="120"/>
      <c r="AP311" s="120"/>
      <c r="AQ311" s="120"/>
      <c r="AR311" s="120"/>
      <c r="AS311" s="120"/>
      <c r="AT311" s="120"/>
      <c r="AU311" s="120"/>
      <c r="AV311" s="120"/>
      <c r="AW311" s="120"/>
      <c r="AX311" s="120"/>
      <c r="AY311" s="120"/>
      <c r="AZ311" s="120"/>
      <c r="BA311" s="120"/>
      <c r="BB311" s="120"/>
      <c r="BC311" s="120"/>
      <c r="BD311" s="120"/>
      <c r="BE311" s="128"/>
      <c r="BF311" s="232"/>
      <c r="BG311" s="128"/>
      <c r="BH311" s="232"/>
      <c r="BI311" s="120"/>
      <c r="BJ311" s="232"/>
      <c r="BK311" s="120"/>
      <c r="BL311" s="232"/>
      <c r="BM311" s="120"/>
      <c r="BN311" s="232"/>
      <c r="BO311" s="120"/>
      <c r="BP311" s="232"/>
      <c r="BQ311" s="299"/>
      <c r="BR311" s="124"/>
      <c r="BS311" s="454"/>
      <c r="BT311" s="299"/>
      <c r="BU311" s="454"/>
      <c r="CF311" s="160"/>
      <c r="CG311" s="160"/>
      <c r="CH311" s="160"/>
      <c r="EA311" s="148">
        <f t="shared" si="23"/>
        <v>0</v>
      </c>
      <c r="EB311" s="148">
        <f t="shared" si="21"/>
        <v>0</v>
      </c>
      <c r="EC311" s="148">
        <f t="shared" si="22"/>
        <v>0</v>
      </c>
      <c r="ED311" s="167">
        <v>6</v>
      </c>
    </row>
    <row r="312" spans="2:134" x14ac:dyDescent="0.25">
      <c r="B312" s="101">
        <f>Samples!C290</f>
        <v>0</v>
      </c>
      <c r="C312" s="128"/>
      <c r="D312" s="120"/>
      <c r="E312" s="120"/>
      <c r="F312" s="120"/>
      <c r="G312" s="120"/>
      <c r="H312" s="120"/>
      <c r="I312" s="129"/>
      <c r="J312" s="121"/>
      <c r="K312" s="122"/>
      <c r="L312" s="122"/>
      <c r="M312" s="122"/>
      <c r="N312" s="136"/>
      <c r="O312" s="123"/>
      <c r="P312" s="123"/>
      <c r="Q312" s="142"/>
      <c r="R312" s="120"/>
      <c r="S312" s="120"/>
      <c r="T312" s="128"/>
      <c r="U312" s="129"/>
      <c r="V312" s="120"/>
      <c r="W312" s="120"/>
      <c r="X312" s="120"/>
      <c r="Y312" s="129"/>
      <c r="Z312" s="120"/>
      <c r="AA312" s="120"/>
      <c r="AB312" s="120"/>
      <c r="AC312" s="120"/>
      <c r="AD312" s="120"/>
      <c r="AE312" s="120"/>
      <c r="AF312" s="120"/>
      <c r="AG312" s="120"/>
      <c r="AH312" s="120"/>
      <c r="AI312" s="120"/>
      <c r="AJ312" s="120"/>
      <c r="AK312" s="120"/>
      <c r="AL312" s="120"/>
      <c r="AM312" s="120"/>
      <c r="AN312" s="120"/>
      <c r="AO312" s="120"/>
      <c r="AP312" s="120"/>
      <c r="AQ312" s="120"/>
      <c r="AR312" s="120"/>
      <c r="AS312" s="120"/>
      <c r="AT312" s="120"/>
      <c r="AU312" s="120"/>
      <c r="AV312" s="120"/>
      <c r="AW312" s="120"/>
      <c r="AX312" s="120"/>
      <c r="AY312" s="120"/>
      <c r="AZ312" s="120"/>
      <c r="BA312" s="120"/>
      <c r="BB312" s="120"/>
      <c r="BC312" s="120"/>
      <c r="BD312" s="120"/>
      <c r="BE312" s="128"/>
      <c r="BF312" s="232"/>
      <c r="BG312" s="128"/>
      <c r="BH312" s="232"/>
      <c r="BI312" s="120"/>
      <c r="BJ312" s="232"/>
      <c r="BK312" s="120"/>
      <c r="BL312" s="232"/>
      <c r="BM312" s="120"/>
      <c r="BN312" s="232"/>
      <c r="BO312" s="120"/>
      <c r="BP312" s="232"/>
      <c r="BQ312" s="299"/>
      <c r="BR312" s="124"/>
      <c r="BS312" s="454"/>
      <c r="BT312" s="299"/>
      <c r="BU312" s="454"/>
      <c r="CF312" s="160"/>
      <c r="CG312" s="160"/>
      <c r="CH312" s="160"/>
      <c r="EA312" s="148">
        <f t="shared" si="23"/>
        <v>0</v>
      </c>
      <c r="EB312" s="148">
        <f t="shared" si="21"/>
        <v>0</v>
      </c>
      <c r="EC312" s="148">
        <f t="shared" si="22"/>
        <v>0</v>
      </c>
      <c r="ED312" s="167">
        <v>7</v>
      </c>
    </row>
    <row r="313" spans="2:134" x14ac:dyDescent="0.25">
      <c r="B313" s="101">
        <f>Samples!C291</f>
        <v>0</v>
      </c>
      <c r="C313" s="128"/>
      <c r="D313" s="120"/>
      <c r="E313" s="120"/>
      <c r="F313" s="120"/>
      <c r="G313" s="120"/>
      <c r="H313" s="120"/>
      <c r="I313" s="129"/>
      <c r="J313" s="121"/>
      <c r="K313" s="122"/>
      <c r="L313" s="122"/>
      <c r="M313" s="122"/>
      <c r="N313" s="136"/>
      <c r="O313" s="123"/>
      <c r="P313" s="123"/>
      <c r="Q313" s="142"/>
      <c r="R313" s="120"/>
      <c r="S313" s="120"/>
      <c r="T313" s="128"/>
      <c r="U313" s="129"/>
      <c r="V313" s="120"/>
      <c r="W313" s="120"/>
      <c r="X313" s="120"/>
      <c r="Y313" s="129"/>
      <c r="Z313" s="120"/>
      <c r="AA313" s="120"/>
      <c r="AB313" s="120"/>
      <c r="AC313" s="120"/>
      <c r="AD313" s="120"/>
      <c r="AE313" s="120"/>
      <c r="AF313" s="120"/>
      <c r="AG313" s="120"/>
      <c r="AH313" s="120"/>
      <c r="AI313" s="120"/>
      <c r="AJ313" s="120"/>
      <c r="AK313" s="120"/>
      <c r="AL313" s="120"/>
      <c r="AM313" s="120"/>
      <c r="AN313" s="120"/>
      <c r="AO313" s="120"/>
      <c r="AP313" s="120"/>
      <c r="AQ313" s="120"/>
      <c r="AR313" s="120"/>
      <c r="AS313" s="120"/>
      <c r="AT313" s="120"/>
      <c r="AU313" s="120"/>
      <c r="AV313" s="120"/>
      <c r="AW313" s="120"/>
      <c r="AX313" s="120"/>
      <c r="AY313" s="120"/>
      <c r="AZ313" s="120"/>
      <c r="BA313" s="120"/>
      <c r="BB313" s="120"/>
      <c r="BC313" s="120"/>
      <c r="BD313" s="120"/>
      <c r="BE313" s="128"/>
      <c r="BF313" s="232"/>
      <c r="BG313" s="128"/>
      <c r="BH313" s="232"/>
      <c r="BI313" s="120"/>
      <c r="BJ313" s="232"/>
      <c r="BK313" s="120"/>
      <c r="BL313" s="232"/>
      <c r="BM313" s="120"/>
      <c r="BN313" s="232"/>
      <c r="BO313" s="120"/>
      <c r="BP313" s="232"/>
      <c r="BQ313" s="299"/>
      <c r="BR313" s="124"/>
      <c r="BS313" s="454"/>
      <c r="BT313" s="299"/>
      <c r="BU313" s="454"/>
      <c r="CF313" s="160"/>
      <c r="CG313" s="160"/>
      <c r="CH313" s="160"/>
      <c r="EA313" s="148">
        <f t="shared" si="23"/>
        <v>0</v>
      </c>
      <c r="EB313" s="148">
        <f t="shared" si="21"/>
        <v>0</v>
      </c>
      <c r="EC313" s="148">
        <f t="shared" si="22"/>
        <v>0</v>
      </c>
      <c r="ED313" s="167">
        <v>8</v>
      </c>
    </row>
    <row r="314" spans="2:134" x14ac:dyDescent="0.25">
      <c r="B314" s="101">
        <f>Samples!C292</f>
        <v>0</v>
      </c>
      <c r="C314" s="128"/>
      <c r="D314" s="120"/>
      <c r="E314" s="120"/>
      <c r="F314" s="120"/>
      <c r="G314" s="120"/>
      <c r="H314" s="120"/>
      <c r="I314" s="129"/>
      <c r="J314" s="121"/>
      <c r="K314" s="122"/>
      <c r="L314" s="122"/>
      <c r="M314" s="122"/>
      <c r="N314" s="136"/>
      <c r="O314" s="123"/>
      <c r="P314" s="123"/>
      <c r="Q314" s="142"/>
      <c r="R314" s="120"/>
      <c r="S314" s="120"/>
      <c r="T314" s="128"/>
      <c r="U314" s="129"/>
      <c r="V314" s="120"/>
      <c r="W314" s="120"/>
      <c r="X314" s="120"/>
      <c r="Y314" s="129"/>
      <c r="Z314" s="120"/>
      <c r="AA314" s="120"/>
      <c r="AB314" s="120"/>
      <c r="AC314" s="120"/>
      <c r="AD314" s="120"/>
      <c r="AE314" s="120"/>
      <c r="AF314" s="120"/>
      <c r="AG314" s="120"/>
      <c r="AH314" s="120"/>
      <c r="AI314" s="120"/>
      <c r="AJ314" s="120"/>
      <c r="AK314" s="120"/>
      <c r="AL314" s="120"/>
      <c r="AM314" s="120"/>
      <c r="AN314" s="120"/>
      <c r="AO314" s="120"/>
      <c r="AP314" s="120"/>
      <c r="AQ314" s="120"/>
      <c r="AR314" s="120"/>
      <c r="AS314" s="120"/>
      <c r="AT314" s="120"/>
      <c r="AU314" s="120"/>
      <c r="AV314" s="120"/>
      <c r="AW314" s="120"/>
      <c r="AX314" s="120"/>
      <c r="AY314" s="120"/>
      <c r="AZ314" s="120"/>
      <c r="BA314" s="120"/>
      <c r="BB314" s="120"/>
      <c r="BC314" s="120"/>
      <c r="BD314" s="120"/>
      <c r="BE314" s="128"/>
      <c r="BF314" s="232"/>
      <c r="BG314" s="128"/>
      <c r="BH314" s="232"/>
      <c r="BI314" s="120"/>
      <c r="BJ314" s="232"/>
      <c r="BK314" s="120"/>
      <c r="BL314" s="232"/>
      <c r="BM314" s="120"/>
      <c r="BN314" s="232"/>
      <c r="BO314" s="120"/>
      <c r="BP314" s="232"/>
      <c r="BQ314" s="299"/>
      <c r="BR314" s="124"/>
      <c r="BS314" s="454"/>
      <c r="BT314" s="299"/>
      <c r="BU314" s="454"/>
      <c r="CF314" s="160"/>
      <c r="CG314" s="160"/>
      <c r="CH314" s="160"/>
      <c r="EA314" s="148">
        <f t="shared" si="23"/>
        <v>0</v>
      </c>
      <c r="EB314" s="148">
        <f t="shared" si="21"/>
        <v>0</v>
      </c>
      <c r="EC314" s="148">
        <f t="shared" si="22"/>
        <v>0</v>
      </c>
      <c r="ED314" s="167">
        <v>9</v>
      </c>
    </row>
    <row r="315" spans="2:134" x14ac:dyDescent="0.25">
      <c r="B315" s="101">
        <f>Samples!C293</f>
        <v>0</v>
      </c>
      <c r="C315" s="128"/>
      <c r="D315" s="120"/>
      <c r="E315" s="120"/>
      <c r="F315" s="120"/>
      <c r="G315" s="120"/>
      <c r="H315" s="120"/>
      <c r="I315" s="129"/>
      <c r="J315" s="121"/>
      <c r="K315" s="122"/>
      <c r="L315" s="122"/>
      <c r="M315" s="122"/>
      <c r="N315" s="136"/>
      <c r="O315" s="123"/>
      <c r="P315" s="123"/>
      <c r="Q315" s="142"/>
      <c r="R315" s="120"/>
      <c r="S315" s="120"/>
      <c r="T315" s="128"/>
      <c r="U315" s="129"/>
      <c r="V315" s="120"/>
      <c r="W315" s="120"/>
      <c r="X315" s="120"/>
      <c r="Y315" s="129"/>
      <c r="Z315" s="120"/>
      <c r="AA315" s="120"/>
      <c r="AB315" s="120"/>
      <c r="AC315" s="120"/>
      <c r="AD315" s="120"/>
      <c r="AE315" s="120"/>
      <c r="AF315" s="120"/>
      <c r="AG315" s="120"/>
      <c r="AH315" s="120"/>
      <c r="AI315" s="120"/>
      <c r="AJ315" s="120"/>
      <c r="AK315" s="120"/>
      <c r="AL315" s="120"/>
      <c r="AM315" s="120"/>
      <c r="AN315" s="120"/>
      <c r="AO315" s="120"/>
      <c r="AP315" s="120"/>
      <c r="AQ315" s="120"/>
      <c r="AR315" s="120"/>
      <c r="AS315" s="120"/>
      <c r="AT315" s="120"/>
      <c r="AU315" s="120"/>
      <c r="AV315" s="120"/>
      <c r="AW315" s="120"/>
      <c r="AX315" s="120"/>
      <c r="AY315" s="120"/>
      <c r="AZ315" s="120"/>
      <c r="BA315" s="120"/>
      <c r="BB315" s="120"/>
      <c r="BC315" s="120"/>
      <c r="BD315" s="120"/>
      <c r="BE315" s="128"/>
      <c r="BF315" s="232"/>
      <c r="BG315" s="128"/>
      <c r="BH315" s="232"/>
      <c r="BI315" s="120"/>
      <c r="BJ315" s="232"/>
      <c r="BK315" s="120"/>
      <c r="BL315" s="232"/>
      <c r="BM315" s="120"/>
      <c r="BN315" s="232"/>
      <c r="BO315" s="120"/>
      <c r="BP315" s="232"/>
      <c r="BQ315" s="299"/>
      <c r="BR315" s="124"/>
      <c r="BS315" s="454"/>
      <c r="BT315" s="299"/>
      <c r="BU315" s="454"/>
      <c r="EA315" s="148">
        <f t="shared" si="23"/>
        <v>0</v>
      </c>
      <c r="EB315" s="148">
        <f t="shared" si="21"/>
        <v>0</v>
      </c>
      <c r="EC315" s="148">
        <f t="shared" si="22"/>
        <v>0</v>
      </c>
      <c r="ED315" s="167">
        <v>10</v>
      </c>
    </row>
    <row r="316" spans="2:134" x14ac:dyDescent="0.25">
      <c r="B316" s="101">
        <f>Samples!C294</f>
        <v>0</v>
      </c>
      <c r="C316" s="128"/>
      <c r="D316" s="120"/>
      <c r="E316" s="120"/>
      <c r="F316" s="120"/>
      <c r="G316" s="120"/>
      <c r="H316" s="120"/>
      <c r="I316" s="129"/>
      <c r="J316" s="121"/>
      <c r="K316" s="122"/>
      <c r="L316" s="122"/>
      <c r="M316" s="122"/>
      <c r="N316" s="136"/>
      <c r="O316" s="123"/>
      <c r="P316" s="123"/>
      <c r="Q316" s="142"/>
      <c r="R316" s="120"/>
      <c r="S316" s="120"/>
      <c r="T316" s="128"/>
      <c r="U316" s="129"/>
      <c r="V316" s="120"/>
      <c r="W316" s="120"/>
      <c r="X316" s="120"/>
      <c r="Y316" s="129"/>
      <c r="Z316" s="120"/>
      <c r="AA316" s="120"/>
      <c r="AB316" s="120"/>
      <c r="AC316" s="120"/>
      <c r="AD316" s="120"/>
      <c r="AE316" s="120"/>
      <c r="AF316" s="120"/>
      <c r="AG316" s="120"/>
      <c r="AH316" s="120"/>
      <c r="AI316" s="120"/>
      <c r="AJ316" s="120"/>
      <c r="AK316" s="120"/>
      <c r="AL316" s="120"/>
      <c r="AM316" s="120"/>
      <c r="AN316" s="120"/>
      <c r="AO316" s="120"/>
      <c r="AP316" s="120"/>
      <c r="AQ316" s="120"/>
      <c r="AR316" s="120"/>
      <c r="AS316" s="120"/>
      <c r="AT316" s="120"/>
      <c r="AU316" s="120"/>
      <c r="AV316" s="120"/>
      <c r="AW316" s="120"/>
      <c r="AX316" s="120"/>
      <c r="AY316" s="120"/>
      <c r="AZ316" s="120"/>
      <c r="BA316" s="120"/>
      <c r="BB316" s="120"/>
      <c r="BC316" s="120"/>
      <c r="BD316" s="120"/>
      <c r="BE316" s="128"/>
      <c r="BF316" s="232"/>
      <c r="BG316" s="128"/>
      <c r="BH316" s="232"/>
      <c r="BI316" s="120"/>
      <c r="BJ316" s="232"/>
      <c r="BK316" s="120"/>
      <c r="BL316" s="232"/>
      <c r="BM316" s="120"/>
      <c r="BN316" s="232"/>
      <c r="BO316" s="120"/>
      <c r="BP316" s="232"/>
      <c r="BQ316" s="299"/>
      <c r="BR316" s="124"/>
      <c r="BS316" s="454"/>
      <c r="BT316" s="299"/>
      <c r="BU316" s="454"/>
      <c r="EA316" s="148">
        <f t="shared" si="23"/>
        <v>0</v>
      </c>
      <c r="EB316" s="148">
        <f t="shared" si="21"/>
        <v>0</v>
      </c>
      <c r="EC316" s="148">
        <f t="shared" si="22"/>
        <v>0</v>
      </c>
      <c r="ED316" s="167">
        <v>11</v>
      </c>
    </row>
    <row r="317" spans="2:134" x14ac:dyDescent="0.25">
      <c r="B317" s="101">
        <f>Samples!C295</f>
        <v>0</v>
      </c>
      <c r="C317" s="128"/>
      <c r="D317" s="120"/>
      <c r="E317" s="120"/>
      <c r="F317" s="120"/>
      <c r="G317" s="120"/>
      <c r="H317" s="120"/>
      <c r="I317" s="129"/>
      <c r="J317" s="121"/>
      <c r="K317" s="122"/>
      <c r="L317" s="122"/>
      <c r="M317" s="122"/>
      <c r="N317" s="136"/>
      <c r="O317" s="123"/>
      <c r="P317" s="123"/>
      <c r="Q317" s="142"/>
      <c r="R317" s="120"/>
      <c r="S317" s="120"/>
      <c r="T317" s="128"/>
      <c r="U317" s="129"/>
      <c r="V317" s="120"/>
      <c r="W317" s="120"/>
      <c r="X317" s="120"/>
      <c r="Y317" s="129"/>
      <c r="Z317" s="120"/>
      <c r="AA317" s="120"/>
      <c r="AB317" s="120"/>
      <c r="AC317" s="120"/>
      <c r="AD317" s="120"/>
      <c r="AE317" s="120"/>
      <c r="AF317" s="120"/>
      <c r="AG317" s="120"/>
      <c r="AH317" s="120"/>
      <c r="AI317" s="120"/>
      <c r="AJ317" s="120"/>
      <c r="AK317" s="120"/>
      <c r="AL317" s="120"/>
      <c r="AM317" s="120"/>
      <c r="AN317" s="120"/>
      <c r="AO317" s="120"/>
      <c r="AP317" s="120"/>
      <c r="AQ317" s="120"/>
      <c r="AR317" s="120"/>
      <c r="AS317" s="120"/>
      <c r="AT317" s="120"/>
      <c r="AU317" s="120"/>
      <c r="AV317" s="120"/>
      <c r="AW317" s="120"/>
      <c r="AX317" s="120"/>
      <c r="AY317" s="120"/>
      <c r="AZ317" s="120"/>
      <c r="BA317" s="120"/>
      <c r="BB317" s="120"/>
      <c r="BC317" s="120"/>
      <c r="BD317" s="120"/>
      <c r="BE317" s="128"/>
      <c r="BF317" s="232"/>
      <c r="BG317" s="128"/>
      <c r="BH317" s="232"/>
      <c r="BI317" s="120"/>
      <c r="BJ317" s="232"/>
      <c r="BK317" s="120"/>
      <c r="BL317" s="232"/>
      <c r="BM317" s="120"/>
      <c r="BN317" s="232"/>
      <c r="BO317" s="120"/>
      <c r="BP317" s="232"/>
      <c r="BQ317" s="299"/>
      <c r="BR317" s="124"/>
      <c r="BS317" s="454"/>
      <c r="BT317" s="299"/>
      <c r="BU317" s="454"/>
      <c r="EA317" s="148">
        <f t="shared" si="23"/>
        <v>0</v>
      </c>
      <c r="EB317" s="148">
        <f t="shared" si="21"/>
        <v>0</v>
      </c>
      <c r="EC317" s="148">
        <f t="shared" si="22"/>
        <v>0</v>
      </c>
      <c r="ED317" s="167">
        <v>12</v>
      </c>
    </row>
    <row r="318" spans="2:134" x14ac:dyDescent="0.25">
      <c r="B318" s="101">
        <f>Samples!C296</f>
        <v>0</v>
      </c>
      <c r="C318" s="128"/>
      <c r="D318" s="120"/>
      <c r="E318" s="120"/>
      <c r="F318" s="120"/>
      <c r="G318" s="120"/>
      <c r="H318" s="120"/>
      <c r="I318" s="129"/>
      <c r="J318" s="121"/>
      <c r="K318" s="122"/>
      <c r="L318" s="122"/>
      <c r="M318" s="122"/>
      <c r="N318" s="136"/>
      <c r="O318" s="123"/>
      <c r="P318" s="123"/>
      <c r="Q318" s="142"/>
      <c r="R318" s="120"/>
      <c r="S318" s="120"/>
      <c r="T318" s="128"/>
      <c r="U318" s="129"/>
      <c r="V318" s="120"/>
      <c r="W318" s="120"/>
      <c r="X318" s="120"/>
      <c r="Y318" s="129"/>
      <c r="Z318" s="120"/>
      <c r="AA318" s="120"/>
      <c r="AB318" s="120"/>
      <c r="AC318" s="120"/>
      <c r="AD318" s="120"/>
      <c r="AE318" s="120"/>
      <c r="AF318" s="120"/>
      <c r="AG318" s="120"/>
      <c r="AH318" s="120"/>
      <c r="AI318" s="120"/>
      <c r="AJ318" s="120"/>
      <c r="AK318" s="120"/>
      <c r="AL318" s="120"/>
      <c r="AM318" s="120"/>
      <c r="AN318" s="120"/>
      <c r="AO318" s="120"/>
      <c r="AP318" s="120"/>
      <c r="AQ318" s="120"/>
      <c r="AR318" s="120"/>
      <c r="AS318" s="120"/>
      <c r="AT318" s="120"/>
      <c r="AU318" s="120"/>
      <c r="AV318" s="120"/>
      <c r="AW318" s="120"/>
      <c r="AX318" s="120"/>
      <c r="AY318" s="120"/>
      <c r="AZ318" s="120"/>
      <c r="BA318" s="120"/>
      <c r="BB318" s="120"/>
      <c r="BC318" s="120"/>
      <c r="BD318" s="120"/>
      <c r="BE318" s="128"/>
      <c r="BF318" s="232"/>
      <c r="BG318" s="128"/>
      <c r="BH318" s="232"/>
      <c r="BI318" s="120"/>
      <c r="BJ318" s="232"/>
      <c r="BK318" s="120"/>
      <c r="BL318" s="232"/>
      <c r="BM318" s="120"/>
      <c r="BN318" s="232"/>
      <c r="BO318" s="120"/>
      <c r="BP318" s="232"/>
      <c r="BQ318" s="299"/>
      <c r="BR318" s="124"/>
      <c r="BS318" s="454"/>
      <c r="BT318" s="299"/>
      <c r="BU318" s="454"/>
      <c r="EA318" s="148">
        <f t="shared" si="23"/>
        <v>0</v>
      </c>
      <c r="EB318" s="148">
        <f t="shared" si="21"/>
        <v>0</v>
      </c>
      <c r="EC318" s="148">
        <f t="shared" si="22"/>
        <v>0</v>
      </c>
      <c r="ED318" s="167">
        <v>13</v>
      </c>
    </row>
    <row r="319" spans="2:134" x14ac:dyDescent="0.25">
      <c r="B319" s="101">
        <f>Samples!C297</f>
        <v>0</v>
      </c>
      <c r="C319" s="128"/>
      <c r="D319" s="120"/>
      <c r="E319" s="120"/>
      <c r="F319" s="120"/>
      <c r="G319" s="120"/>
      <c r="H319" s="120"/>
      <c r="I319" s="129"/>
      <c r="J319" s="121"/>
      <c r="K319" s="122"/>
      <c r="L319" s="122"/>
      <c r="M319" s="122"/>
      <c r="N319" s="136"/>
      <c r="O319" s="123"/>
      <c r="P319" s="123"/>
      <c r="Q319" s="142"/>
      <c r="R319" s="120"/>
      <c r="S319" s="120"/>
      <c r="T319" s="128"/>
      <c r="U319" s="129"/>
      <c r="V319" s="120"/>
      <c r="W319" s="120"/>
      <c r="X319" s="120"/>
      <c r="Y319" s="129"/>
      <c r="Z319" s="120"/>
      <c r="AA319" s="120"/>
      <c r="AB319" s="120"/>
      <c r="AC319" s="120"/>
      <c r="AD319" s="120"/>
      <c r="AE319" s="120"/>
      <c r="AF319" s="120"/>
      <c r="AG319" s="120"/>
      <c r="AH319" s="120"/>
      <c r="AI319" s="120"/>
      <c r="AJ319" s="120"/>
      <c r="AK319" s="120"/>
      <c r="AL319" s="120"/>
      <c r="AM319" s="120"/>
      <c r="AN319" s="120"/>
      <c r="AO319" s="120"/>
      <c r="AP319" s="120"/>
      <c r="AQ319" s="120"/>
      <c r="AR319" s="120"/>
      <c r="AS319" s="120"/>
      <c r="AT319" s="120"/>
      <c r="AU319" s="120"/>
      <c r="AV319" s="120"/>
      <c r="AW319" s="120"/>
      <c r="AX319" s="120"/>
      <c r="AY319" s="120"/>
      <c r="AZ319" s="120"/>
      <c r="BA319" s="120"/>
      <c r="BB319" s="120"/>
      <c r="BC319" s="120"/>
      <c r="BD319" s="120"/>
      <c r="BE319" s="128"/>
      <c r="BF319" s="232"/>
      <c r="BG319" s="128"/>
      <c r="BH319" s="232"/>
      <c r="BI319" s="120"/>
      <c r="BJ319" s="232"/>
      <c r="BK319" s="120"/>
      <c r="BL319" s="232"/>
      <c r="BM319" s="120"/>
      <c r="BN319" s="232"/>
      <c r="BO319" s="120"/>
      <c r="BP319" s="232"/>
      <c r="BQ319" s="299"/>
      <c r="BR319" s="124"/>
      <c r="BS319" s="454"/>
      <c r="BT319" s="299"/>
      <c r="BU319" s="454"/>
      <c r="EA319" s="148">
        <f t="shared" si="23"/>
        <v>0</v>
      </c>
      <c r="EB319" s="148">
        <f t="shared" si="21"/>
        <v>0</v>
      </c>
      <c r="EC319" s="148">
        <f t="shared" si="22"/>
        <v>0</v>
      </c>
      <c r="ED319" s="167">
        <v>14</v>
      </c>
    </row>
    <row r="320" spans="2:134" x14ac:dyDescent="0.25">
      <c r="B320" s="101">
        <f>Samples!C298</f>
        <v>0</v>
      </c>
      <c r="C320" s="128"/>
      <c r="D320" s="120"/>
      <c r="E320" s="120"/>
      <c r="F320" s="120"/>
      <c r="G320" s="120"/>
      <c r="H320" s="120"/>
      <c r="I320" s="129"/>
      <c r="J320" s="121"/>
      <c r="K320" s="122"/>
      <c r="L320" s="122"/>
      <c r="M320" s="122"/>
      <c r="N320" s="136"/>
      <c r="O320" s="123"/>
      <c r="P320" s="123"/>
      <c r="Q320" s="142"/>
      <c r="R320" s="120"/>
      <c r="S320" s="120"/>
      <c r="T320" s="128"/>
      <c r="U320" s="129"/>
      <c r="V320" s="120"/>
      <c r="W320" s="120"/>
      <c r="X320" s="120"/>
      <c r="Y320" s="129"/>
      <c r="Z320" s="120"/>
      <c r="AA320" s="120"/>
      <c r="AB320" s="120"/>
      <c r="AC320" s="120"/>
      <c r="AD320" s="120"/>
      <c r="AE320" s="120"/>
      <c r="AF320" s="120"/>
      <c r="AG320" s="120"/>
      <c r="AH320" s="120"/>
      <c r="AI320" s="120"/>
      <c r="AJ320" s="120"/>
      <c r="AK320" s="120"/>
      <c r="AL320" s="120"/>
      <c r="AM320" s="120"/>
      <c r="AN320" s="120"/>
      <c r="AO320" s="120"/>
      <c r="AP320" s="120"/>
      <c r="AQ320" s="120"/>
      <c r="AR320" s="120"/>
      <c r="AS320" s="120"/>
      <c r="AT320" s="120"/>
      <c r="AU320" s="120"/>
      <c r="AV320" s="120"/>
      <c r="AW320" s="120"/>
      <c r="AX320" s="120"/>
      <c r="AY320" s="120"/>
      <c r="AZ320" s="120"/>
      <c r="BA320" s="120"/>
      <c r="BB320" s="120"/>
      <c r="BC320" s="120"/>
      <c r="BD320" s="120"/>
      <c r="BE320" s="128"/>
      <c r="BF320" s="232"/>
      <c r="BG320" s="128"/>
      <c r="BH320" s="232"/>
      <c r="BI320" s="120"/>
      <c r="BJ320" s="232"/>
      <c r="BK320" s="120"/>
      <c r="BL320" s="232"/>
      <c r="BM320" s="120"/>
      <c r="BN320" s="232"/>
      <c r="BO320" s="120"/>
      <c r="BP320" s="232"/>
      <c r="BQ320" s="299"/>
      <c r="BR320" s="124"/>
      <c r="BS320" s="454"/>
      <c r="BT320" s="299"/>
      <c r="BU320" s="454"/>
      <c r="EA320" s="148">
        <f t="shared" si="23"/>
        <v>0</v>
      </c>
      <c r="EB320" s="148">
        <f t="shared" si="21"/>
        <v>0</v>
      </c>
      <c r="EC320" s="148">
        <f t="shared" si="22"/>
        <v>0</v>
      </c>
      <c r="ED320" s="167">
        <v>15</v>
      </c>
    </row>
    <row r="321" spans="2:134" x14ac:dyDescent="0.25">
      <c r="B321" s="101">
        <f>Samples!C299</f>
        <v>0</v>
      </c>
      <c r="C321" s="128"/>
      <c r="D321" s="120"/>
      <c r="E321" s="120"/>
      <c r="F321" s="120"/>
      <c r="G321" s="120"/>
      <c r="H321" s="120"/>
      <c r="I321" s="129"/>
      <c r="J321" s="121"/>
      <c r="K321" s="122"/>
      <c r="L321" s="122"/>
      <c r="M321" s="122"/>
      <c r="N321" s="136"/>
      <c r="O321" s="123"/>
      <c r="P321" s="123"/>
      <c r="Q321" s="142"/>
      <c r="R321" s="120"/>
      <c r="S321" s="120"/>
      <c r="T321" s="128"/>
      <c r="U321" s="129"/>
      <c r="V321" s="120"/>
      <c r="W321" s="120"/>
      <c r="X321" s="120"/>
      <c r="Y321" s="129"/>
      <c r="Z321" s="120"/>
      <c r="AA321" s="120"/>
      <c r="AB321" s="120"/>
      <c r="AC321" s="120"/>
      <c r="AD321" s="120"/>
      <c r="AE321" s="120"/>
      <c r="AF321" s="120"/>
      <c r="AG321" s="120"/>
      <c r="AH321" s="120"/>
      <c r="AI321" s="120"/>
      <c r="AJ321" s="120"/>
      <c r="AK321" s="120"/>
      <c r="AL321" s="120"/>
      <c r="AM321" s="120"/>
      <c r="AN321" s="120"/>
      <c r="AO321" s="120"/>
      <c r="AP321" s="120"/>
      <c r="AQ321" s="120"/>
      <c r="AR321" s="120"/>
      <c r="AS321" s="120"/>
      <c r="AT321" s="120"/>
      <c r="AU321" s="120"/>
      <c r="AV321" s="120"/>
      <c r="AW321" s="120"/>
      <c r="AX321" s="120"/>
      <c r="AY321" s="120"/>
      <c r="AZ321" s="120"/>
      <c r="BA321" s="120"/>
      <c r="BB321" s="120"/>
      <c r="BC321" s="120"/>
      <c r="BD321" s="120"/>
      <c r="BE321" s="128"/>
      <c r="BF321" s="232"/>
      <c r="BG321" s="128"/>
      <c r="BH321" s="232"/>
      <c r="BI321" s="120"/>
      <c r="BJ321" s="232"/>
      <c r="BK321" s="120"/>
      <c r="BL321" s="232"/>
      <c r="BM321" s="120"/>
      <c r="BN321" s="232"/>
      <c r="BO321" s="120"/>
      <c r="BP321" s="232"/>
      <c r="BQ321" s="299"/>
      <c r="BR321" s="124"/>
      <c r="BS321" s="454"/>
      <c r="BT321" s="299"/>
      <c r="BU321" s="454"/>
      <c r="EA321" s="148">
        <f t="shared" si="23"/>
        <v>0</v>
      </c>
      <c r="EB321" s="148">
        <f t="shared" si="21"/>
        <v>0</v>
      </c>
      <c r="EC321" s="148">
        <f t="shared" si="22"/>
        <v>0</v>
      </c>
      <c r="ED321" s="167">
        <v>16</v>
      </c>
    </row>
    <row r="322" spans="2:134" x14ac:dyDescent="0.25">
      <c r="B322" s="101">
        <f>Samples!C300</f>
        <v>0</v>
      </c>
      <c r="C322" s="128"/>
      <c r="D322" s="120"/>
      <c r="E322" s="120"/>
      <c r="F322" s="120"/>
      <c r="G322" s="120"/>
      <c r="H322" s="120"/>
      <c r="I322" s="129"/>
      <c r="J322" s="121"/>
      <c r="K322" s="122"/>
      <c r="L322" s="122"/>
      <c r="M322" s="122"/>
      <c r="N322" s="136"/>
      <c r="O322" s="123"/>
      <c r="P322" s="123"/>
      <c r="Q322" s="142"/>
      <c r="R322" s="120"/>
      <c r="S322" s="120"/>
      <c r="T322" s="128"/>
      <c r="U322" s="129"/>
      <c r="V322" s="120"/>
      <c r="W322" s="120"/>
      <c r="X322" s="120"/>
      <c r="Y322" s="129"/>
      <c r="Z322" s="120"/>
      <c r="AA322" s="120"/>
      <c r="AB322" s="120"/>
      <c r="AC322" s="120"/>
      <c r="AD322" s="120"/>
      <c r="AE322" s="120"/>
      <c r="AF322" s="120"/>
      <c r="AG322" s="120"/>
      <c r="AH322" s="120"/>
      <c r="AI322" s="120"/>
      <c r="AJ322" s="120"/>
      <c r="AK322" s="120"/>
      <c r="AL322" s="120"/>
      <c r="AM322" s="120"/>
      <c r="AN322" s="120"/>
      <c r="AO322" s="120"/>
      <c r="AP322" s="120"/>
      <c r="AQ322" s="120"/>
      <c r="AR322" s="120"/>
      <c r="AS322" s="120"/>
      <c r="AT322" s="120"/>
      <c r="AU322" s="120"/>
      <c r="AV322" s="120"/>
      <c r="AW322" s="120"/>
      <c r="AX322" s="120"/>
      <c r="AY322" s="120"/>
      <c r="AZ322" s="120"/>
      <c r="BA322" s="120"/>
      <c r="BB322" s="120"/>
      <c r="BC322" s="120"/>
      <c r="BD322" s="120"/>
      <c r="BE322" s="128"/>
      <c r="BF322" s="232"/>
      <c r="BG322" s="128"/>
      <c r="BH322" s="232"/>
      <c r="BI322" s="120"/>
      <c r="BJ322" s="232"/>
      <c r="BK322" s="120"/>
      <c r="BL322" s="232"/>
      <c r="BM322" s="120"/>
      <c r="BN322" s="232"/>
      <c r="BO322" s="120"/>
      <c r="BP322" s="232"/>
      <c r="BQ322" s="299"/>
      <c r="BR322" s="124"/>
      <c r="BS322" s="454"/>
      <c r="BT322" s="299"/>
      <c r="BU322" s="454"/>
      <c r="EA322" s="148">
        <f t="shared" si="23"/>
        <v>0</v>
      </c>
      <c r="EB322" s="148">
        <f t="shared" si="21"/>
        <v>0</v>
      </c>
      <c r="EC322" s="148">
        <f t="shared" si="22"/>
        <v>0</v>
      </c>
      <c r="ED322" s="167">
        <v>17</v>
      </c>
    </row>
    <row r="323" spans="2:134" x14ac:dyDescent="0.25">
      <c r="B323" s="101">
        <f>Samples!C301</f>
        <v>0</v>
      </c>
      <c r="C323" s="128"/>
      <c r="D323" s="120"/>
      <c r="E323" s="120"/>
      <c r="F323" s="120"/>
      <c r="G323" s="120"/>
      <c r="H323" s="120"/>
      <c r="I323" s="129"/>
      <c r="J323" s="121"/>
      <c r="K323" s="122"/>
      <c r="L323" s="122"/>
      <c r="M323" s="122"/>
      <c r="N323" s="136"/>
      <c r="O323" s="123"/>
      <c r="P323" s="123"/>
      <c r="Q323" s="142"/>
      <c r="R323" s="120"/>
      <c r="S323" s="120"/>
      <c r="T323" s="128"/>
      <c r="U323" s="129"/>
      <c r="V323" s="120"/>
      <c r="W323" s="120"/>
      <c r="X323" s="120"/>
      <c r="Y323" s="129"/>
      <c r="Z323" s="120"/>
      <c r="AA323" s="120"/>
      <c r="AB323" s="120"/>
      <c r="AC323" s="120"/>
      <c r="AD323" s="120"/>
      <c r="AE323" s="120"/>
      <c r="AF323" s="120"/>
      <c r="AG323" s="120"/>
      <c r="AH323" s="120"/>
      <c r="AI323" s="120"/>
      <c r="AJ323" s="120"/>
      <c r="AK323" s="120"/>
      <c r="AL323" s="120"/>
      <c r="AM323" s="120"/>
      <c r="AN323" s="120"/>
      <c r="AO323" s="120"/>
      <c r="AP323" s="120"/>
      <c r="AQ323" s="120"/>
      <c r="AR323" s="120"/>
      <c r="AS323" s="120"/>
      <c r="AT323" s="120"/>
      <c r="AU323" s="120"/>
      <c r="AV323" s="120"/>
      <c r="AW323" s="120"/>
      <c r="AX323" s="120"/>
      <c r="AY323" s="120"/>
      <c r="AZ323" s="120"/>
      <c r="BA323" s="120"/>
      <c r="BB323" s="120"/>
      <c r="BC323" s="120"/>
      <c r="BD323" s="120"/>
      <c r="BE323" s="128"/>
      <c r="BF323" s="232"/>
      <c r="BG323" s="128"/>
      <c r="BH323" s="232"/>
      <c r="BI323" s="120"/>
      <c r="BJ323" s="232"/>
      <c r="BK323" s="120"/>
      <c r="BL323" s="232"/>
      <c r="BM323" s="120"/>
      <c r="BN323" s="232"/>
      <c r="BO323" s="120"/>
      <c r="BP323" s="232"/>
      <c r="BQ323" s="299"/>
      <c r="BR323" s="124"/>
      <c r="BS323" s="454"/>
      <c r="BT323" s="299"/>
      <c r="BU323" s="454"/>
      <c r="EA323" s="148">
        <f t="shared" si="23"/>
        <v>0</v>
      </c>
      <c r="EB323" s="148">
        <f t="shared" si="21"/>
        <v>0</v>
      </c>
      <c r="EC323" s="148">
        <f t="shared" si="22"/>
        <v>0</v>
      </c>
      <c r="ED323" s="167">
        <v>18</v>
      </c>
    </row>
    <row r="324" spans="2:134" x14ac:dyDescent="0.25">
      <c r="B324" s="101">
        <f>Samples!C302</f>
        <v>0</v>
      </c>
      <c r="C324" s="128"/>
      <c r="D324" s="120"/>
      <c r="E324" s="120"/>
      <c r="F324" s="120"/>
      <c r="G324" s="120"/>
      <c r="H324" s="120"/>
      <c r="I324" s="129"/>
      <c r="J324" s="121"/>
      <c r="K324" s="122"/>
      <c r="L324" s="122"/>
      <c r="M324" s="122"/>
      <c r="N324" s="136"/>
      <c r="O324" s="123"/>
      <c r="P324" s="123"/>
      <c r="Q324" s="142"/>
      <c r="R324" s="120"/>
      <c r="S324" s="120"/>
      <c r="T324" s="128"/>
      <c r="U324" s="129"/>
      <c r="V324" s="120"/>
      <c r="W324" s="120"/>
      <c r="X324" s="120"/>
      <c r="Y324" s="129"/>
      <c r="Z324" s="120"/>
      <c r="AA324" s="120"/>
      <c r="AB324" s="120"/>
      <c r="AC324" s="120"/>
      <c r="AD324" s="120"/>
      <c r="AE324" s="120"/>
      <c r="AF324" s="120"/>
      <c r="AG324" s="120"/>
      <c r="AH324" s="120"/>
      <c r="AI324" s="120"/>
      <c r="AJ324" s="120"/>
      <c r="AK324" s="120"/>
      <c r="AL324" s="120"/>
      <c r="AM324" s="120"/>
      <c r="AN324" s="120"/>
      <c r="AO324" s="120"/>
      <c r="AP324" s="120"/>
      <c r="AQ324" s="120"/>
      <c r="AR324" s="120"/>
      <c r="AS324" s="120"/>
      <c r="AT324" s="120"/>
      <c r="AU324" s="120"/>
      <c r="AV324" s="120"/>
      <c r="AW324" s="120"/>
      <c r="AX324" s="120"/>
      <c r="AY324" s="120"/>
      <c r="AZ324" s="120"/>
      <c r="BA324" s="120"/>
      <c r="BB324" s="120"/>
      <c r="BC324" s="120"/>
      <c r="BD324" s="120"/>
      <c r="BE324" s="128"/>
      <c r="BF324" s="232"/>
      <c r="BG324" s="128"/>
      <c r="BH324" s="232"/>
      <c r="BI324" s="120"/>
      <c r="BJ324" s="232"/>
      <c r="BK324" s="120"/>
      <c r="BL324" s="232"/>
      <c r="BM324" s="120"/>
      <c r="BN324" s="232"/>
      <c r="BO324" s="120"/>
      <c r="BP324" s="232"/>
      <c r="BQ324" s="299"/>
      <c r="BR324" s="124"/>
      <c r="BS324" s="454"/>
      <c r="BT324" s="299"/>
      <c r="BU324" s="454"/>
      <c r="EA324" s="148">
        <f t="shared" si="23"/>
        <v>0</v>
      </c>
      <c r="EB324" s="148">
        <f t="shared" si="21"/>
        <v>0</v>
      </c>
      <c r="EC324" s="148">
        <f t="shared" si="22"/>
        <v>0</v>
      </c>
      <c r="ED324" s="167">
        <v>19</v>
      </c>
    </row>
    <row r="325" spans="2:134" x14ac:dyDescent="0.25">
      <c r="B325" s="101">
        <f>Samples!C303</f>
        <v>0</v>
      </c>
      <c r="C325" s="128"/>
      <c r="D325" s="120"/>
      <c r="E325" s="120"/>
      <c r="F325" s="120"/>
      <c r="G325" s="120"/>
      <c r="H325" s="120"/>
      <c r="I325" s="129"/>
      <c r="J325" s="121"/>
      <c r="K325" s="122"/>
      <c r="L325" s="122"/>
      <c r="M325" s="122"/>
      <c r="N325" s="136"/>
      <c r="O325" s="123"/>
      <c r="P325" s="123"/>
      <c r="Q325" s="142"/>
      <c r="R325" s="120"/>
      <c r="S325" s="120"/>
      <c r="T325" s="128"/>
      <c r="U325" s="129"/>
      <c r="V325" s="120"/>
      <c r="W325" s="120"/>
      <c r="X325" s="120"/>
      <c r="Y325" s="129"/>
      <c r="Z325" s="120"/>
      <c r="AA325" s="120"/>
      <c r="AB325" s="120"/>
      <c r="AC325" s="120"/>
      <c r="AD325" s="120"/>
      <c r="AE325" s="120"/>
      <c r="AF325" s="120"/>
      <c r="AG325" s="120"/>
      <c r="AH325" s="120"/>
      <c r="AI325" s="120"/>
      <c r="AJ325" s="120"/>
      <c r="AK325" s="120"/>
      <c r="AL325" s="120"/>
      <c r="AM325" s="120"/>
      <c r="AN325" s="120"/>
      <c r="AO325" s="120"/>
      <c r="AP325" s="120"/>
      <c r="AQ325" s="120"/>
      <c r="AR325" s="120"/>
      <c r="AS325" s="120"/>
      <c r="AT325" s="120"/>
      <c r="AU325" s="120"/>
      <c r="AV325" s="120"/>
      <c r="AW325" s="120"/>
      <c r="AX325" s="120"/>
      <c r="AY325" s="120"/>
      <c r="AZ325" s="120"/>
      <c r="BA325" s="120"/>
      <c r="BB325" s="120"/>
      <c r="BC325" s="120"/>
      <c r="BD325" s="120"/>
      <c r="BE325" s="128"/>
      <c r="BF325" s="232"/>
      <c r="BG325" s="128"/>
      <c r="BH325" s="232"/>
      <c r="BI325" s="120"/>
      <c r="BJ325" s="232"/>
      <c r="BK325" s="120"/>
      <c r="BL325" s="232"/>
      <c r="BM325" s="120"/>
      <c r="BN325" s="232"/>
      <c r="BO325" s="120"/>
      <c r="BP325" s="232"/>
      <c r="BQ325" s="299"/>
      <c r="BR325" s="124"/>
      <c r="BS325" s="454"/>
      <c r="BT325" s="299"/>
      <c r="BU325" s="454"/>
      <c r="EA325" s="148">
        <f t="shared" si="23"/>
        <v>0</v>
      </c>
      <c r="EB325" s="148">
        <f t="shared" si="21"/>
        <v>0</v>
      </c>
      <c r="EC325" s="148">
        <f t="shared" si="22"/>
        <v>0</v>
      </c>
      <c r="ED325" s="167">
        <v>20</v>
      </c>
    </row>
    <row r="326" spans="2:134" x14ac:dyDescent="0.25">
      <c r="B326" s="101">
        <f>Samples!C304</f>
        <v>0</v>
      </c>
      <c r="C326" s="128"/>
      <c r="D326" s="120"/>
      <c r="E326" s="120"/>
      <c r="F326" s="120"/>
      <c r="G326" s="120"/>
      <c r="H326" s="120"/>
      <c r="I326" s="129"/>
      <c r="J326" s="121"/>
      <c r="K326" s="122"/>
      <c r="L326" s="122"/>
      <c r="M326" s="122"/>
      <c r="N326" s="136"/>
      <c r="O326" s="123"/>
      <c r="P326" s="123"/>
      <c r="Q326" s="142"/>
      <c r="R326" s="120"/>
      <c r="S326" s="120"/>
      <c r="T326" s="128"/>
      <c r="U326" s="129"/>
      <c r="V326" s="120"/>
      <c r="W326" s="120"/>
      <c r="X326" s="120"/>
      <c r="Y326" s="129"/>
      <c r="Z326" s="120"/>
      <c r="AA326" s="120"/>
      <c r="AB326" s="120"/>
      <c r="AC326" s="120"/>
      <c r="AD326" s="120"/>
      <c r="AE326" s="120"/>
      <c r="AF326" s="120"/>
      <c r="AG326" s="120"/>
      <c r="AH326" s="120"/>
      <c r="AI326" s="120"/>
      <c r="AJ326" s="120"/>
      <c r="AK326" s="120"/>
      <c r="AL326" s="120"/>
      <c r="AM326" s="120"/>
      <c r="AN326" s="120"/>
      <c r="AO326" s="120"/>
      <c r="AP326" s="120"/>
      <c r="AQ326" s="120"/>
      <c r="AR326" s="120"/>
      <c r="AS326" s="120"/>
      <c r="AT326" s="120"/>
      <c r="AU326" s="120"/>
      <c r="AV326" s="120"/>
      <c r="AW326" s="120"/>
      <c r="AX326" s="120"/>
      <c r="AY326" s="120"/>
      <c r="AZ326" s="120"/>
      <c r="BA326" s="120"/>
      <c r="BB326" s="120"/>
      <c r="BC326" s="120"/>
      <c r="BD326" s="120"/>
      <c r="BE326" s="128"/>
      <c r="BF326" s="232"/>
      <c r="BG326" s="128"/>
      <c r="BH326" s="232"/>
      <c r="BI326" s="120"/>
      <c r="BJ326" s="232"/>
      <c r="BK326" s="120"/>
      <c r="BL326" s="232"/>
      <c r="BM326" s="120"/>
      <c r="BN326" s="232"/>
      <c r="BO326" s="120"/>
      <c r="BP326" s="232"/>
      <c r="BQ326" s="299"/>
      <c r="BR326" s="124"/>
      <c r="BS326" s="454"/>
      <c r="BT326" s="299"/>
      <c r="BU326" s="454"/>
      <c r="CF326" s="160"/>
      <c r="CG326" s="160"/>
      <c r="EA326" s="148">
        <f t="shared" si="23"/>
        <v>0</v>
      </c>
      <c r="EB326" s="148">
        <f t="shared" si="21"/>
        <v>0</v>
      </c>
      <c r="EC326" s="148">
        <f t="shared" si="22"/>
        <v>0</v>
      </c>
      <c r="ED326" s="167">
        <v>21</v>
      </c>
    </row>
    <row r="327" spans="2:134" x14ac:dyDescent="0.25">
      <c r="B327" s="101">
        <f>Samples!C305</f>
        <v>0</v>
      </c>
      <c r="C327" s="128"/>
      <c r="D327" s="120"/>
      <c r="E327" s="120"/>
      <c r="F327" s="120"/>
      <c r="G327" s="120"/>
      <c r="H327" s="120"/>
      <c r="I327" s="129"/>
      <c r="J327" s="121"/>
      <c r="K327" s="122"/>
      <c r="L327" s="122"/>
      <c r="M327" s="122"/>
      <c r="N327" s="136"/>
      <c r="O327" s="123"/>
      <c r="P327" s="123"/>
      <c r="Q327" s="142"/>
      <c r="R327" s="120"/>
      <c r="S327" s="120"/>
      <c r="T327" s="128"/>
      <c r="U327" s="129"/>
      <c r="V327" s="120"/>
      <c r="W327" s="120"/>
      <c r="X327" s="120"/>
      <c r="Y327" s="129"/>
      <c r="Z327" s="120"/>
      <c r="AA327" s="120"/>
      <c r="AB327" s="120"/>
      <c r="AC327" s="120"/>
      <c r="AD327" s="120"/>
      <c r="AE327" s="120"/>
      <c r="AF327" s="120"/>
      <c r="AG327" s="120"/>
      <c r="AH327" s="120"/>
      <c r="AI327" s="120"/>
      <c r="AJ327" s="120"/>
      <c r="AK327" s="120"/>
      <c r="AL327" s="120"/>
      <c r="AM327" s="120"/>
      <c r="AN327" s="120"/>
      <c r="AO327" s="120"/>
      <c r="AP327" s="120"/>
      <c r="AQ327" s="120"/>
      <c r="AR327" s="120"/>
      <c r="AS327" s="120"/>
      <c r="AT327" s="120"/>
      <c r="AU327" s="120"/>
      <c r="AV327" s="120"/>
      <c r="AW327" s="120"/>
      <c r="AX327" s="120"/>
      <c r="AY327" s="120"/>
      <c r="AZ327" s="120"/>
      <c r="BA327" s="120"/>
      <c r="BB327" s="120"/>
      <c r="BC327" s="120"/>
      <c r="BD327" s="120"/>
      <c r="BE327" s="128"/>
      <c r="BF327" s="232"/>
      <c r="BG327" s="128"/>
      <c r="BH327" s="232"/>
      <c r="BI327" s="120"/>
      <c r="BJ327" s="232"/>
      <c r="BK327" s="120"/>
      <c r="BL327" s="232"/>
      <c r="BM327" s="120"/>
      <c r="BN327" s="232"/>
      <c r="BO327" s="120"/>
      <c r="BP327" s="232"/>
      <c r="BQ327" s="299"/>
      <c r="BR327" s="124"/>
      <c r="BS327" s="454"/>
      <c r="BT327" s="299"/>
      <c r="BU327" s="454"/>
      <c r="CF327" s="160"/>
      <c r="CG327" s="160"/>
      <c r="EA327" s="148">
        <f t="shared" si="23"/>
        <v>0</v>
      </c>
      <c r="EB327" s="148">
        <f t="shared" si="21"/>
        <v>0</v>
      </c>
      <c r="EC327" s="148">
        <f t="shared" si="22"/>
        <v>0</v>
      </c>
      <c r="ED327" s="167">
        <v>22</v>
      </c>
    </row>
    <row r="328" spans="2:134" x14ac:dyDescent="0.25">
      <c r="B328" s="101">
        <f>Samples!C306</f>
        <v>0</v>
      </c>
      <c r="C328" s="128"/>
      <c r="D328" s="120"/>
      <c r="E328" s="120"/>
      <c r="F328" s="120"/>
      <c r="G328" s="120"/>
      <c r="H328" s="120"/>
      <c r="I328" s="129"/>
      <c r="J328" s="121"/>
      <c r="K328" s="122"/>
      <c r="L328" s="122"/>
      <c r="M328" s="122"/>
      <c r="N328" s="136"/>
      <c r="O328" s="123"/>
      <c r="P328" s="123"/>
      <c r="Q328" s="142"/>
      <c r="R328" s="120"/>
      <c r="S328" s="120"/>
      <c r="T328" s="128"/>
      <c r="U328" s="129"/>
      <c r="V328" s="120"/>
      <c r="W328" s="120"/>
      <c r="X328" s="120"/>
      <c r="Y328" s="129"/>
      <c r="Z328" s="120"/>
      <c r="AA328" s="120"/>
      <c r="AB328" s="120"/>
      <c r="AC328" s="120"/>
      <c r="AD328" s="120"/>
      <c r="AE328" s="120"/>
      <c r="AF328" s="120"/>
      <c r="AG328" s="120"/>
      <c r="AH328" s="120"/>
      <c r="AI328" s="120"/>
      <c r="AJ328" s="120"/>
      <c r="AK328" s="120"/>
      <c r="AL328" s="120"/>
      <c r="AM328" s="120"/>
      <c r="AN328" s="120"/>
      <c r="AO328" s="120"/>
      <c r="AP328" s="120"/>
      <c r="AQ328" s="120"/>
      <c r="AR328" s="120"/>
      <c r="AS328" s="120"/>
      <c r="AT328" s="120"/>
      <c r="AU328" s="120"/>
      <c r="AV328" s="120"/>
      <c r="AW328" s="120"/>
      <c r="AX328" s="120"/>
      <c r="AY328" s="120"/>
      <c r="AZ328" s="120"/>
      <c r="BA328" s="120"/>
      <c r="BB328" s="120"/>
      <c r="BC328" s="120"/>
      <c r="BD328" s="120"/>
      <c r="BE328" s="128"/>
      <c r="BF328" s="232"/>
      <c r="BG328" s="128"/>
      <c r="BH328" s="232"/>
      <c r="BI328" s="120"/>
      <c r="BJ328" s="232"/>
      <c r="BK328" s="120"/>
      <c r="BL328" s="232"/>
      <c r="BM328" s="120"/>
      <c r="BN328" s="232"/>
      <c r="BO328" s="120"/>
      <c r="BP328" s="232"/>
      <c r="BQ328" s="299"/>
      <c r="BR328" s="124"/>
      <c r="BS328" s="454"/>
      <c r="BT328" s="299"/>
      <c r="BU328" s="454"/>
      <c r="CF328" s="160"/>
      <c r="CG328" s="160"/>
      <c r="EA328" s="148">
        <f t="shared" si="23"/>
        <v>0</v>
      </c>
      <c r="EB328" s="148">
        <f t="shared" si="21"/>
        <v>0</v>
      </c>
      <c r="EC328" s="148">
        <f t="shared" si="22"/>
        <v>0</v>
      </c>
      <c r="ED328" s="167">
        <v>23</v>
      </c>
    </row>
    <row r="329" spans="2:134" x14ac:dyDescent="0.25">
      <c r="B329" s="101">
        <f>Samples!C307</f>
        <v>0</v>
      </c>
      <c r="C329" s="128"/>
      <c r="D329" s="120"/>
      <c r="E329" s="120"/>
      <c r="F329" s="120"/>
      <c r="G329" s="120"/>
      <c r="H329" s="120"/>
      <c r="I329" s="129"/>
      <c r="J329" s="121"/>
      <c r="K329" s="122"/>
      <c r="L329" s="122"/>
      <c r="M329" s="122"/>
      <c r="N329" s="136"/>
      <c r="O329" s="123"/>
      <c r="P329" s="123"/>
      <c r="Q329" s="142"/>
      <c r="R329" s="120"/>
      <c r="S329" s="120"/>
      <c r="T329" s="128"/>
      <c r="U329" s="129"/>
      <c r="V329" s="120"/>
      <c r="W329" s="120"/>
      <c r="X329" s="120"/>
      <c r="Y329" s="129"/>
      <c r="Z329" s="120"/>
      <c r="AA329" s="120"/>
      <c r="AB329" s="120"/>
      <c r="AC329" s="120"/>
      <c r="AD329" s="120"/>
      <c r="AE329" s="120"/>
      <c r="AF329" s="120"/>
      <c r="AG329" s="120"/>
      <c r="AH329" s="120"/>
      <c r="AI329" s="120"/>
      <c r="AJ329" s="120"/>
      <c r="AK329" s="120"/>
      <c r="AL329" s="120"/>
      <c r="AM329" s="120"/>
      <c r="AN329" s="120"/>
      <c r="AO329" s="120"/>
      <c r="AP329" s="120"/>
      <c r="AQ329" s="120"/>
      <c r="AR329" s="120"/>
      <c r="AS329" s="120"/>
      <c r="AT329" s="120"/>
      <c r="AU329" s="120"/>
      <c r="AV329" s="120"/>
      <c r="AW329" s="120"/>
      <c r="AX329" s="120"/>
      <c r="AY329" s="120"/>
      <c r="AZ329" s="120"/>
      <c r="BA329" s="120"/>
      <c r="BB329" s="120"/>
      <c r="BC329" s="120"/>
      <c r="BD329" s="120"/>
      <c r="BE329" s="128"/>
      <c r="BF329" s="232"/>
      <c r="BG329" s="128"/>
      <c r="BH329" s="232"/>
      <c r="BI329" s="120"/>
      <c r="BJ329" s="232"/>
      <c r="BK329" s="120"/>
      <c r="BL329" s="232"/>
      <c r="BM329" s="120"/>
      <c r="BN329" s="232"/>
      <c r="BO329" s="120"/>
      <c r="BP329" s="232"/>
      <c r="BQ329" s="299"/>
      <c r="BR329" s="124"/>
      <c r="BS329" s="454"/>
      <c r="BT329" s="299"/>
      <c r="BU329" s="454"/>
      <c r="CF329" s="160"/>
      <c r="CG329" s="160"/>
      <c r="EA329" s="148">
        <f t="shared" si="23"/>
        <v>0</v>
      </c>
      <c r="EB329" s="148">
        <f t="shared" si="21"/>
        <v>0</v>
      </c>
      <c r="EC329" s="148">
        <f t="shared" si="22"/>
        <v>0</v>
      </c>
      <c r="ED329" s="167">
        <v>24</v>
      </c>
    </row>
    <row r="330" spans="2:134" x14ac:dyDescent="0.25">
      <c r="B330" s="101">
        <f>Samples!C308</f>
        <v>0</v>
      </c>
      <c r="C330" s="128"/>
      <c r="D330" s="120"/>
      <c r="E330" s="120"/>
      <c r="F330" s="120"/>
      <c r="G330" s="120"/>
      <c r="H330" s="120"/>
      <c r="I330" s="129"/>
      <c r="J330" s="121"/>
      <c r="K330" s="122"/>
      <c r="L330" s="122"/>
      <c r="M330" s="122"/>
      <c r="N330" s="136"/>
      <c r="O330" s="123"/>
      <c r="P330" s="123"/>
      <c r="Q330" s="142"/>
      <c r="R330" s="120"/>
      <c r="S330" s="120"/>
      <c r="T330" s="128"/>
      <c r="U330" s="129"/>
      <c r="V330" s="120"/>
      <c r="W330" s="120"/>
      <c r="X330" s="120"/>
      <c r="Y330" s="129"/>
      <c r="Z330" s="120"/>
      <c r="AA330" s="120"/>
      <c r="AB330" s="120"/>
      <c r="AC330" s="120"/>
      <c r="AD330" s="120"/>
      <c r="AE330" s="120"/>
      <c r="AF330" s="120"/>
      <c r="AG330" s="120"/>
      <c r="AH330" s="120"/>
      <c r="AI330" s="120"/>
      <c r="AJ330" s="120"/>
      <c r="AK330" s="120"/>
      <c r="AL330" s="120"/>
      <c r="AM330" s="120"/>
      <c r="AN330" s="120"/>
      <c r="AO330" s="120"/>
      <c r="AP330" s="120"/>
      <c r="AQ330" s="120"/>
      <c r="AR330" s="120"/>
      <c r="AS330" s="120"/>
      <c r="AT330" s="120"/>
      <c r="AU330" s="120"/>
      <c r="AV330" s="120"/>
      <c r="AW330" s="120"/>
      <c r="AX330" s="120"/>
      <c r="AY330" s="120"/>
      <c r="AZ330" s="120"/>
      <c r="BA330" s="120"/>
      <c r="BB330" s="120"/>
      <c r="BC330" s="120"/>
      <c r="BD330" s="120"/>
      <c r="BE330" s="128"/>
      <c r="BF330" s="232"/>
      <c r="BG330" s="128"/>
      <c r="BH330" s="232"/>
      <c r="BI330" s="120"/>
      <c r="BJ330" s="232"/>
      <c r="BK330" s="120"/>
      <c r="BL330" s="232"/>
      <c r="BM330" s="120"/>
      <c r="BN330" s="232"/>
      <c r="BO330" s="120"/>
      <c r="BP330" s="232"/>
      <c r="BQ330" s="299"/>
      <c r="BR330" s="124"/>
      <c r="BS330" s="454"/>
      <c r="BT330" s="299"/>
      <c r="BU330" s="454"/>
      <c r="CF330" s="160"/>
      <c r="CG330" s="160"/>
      <c r="EA330" s="148">
        <f t="shared" si="23"/>
        <v>0</v>
      </c>
      <c r="EB330" s="148">
        <f t="shared" si="21"/>
        <v>0</v>
      </c>
      <c r="EC330" s="148">
        <f t="shared" si="22"/>
        <v>0</v>
      </c>
      <c r="ED330" s="167">
        <v>25</v>
      </c>
    </row>
    <row r="331" spans="2:134" x14ac:dyDescent="0.25">
      <c r="B331" s="101">
        <f>Samples!C309</f>
        <v>0</v>
      </c>
      <c r="C331" s="128"/>
      <c r="D331" s="120"/>
      <c r="E331" s="120"/>
      <c r="F331" s="120"/>
      <c r="G331" s="120"/>
      <c r="H331" s="120"/>
      <c r="I331" s="129"/>
      <c r="J331" s="121"/>
      <c r="K331" s="122"/>
      <c r="L331" s="122"/>
      <c r="M331" s="122"/>
      <c r="N331" s="136"/>
      <c r="O331" s="123"/>
      <c r="P331" s="123"/>
      <c r="Q331" s="142"/>
      <c r="R331" s="120"/>
      <c r="S331" s="120"/>
      <c r="T331" s="128"/>
      <c r="U331" s="129"/>
      <c r="V331" s="120"/>
      <c r="W331" s="120"/>
      <c r="X331" s="120"/>
      <c r="Y331" s="129"/>
      <c r="Z331" s="120"/>
      <c r="AA331" s="120"/>
      <c r="AB331" s="120"/>
      <c r="AC331" s="120"/>
      <c r="AD331" s="120"/>
      <c r="AE331" s="120"/>
      <c r="AF331" s="120"/>
      <c r="AG331" s="120"/>
      <c r="AH331" s="120"/>
      <c r="AI331" s="120"/>
      <c r="AJ331" s="120"/>
      <c r="AK331" s="120"/>
      <c r="AL331" s="120"/>
      <c r="AM331" s="120"/>
      <c r="AN331" s="120"/>
      <c r="AO331" s="120"/>
      <c r="AP331" s="120"/>
      <c r="AQ331" s="120"/>
      <c r="AR331" s="120"/>
      <c r="AS331" s="120"/>
      <c r="AT331" s="120"/>
      <c r="AU331" s="120"/>
      <c r="AV331" s="120"/>
      <c r="AW331" s="120"/>
      <c r="AX331" s="120"/>
      <c r="AY331" s="120"/>
      <c r="AZ331" s="120"/>
      <c r="BA331" s="120"/>
      <c r="BB331" s="120"/>
      <c r="BC331" s="120"/>
      <c r="BD331" s="120"/>
      <c r="BE331" s="128"/>
      <c r="BF331" s="232"/>
      <c r="BG331" s="128"/>
      <c r="BH331" s="232"/>
      <c r="BI331" s="120"/>
      <c r="BJ331" s="232"/>
      <c r="BK331" s="120"/>
      <c r="BL331" s="232"/>
      <c r="BM331" s="120"/>
      <c r="BN331" s="232"/>
      <c r="BO331" s="120"/>
      <c r="BP331" s="232"/>
      <c r="BQ331" s="299"/>
      <c r="BR331" s="124"/>
      <c r="BS331" s="454"/>
      <c r="BT331" s="299"/>
      <c r="BU331" s="454"/>
      <c r="CF331" s="160"/>
      <c r="CG331" s="160"/>
      <c r="EA331" s="148">
        <f t="shared" si="23"/>
        <v>0</v>
      </c>
      <c r="EB331" s="148">
        <f t="shared" si="21"/>
        <v>0</v>
      </c>
      <c r="EC331" s="148">
        <f t="shared" si="22"/>
        <v>0</v>
      </c>
      <c r="ED331" s="167">
        <v>26</v>
      </c>
    </row>
    <row r="332" spans="2:134" x14ac:dyDescent="0.25">
      <c r="B332" s="101">
        <f>Samples!C310</f>
        <v>0</v>
      </c>
      <c r="C332" s="128"/>
      <c r="D332" s="120"/>
      <c r="E332" s="120"/>
      <c r="F332" s="120"/>
      <c r="G332" s="120"/>
      <c r="H332" s="120"/>
      <c r="I332" s="129"/>
      <c r="J332" s="121"/>
      <c r="K332" s="122"/>
      <c r="L332" s="122"/>
      <c r="M332" s="122"/>
      <c r="N332" s="136"/>
      <c r="O332" s="123"/>
      <c r="P332" s="123"/>
      <c r="Q332" s="142"/>
      <c r="R332" s="120"/>
      <c r="S332" s="120"/>
      <c r="T332" s="128"/>
      <c r="U332" s="129"/>
      <c r="V332" s="120"/>
      <c r="W332" s="120"/>
      <c r="X332" s="120"/>
      <c r="Y332" s="129"/>
      <c r="Z332" s="120"/>
      <c r="AA332" s="120"/>
      <c r="AB332" s="120"/>
      <c r="AC332" s="120"/>
      <c r="AD332" s="120"/>
      <c r="AE332" s="120"/>
      <c r="AF332" s="120"/>
      <c r="AG332" s="120"/>
      <c r="AH332" s="120"/>
      <c r="AI332" s="120"/>
      <c r="AJ332" s="120"/>
      <c r="AK332" s="120"/>
      <c r="AL332" s="120"/>
      <c r="AM332" s="120"/>
      <c r="AN332" s="120"/>
      <c r="AO332" s="120"/>
      <c r="AP332" s="120"/>
      <c r="AQ332" s="120"/>
      <c r="AR332" s="120"/>
      <c r="AS332" s="120"/>
      <c r="AT332" s="120"/>
      <c r="AU332" s="120"/>
      <c r="AV332" s="120"/>
      <c r="AW332" s="120"/>
      <c r="AX332" s="120"/>
      <c r="AY332" s="120"/>
      <c r="AZ332" s="120"/>
      <c r="BA332" s="120"/>
      <c r="BB332" s="120"/>
      <c r="BC332" s="120"/>
      <c r="BD332" s="120"/>
      <c r="BE332" s="128"/>
      <c r="BF332" s="232"/>
      <c r="BG332" s="128"/>
      <c r="BH332" s="232"/>
      <c r="BI332" s="120"/>
      <c r="BJ332" s="232"/>
      <c r="BK332" s="120"/>
      <c r="BL332" s="232"/>
      <c r="BM332" s="120"/>
      <c r="BN332" s="232"/>
      <c r="BO332" s="120"/>
      <c r="BP332" s="232"/>
      <c r="BQ332" s="299"/>
      <c r="BR332" s="124"/>
      <c r="BS332" s="454"/>
      <c r="BT332" s="299"/>
      <c r="BU332" s="454"/>
      <c r="CF332" s="160"/>
      <c r="CG332" s="160"/>
      <c r="EA332" s="148">
        <f t="shared" si="23"/>
        <v>0</v>
      </c>
      <c r="EB332" s="148">
        <f t="shared" si="21"/>
        <v>0</v>
      </c>
      <c r="EC332" s="148">
        <f t="shared" si="22"/>
        <v>0</v>
      </c>
      <c r="ED332" s="167">
        <v>27</v>
      </c>
    </row>
    <row r="333" spans="2:134" x14ac:dyDescent="0.25">
      <c r="B333" s="101">
        <f>Samples!C311</f>
        <v>0</v>
      </c>
      <c r="C333" s="128"/>
      <c r="D333" s="120"/>
      <c r="E333" s="120"/>
      <c r="F333" s="120"/>
      <c r="G333" s="120"/>
      <c r="H333" s="120"/>
      <c r="I333" s="129"/>
      <c r="J333" s="121"/>
      <c r="K333" s="122"/>
      <c r="L333" s="122"/>
      <c r="M333" s="122"/>
      <c r="N333" s="136"/>
      <c r="O333" s="123"/>
      <c r="P333" s="123"/>
      <c r="Q333" s="142"/>
      <c r="R333" s="120"/>
      <c r="S333" s="120"/>
      <c r="T333" s="128"/>
      <c r="U333" s="129"/>
      <c r="V333" s="120"/>
      <c r="W333" s="120"/>
      <c r="X333" s="120"/>
      <c r="Y333" s="129"/>
      <c r="Z333" s="120"/>
      <c r="AA333" s="120"/>
      <c r="AB333" s="120"/>
      <c r="AC333" s="120"/>
      <c r="AD333" s="120"/>
      <c r="AE333" s="120"/>
      <c r="AF333" s="120"/>
      <c r="AG333" s="120"/>
      <c r="AH333" s="120"/>
      <c r="AI333" s="120"/>
      <c r="AJ333" s="120"/>
      <c r="AK333" s="120"/>
      <c r="AL333" s="120"/>
      <c r="AM333" s="120"/>
      <c r="AN333" s="120"/>
      <c r="AO333" s="120"/>
      <c r="AP333" s="120"/>
      <c r="AQ333" s="120"/>
      <c r="AR333" s="120"/>
      <c r="AS333" s="120"/>
      <c r="AT333" s="120"/>
      <c r="AU333" s="120"/>
      <c r="AV333" s="120"/>
      <c r="AW333" s="120"/>
      <c r="AX333" s="120"/>
      <c r="AY333" s="120"/>
      <c r="AZ333" s="120"/>
      <c r="BA333" s="120"/>
      <c r="BB333" s="120"/>
      <c r="BC333" s="120"/>
      <c r="BD333" s="120"/>
      <c r="BE333" s="128"/>
      <c r="BF333" s="232"/>
      <c r="BG333" s="128"/>
      <c r="BH333" s="232"/>
      <c r="BI333" s="120"/>
      <c r="BJ333" s="232"/>
      <c r="BK333" s="120"/>
      <c r="BL333" s="232"/>
      <c r="BM333" s="120"/>
      <c r="BN333" s="232"/>
      <c r="BO333" s="120"/>
      <c r="BP333" s="232"/>
      <c r="BQ333" s="299"/>
      <c r="BR333" s="124"/>
      <c r="BS333" s="454"/>
      <c r="BT333" s="299"/>
      <c r="BU333" s="454"/>
      <c r="CF333" s="160"/>
      <c r="CG333" s="160"/>
      <c r="EA333" s="148">
        <f t="shared" si="23"/>
        <v>0</v>
      </c>
      <c r="EB333" s="148">
        <f t="shared" si="21"/>
        <v>0</v>
      </c>
      <c r="EC333" s="148">
        <f t="shared" si="22"/>
        <v>0</v>
      </c>
      <c r="ED333" s="167">
        <v>28</v>
      </c>
    </row>
    <row r="334" spans="2:134" x14ac:dyDescent="0.25">
      <c r="B334" s="101">
        <f>Samples!C312</f>
        <v>0</v>
      </c>
      <c r="C334" s="128"/>
      <c r="D334" s="120"/>
      <c r="E334" s="120"/>
      <c r="F334" s="120"/>
      <c r="G334" s="120"/>
      <c r="H334" s="120"/>
      <c r="I334" s="129"/>
      <c r="J334" s="121"/>
      <c r="K334" s="122"/>
      <c r="L334" s="122"/>
      <c r="M334" s="122"/>
      <c r="N334" s="136"/>
      <c r="O334" s="123"/>
      <c r="P334" s="123"/>
      <c r="Q334" s="142"/>
      <c r="R334" s="120"/>
      <c r="S334" s="120"/>
      <c r="T334" s="128"/>
      <c r="U334" s="129"/>
      <c r="V334" s="120"/>
      <c r="W334" s="120"/>
      <c r="X334" s="120"/>
      <c r="Y334" s="129"/>
      <c r="Z334" s="120"/>
      <c r="AA334" s="120"/>
      <c r="AB334" s="120"/>
      <c r="AC334" s="120"/>
      <c r="AD334" s="120"/>
      <c r="AE334" s="120"/>
      <c r="AF334" s="120"/>
      <c r="AG334" s="120"/>
      <c r="AH334" s="120"/>
      <c r="AI334" s="120"/>
      <c r="AJ334" s="120"/>
      <c r="AK334" s="120"/>
      <c r="AL334" s="120"/>
      <c r="AM334" s="120"/>
      <c r="AN334" s="120"/>
      <c r="AO334" s="120"/>
      <c r="AP334" s="120"/>
      <c r="AQ334" s="120"/>
      <c r="AR334" s="120"/>
      <c r="AS334" s="120"/>
      <c r="AT334" s="120"/>
      <c r="AU334" s="120"/>
      <c r="AV334" s="120"/>
      <c r="AW334" s="120"/>
      <c r="AX334" s="120"/>
      <c r="AY334" s="120"/>
      <c r="AZ334" s="120"/>
      <c r="BA334" s="120"/>
      <c r="BB334" s="120"/>
      <c r="BC334" s="120"/>
      <c r="BD334" s="120"/>
      <c r="BE334" s="128"/>
      <c r="BF334" s="232"/>
      <c r="BG334" s="128"/>
      <c r="BH334" s="232"/>
      <c r="BI334" s="120"/>
      <c r="BJ334" s="232"/>
      <c r="BK334" s="120"/>
      <c r="BL334" s="232"/>
      <c r="BM334" s="120"/>
      <c r="BN334" s="232"/>
      <c r="BO334" s="120"/>
      <c r="BP334" s="232"/>
      <c r="BQ334" s="299"/>
      <c r="BR334" s="124"/>
      <c r="BS334" s="454"/>
      <c r="BT334" s="299"/>
      <c r="BU334" s="454"/>
      <c r="CF334" s="160"/>
      <c r="CG334" s="160"/>
      <c r="EA334" s="148">
        <f t="shared" si="23"/>
        <v>0</v>
      </c>
      <c r="EB334" s="148">
        <f t="shared" si="21"/>
        <v>0</v>
      </c>
      <c r="EC334" s="148">
        <f t="shared" si="22"/>
        <v>0</v>
      </c>
      <c r="ED334" s="167">
        <v>29</v>
      </c>
    </row>
    <row r="335" spans="2:134" x14ac:dyDescent="0.25">
      <c r="B335" s="101">
        <f>Samples!C313</f>
        <v>0</v>
      </c>
      <c r="C335" s="128"/>
      <c r="D335" s="120"/>
      <c r="E335" s="120"/>
      <c r="F335" s="120"/>
      <c r="G335" s="120"/>
      <c r="H335" s="120"/>
      <c r="I335" s="129"/>
      <c r="J335" s="121"/>
      <c r="K335" s="122"/>
      <c r="L335" s="122"/>
      <c r="M335" s="122"/>
      <c r="N335" s="136"/>
      <c r="O335" s="123"/>
      <c r="P335" s="123"/>
      <c r="Q335" s="142"/>
      <c r="R335" s="120"/>
      <c r="S335" s="120"/>
      <c r="T335" s="128"/>
      <c r="U335" s="129"/>
      <c r="V335" s="120"/>
      <c r="W335" s="120"/>
      <c r="X335" s="120"/>
      <c r="Y335" s="129"/>
      <c r="Z335" s="120"/>
      <c r="AA335" s="120"/>
      <c r="AB335" s="120"/>
      <c r="AC335" s="120"/>
      <c r="AD335" s="120"/>
      <c r="AE335" s="120"/>
      <c r="AF335" s="120"/>
      <c r="AG335" s="120"/>
      <c r="AH335" s="120"/>
      <c r="AI335" s="120"/>
      <c r="AJ335" s="120"/>
      <c r="AK335" s="120"/>
      <c r="AL335" s="120"/>
      <c r="AM335" s="120"/>
      <c r="AN335" s="120"/>
      <c r="AO335" s="120"/>
      <c r="AP335" s="120"/>
      <c r="AQ335" s="120"/>
      <c r="AR335" s="120"/>
      <c r="AS335" s="120"/>
      <c r="AT335" s="120"/>
      <c r="AU335" s="120"/>
      <c r="AV335" s="120"/>
      <c r="AW335" s="120"/>
      <c r="AX335" s="120"/>
      <c r="AY335" s="120"/>
      <c r="AZ335" s="120"/>
      <c r="BA335" s="120"/>
      <c r="BB335" s="120"/>
      <c r="BC335" s="120"/>
      <c r="BD335" s="120"/>
      <c r="BE335" s="128"/>
      <c r="BF335" s="232"/>
      <c r="BG335" s="128"/>
      <c r="BH335" s="232"/>
      <c r="BI335" s="120"/>
      <c r="BJ335" s="232"/>
      <c r="BK335" s="120"/>
      <c r="BL335" s="232"/>
      <c r="BM335" s="120"/>
      <c r="BN335" s="232"/>
      <c r="BO335" s="120"/>
      <c r="BP335" s="232"/>
      <c r="BQ335" s="299"/>
      <c r="BR335" s="124"/>
      <c r="BS335" s="454"/>
      <c r="BT335" s="299"/>
      <c r="BU335" s="454"/>
      <c r="CF335" s="160"/>
      <c r="CG335" s="160"/>
      <c r="EA335" s="148">
        <f t="shared" si="23"/>
        <v>0</v>
      </c>
      <c r="EB335" s="148">
        <f t="shared" si="21"/>
        <v>0</v>
      </c>
      <c r="EC335" s="148">
        <f t="shared" si="22"/>
        <v>0</v>
      </c>
      <c r="ED335" s="167">
        <v>30</v>
      </c>
    </row>
    <row r="336" spans="2:134" x14ac:dyDescent="0.25">
      <c r="B336" s="101">
        <f>Samples!C314</f>
        <v>0</v>
      </c>
      <c r="C336" s="128"/>
      <c r="D336" s="120"/>
      <c r="E336" s="120"/>
      <c r="F336" s="120"/>
      <c r="G336" s="120"/>
      <c r="H336" s="120"/>
      <c r="I336" s="129"/>
      <c r="J336" s="121"/>
      <c r="K336" s="122"/>
      <c r="L336" s="122"/>
      <c r="M336" s="122"/>
      <c r="N336" s="136"/>
      <c r="O336" s="123"/>
      <c r="P336" s="123"/>
      <c r="Q336" s="142"/>
      <c r="R336" s="120"/>
      <c r="S336" s="120"/>
      <c r="T336" s="128"/>
      <c r="U336" s="129"/>
      <c r="V336" s="120"/>
      <c r="W336" s="120"/>
      <c r="X336" s="120"/>
      <c r="Y336" s="129"/>
      <c r="Z336" s="120"/>
      <c r="AA336" s="120"/>
      <c r="AB336" s="120"/>
      <c r="AC336" s="120"/>
      <c r="AD336" s="120"/>
      <c r="AE336" s="120"/>
      <c r="AF336" s="120"/>
      <c r="AG336" s="120"/>
      <c r="AH336" s="120"/>
      <c r="AI336" s="120"/>
      <c r="AJ336" s="120"/>
      <c r="AK336" s="120"/>
      <c r="AL336" s="120"/>
      <c r="AM336" s="120"/>
      <c r="AN336" s="120"/>
      <c r="AO336" s="120"/>
      <c r="AP336" s="120"/>
      <c r="AQ336" s="120"/>
      <c r="AR336" s="120"/>
      <c r="AS336" s="120"/>
      <c r="AT336" s="120"/>
      <c r="AU336" s="120"/>
      <c r="AV336" s="120"/>
      <c r="AW336" s="120"/>
      <c r="AX336" s="120"/>
      <c r="AY336" s="120"/>
      <c r="AZ336" s="120"/>
      <c r="BA336" s="120"/>
      <c r="BB336" s="120"/>
      <c r="BC336" s="120"/>
      <c r="BD336" s="120"/>
      <c r="BE336" s="128"/>
      <c r="BF336" s="232"/>
      <c r="BG336" s="128"/>
      <c r="BH336" s="232"/>
      <c r="BI336" s="120"/>
      <c r="BJ336" s="232"/>
      <c r="BK336" s="120"/>
      <c r="BL336" s="232"/>
      <c r="BM336" s="120"/>
      <c r="BN336" s="232"/>
      <c r="BO336" s="120"/>
      <c r="BP336" s="232"/>
      <c r="BQ336" s="299"/>
      <c r="BR336" s="124"/>
      <c r="BS336" s="454"/>
      <c r="BT336" s="299"/>
      <c r="BU336" s="454"/>
      <c r="CF336" s="160"/>
      <c r="CG336" s="160"/>
      <c r="EA336" s="148">
        <f t="shared" si="23"/>
        <v>0</v>
      </c>
      <c r="EB336" s="148">
        <f t="shared" si="21"/>
        <v>0</v>
      </c>
      <c r="EC336" s="148">
        <f t="shared" si="22"/>
        <v>0</v>
      </c>
      <c r="ED336" s="167">
        <v>31</v>
      </c>
    </row>
    <row r="337" spans="2:134" x14ac:dyDescent="0.25">
      <c r="B337" s="101">
        <f>Samples!C315</f>
        <v>0</v>
      </c>
      <c r="C337" s="128"/>
      <c r="D337" s="120"/>
      <c r="E337" s="120"/>
      <c r="F337" s="120"/>
      <c r="G337" s="120"/>
      <c r="H337" s="120"/>
      <c r="I337" s="129"/>
      <c r="J337" s="121"/>
      <c r="K337" s="122"/>
      <c r="L337" s="122"/>
      <c r="M337" s="122"/>
      <c r="N337" s="136"/>
      <c r="O337" s="123"/>
      <c r="P337" s="123"/>
      <c r="Q337" s="142"/>
      <c r="R337" s="120"/>
      <c r="S337" s="120"/>
      <c r="T337" s="128"/>
      <c r="U337" s="129"/>
      <c r="V337" s="120"/>
      <c r="W337" s="120"/>
      <c r="X337" s="120"/>
      <c r="Y337" s="129"/>
      <c r="Z337" s="120"/>
      <c r="AA337" s="120"/>
      <c r="AB337" s="120"/>
      <c r="AC337" s="120"/>
      <c r="AD337" s="120"/>
      <c r="AE337" s="120"/>
      <c r="AF337" s="120"/>
      <c r="AG337" s="120"/>
      <c r="AH337" s="120"/>
      <c r="AI337" s="120"/>
      <c r="AJ337" s="120"/>
      <c r="AK337" s="120"/>
      <c r="AL337" s="120"/>
      <c r="AM337" s="120"/>
      <c r="AN337" s="120"/>
      <c r="AO337" s="120"/>
      <c r="AP337" s="120"/>
      <c r="AQ337" s="120"/>
      <c r="AR337" s="120"/>
      <c r="AS337" s="120"/>
      <c r="AT337" s="120"/>
      <c r="AU337" s="120"/>
      <c r="AV337" s="120"/>
      <c r="AW337" s="120"/>
      <c r="AX337" s="120"/>
      <c r="AY337" s="120"/>
      <c r="AZ337" s="120"/>
      <c r="BA337" s="120"/>
      <c r="BB337" s="120"/>
      <c r="BC337" s="120"/>
      <c r="BD337" s="120"/>
      <c r="BE337" s="128"/>
      <c r="BF337" s="232"/>
      <c r="BG337" s="128"/>
      <c r="BH337" s="232"/>
      <c r="BI337" s="120"/>
      <c r="BJ337" s="232"/>
      <c r="BK337" s="120"/>
      <c r="BL337" s="232"/>
      <c r="BM337" s="120"/>
      <c r="BN337" s="232"/>
      <c r="BO337" s="120"/>
      <c r="BP337" s="232"/>
      <c r="BQ337" s="299"/>
      <c r="BR337" s="124"/>
      <c r="BS337" s="454"/>
      <c r="BT337" s="299"/>
      <c r="BU337" s="454"/>
      <c r="CF337" s="160"/>
      <c r="CG337" s="160"/>
      <c r="EA337" s="148">
        <f t="shared" si="23"/>
        <v>0</v>
      </c>
      <c r="EB337" s="148">
        <f t="shared" si="21"/>
        <v>0</v>
      </c>
      <c r="EC337" s="148">
        <f t="shared" si="22"/>
        <v>0</v>
      </c>
      <c r="ED337" s="167">
        <v>32</v>
      </c>
    </row>
    <row r="338" spans="2:134" x14ac:dyDescent="0.25">
      <c r="B338" s="101">
        <f>Samples!C316</f>
        <v>0</v>
      </c>
      <c r="C338" s="128"/>
      <c r="D338" s="120"/>
      <c r="E338" s="120"/>
      <c r="F338" s="120"/>
      <c r="G338" s="120"/>
      <c r="H338" s="120"/>
      <c r="I338" s="129"/>
      <c r="J338" s="121"/>
      <c r="K338" s="122"/>
      <c r="L338" s="122"/>
      <c r="M338" s="122"/>
      <c r="N338" s="136"/>
      <c r="O338" s="123"/>
      <c r="P338" s="123"/>
      <c r="Q338" s="142"/>
      <c r="R338" s="120"/>
      <c r="S338" s="120"/>
      <c r="T338" s="128"/>
      <c r="U338" s="129"/>
      <c r="V338" s="120"/>
      <c r="W338" s="120"/>
      <c r="X338" s="120"/>
      <c r="Y338" s="129"/>
      <c r="Z338" s="120"/>
      <c r="AA338" s="120"/>
      <c r="AB338" s="120"/>
      <c r="AC338" s="120"/>
      <c r="AD338" s="120"/>
      <c r="AE338" s="120"/>
      <c r="AF338" s="120"/>
      <c r="AG338" s="120"/>
      <c r="AH338" s="120"/>
      <c r="AI338" s="120"/>
      <c r="AJ338" s="120"/>
      <c r="AK338" s="120"/>
      <c r="AL338" s="120"/>
      <c r="AM338" s="120"/>
      <c r="AN338" s="120"/>
      <c r="AO338" s="120"/>
      <c r="AP338" s="120"/>
      <c r="AQ338" s="120"/>
      <c r="AR338" s="120"/>
      <c r="AS338" s="120"/>
      <c r="AT338" s="120"/>
      <c r="AU338" s="120"/>
      <c r="AV338" s="120"/>
      <c r="AW338" s="120"/>
      <c r="AX338" s="120"/>
      <c r="AY338" s="120"/>
      <c r="AZ338" s="120"/>
      <c r="BA338" s="120"/>
      <c r="BB338" s="120"/>
      <c r="BC338" s="120"/>
      <c r="BD338" s="120"/>
      <c r="BE338" s="128"/>
      <c r="BF338" s="232"/>
      <c r="BG338" s="128"/>
      <c r="BH338" s="232"/>
      <c r="BI338" s="120"/>
      <c r="BJ338" s="232"/>
      <c r="BK338" s="120"/>
      <c r="BL338" s="232"/>
      <c r="BM338" s="120"/>
      <c r="BN338" s="232"/>
      <c r="BO338" s="120"/>
      <c r="BP338" s="232"/>
      <c r="BQ338" s="299"/>
      <c r="BR338" s="124"/>
      <c r="BS338" s="454"/>
      <c r="BT338" s="299"/>
      <c r="BU338" s="454"/>
      <c r="CF338" s="160"/>
      <c r="CG338" s="160"/>
      <c r="EA338" s="148">
        <f t="shared" si="23"/>
        <v>0</v>
      </c>
      <c r="EB338" s="148">
        <f t="shared" ref="EB338:EB369" si="24">IFERROR(_xlfn.STDEV.S(EE338:ABD338)/SQRT(insCount),0)</f>
        <v>0</v>
      </c>
      <c r="EC338" s="148">
        <f t="shared" ref="EC338:EC369" si="25">IFERROR(SUM(EE338:ABD338)/insCount,0)</f>
        <v>0</v>
      </c>
      <c r="ED338" s="167">
        <v>33</v>
      </c>
    </row>
    <row r="339" spans="2:134" x14ac:dyDescent="0.25">
      <c r="B339" s="101">
        <f>Samples!C317</f>
        <v>0</v>
      </c>
      <c r="C339" s="128"/>
      <c r="D339" s="120"/>
      <c r="E339" s="120"/>
      <c r="F339" s="120"/>
      <c r="G339" s="120"/>
      <c r="H339" s="120"/>
      <c r="I339" s="129"/>
      <c r="J339" s="121"/>
      <c r="K339" s="122"/>
      <c r="L339" s="122"/>
      <c r="M339" s="122"/>
      <c r="N339" s="136"/>
      <c r="O339" s="123"/>
      <c r="P339" s="123"/>
      <c r="Q339" s="142"/>
      <c r="R339" s="120"/>
      <c r="S339" s="120"/>
      <c r="T339" s="128"/>
      <c r="U339" s="129"/>
      <c r="V339" s="120"/>
      <c r="W339" s="120"/>
      <c r="X339" s="120"/>
      <c r="Y339" s="129"/>
      <c r="Z339" s="120"/>
      <c r="AA339" s="120"/>
      <c r="AB339" s="120"/>
      <c r="AC339" s="120"/>
      <c r="AD339" s="120"/>
      <c r="AE339" s="120"/>
      <c r="AF339" s="120"/>
      <c r="AG339" s="120"/>
      <c r="AH339" s="120"/>
      <c r="AI339" s="120"/>
      <c r="AJ339" s="120"/>
      <c r="AK339" s="120"/>
      <c r="AL339" s="120"/>
      <c r="AM339" s="120"/>
      <c r="AN339" s="120"/>
      <c r="AO339" s="120"/>
      <c r="AP339" s="120"/>
      <c r="AQ339" s="120"/>
      <c r="AR339" s="120"/>
      <c r="AS339" s="120"/>
      <c r="AT339" s="120"/>
      <c r="AU339" s="120"/>
      <c r="AV339" s="120"/>
      <c r="AW339" s="120"/>
      <c r="AX339" s="120"/>
      <c r="AY339" s="120"/>
      <c r="AZ339" s="120"/>
      <c r="BA339" s="120"/>
      <c r="BB339" s="120"/>
      <c r="BC339" s="120"/>
      <c r="BD339" s="120"/>
      <c r="BE339" s="128"/>
      <c r="BF339" s="232"/>
      <c r="BG339" s="128"/>
      <c r="BH339" s="232"/>
      <c r="BI339" s="120"/>
      <c r="BJ339" s="232"/>
      <c r="BK339" s="120"/>
      <c r="BL339" s="232"/>
      <c r="BM339" s="120"/>
      <c r="BN339" s="232"/>
      <c r="BO339" s="120"/>
      <c r="BP339" s="232"/>
      <c r="BQ339" s="299"/>
      <c r="BR339" s="124"/>
      <c r="BS339" s="454"/>
      <c r="BT339" s="299"/>
      <c r="BU339" s="454"/>
      <c r="CF339" s="160"/>
      <c r="CG339" s="160"/>
      <c r="EA339" s="148">
        <f t="shared" si="23"/>
        <v>0</v>
      </c>
      <c r="EB339" s="148">
        <f t="shared" si="24"/>
        <v>0</v>
      </c>
      <c r="EC339" s="148">
        <f t="shared" si="25"/>
        <v>0</v>
      </c>
      <c r="ED339" s="167">
        <v>34</v>
      </c>
    </row>
    <row r="340" spans="2:134" x14ac:dyDescent="0.25">
      <c r="B340" s="101">
        <f>Samples!C318</f>
        <v>0</v>
      </c>
      <c r="C340" s="128"/>
      <c r="D340" s="120"/>
      <c r="E340" s="120"/>
      <c r="F340" s="120"/>
      <c r="G340" s="120"/>
      <c r="H340" s="120"/>
      <c r="I340" s="129"/>
      <c r="J340" s="121"/>
      <c r="K340" s="122"/>
      <c r="L340" s="122"/>
      <c r="M340" s="122"/>
      <c r="N340" s="136"/>
      <c r="O340" s="123"/>
      <c r="P340" s="123"/>
      <c r="Q340" s="142"/>
      <c r="R340" s="120"/>
      <c r="S340" s="120"/>
      <c r="T340" s="128"/>
      <c r="U340" s="129"/>
      <c r="V340" s="120"/>
      <c r="W340" s="120"/>
      <c r="X340" s="120"/>
      <c r="Y340" s="129"/>
      <c r="Z340" s="120"/>
      <c r="AA340" s="120"/>
      <c r="AB340" s="120"/>
      <c r="AC340" s="120"/>
      <c r="AD340" s="120"/>
      <c r="AE340" s="120"/>
      <c r="AF340" s="120"/>
      <c r="AG340" s="120"/>
      <c r="AH340" s="120"/>
      <c r="AI340" s="120"/>
      <c r="AJ340" s="120"/>
      <c r="AK340" s="120"/>
      <c r="AL340" s="120"/>
      <c r="AM340" s="120"/>
      <c r="AN340" s="120"/>
      <c r="AO340" s="120"/>
      <c r="AP340" s="120"/>
      <c r="AQ340" s="120"/>
      <c r="AR340" s="120"/>
      <c r="AS340" s="120"/>
      <c r="AT340" s="120"/>
      <c r="AU340" s="120"/>
      <c r="AV340" s="120"/>
      <c r="AW340" s="120"/>
      <c r="AX340" s="120"/>
      <c r="AY340" s="120"/>
      <c r="AZ340" s="120"/>
      <c r="BA340" s="120"/>
      <c r="BB340" s="120"/>
      <c r="BC340" s="120"/>
      <c r="BD340" s="120"/>
      <c r="BE340" s="128"/>
      <c r="BF340" s="232"/>
      <c r="BG340" s="128"/>
      <c r="BH340" s="232"/>
      <c r="BI340" s="120"/>
      <c r="BJ340" s="232"/>
      <c r="BK340" s="120"/>
      <c r="BL340" s="232"/>
      <c r="BM340" s="120"/>
      <c r="BN340" s="232"/>
      <c r="BO340" s="120"/>
      <c r="BP340" s="232"/>
      <c r="BQ340" s="299"/>
      <c r="BR340" s="124"/>
      <c r="BS340" s="454"/>
      <c r="BT340" s="299"/>
      <c r="BU340" s="454"/>
      <c r="CF340" s="160"/>
      <c r="CG340" s="160"/>
      <c r="EA340" s="148">
        <f t="shared" si="23"/>
        <v>0</v>
      </c>
      <c r="EB340" s="148">
        <f t="shared" si="24"/>
        <v>0</v>
      </c>
      <c r="EC340" s="148">
        <f t="shared" si="25"/>
        <v>0</v>
      </c>
      <c r="ED340" s="167">
        <v>35</v>
      </c>
    </row>
    <row r="341" spans="2:134" x14ac:dyDescent="0.25">
      <c r="B341" s="101">
        <f>Samples!C319</f>
        <v>0</v>
      </c>
      <c r="C341" s="128"/>
      <c r="D341" s="120"/>
      <c r="E341" s="120"/>
      <c r="F341" s="120"/>
      <c r="G341" s="120"/>
      <c r="H341" s="120"/>
      <c r="I341" s="129"/>
      <c r="J341" s="121"/>
      <c r="K341" s="122"/>
      <c r="L341" s="122"/>
      <c r="M341" s="122"/>
      <c r="N341" s="136"/>
      <c r="O341" s="123"/>
      <c r="P341" s="123"/>
      <c r="Q341" s="142"/>
      <c r="R341" s="120"/>
      <c r="S341" s="120"/>
      <c r="T341" s="128"/>
      <c r="U341" s="129"/>
      <c r="V341" s="120"/>
      <c r="W341" s="120"/>
      <c r="X341" s="120"/>
      <c r="Y341" s="129"/>
      <c r="Z341" s="120"/>
      <c r="AA341" s="120"/>
      <c r="AB341" s="120"/>
      <c r="AC341" s="120"/>
      <c r="AD341" s="120"/>
      <c r="AE341" s="120"/>
      <c r="AF341" s="120"/>
      <c r="AG341" s="120"/>
      <c r="AH341" s="120"/>
      <c r="AI341" s="120"/>
      <c r="AJ341" s="120"/>
      <c r="AK341" s="120"/>
      <c r="AL341" s="120"/>
      <c r="AM341" s="120"/>
      <c r="AN341" s="120"/>
      <c r="AO341" s="120"/>
      <c r="AP341" s="120"/>
      <c r="AQ341" s="120"/>
      <c r="AR341" s="120"/>
      <c r="AS341" s="120"/>
      <c r="AT341" s="120"/>
      <c r="AU341" s="120"/>
      <c r="AV341" s="120"/>
      <c r="AW341" s="120"/>
      <c r="AX341" s="120"/>
      <c r="AY341" s="120"/>
      <c r="AZ341" s="120"/>
      <c r="BA341" s="120"/>
      <c r="BB341" s="120"/>
      <c r="BC341" s="120"/>
      <c r="BD341" s="120"/>
      <c r="BE341" s="128"/>
      <c r="BF341" s="232"/>
      <c r="BG341" s="128"/>
      <c r="BH341" s="232"/>
      <c r="BI341" s="120"/>
      <c r="BJ341" s="232"/>
      <c r="BK341" s="120"/>
      <c r="BL341" s="232"/>
      <c r="BM341" s="120"/>
      <c r="BN341" s="232"/>
      <c r="BO341" s="120"/>
      <c r="BP341" s="232"/>
      <c r="BQ341" s="299"/>
      <c r="BR341" s="124"/>
      <c r="BS341" s="454"/>
      <c r="BT341" s="299"/>
      <c r="BU341" s="454"/>
      <c r="CF341" s="160"/>
      <c r="CG341" s="160"/>
      <c r="EA341" s="148">
        <f t="shared" si="23"/>
        <v>0</v>
      </c>
      <c r="EB341" s="148">
        <f t="shared" si="24"/>
        <v>0</v>
      </c>
      <c r="EC341" s="148">
        <f t="shared" si="25"/>
        <v>0</v>
      </c>
      <c r="ED341" s="167">
        <v>36</v>
      </c>
    </row>
    <row r="342" spans="2:134" x14ac:dyDescent="0.25">
      <c r="B342" s="101">
        <f>Samples!C320</f>
        <v>0</v>
      </c>
      <c r="C342" s="128"/>
      <c r="D342" s="120"/>
      <c r="E342" s="120"/>
      <c r="F342" s="120"/>
      <c r="G342" s="120"/>
      <c r="H342" s="120"/>
      <c r="I342" s="129"/>
      <c r="J342" s="121"/>
      <c r="K342" s="122"/>
      <c r="L342" s="122"/>
      <c r="M342" s="122"/>
      <c r="N342" s="136"/>
      <c r="O342" s="123"/>
      <c r="P342" s="123"/>
      <c r="Q342" s="142"/>
      <c r="R342" s="120"/>
      <c r="S342" s="120"/>
      <c r="T342" s="128"/>
      <c r="U342" s="129"/>
      <c r="V342" s="120"/>
      <c r="W342" s="120"/>
      <c r="X342" s="120"/>
      <c r="Y342" s="129"/>
      <c r="Z342" s="120"/>
      <c r="AA342" s="120"/>
      <c r="AB342" s="120"/>
      <c r="AC342" s="120"/>
      <c r="AD342" s="120"/>
      <c r="AE342" s="120"/>
      <c r="AF342" s="120"/>
      <c r="AG342" s="120"/>
      <c r="AH342" s="120"/>
      <c r="AI342" s="120"/>
      <c r="AJ342" s="120"/>
      <c r="AK342" s="120"/>
      <c r="AL342" s="120"/>
      <c r="AM342" s="120"/>
      <c r="AN342" s="120"/>
      <c r="AO342" s="120"/>
      <c r="AP342" s="120"/>
      <c r="AQ342" s="120"/>
      <c r="AR342" s="120"/>
      <c r="AS342" s="120"/>
      <c r="AT342" s="120"/>
      <c r="AU342" s="120"/>
      <c r="AV342" s="120"/>
      <c r="AW342" s="120"/>
      <c r="AX342" s="120"/>
      <c r="AY342" s="120"/>
      <c r="AZ342" s="120"/>
      <c r="BA342" s="120"/>
      <c r="BB342" s="120"/>
      <c r="BC342" s="120"/>
      <c r="BD342" s="120"/>
      <c r="BE342" s="128"/>
      <c r="BF342" s="232"/>
      <c r="BG342" s="128"/>
      <c r="BH342" s="232"/>
      <c r="BI342" s="120"/>
      <c r="BJ342" s="232"/>
      <c r="BK342" s="120"/>
      <c r="BL342" s="232"/>
      <c r="BM342" s="120"/>
      <c r="BN342" s="232"/>
      <c r="BO342" s="120"/>
      <c r="BP342" s="232"/>
      <c r="BQ342" s="299"/>
      <c r="BR342" s="124"/>
      <c r="BS342" s="454"/>
      <c r="BT342" s="299"/>
      <c r="BU342" s="454"/>
      <c r="CF342" s="160"/>
      <c r="CG342" s="160"/>
      <c r="EA342" s="148">
        <f t="shared" si="23"/>
        <v>0</v>
      </c>
      <c r="EB342" s="148">
        <f t="shared" si="24"/>
        <v>0</v>
      </c>
      <c r="EC342" s="148">
        <f t="shared" si="25"/>
        <v>0</v>
      </c>
      <c r="ED342" s="167">
        <v>37</v>
      </c>
    </row>
    <row r="343" spans="2:134" x14ac:dyDescent="0.25">
      <c r="B343" s="101">
        <f>Samples!C321</f>
        <v>0</v>
      </c>
      <c r="C343" s="128"/>
      <c r="D343" s="120"/>
      <c r="E343" s="120"/>
      <c r="F343" s="120"/>
      <c r="G343" s="120"/>
      <c r="H343" s="120"/>
      <c r="I343" s="129"/>
      <c r="J343" s="121"/>
      <c r="K343" s="122"/>
      <c r="L343" s="122"/>
      <c r="M343" s="122"/>
      <c r="N343" s="136"/>
      <c r="O343" s="123"/>
      <c r="P343" s="123"/>
      <c r="Q343" s="142"/>
      <c r="R343" s="120"/>
      <c r="S343" s="120"/>
      <c r="T343" s="128"/>
      <c r="U343" s="129"/>
      <c r="V343" s="120"/>
      <c r="W343" s="120"/>
      <c r="X343" s="120"/>
      <c r="Y343" s="129"/>
      <c r="Z343" s="120"/>
      <c r="AA343" s="120"/>
      <c r="AB343" s="120"/>
      <c r="AC343" s="120"/>
      <c r="AD343" s="120"/>
      <c r="AE343" s="120"/>
      <c r="AF343" s="120"/>
      <c r="AG343" s="120"/>
      <c r="AH343" s="120"/>
      <c r="AI343" s="120"/>
      <c r="AJ343" s="120"/>
      <c r="AK343" s="120"/>
      <c r="AL343" s="120"/>
      <c r="AM343" s="120"/>
      <c r="AN343" s="120"/>
      <c r="AO343" s="120"/>
      <c r="AP343" s="120"/>
      <c r="AQ343" s="120"/>
      <c r="AR343" s="120"/>
      <c r="AS343" s="120"/>
      <c r="AT343" s="120"/>
      <c r="AU343" s="120"/>
      <c r="AV343" s="120"/>
      <c r="AW343" s="120"/>
      <c r="AX343" s="120"/>
      <c r="AY343" s="120"/>
      <c r="AZ343" s="120"/>
      <c r="BA343" s="120"/>
      <c r="BB343" s="120"/>
      <c r="BC343" s="120"/>
      <c r="BD343" s="120"/>
      <c r="BE343" s="128"/>
      <c r="BF343" s="232"/>
      <c r="BG343" s="128"/>
      <c r="BH343" s="232"/>
      <c r="BI343" s="120"/>
      <c r="BJ343" s="232"/>
      <c r="BK343" s="120"/>
      <c r="BL343" s="232"/>
      <c r="BM343" s="120"/>
      <c r="BN343" s="232"/>
      <c r="BO343" s="120"/>
      <c r="BP343" s="232"/>
      <c r="BQ343" s="299"/>
      <c r="BR343" s="124"/>
      <c r="BS343" s="454"/>
      <c r="BT343" s="299"/>
      <c r="BU343" s="454"/>
      <c r="CF343" s="160"/>
      <c r="CG343" s="160"/>
      <c r="EA343" s="148">
        <f t="shared" si="23"/>
        <v>0</v>
      </c>
      <c r="EB343" s="148">
        <f t="shared" si="24"/>
        <v>0</v>
      </c>
      <c r="EC343" s="148">
        <f t="shared" si="25"/>
        <v>0</v>
      </c>
      <c r="ED343" s="167">
        <v>38</v>
      </c>
    </row>
    <row r="344" spans="2:134" x14ac:dyDescent="0.25">
      <c r="B344" s="101">
        <f>Samples!C322</f>
        <v>0</v>
      </c>
      <c r="C344" s="128"/>
      <c r="D344" s="120"/>
      <c r="E344" s="120"/>
      <c r="F344" s="120"/>
      <c r="G344" s="120"/>
      <c r="H344" s="120"/>
      <c r="I344" s="129"/>
      <c r="J344" s="121"/>
      <c r="K344" s="122"/>
      <c r="L344" s="122"/>
      <c r="M344" s="122"/>
      <c r="N344" s="136"/>
      <c r="O344" s="123"/>
      <c r="P344" s="123"/>
      <c r="Q344" s="142"/>
      <c r="R344" s="120"/>
      <c r="S344" s="120"/>
      <c r="T344" s="128"/>
      <c r="U344" s="129"/>
      <c r="V344" s="120"/>
      <c r="W344" s="120"/>
      <c r="X344" s="120"/>
      <c r="Y344" s="129"/>
      <c r="Z344" s="120"/>
      <c r="AA344" s="120"/>
      <c r="AB344" s="120"/>
      <c r="AC344" s="120"/>
      <c r="AD344" s="120"/>
      <c r="AE344" s="120"/>
      <c r="AF344" s="120"/>
      <c r="AG344" s="120"/>
      <c r="AH344" s="120"/>
      <c r="AI344" s="120"/>
      <c r="AJ344" s="120"/>
      <c r="AK344" s="120"/>
      <c r="AL344" s="120"/>
      <c r="AM344" s="120"/>
      <c r="AN344" s="120"/>
      <c r="AO344" s="120"/>
      <c r="AP344" s="120"/>
      <c r="AQ344" s="120"/>
      <c r="AR344" s="120"/>
      <c r="AS344" s="120"/>
      <c r="AT344" s="120"/>
      <c r="AU344" s="120"/>
      <c r="AV344" s="120"/>
      <c r="AW344" s="120"/>
      <c r="AX344" s="120"/>
      <c r="AY344" s="120"/>
      <c r="AZ344" s="120"/>
      <c r="BA344" s="120"/>
      <c r="BB344" s="120"/>
      <c r="BC344" s="120"/>
      <c r="BD344" s="120"/>
      <c r="BE344" s="128"/>
      <c r="BF344" s="232"/>
      <c r="BG344" s="128"/>
      <c r="BH344" s="232"/>
      <c r="BI344" s="120"/>
      <c r="BJ344" s="232"/>
      <c r="BK344" s="120"/>
      <c r="BL344" s="232"/>
      <c r="BM344" s="120"/>
      <c r="BN344" s="232"/>
      <c r="BO344" s="120"/>
      <c r="BP344" s="232"/>
      <c r="BQ344" s="299"/>
      <c r="BR344" s="124"/>
      <c r="BS344" s="454"/>
      <c r="BT344" s="299"/>
      <c r="BU344" s="454"/>
      <c r="CF344" s="160"/>
      <c r="CG344" s="160"/>
      <c r="EA344" s="148">
        <f t="shared" si="23"/>
        <v>0</v>
      </c>
      <c r="EB344" s="148">
        <f t="shared" si="24"/>
        <v>0</v>
      </c>
      <c r="EC344" s="148">
        <f t="shared" si="25"/>
        <v>0</v>
      </c>
      <c r="ED344" s="167">
        <v>39</v>
      </c>
    </row>
    <row r="345" spans="2:134" x14ac:dyDescent="0.25">
      <c r="B345" s="101">
        <f>Samples!C323</f>
        <v>0</v>
      </c>
      <c r="C345" s="128"/>
      <c r="D345" s="120"/>
      <c r="E345" s="120"/>
      <c r="F345" s="120"/>
      <c r="G345" s="120"/>
      <c r="H345" s="120"/>
      <c r="I345" s="129"/>
      <c r="J345" s="121"/>
      <c r="K345" s="122"/>
      <c r="L345" s="122"/>
      <c r="M345" s="122"/>
      <c r="N345" s="136"/>
      <c r="O345" s="123"/>
      <c r="P345" s="123"/>
      <c r="Q345" s="142"/>
      <c r="R345" s="120"/>
      <c r="S345" s="120"/>
      <c r="T345" s="128"/>
      <c r="U345" s="129"/>
      <c r="V345" s="120"/>
      <c r="W345" s="120"/>
      <c r="X345" s="120"/>
      <c r="Y345" s="129"/>
      <c r="Z345" s="120"/>
      <c r="AA345" s="120"/>
      <c r="AB345" s="120"/>
      <c r="AC345" s="120"/>
      <c r="AD345" s="120"/>
      <c r="AE345" s="120"/>
      <c r="AF345" s="120"/>
      <c r="AG345" s="120"/>
      <c r="AH345" s="120"/>
      <c r="AI345" s="120"/>
      <c r="AJ345" s="120"/>
      <c r="AK345" s="120"/>
      <c r="AL345" s="120"/>
      <c r="AM345" s="120"/>
      <c r="AN345" s="120"/>
      <c r="AO345" s="120"/>
      <c r="AP345" s="120"/>
      <c r="AQ345" s="120"/>
      <c r="AR345" s="120"/>
      <c r="AS345" s="120"/>
      <c r="AT345" s="120"/>
      <c r="AU345" s="120"/>
      <c r="AV345" s="120"/>
      <c r="AW345" s="120"/>
      <c r="AX345" s="120"/>
      <c r="AY345" s="120"/>
      <c r="AZ345" s="120"/>
      <c r="BA345" s="120"/>
      <c r="BB345" s="120"/>
      <c r="BC345" s="120"/>
      <c r="BD345" s="120"/>
      <c r="BE345" s="128"/>
      <c r="BF345" s="232"/>
      <c r="BG345" s="128"/>
      <c r="BH345" s="232"/>
      <c r="BI345" s="120"/>
      <c r="BJ345" s="232"/>
      <c r="BK345" s="120"/>
      <c r="BL345" s="232"/>
      <c r="BM345" s="120"/>
      <c r="BN345" s="232"/>
      <c r="BO345" s="120"/>
      <c r="BP345" s="232"/>
      <c r="BQ345" s="299"/>
      <c r="BR345" s="124"/>
      <c r="BS345" s="454"/>
      <c r="BT345" s="299"/>
      <c r="BU345" s="454"/>
      <c r="CF345" s="160"/>
      <c r="CG345" s="160"/>
      <c r="EA345" s="148">
        <f t="shared" si="23"/>
        <v>0</v>
      </c>
      <c r="EB345" s="148">
        <f t="shared" si="24"/>
        <v>0</v>
      </c>
      <c r="EC345" s="148">
        <f t="shared" si="25"/>
        <v>0</v>
      </c>
      <c r="ED345" s="167">
        <v>40</v>
      </c>
    </row>
    <row r="346" spans="2:134" x14ac:dyDescent="0.25">
      <c r="B346" s="101">
        <f>Samples!C324</f>
        <v>0</v>
      </c>
      <c r="C346" s="128"/>
      <c r="D346" s="120"/>
      <c r="E346" s="120"/>
      <c r="F346" s="120"/>
      <c r="G346" s="120"/>
      <c r="H346" s="120"/>
      <c r="I346" s="129"/>
      <c r="J346" s="121"/>
      <c r="K346" s="122"/>
      <c r="L346" s="122"/>
      <c r="M346" s="122"/>
      <c r="N346" s="136"/>
      <c r="O346" s="123"/>
      <c r="P346" s="123"/>
      <c r="Q346" s="142"/>
      <c r="R346" s="120"/>
      <c r="S346" s="120"/>
      <c r="T346" s="128"/>
      <c r="U346" s="129"/>
      <c r="V346" s="120"/>
      <c r="W346" s="120"/>
      <c r="X346" s="120"/>
      <c r="Y346" s="129"/>
      <c r="Z346" s="120"/>
      <c r="AA346" s="120"/>
      <c r="AB346" s="120"/>
      <c r="AC346" s="120"/>
      <c r="AD346" s="120"/>
      <c r="AE346" s="120"/>
      <c r="AF346" s="120"/>
      <c r="AG346" s="120"/>
      <c r="AH346" s="120"/>
      <c r="AI346" s="120"/>
      <c r="AJ346" s="120"/>
      <c r="AK346" s="120"/>
      <c r="AL346" s="120"/>
      <c r="AM346" s="120"/>
      <c r="AN346" s="120"/>
      <c r="AO346" s="120"/>
      <c r="AP346" s="120"/>
      <c r="AQ346" s="120"/>
      <c r="AR346" s="120"/>
      <c r="AS346" s="120"/>
      <c r="AT346" s="120"/>
      <c r="AU346" s="120"/>
      <c r="AV346" s="120"/>
      <c r="AW346" s="120"/>
      <c r="AX346" s="120"/>
      <c r="AY346" s="120"/>
      <c r="AZ346" s="120"/>
      <c r="BA346" s="120"/>
      <c r="BB346" s="120"/>
      <c r="BC346" s="120"/>
      <c r="BD346" s="120"/>
      <c r="BE346" s="128"/>
      <c r="BF346" s="232"/>
      <c r="BG346" s="128"/>
      <c r="BH346" s="232"/>
      <c r="BI346" s="120"/>
      <c r="BJ346" s="232"/>
      <c r="BK346" s="120"/>
      <c r="BL346" s="232"/>
      <c r="BM346" s="120"/>
      <c r="BN346" s="232"/>
      <c r="BO346" s="120"/>
      <c r="BP346" s="232"/>
      <c r="BQ346" s="299"/>
      <c r="BR346" s="124"/>
      <c r="BS346" s="454"/>
      <c r="BT346" s="299"/>
      <c r="BU346" s="454"/>
      <c r="CF346" s="160"/>
      <c r="CG346" s="160"/>
      <c r="EA346" s="148">
        <f t="shared" si="23"/>
        <v>0</v>
      </c>
      <c r="EB346" s="148">
        <f t="shared" si="24"/>
        <v>0</v>
      </c>
      <c r="EC346" s="148">
        <f t="shared" si="25"/>
        <v>0</v>
      </c>
      <c r="ED346" s="167">
        <v>41</v>
      </c>
    </row>
    <row r="347" spans="2:134" x14ac:dyDescent="0.25">
      <c r="B347" s="101">
        <f>Samples!C325</f>
        <v>0</v>
      </c>
      <c r="C347" s="128"/>
      <c r="D347" s="120"/>
      <c r="E347" s="120"/>
      <c r="F347" s="120"/>
      <c r="G347" s="120"/>
      <c r="H347" s="120"/>
      <c r="I347" s="129"/>
      <c r="J347" s="121"/>
      <c r="K347" s="122"/>
      <c r="L347" s="122"/>
      <c r="M347" s="122"/>
      <c r="N347" s="136"/>
      <c r="O347" s="123"/>
      <c r="P347" s="123"/>
      <c r="Q347" s="142"/>
      <c r="R347" s="120"/>
      <c r="S347" s="120"/>
      <c r="T347" s="128"/>
      <c r="U347" s="129"/>
      <c r="V347" s="120"/>
      <c r="W347" s="120"/>
      <c r="X347" s="120"/>
      <c r="Y347" s="129"/>
      <c r="Z347" s="120"/>
      <c r="AA347" s="120"/>
      <c r="AB347" s="120"/>
      <c r="AC347" s="120"/>
      <c r="AD347" s="120"/>
      <c r="AE347" s="120"/>
      <c r="AF347" s="120"/>
      <c r="AG347" s="120"/>
      <c r="AH347" s="120"/>
      <c r="AI347" s="120"/>
      <c r="AJ347" s="120"/>
      <c r="AK347" s="120"/>
      <c r="AL347" s="120"/>
      <c r="AM347" s="120"/>
      <c r="AN347" s="120"/>
      <c r="AO347" s="120"/>
      <c r="AP347" s="120"/>
      <c r="AQ347" s="120"/>
      <c r="AR347" s="120"/>
      <c r="AS347" s="120"/>
      <c r="AT347" s="120"/>
      <c r="AU347" s="120"/>
      <c r="AV347" s="120"/>
      <c r="AW347" s="120"/>
      <c r="AX347" s="120"/>
      <c r="AY347" s="120"/>
      <c r="AZ347" s="120"/>
      <c r="BA347" s="120"/>
      <c r="BB347" s="120"/>
      <c r="BC347" s="120"/>
      <c r="BD347" s="120"/>
      <c r="BE347" s="128"/>
      <c r="BF347" s="232"/>
      <c r="BG347" s="128"/>
      <c r="BH347" s="232"/>
      <c r="BI347" s="120"/>
      <c r="BJ347" s="232"/>
      <c r="BK347" s="120"/>
      <c r="BL347" s="232"/>
      <c r="BM347" s="120"/>
      <c r="BN347" s="232"/>
      <c r="BO347" s="120"/>
      <c r="BP347" s="232"/>
      <c r="BQ347" s="299"/>
      <c r="BR347" s="124"/>
      <c r="BS347" s="454"/>
      <c r="BT347" s="299"/>
      <c r="BU347" s="454"/>
      <c r="CF347" s="160"/>
      <c r="CG347" s="160"/>
      <c r="EA347" s="148">
        <f t="shared" si="23"/>
        <v>0</v>
      </c>
      <c r="EB347" s="148">
        <f t="shared" si="24"/>
        <v>0</v>
      </c>
      <c r="EC347" s="148">
        <f t="shared" si="25"/>
        <v>0</v>
      </c>
      <c r="ED347" s="167">
        <v>42</v>
      </c>
    </row>
    <row r="348" spans="2:134" x14ac:dyDescent="0.25">
      <c r="B348" s="101">
        <f>Samples!C326</f>
        <v>0</v>
      </c>
      <c r="C348" s="128"/>
      <c r="D348" s="120"/>
      <c r="E348" s="120"/>
      <c r="F348" s="120"/>
      <c r="G348" s="120"/>
      <c r="H348" s="120"/>
      <c r="I348" s="129"/>
      <c r="J348" s="121"/>
      <c r="K348" s="122"/>
      <c r="L348" s="122"/>
      <c r="M348" s="122"/>
      <c r="N348" s="136"/>
      <c r="O348" s="123"/>
      <c r="P348" s="123"/>
      <c r="Q348" s="142"/>
      <c r="R348" s="120"/>
      <c r="S348" s="120"/>
      <c r="T348" s="128"/>
      <c r="U348" s="129"/>
      <c r="V348" s="120"/>
      <c r="W348" s="120"/>
      <c r="X348" s="120"/>
      <c r="Y348" s="129"/>
      <c r="Z348" s="120"/>
      <c r="AA348" s="120"/>
      <c r="AB348" s="120"/>
      <c r="AC348" s="120"/>
      <c r="AD348" s="120"/>
      <c r="AE348" s="120"/>
      <c r="AF348" s="120"/>
      <c r="AG348" s="120"/>
      <c r="AH348" s="120"/>
      <c r="AI348" s="120"/>
      <c r="AJ348" s="120"/>
      <c r="AK348" s="120"/>
      <c r="AL348" s="120"/>
      <c r="AM348" s="120"/>
      <c r="AN348" s="120"/>
      <c r="AO348" s="120"/>
      <c r="AP348" s="120"/>
      <c r="AQ348" s="120"/>
      <c r="AR348" s="120"/>
      <c r="AS348" s="120"/>
      <c r="AT348" s="120"/>
      <c r="AU348" s="120"/>
      <c r="AV348" s="120"/>
      <c r="AW348" s="120"/>
      <c r="AX348" s="120"/>
      <c r="AY348" s="120"/>
      <c r="AZ348" s="120"/>
      <c r="BA348" s="120"/>
      <c r="BB348" s="120"/>
      <c r="BC348" s="120"/>
      <c r="BD348" s="120"/>
      <c r="BE348" s="128"/>
      <c r="BF348" s="232"/>
      <c r="BG348" s="128"/>
      <c r="BH348" s="232"/>
      <c r="BI348" s="120"/>
      <c r="BJ348" s="232"/>
      <c r="BK348" s="120"/>
      <c r="BL348" s="232"/>
      <c r="BM348" s="120"/>
      <c r="BN348" s="232"/>
      <c r="BO348" s="120"/>
      <c r="BP348" s="232"/>
      <c r="BQ348" s="299"/>
      <c r="BR348" s="124"/>
      <c r="BS348" s="454"/>
      <c r="BT348" s="299"/>
      <c r="BU348" s="454"/>
      <c r="CF348" s="160"/>
      <c r="CG348" s="160"/>
      <c r="EA348" s="148">
        <f t="shared" si="23"/>
        <v>0</v>
      </c>
      <c r="EB348" s="148">
        <f t="shared" si="24"/>
        <v>0</v>
      </c>
      <c r="EC348" s="148">
        <f t="shared" si="25"/>
        <v>0</v>
      </c>
      <c r="ED348" s="167">
        <v>43</v>
      </c>
    </row>
    <row r="349" spans="2:134" x14ac:dyDescent="0.25">
      <c r="B349" s="101">
        <f>Samples!C327</f>
        <v>0</v>
      </c>
      <c r="C349" s="128"/>
      <c r="D349" s="120"/>
      <c r="E349" s="120"/>
      <c r="F349" s="120"/>
      <c r="G349" s="120"/>
      <c r="H349" s="120"/>
      <c r="I349" s="129"/>
      <c r="J349" s="121"/>
      <c r="K349" s="122"/>
      <c r="L349" s="122"/>
      <c r="M349" s="122"/>
      <c r="N349" s="136"/>
      <c r="O349" s="123"/>
      <c r="P349" s="123"/>
      <c r="Q349" s="142"/>
      <c r="R349" s="120"/>
      <c r="S349" s="120"/>
      <c r="T349" s="128"/>
      <c r="U349" s="129"/>
      <c r="V349" s="120"/>
      <c r="W349" s="120"/>
      <c r="X349" s="120"/>
      <c r="Y349" s="129"/>
      <c r="Z349" s="120"/>
      <c r="AA349" s="120"/>
      <c r="AB349" s="120"/>
      <c r="AC349" s="120"/>
      <c r="AD349" s="120"/>
      <c r="AE349" s="120"/>
      <c r="AF349" s="120"/>
      <c r="AG349" s="120"/>
      <c r="AH349" s="120"/>
      <c r="AI349" s="120"/>
      <c r="AJ349" s="120"/>
      <c r="AK349" s="120"/>
      <c r="AL349" s="120"/>
      <c r="AM349" s="120"/>
      <c r="AN349" s="120"/>
      <c r="AO349" s="120"/>
      <c r="AP349" s="120"/>
      <c r="AQ349" s="120"/>
      <c r="AR349" s="120"/>
      <c r="AS349" s="120"/>
      <c r="AT349" s="120"/>
      <c r="AU349" s="120"/>
      <c r="AV349" s="120"/>
      <c r="AW349" s="120"/>
      <c r="AX349" s="120"/>
      <c r="AY349" s="120"/>
      <c r="AZ349" s="120"/>
      <c r="BA349" s="120"/>
      <c r="BB349" s="120"/>
      <c r="BC349" s="120"/>
      <c r="BD349" s="120"/>
      <c r="BE349" s="128"/>
      <c r="BF349" s="232"/>
      <c r="BG349" s="128"/>
      <c r="BH349" s="232"/>
      <c r="BI349" s="120"/>
      <c r="BJ349" s="232"/>
      <c r="BK349" s="120"/>
      <c r="BL349" s="232"/>
      <c r="BM349" s="120"/>
      <c r="BN349" s="232"/>
      <c r="BO349" s="120"/>
      <c r="BP349" s="232"/>
      <c r="BQ349" s="299"/>
      <c r="BR349" s="124"/>
      <c r="BS349" s="454"/>
      <c r="BT349" s="299"/>
      <c r="BU349" s="454"/>
      <c r="CF349" s="160"/>
      <c r="CG349" s="160"/>
      <c r="EA349" s="148">
        <f t="shared" si="23"/>
        <v>0</v>
      </c>
      <c r="EB349" s="148">
        <f t="shared" si="24"/>
        <v>0</v>
      </c>
      <c r="EC349" s="148">
        <f t="shared" si="25"/>
        <v>0</v>
      </c>
      <c r="ED349" s="167">
        <v>44</v>
      </c>
    </row>
    <row r="350" spans="2:134" x14ac:dyDescent="0.25">
      <c r="B350" s="101">
        <f>Samples!C328</f>
        <v>0</v>
      </c>
      <c r="C350" s="128"/>
      <c r="D350" s="120"/>
      <c r="E350" s="120"/>
      <c r="F350" s="120"/>
      <c r="G350" s="120"/>
      <c r="H350" s="120"/>
      <c r="I350" s="129"/>
      <c r="J350" s="121"/>
      <c r="K350" s="122"/>
      <c r="L350" s="122"/>
      <c r="M350" s="122"/>
      <c r="N350" s="136"/>
      <c r="O350" s="123"/>
      <c r="P350" s="123"/>
      <c r="Q350" s="142"/>
      <c r="R350" s="120"/>
      <c r="S350" s="120"/>
      <c r="T350" s="128"/>
      <c r="U350" s="129"/>
      <c r="V350" s="120"/>
      <c r="W350" s="120"/>
      <c r="X350" s="120"/>
      <c r="Y350" s="129"/>
      <c r="Z350" s="120"/>
      <c r="AA350" s="120"/>
      <c r="AB350" s="120"/>
      <c r="AC350" s="120"/>
      <c r="AD350" s="120"/>
      <c r="AE350" s="120"/>
      <c r="AF350" s="120"/>
      <c r="AG350" s="120"/>
      <c r="AH350" s="120"/>
      <c r="AI350" s="120"/>
      <c r="AJ350" s="120"/>
      <c r="AK350" s="120"/>
      <c r="AL350" s="120"/>
      <c r="AM350" s="120"/>
      <c r="AN350" s="120"/>
      <c r="AO350" s="120"/>
      <c r="AP350" s="120"/>
      <c r="AQ350" s="120"/>
      <c r="AR350" s="120"/>
      <c r="AS350" s="120"/>
      <c r="AT350" s="120"/>
      <c r="AU350" s="120"/>
      <c r="AV350" s="120"/>
      <c r="AW350" s="120"/>
      <c r="AX350" s="120"/>
      <c r="AY350" s="120"/>
      <c r="AZ350" s="120"/>
      <c r="BA350" s="120"/>
      <c r="BB350" s="120"/>
      <c r="BC350" s="120"/>
      <c r="BD350" s="120"/>
      <c r="BE350" s="128"/>
      <c r="BF350" s="232"/>
      <c r="BG350" s="128"/>
      <c r="BH350" s="232"/>
      <c r="BI350" s="120"/>
      <c r="BJ350" s="232"/>
      <c r="BK350" s="120"/>
      <c r="BL350" s="232"/>
      <c r="BM350" s="120"/>
      <c r="BN350" s="232"/>
      <c r="BO350" s="120"/>
      <c r="BP350" s="232"/>
      <c r="BQ350" s="299"/>
      <c r="BR350" s="124"/>
      <c r="BS350" s="454"/>
      <c r="BT350" s="299"/>
      <c r="BU350" s="454"/>
      <c r="CF350" s="160"/>
      <c r="CG350" s="160"/>
      <c r="EA350" s="148">
        <f t="shared" si="23"/>
        <v>0</v>
      </c>
      <c r="EB350" s="148">
        <f t="shared" si="24"/>
        <v>0</v>
      </c>
      <c r="EC350" s="148">
        <f t="shared" si="25"/>
        <v>0</v>
      </c>
      <c r="ED350" s="167">
        <v>45</v>
      </c>
    </row>
    <row r="351" spans="2:134" x14ac:dyDescent="0.25">
      <c r="B351" s="101">
        <f>Samples!C329</f>
        <v>0</v>
      </c>
      <c r="C351" s="128"/>
      <c r="D351" s="120"/>
      <c r="E351" s="120"/>
      <c r="F351" s="120"/>
      <c r="G351" s="120"/>
      <c r="H351" s="120"/>
      <c r="I351" s="129"/>
      <c r="J351" s="121"/>
      <c r="K351" s="122"/>
      <c r="L351" s="122"/>
      <c r="M351" s="122"/>
      <c r="N351" s="136"/>
      <c r="O351" s="123"/>
      <c r="P351" s="123"/>
      <c r="Q351" s="142"/>
      <c r="R351" s="120"/>
      <c r="S351" s="120"/>
      <c r="T351" s="128"/>
      <c r="U351" s="129"/>
      <c r="V351" s="120"/>
      <c r="W351" s="120"/>
      <c r="X351" s="120"/>
      <c r="Y351" s="129"/>
      <c r="Z351" s="120"/>
      <c r="AA351" s="120"/>
      <c r="AB351" s="120"/>
      <c r="AC351" s="120"/>
      <c r="AD351" s="120"/>
      <c r="AE351" s="120"/>
      <c r="AF351" s="120"/>
      <c r="AG351" s="120"/>
      <c r="AH351" s="120"/>
      <c r="AI351" s="120"/>
      <c r="AJ351" s="120"/>
      <c r="AK351" s="120"/>
      <c r="AL351" s="120"/>
      <c r="AM351" s="120"/>
      <c r="AN351" s="120"/>
      <c r="AO351" s="120"/>
      <c r="AP351" s="120"/>
      <c r="AQ351" s="120"/>
      <c r="AR351" s="120"/>
      <c r="AS351" s="120"/>
      <c r="AT351" s="120"/>
      <c r="AU351" s="120"/>
      <c r="AV351" s="120"/>
      <c r="AW351" s="120"/>
      <c r="AX351" s="120"/>
      <c r="AY351" s="120"/>
      <c r="AZ351" s="120"/>
      <c r="BA351" s="120"/>
      <c r="BB351" s="120"/>
      <c r="BC351" s="120"/>
      <c r="BD351" s="120"/>
      <c r="BE351" s="128"/>
      <c r="BF351" s="232"/>
      <c r="BG351" s="128"/>
      <c r="BH351" s="232"/>
      <c r="BI351" s="120"/>
      <c r="BJ351" s="232"/>
      <c r="BK351" s="120"/>
      <c r="BL351" s="232"/>
      <c r="BM351" s="120"/>
      <c r="BN351" s="232"/>
      <c r="BO351" s="120"/>
      <c r="BP351" s="232"/>
      <c r="BQ351" s="299"/>
      <c r="BR351" s="124"/>
      <c r="BS351" s="454"/>
      <c r="BT351" s="299"/>
      <c r="BU351" s="454"/>
      <c r="CF351" s="160"/>
      <c r="CG351" s="160"/>
      <c r="EA351" s="148">
        <f t="shared" si="23"/>
        <v>0</v>
      </c>
      <c r="EB351" s="148">
        <f t="shared" si="24"/>
        <v>0</v>
      </c>
      <c r="EC351" s="148">
        <f t="shared" si="25"/>
        <v>0</v>
      </c>
      <c r="ED351" s="167">
        <v>46</v>
      </c>
    </row>
    <row r="352" spans="2:134" x14ac:dyDescent="0.25">
      <c r="B352" s="101">
        <f>Samples!C330</f>
        <v>0</v>
      </c>
      <c r="C352" s="128"/>
      <c r="D352" s="120"/>
      <c r="E352" s="120"/>
      <c r="F352" s="120"/>
      <c r="G352" s="120"/>
      <c r="H352" s="120"/>
      <c r="I352" s="129"/>
      <c r="J352" s="121"/>
      <c r="K352" s="122"/>
      <c r="L352" s="122"/>
      <c r="M352" s="122"/>
      <c r="N352" s="136"/>
      <c r="O352" s="123"/>
      <c r="P352" s="123"/>
      <c r="Q352" s="142"/>
      <c r="R352" s="120"/>
      <c r="S352" s="120"/>
      <c r="T352" s="128"/>
      <c r="U352" s="129"/>
      <c r="V352" s="120"/>
      <c r="W352" s="120"/>
      <c r="X352" s="120"/>
      <c r="Y352" s="129"/>
      <c r="Z352" s="120"/>
      <c r="AA352" s="120"/>
      <c r="AB352" s="120"/>
      <c r="AC352" s="120"/>
      <c r="AD352" s="120"/>
      <c r="AE352" s="120"/>
      <c r="AF352" s="120"/>
      <c r="AG352" s="120"/>
      <c r="AH352" s="120"/>
      <c r="AI352" s="120"/>
      <c r="AJ352" s="120"/>
      <c r="AK352" s="120"/>
      <c r="AL352" s="120"/>
      <c r="AM352" s="120"/>
      <c r="AN352" s="120"/>
      <c r="AO352" s="120"/>
      <c r="AP352" s="120"/>
      <c r="AQ352" s="120"/>
      <c r="AR352" s="120"/>
      <c r="AS352" s="120"/>
      <c r="AT352" s="120"/>
      <c r="AU352" s="120"/>
      <c r="AV352" s="120"/>
      <c r="AW352" s="120"/>
      <c r="AX352" s="120"/>
      <c r="AY352" s="120"/>
      <c r="AZ352" s="120"/>
      <c r="BA352" s="120"/>
      <c r="BB352" s="120"/>
      <c r="BC352" s="120"/>
      <c r="BD352" s="120"/>
      <c r="BE352" s="128"/>
      <c r="BF352" s="232"/>
      <c r="BG352" s="128"/>
      <c r="BH352" s="232"/>
      <c r="BI352" s="120"/>
      <c r="BJ352" s="232"/>
      <c r="BK352" s="120"/>
      <c r="BL352" s="232"/>
      <c r="BM352" s="120"/>
      <c r="BN352" s="232"/>
      <c r="BO352" s="120"/>
      <c r="BP352" s="232"/>
      <c r="BQ352" s="299"/>
      <c r="BR352" s="124"/>
      <c r="BS352" s="454"/>
      <c r="BT352" s="299"/>
      <c r="BU352" s="454"/>
      <c r="CF352" s="160"/>
      <c r="CG352" s="160"/>
      <c r="EA352" s="148">
        <f t="shared" si="23"/>
        <v>0</v>
      </c>
      <c r="EB352" s="148">
        <f t="shared" si="24"/>
        <v>0</v>
      </c>
      <c r="EC352" s="148">
        <f t="shared" si="25"/>
        <v>0</v>
      </c>
      <c r="ED352" s="167">
        <v>47</v>
      </c>
    </row>
    <row r="353" spans="2:134" x14ac:dyDescent="0.25">
      <c r="B353" s="101">
        <f>Samples!C331</f>
        <v>0</v>
      </c>
      <c r="C353" s="128"/>
      <c r="D353" s="120"/>
      <c r="E353" s="120"/>
      <c r="F353" s="120"/>
      <c r="G353" s="120"/>
      <c r="H353" s="120"/>
      <c r="I353" s="129"/>
      <c r="J353" s="121"/>
      <c r="K353" s="122"/>
      <c r="L353" s="122"/>
      <c r="M353" s="122"/>
      <c r="N353" s="136"/>
      <c r="O353" s="123"/>
      <c r="P353" s="123"/>
      <c r="Q353" s="142"/>
      <c r="R353" s="120"/>
      <c r="S353" s="120"/>
      <c r="T353" s="128"/>
      <c r="U353" s="129"/>
      <c r="V353" s="120"/>
      <c r="W353" s="120"/>
      <c r="X353" s="120"/>
      <c r="Y353" s="129"/>
      <c r="Z353" s="120"/>
      <c r="AA353" s="120"/>
      <c r="AB353" s="120"/>
      <c r="AC353" s="120"/>
      <c r="AD353" s="120"/>
      <c r="AE353" s="120"/>
      <c r="AF353" s="120"/>
      <c r="AG353" s="120"/>
      <c r="AH353" s="120"/>
      <c r="AI353" s="120"/>
      <c r="AJ353" s="120"/>
      <c r="AK353" s="120"/>
      <c r="AL353" s="120"/>
      <c r="AM353" s="120"/>
      <c r="AN353" s="120"/>
      <c r="AO353" s="120"/>
      <c r="AP353" s="120"/>
      <c r="AQ353" s="120"/>
      <c r="AR353" s="120"/>
      <c r="AS353" s="120"/>
      <c r="AT353" s="120"/>
      <c r="AU353" s="120"/>
      <c r="AV353" s="120"/>
      <c r="AW353" s="120"/>
      <c r="AX353" s="120"/>
      <c r="AY353" s="120"/>
      <c r="AZ353" s="120"/>
      <c r="BA353" s="120"/>
      <c r="BB353" s="120"/>
      <c r="BC353" s="120"/>
      <c r="BD353" s="120"/>
      <c r="BE353" s="128"/>
      <c r="BF353" s="232"/>
      <c r="BG353" s="128"/>
      <c r="BH353" s="232"/>
      <c r="BI353" s="120"/>
      <c r="BJ353" s="232"/>
      <c r="BK353" s="120"/>
      <c r="BL353" s="232"/>
      <c r="BM353" s="120"/>
      <c r="BN353" s="232"/>
      <c r="BO353" s="120"/>
      <c r="BP353" s="232"/>
      <c r="BQ353" s="299"/>
      <c r="BR353" s="124"/>
      <c r="BS353" s="454"/>
      <c r="BT353" s="299"/>
      <c r="BU353" s="454"/>
      <c r="CF353" s="160"/>
      <c r="CG353" s="160"/>
      <c r="EA353" s="148">
        <f t="shared" si="23"/>
        <v>0</v>
      </c>
      <c r="EB353" s="148">
        <f t="shared" si="24"/>
        <v>0</v>
      </c>
      <c r="EC353" s="148">
        <f t="shared" si="25"/>
        <v>0</v>
      </c>
      <c r="ED353" s="167">
        <v>48</v>
      </c>
    </row>
    <row r="354" spans="2:134" x14ac:dyDescent="0.25">
      <c r="B354" s="101">
        <f>Samples!C332</f>
        <v>0</v>
      </c>
      <c r="C354" s="128"/>
      <c r="D354" s="120"/>
      <c r="E354" s="120"/>
      <c r="F354" s="120"/>
      <c r="G354" s="120"/>
      <c r="H354" s="120"/>
      <c r="I354" s="129"/>
      <c r="J354" s="121"/>
      <c r="K354" s="122"/>
      <c r="L354" s="122"/>
      <c r="M354" s="122"/>
      <c r="N354" s="136"/>
      <c r="O354" s="123"/>
      <c r="P354" s="123"/>
      <c r="Q354" s="142"/>
      <c r="R354" s="120"/>
      <c r="S354" s="120"/>
      <c r="T354" s="128"/>
      <c r="U354" s="129"/>
      <c r="V354" s="120"/>
      <c r="W354" s="120"/>
      <c r="X354" s="120"/>
      <c r="Y354" s="129"/>
      <c r="Z354" s="120"/>
      <c r="AA354" s="120"/>
      <c r="AB354" s="120"/>
      <c r="AC354" s="120"/>
      <c r="AD354" s="120"/>
      <c r="AE354" s="120"/>
      <c r="AF354" s="120"/>
      <c r="AG354" s="120"/>
      <c r="AH354" s="120"/>
      <c r="AI354" s="120"/>
      <c r="AJ354" s="120"/>
      <c r="AK354" s="120"/>
      <c r="AL354" s="120"/>
      <c r="AM354" s="120"/>
      <c r="AN354" s="120"/>
      <c r="AO354" s="120"/>
      <c r="AP354" s="120"/>
      <c r="AQ354" s="120"/>
      <c r="AR354" s="120"/>
      <c r="AS354" s="120"/>
      <c r="AT354" s="120"/>
      <c r="AU354" s="120"/>
      <c r="AV354" s="120"/>
      <c r="AW354" s="120"/>
      <c r="AX354" s="120"/>
      <c r="AY354" s="120"/>
      <c r="AZ354" s="120"/>
      <c r="BA354" s="120"/>
      <c r="BB354" s="120"/>
      <c r="BC354" s="120"/>
      <c r="BD354" s="120"/>
      <c r="BE354" s="128"/>
      <c r="BF354" s="232"/>
      <c r="BG354" s="128"/>
      <c r="BH354" s="232"/>
      <c r="BI354" s="120"/>
      <c r="BJ354" s="232"/>
      <c r="BK354" s="120"/>
      <c r="BL354" s="232"/>
      <c r="BM354" s="120"/>
      <c r="BN354" s="232"/>
      <c r="BO354" s="120"/>
      <c r="BP354" s="232"/>
      <c r="BQ354" s="299"/>
      <c r="BR354" s="124"/>
      <c r="BS354" s="454"/>
      <c r="BT354" s="299"/>
      <c r="BU354" s="454"/>
      <c r="CF354" s="160"/>
      <c r="CG354" s="160"/>
      <c r="EA354" s="148">
        <f t="shared" si="23"/>
        <v>0</v>
      </c>
      <c r="EB354" s="148">
        <f t="shared" si="24"/>
        <v>0</v>
      </c>
      <c r="EC354" s="148">
        <f t="shared" si="25"/>
        <v>0</v>
      </c>
      <c r="ED354" s="167">
        <v>49</v>
      </c>
    </row>
    <row r="355" spans="2:134" x14ac:dyDescent="0.25">
      <c r="B355" s="101">
        <f>Samples!C333</f>
        <v>0</v>
      </c>
      <c r="C355" s="128"/>
      <c r="D355" s="120"/>
      <c r="E355" s="120"/>
      <c r="F355" s="120"/>
      <c r="G355" s="120"/>
      <c r="H355" s="120"/>
      <c r="I355" s="129"/>
      <c r="J355" s="121"/>
      <c r="K355" s="122"/>
      <c r="L355" s="122"/>
      <c r="M355" s="122"/>
      <c r="N355" s="136"/>
      <c r="O355" s="123"/>
      <c r="P355" s="123"/>
      <c r="Q355" s="142"/>
      <c r="R355" s="120"/>
      <c r="S355" s="120"/>
      <c r="T355" s="128"/>
      <c r="U355" s="129"/>
      <c r="V355" s="120"/>
      <c r="W355" s="120"/>
      <c r="X355" s="120"/>
      <c r="Y355" s="129"/>
      <c r="Z355" s="120"/>
      <c r="AA355" s="120"/>
      <c r="AB355" s="120"/>
      <c r="AC355" s="120"/>
      <c r="AD355" s="120"/>
      <c r="AE355" s="120"/>
      <c r="AF355" s="120"/>
      <c r="AG355" s="120"/>
      <c r="AH355" s="120"/>
      <c r="AI355" s="120"/>
      <c r="AJ355" s="120"/>
      <c r="AK355" s="120"/>
      <c r="AL355" s="120"/>
      <c r="AM355" s="120"/>
      <c r="AN355" s="120"/>
      <c r="AO355" s="120"/>
      <c r="AP355" s="120"/>
      <c r="AQ355" s="120"/>
      <c r="AR355" s="120"/>
      <c r="AS355" s="120"/>
      <c r="AT355" s="120"/>
      <c r="AU355" s="120"/>
      <c r="AV355" s="120"/>
      <c r="AW355" s="120"/>
      <c r="AX355" s="120"/>
      <c r="AY355" s="120"/>
      <c r="AZ355" s="120"/>
      <c r="BA355" s="120"/>
      <c r="BB355" s="120"/>
      <c r="BC355" s="120"/>
      <c r="BD355" s="120"/>
      <c r="BE355" s="128"/>
      <c r="BF355" s="232"/>
      <c r="BG355" s="128"/>
      <c r="BH355" s="232"/>
      <c r="BI355" s="120"/>
      <c r="BJ355" s="232"/>
      <c r="BK355" s="120"/>
      <c r="BL355" s="232"/>
      <c r="BM355" s="120"/>
      <c r="BN355" s="232"/>
      <c r="BO355" s="120"/>
      <c r="BP355" s="232"/>
      <c r="BQ355" s="299"/>
      <c r="BR355" s="124"/>
      <c r="BS355" s="454"/>
      <c r="BT355" s="299"/>
      <c r="BU355" s="454"/>
      <c r="CF355" s="160"/>
      <c r="CG355" s="160"/>
      <c r="EA355" s="148">
        <f t="shared" si="23"/>
        <v>0</v>
      </c>
      <c r="EB355" s="148">
        <f t="shared" si="24"/>
        <v>0</v>
      </c>
      <c r="EC355" s="148">
        <f t="shared" si="25"/>
        <v>0</v>
      </c>
      <c r="ED355" s="167">
        <v>50</v>
      </c>
    </row>
    <row r="356" spans="2:134" x14ac:dyDescent="0.25">
      <c r="B356" s="101">
        <f>Samples!C334</f>
        <v>0</v>
      </c>
      <c r="C356" s="128"/>
      <c r="D356" s="120"/>
      <c r="E356" s="120"/>
      <c r="F356" s="120"/>
      <c r="G356" s="120"/>
      <c r="H356" s="120"/>
      <c r="I356" s="129"/>
      <c r="J356" s="121"/>
      <c r="K356" s="122"/>
      <c r="L356" s="122"/>
      <c r="M356" s="122"/>
      <c r="N356" s="136"/>
      <c r="O356" s="123"/>
      <c r="P356" s="123"/>
      <c r="Q356" s="142"/>
      <c r="R356" s="120"/>
      <c r="S356" s="120"/>
      <c r="T356" s="128"/>
      <c r="U356" s="129"/>
      <c r="V356" s="120"/>
      <c r="W356" s="120"/>
      <c r="X356" s="120"/>
      <c r="Y356" s="129"/>
      <c r="Z356" s="120"/>
      <c r="AA356" s="120"/>
      <c r="AB356" s="120"/>
      <c r="AC356" s="120"/>
      <c r="AD356" s="120"/>
      <c r="AE356" s="120"/>
      <c r="AF356" s="120"/>
      <c r="AG356" s="120"/>
      <c r="AH356" s="120"/>
      <c r="AI356" s="120"/>
      <c r="AJ356" s="120"/>
      <c r="AK356" s="120"/>
      <c r="AL356" s="120"/>
      <c r="AM356" s="120"/>
      <c r="AN356" s="120"/>
      <c r="AO356" s="120"/>
      <c r="AP356" s="120"/>
      <c r="AQ356" s="120"/>
      <c r="AR356" s="120"/>
      <c r="AS356" s="120"/>
      <c r="AT356" s="120"/>
      <c r="AU356" s="120"/>
      <c r="AV356" s="120"/>
      <c r="AW356" s="120"/>
      <c r="AX356" s="120"/>
      <c r="AY356" s="120"/>
      <c r="AZ356" s="120"/>
      <c r="BA356" s="120"/>
      <c r="BB356" s="120"/>
      <c r="BC356" s="120"/>
      <c r="BD356" s="120"/>
      <c r="BE356" s="128"/>
      <c r="BF356" s="232"/>
      <c r="BG356" s="128"/>
      <c r="BH356" s="232"/>
      <c r="BI356" s="120"/>
      <c r="BJ356" s="232"/>
      <c r="BK356" s="120"/>
      <c r="BL356" s="232"/>
      <c r="BM356" s="120"/>
      <c r="BN356" s="232"/>
      <c r="BO356" s="120"/>
      <c r="BP356" s="232"/>
      <c r="BQ356" s="299"/>
      <c r="BR356" s="124"/>
      <c r="BS356" s="454"/>
      <c r="BT356" s="299"/>
      <c r="BU356" s="454"/>
      <c r="CF356" s="160"/>
      <c r="CG356" s="160"/>
      <c r="EA356" s="148">
        <f t="shared" si="23"/>
        <v>0</v>
      </c>
      <c r="EB356" s="148">
        <f t="shared" si="24"/>
        <v>0</v>
      </c>
      <c r="EC356" s="148">
        <f t="shared" si="25"/>
        <v>0</v>
      </c>
      <c r="ED356" s="167">
        <v>51</v>
      </c>
    </row>
    <row r="357" spans="2:134" x14ac:dyDescent="0.25">
      <c r="B357" s="101">
        <f>Samples!C335</f>
        <v>0</v>
      </c>
      <c r="C357" s="128"/>
      <c r="D357" s="120"/>
      <c r="E357" s="120"/>
      <c r="F357" s="120"/>
      <c r="G357" s="120"/>
      <c r="H357" s="120"/>
      <c r="I357" s="129"/>
      <c r="J357" s="121"/>
      <c r="K357" s="122"/>
      <c r="L357" s="122"/>
      <c r="M357" s="122"/>
      <c r="N357" s="136"/>
      <c r="O357" s="123"/>
      <c r="P357" s="123"/>
      <c r="Q357" s="142"/>
      <c r="R357" s="120"/>
      <c r="S357" s="120"/>
      <c r="T357" s="128"/>
      <c r="U357" s="129"/>
      <c r="V357" s="120"/>
      <c r="W357" s="120"/>
      <c r="X357" s="120"/>
      <c r="Y357" s="129"/>
      <c r="Z357" s="120"/>
      <c r="AA357" s="120"/>
      <c r="AB357" s="120"/>
      <c r="AC357" s="120"/>
      <c r="AD357" s="120"/>
      <c r="AE357" s="120"/>
      <c r="AF357" s="120"/>
      <c r="AG357" s="120"/>
      <c r="AH357" s="120"/>
      <c r="AI357" s="120"/>
      <c r="AJ357" s="120"/>
      <c r="AK357" s="120"/>
      <c r="AL357" s="120"/>
      <c r="AM357" s="120"/>
      <c r="AN357" s="120"/>
      <c r="AO357" s="120"/>
      <c r="AP357" s="120"/>
      <c r="AQ357" s="120"/>
      <c r="AR357" s="120"/>
      <c r="AS357" s="120"/>
      <c r="AT357" s="120"/>
      <c r="AU357" s="120"/>
      <c r="AV357" s="120"/>
      <c r="AW357" s="120"/>
      <c r="AX357" s="120"/>
      <c r="AY357" s="120"/>
      <c r="AZ357" s="120"/>
      <c r="BA357" s="120"/>
      <c r="BB357" s="120"/>
      <c r="BC357" s="120"/>
      <c r="BD357" s="120"/>
      <c r="BE357" s="128"/>
      <c r="BF357" s="232"/>
      <c r="BG357" s="128"/>
      <c r="BH357" s="232"/>
      <c r="BI357" s="120"/>
      <c r="BJ357" s="232"/>
      <c r="BK357" s="120"/>
      <c r="BL357" s="232"/>
      <c r="BM357" s="120"/>
      <c r="BN357" s="232"/>
      <c r="BO357" s="120"/>
      <c r="BP357" s="232"/>
      <c r="BQ357" s="299"/>
      <c r="BR357" s="124"/>
      <c r="BS357" s="454"/>
      <c r="BT357" s="299"/>
      <c r="BU357" s="454"/>
      <c r="CF357" s="160"/>
      <c r="CG357" s="160"/>
      <c r="EA357" s="148">
        <f t="shared" si="23"/>
        <v>0</v>
      </c>
      <c r="EB357" s="148">
        <f t="shared" si="24"/>
        <v>0</v>
      </c>
      <c r="EC357" s="148">
        <f t="shared" si="25"/>
        <v>0</v>
      </c>
      <c r="ED357" s="167">
        <v>52</v>
      </c>
    </row>
    <row r="358" spans="2:134" x14ac:dyDescent="0.25">
      <c r="B358" s="101">
        <f>Samples!C336</f>
        <v>0</v>
      </c>
      <c r="C358" s="128"/>
      <c r="D358" s="120"/>
      <c r="E358" s="120"/>
      <c r="F358" s="120"/>
      <c r="G358" s="120"/>
      <c r="H358" s="120"/>
      <c r="I358" s="129"/>
      <c r="J358" s="121"/>
      <c r="K358" s="122"/>
      <c r="L358" s="122"/>
      <c r="M358" s="122"/>
      <c r="N358" s="136"/>
      <c r="O358" s="123"/>
      <c r="P358" s="123"/>
      <c r="Q358" s="142"/>
      <c r="R358" s="120"/>
      <c r="S358" s="120"/>
      <c r="T358" s="128"/>
      <c r="U358" s="129"/>
      <c r="V358" s="120"/>
      <c r="W358" s="120"/>
      <c r="X358" s="120"/>
      <c r="Y358" s="129"/>
      <c r="Z358" s="120"/>
      <c r="AA358" s="120"/>
      <c r="AB358" s="120"/>
      <c r="AC358" s="120"/>
      <c r="AD358" s="120"/>
      <c r="AE358" s="120"/>
      <c r="AF358" s="120"/>
      <c r="AG358" s="120"/>
      <c r="AH358" s="120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120"/>
      <c r="BE358" s="128"/>
      <c r="BF358" s="232"/>
      <c r="BG358" s="128"/>
      <c r="BH358" s="232"/>
      <c r="BI358" s="120"/>
      <c r="BJ358" s="232"/>
      <c r="BK358" s="120"/>
      <c r="BL358" s="232"/>
      <c r="BM358" s="120"/>
      <c r="BN358" s="232"/>
      <c r="BO358" s="120"/>
      <c r="BP358" s="232"/>
      <c r="BQ358" s="299"/>
      <c r="BR358" s="124"/>
      <c r="BS358" s="454"/>
      <c r="BT358" s="299"/>
      <c r="BU358" s="454"/>
      <c r="CF358" s="160"/>
      <c r="CG358" s="160"/>
      <c r="EA358" s="148">
        <f t="shared" si="23"/>
        <v>0</v>
      </c>
      <c r="EB358" s="148">
        <f t="shared" si="24"/>
        <v>0</v>
      </c>
      <c r="EC358" s="148">
        <f t="shared" si="25"/>
        <v>0</v>
      </c>
      <c r="ED358" s="167">
        <v>53</v>
      </c>
    </row>
    <row r="359" spans="2:134" x14ac:dyDescent="0.25">
      <c r="B359" s="101">
        <f>Samples!C337</f>
        <v>0</v>
      </c>
      <c r="C359" s="128"/>
      <c r="D359" s="120"/>
      <c r="E359" s="120"/>
      <c r="F359" s="120"/>
      <c r="G359" s="120"/>
      <c r="H359" s="120"/>
      <c r="I359" s="129"/>
      <c r="J359" s="121"/>
      <c r="K359" s="122"/>
      <c r="L359" s="122"/>
      <c r="M359" s="122"/>
      <c r="N359" s="136"/>
      <c r="O359" s="123"/>
      <c r="P359" s="123"/>
      <c r="Q359" s="142"/>
      <c r="R359" s="120"/>
      <c r="S359" s="120"/>
      <c r="T359" s="128"/>
      <c r="U359" s="129"/>
      <c r="V359" s="120"/>
      <c r="W359" s="120"/>
      <c r="X359" s="120"/>
      <c r="Y359" s="129"/>
      <c r="Z359" s="120"/>
      <c r="AA359" s="120"/>
      <c r="AB359" s="120"/>
      <c r="AC359" s="120"/>
      <c r="AD359" s="120"/>
      <c r="AE359" s="120"/>
      <c r="AF359" s="120"/>
      <c r="AG359" s="120"/>
      <c r="AH359" s="120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120"/>
      <c r="BE359" s="128"/>
      <c r="BF359" s="232"/>
      <c r="BG359" s="128"/>
      <c r="BH359" s="232"/>
      <c r="BI359" s="120"/>
      <c r="BJ359" s="232"/>
      <c r="BK359" s="120"/>
      <c r="BL359" s="232"/>
      <c r="BM359" s="120"/>
      <c r="BN359" s="232"/>
      <c r="BO359" s="120"/>
      <c r="BP359" s="232"/>
      <c r="BQ359" s="299"/>
      <c r="BR359" s="124"/>
      <c r="BS359" s="454"/>
      <c r="BT359" s="299"/>
      <c r="BU359" s="454"/>
      <c r="CF359" s="160"/>
      <c r="CG359" s="160"/>
      <c r="EA359" s="148">
        <f t="shared" si="23"/>
        <v>0</v>
      </c>
      <c r="EB359" s="148">
        <f t="shared" si="24"/>
        <v>0</v>
      </c>
      <c r="EC359" s="148">
        <f t="shared" si="25"/>
        <v>0</v>
      </c>
      <c r="ED359" s="167">
        <v>54</v>
      </c>
    </row>
    <row r="360" spans="2:134" x14ac:dyDescent="0.25">
      <c r="B360" s="101">
        <f>Samples!C338</f>
        <v>0</v>
      </c>
      <c r="C360" s="128"/>
      <c r="D360" s="120"/>
      <c r="E360" s="120"/>
      <c r="F360" s="120"/>
      <c r="G360" s="120"/>
      <c r="H360" s="120"/>
      <c r="I360" s="129"/>
      <c r="J360" s="121"/>
      <c r="K360" s="122"/>
      <c r="L360" s="122"/>
      <c r="M360" s="122"/>
      <c r="N360" s="136"/>
      <c r="O360" s="123"/>
      <c r="P360" s="123"/>
      <c r="Q360" s="142"/>
      <c r="R360" s="120"/>
      <c r="S360" s="120"/>
      <c r="T360" s="128"/>
      <c r="U360" s="129"/>
      <c r="V360" s="120"/>
      <c r="W360" s="120"/>
      <c r="X360" s="120"/>
      <c r="Y360" s="129"/>
      <c r="Z360" s="120"/>
      <c r="AA360" s="120"/>
      <c r="AB360" s="120"/>
      <c r="AC360" s="120"/>
      <c r="AD360" s="120"/>
      <c r="AE360" s="120"/>
      <c r="AF360" s="120"/>
      <c r="AG360" s="120"/>
      <c r="AH360" s="120"/>
      <c r="AI360" s="120"/>
      <c r="AJ360" s="120"/>
      <c r="AK360" s="120"/>
      <c r="AL360" s="120"/>
      <c r="AM360" s="120"/>
      <c r="AN360" s="120"/>
      <c r="AO360" s="120"/>
      <c r="AP360" s="120"/>
      <c r="AQ360" s="120"/>
      <c r="AR360" s="120"/>
      <c r="AS360" s="120"/>
      <c r="AT360" s="120"/>
      <c r="AU360" s="120"/>
      <c r="AV360" s="120"/>
      <c r="AW360" s="120"/>
      <c r="AX360" s="120"/>
      <c r="AY360" s="120"/>
      <c r="AZ360" s="120"/>
      <c r="BA360" s="120"/>
      <c r="BB360" s="120"/>
      <c r="BC360" s="120"/>
      <c r="BD360" s="120"/>
      <c r="BE360" s="128"/>
      <c r="BF360" s="232"/>
      <c r="BG360" s="128"/>
      <c r="BH360" s="232"/>
      <c r="BI360" s="120"/>
      <c r="BJ360" s="232"/>
      <c r="BK360" s="120"/>
      <c r="BL360" s="232"/>
      <c r="BM360" s="120"/>
      <c r="BN360" s="232"/>
      <c r="BO360" s="120"/>
      <c r="BP360" s="232"/>
      <c r="BQ360" s="299"/>
      <c r="BR360" s="124"/>
      <c r="BS360" s="454"/>
      <c r="BT360" s="299"/>
      <c r="BU360" s="454"/>
      <c r="CF360" s="160"/>
      <c r="CG360" s="160"/>
      <c r="EA360" s="148">
        <f t="shared" si="23"/>
        <v>0</v>
      </c>
      <c r="EB360" s="148">
        <f t="shared" si="24"/>
        <v>0</v>
      </c>
      <c r="EC360" s="148">
        <f t="shared" si="25"/>
        <v>0</v>
      </c>
      <c r="ED360" s="167">
        <v>55</v>
      </c>
    </row>
    <row r="361" spans="2:134" x14ac:dyDescent="0.25">
      <c r="B361" s="101">
        <f>Samples!C339</f>
        <v>0</v>
      </c>
      <c r="C361" s="128"/>
      <c r="D361" s="120"/>
      <c r="E361" s="120"/>
      <c r="F361" s="120"/>
      <c r="G361" s="120"/>
      <c r="H361" s="120"/>
      <c r="I361" s="129"/>
      <c r="J361" s="121"/>
      <c r="K361" s="122"/>
      <c r="L361" s="122"/>
      <c r="M361" s="122"/>
      <c r="N361" s="136"/>
      <c r="O361" s="123"/>
      <c r="P361" s="123"/>
      <c r="Q361" s="142"/>
      <c r="R361" s="120"/>
      <c r="S361" s="120"/>
      <c r="T361" s="128"/>
      <c r="U361" s="129"/>
      <c r="V361" s="120"/>
      <c r="W361" s="120"/>
      <c r="X361" s="120"/>
      <c r="Y361" s="129"/>
      <c r="Z361" s="120"/>
      <c r="AA361" s="120"/>
      <c r="AB361" s="120"/>
      <c r="AC361" s="120"/>
      <c r="AD361" s="120"/>
      <c r="AE361" s="120"/>
      <c r="AF361" s="120"/>
      <c r="AG361" s="120"/>
      <c r="AH361" s="120"/>
      <c r="AI361" s="120"/>
      <c r="AJ361" s="120"/>
      <c r="AK361" s="120"/>
      <c r="AL361" s="120"/>
      <c r="AM361" s="120"/>
      <c r="AN361" s="120"/>
      <c r="AO361" s="120"/>
      <c r="AP361" s="120"/>
      <c r="AQ361" s="120"/>
      <c r="AR361" s="120"/>
      <c r="AS361" s="120"/>
      <c r="AT361" s="120"/>
      <c r="AU361" s="120"/>
      <c r="AV361" s="120"/>
      <c r="AW361" s="120"/>
      <c r="AX361" s="120"/>
      <c r="AY361" s="120"/>
      <c r="AZ361" s="120"/>
      <c r="BA361" s="120"/>
      <c r="BB361" s="120"/>
      <c r="BC361" s="120"/>
      <c r="BD361" s="120"/>
      <c r="BE361" s="128"/>
      <c r="BF361" s="232"/>
      <c r="BG361" s="128"/>
      <c r="BH361" s="232"/>
      <c r="BI361" s="120"/>
      <c r="BJ361" s="232"/>
      <c r="BK361" s="120"/>
      <c r="BL361" s="232"/>
      <c r="BM361" s="120"/>
      <c r="BN361" s="232"/>
      <c r="BO361" s="120"/>
      <c r="BP361" s="232"/>
      <c r="BQ361" s="299"/>
      <c r="BR361" s="124"/>
      <c r="BS361" s="454"/>
      <c r="BT361" s="299"/>
      <c r="BU361" s="454"/>
      <c r="CF361" s="160"/>
      <c r="CG361" s="160"/>
      <c r="EA361" s="148">
        <f t="shared" si="23"/>
        <v>0</v>
      </c>
      <c r="EB361" s="148">
        <f t="shared" si="24"/>
        <v>0</v>
      </c>
      <c r="EC361" s="148">
        <f t="shared" si="25"/>
        <v>0</v>
      </c>
      <c r="ED361" s="167">
        <v>56</v>
      </c>
    </row>
    <row r="362" spans="2:134" x14ac:dyDescent="0.25">
      <c r="B362" s="101">
        <f>Samples!C340</f>
        <v>0</v>
      </c>
      <c r="C362" s="128"/>
      <c r="D362" s="120"/>
      <c r="E362" s="120"/>
      <c r="F362" s="120"/>
      <c r="G362" s="120"/>
      <c r="H362" s="120"/>
      <c r="I362" s="129"/>
      <c r="J362" s="121"/>
      <c r="K362" s="122"/>
      <c r="L362" s="122"/>
      <c r="M362" s="122"/>
      <c r="N362" s="136"/>
      <c r="O362" s="123"/>
      <c r="P362" s="123"/>
      <c r="Q362" s="142"/>
      <c r="R362" s="120"/>
      <c r="S362" s="120"/>
      <c r="T362" s="128"/>
      <c r="U362" s="129"/>
      <c r="V362" s="120"/>
      <c r="W362" s="120"/>
      <c r="X362" s="120"/>
      <c r="Y362" s="129"/>
      <c r="Z362" s="120"/>
      <c r="AA362" s="120"/>
      <c r="AB362" s="120"/>
      <c r="AC362" s="120"/>
      <c r="AD362" s="120"/>
      <c r="AE362" s="120"/>
      <c r="AF362" s="120"/>
      <c r="AG362" s="120"/>
      <c r="AH362" s="120"/>
      <c r="AI362" s="120"/>
      <c r="AJ362" s="120"/>
      <c r="AK362" s="120"/>
      <c r="AL362" s="120"/>
      <c r="AM362" s="120"/>
      <c r="AN362" s="120"/>
      <c r="AO362" s="120"/>
      <c r="AP362" s="120"/>
      <c r="AQ362" s="120"/>
      <c r="AR362" s="120"/>
      <c r="AS362" s="120"/>
      <c r="AT362" s="120"/>
      <c r="AU362" s="120"/>
      <c r="AV362" s="120"/>
      <c r="AW362" s="120"/>
      <c r="AX362" s="120"/>
      <c r="AY362" s="120"/>
      <c r="AZ362" s="120"/>
      <c r="BA362" s="120"/>
      <c r="BB362" s="120"/>
      <c r="BC362" s="120"/>
      <c r="BD362" s="120"/>
      <c r="BE362" s="128"/>
      <c r="BF362" s="232"/>
      <c r="BG362" s="128"/>
      <c r="BH362" s="232"/>
      <c r="BI362" s="120"/>
      <c r="BJ362" s="232"/>
      <c r="BK362" s="120"/>
      <c r="BL362" s="232"/>
      <c r="BM362" s="120"/>
      <c r="BN362" s="232"/>
      <c r="BO362" s="120"/>
      <c r="BP362" s="232"/>
      <c r="BQ362" s="299"/>
      <c r="BR362" s="124"/>
      <c r="BS362" s="454"/>
      <c r="BT362" s="299"/>
      <c r="BU362" s="454"/>
      <c r="CF362" s="160"/>
      <c r="CG362" s="160"/>
      <c r="EA362" s="148">
        <f t="shared" si="23"/>
        <v>0</v>
      </c>
      <c r="EB362" s="148">
        <f t="shared" si="24"/>
        <v>0</v>
      </c>
      <c r="EC362" s="148">
        <f t="shared" si="25"/>
        <v>0</v>
      </c>
      <c r="ED362" s="167">
        <v>57</v>
      </c>
    </row>
    <row r="363" spans="2:134" x14ac:dyDescent="0.25">
      <c r="B363" s="101">
        <f>Samples!C341</f>
        <v>0</v>
      </c>
      <c r="C363" s="128"/>
      <c r="D363" s="120"/>
      <c r="E363" s="120"/>
      <c r="F363" s="120"/>
      <c r="G363" s="120"/>
      <c r="H363" s="120"/>
      <c r="I363" s="129"/>
      <c r="J363" s="121"/>
      <c r="K363" s="122"/>
      <c r="L363" s="122"/>
      <c r="M363" s="122"/>
      <c r="N363" s="136"/>
      <c r="O363" s="123"/>
      <c r="P363" s="123"/>
      <c r="Q363" s="142"/>
      <c r="R363" s="120"/>
      <c r="S363" s="120"/>
      <c r="T363" s="128"/>
      <c r="U363" s="129"/>
      <c r="V363" s="120"/>
      <c r="W363" s="120"/>
      <c r="X363" s="120"/>
      <c r="Y363" s="129"/>
      <c r="Z363" s="120"/>
      <c r="AA363" s="120"/>
      <c r="AB363" s="120"/>
      <c r="AC363" s="120"/>
      <c r="AD363" s="120"/>
      <c r="AE363" s="120"/>
      <c r="AF363" s="120"/>
      <c r="AG363" s="120"/>
      <c r="AH363" s="120"/>
      <c r="AI363" s="120"/>
      <c r="AJ363" s="120"/>
      <c r="AK363" s="120"/>
      <c r="AL363" s="120"/>
      <c r="AM363" s="120"/>
      <c r="AN363" s="120"/>
      <c r="AO363" s="120"/>
      <c r="AP363" s="120"/>
      <c r="AQ363" s="120"/>
      <c r="AR363" s="120"/>
      <c r="AS363" s="120"/>
      <c r="AT363" s="120"/>
      <c r="AU363" s="120"/>
      <c r="AV363" s="120"/>
      <c r="AW363" s="120"/>
      <c r="AX363" s="120"/>
      <c r="AY363" s="120"/>
      <c r="AZ363" s="120"/>
      <c r="BA363" s="120"/>
      <c r="BB363" s="120"/>
      <c r="BC363" s="120"/>
      <c r="BD363" s="120"/>
      <c r="BE363" s="128"/>
      <c r="BF363" s="232"/>
      <c r="BG363" s="128"/>
      <c r="BH363" s="232"/>
      <c r="BI363" s="120"/>
      <c r="BJ363" s="232"/>
      <c r="BK363" s="120"/>
      <c r="BL363" s="232"/>
      <c r="BM363" s="120"/>
      <c r="BN363" s="232"/>
      <c r="BO363" s="120"/>
      <c r="BP363" s="232"/>
      <c r="BQ363" s="299"/>
      <c r="BR363" s="124"/>
      <c r="BS363" s="454"/>
      <c r="BT363" s="299"/>
      <c r="BU363" s="454"/>
      <c r="CF363" s="160"/>
      <c r="CG363" s="160"/>
      <c r="EA363" s="148">
        <f t="shared" si="23"/>
        <v>0</v>
      </c>
      <c r="EB363" s="148">
        <f t="shared" si="24"/>
        <v>0</v>
      </c>
      <c r="EC363" s="148">
        <f t="shared" si="25"/>
        <v>0</v>
      </c>
      <c r="ED363" s="167">
        <v>58</v>
      </c>
    </row>
    <row r="364" spans="2:134" x14ac:dyDescent="0.25">
      <c r="B364" s="101">
        <f>Samples!C342</f>
        <v>0</v>
      </c>
      <c r="C364" s="128"/>
      <c r="D364" s="120"/>
      <c r="E364" s="120"/>
      <c r="F364" s="120"/>
      <c r="G364" s="120"/>
      <c r="H364" s="120"/>
      <c r="I364" s="129"/>
      <c r="J364" s="121"/>
      <c r="K364" s="122"/>
      <c r="L364" s="122"/>
      <c r="M364" s="122"/>
      <c r="N364" s="136"/>
      <c r="O364" s="123"/>
      <c r="P364" s="123"/>
      <c r="Q364" s="142"/>
      <c r="R364" s="120"/>
      <c r="S364" s="120"/>
      <c r="T364" s="128"/>
      <c r="U364" s="129"/>
      <c r="V364" s="120"/>
      <c r="W364" s="120"/>
      <c r="X364" s="120"/>
      <c r="Y364" s="129"/>
      <c r="Z364" s="120"/>
      <c r="AA364" s="120"/>
      <c r="AB364" s="120"/>
      <c r="AC364" s="120"/>
      <c r="AD364" s="120"/>
      <c r="AE364" s="120"/>
      <c r="AF364" s="120"/>
      <c r="AG364" s="120"/>
      <c r="AH364" s="120"/>
      <c r="AI364" s="120"/>
      <c r="AJ364" s="120"/>
      <c r="AK364" s="120"/>
      <c r="AL364" s="120"/>
      <c r="AM364" s="120"/>
      <c r="AN364" s="120"/>
      <c r="AO364" s="120"/>
      <c r="AP364" s="120"/>
      <c r="AQ364" s="120"/>
      <c r="AR364" s="120"/>
      <c r="AS364" s="120"/>
      <c r="AT364" s="120"/>
      <c r="AU364" s="120"/>
      <c r="AV364" s="120"/>
      <c r="AW364" s="120"/>
      <c r="AX364" s="120"/>
      <c r="AY364" s="120"/>
      <c r="AZ364" s="120"/>
      <c r="BA364" s="120"/>
      <c r="BB364" s="120"/>
      <c r="BC364" s="120"/>
      <c r="BD364" s="120"/>
      <c r="BE364" s="128"/>
      <c r="BF364" s="232"/>
      <c r="BG364" s="128"/>
      <c r="BH364" s="232"/>
      <c r="BI364" s="120"/>
      <c r="BJ364" s="232"/>
      <c r="BK364" s="120"/>
      <c r="BL364" s="232"/>
      <c r="BM364" s="120"/>
      <c r="BN364" s="232"/>
      <c r="BO364" s="120"/>
      <c r="BP364" s="232"/>
      <c r="BQ364" s="299"/>
      <c r="BR364" s="124"/>
      <c r="BS364" s="454"/>
      <c r="BT364" s="299"/>
      <c r="BU364" s="454"/>
      <c r="CF364" s="160"/>
      <c r="CG364" s="160"/>
      <c r="EA364" s="148">
        <f t="shared" si="23"/>
        <v>0</v>
      </c>
      <c r="EB364" s="148">
        <f t="shared" si="24"/>
        <v>0</v>
      </c>
      <c r="EC364" s="148">
        <f t="shared" si="25"/>
        <v>0</v>
      </c>
      <c r="ED364" s="167">
        <v>59</v>
      </c>
    </row>
    <row r="365" spans="2:134" x14ac:dyDescent="0.25">
      <c r="B365" s="101">
        <f>Samples!C343</f>
        <v>0</v>
      </c>
      <c r="C365" s="128"/>
      <c r="D365" s="120"/>
      <c r="E365" s="120"/>
      <c r="F365" s="120"/>
      <c r="G365" s="120"/>
      <c r="H365" s="120"/>
      <c r="I365" s="129"/>
      <c r="J365" s="121"/>
      <c r="K365" s="122"/>
      <c r="L365" s="122"/>
      <c r="M365" s="122"/>
      <c r="N365" s="136"/>
      <c r="O365" s="123"/>
      <c r="P365" s="123"/>
      <c r="Q365" s="142"/>
      <c r="R365" s="120"/>
      <c r="S365" s="120"/>
      <c r="T365" s="128"/>
      <c r="U365" s="129"/>
      <c r="V365" s="120"/>
      <c r="W365" s="120"/>
      <c r="X365" s="120"/>
      <c r="Y365" s="129"/>
      <c r="Z365" s="120"/>
      <c r="AA365" s="120"/>
      <c r="AB365" s="120"/>
      <c r="AC365" s="120"/>
      <c r="AD365" s="120"/>
      <c r="AE365" s="120"/>
      <c r="AF365" s="120"/>
      <c r="AG365" s="120"/>
      <c r="AH365" s="120"/>
      <c r="AI365" s="120"/>
      <c r="AJ365" s="120"/>
      <c r="AK365" s="120"/>
      <c r="AL365" s="120"/>
      <c r="AM365" s="120"/>
      <c r="AN365" s="120"/>
      <c r="AO365" s="120"/>
      <c r="AP365" s="120"/>
      <c r="AQ365" s="120"/>
      <c r="AR365" s="120"/>
      <c r="AS365" s="120"/>
      <c r="AT365" s="120"/>
      <c r="AU365" s="120"/>
      <c r="AV365" s="120"/>
      <c r="AW365" s="120"/>
      <c r="AX365" s="120"/>
      <c r="AY365" s="120"/>
      <c r="AZ365" s="120"/>
      <c r="BA365" s="120"/>
      <c r="BB365" s="120"/>
      <c r="BC365" s="120"/>
      <c r="BD365" s="120"/>
      <c r="BE365" s="128"/>
      <c r="BF365" s="232"/>
      <c r="BG365" s="128"/>
      <c r="BH365" s="232"/>
      <c r="BI365" s="120"/>
      <c r="BJ365" s="232"/>
      <c r="BK365" s="120"/>
      <c r="BL365" s="232"/>
      <c r="BM365" s="120"/>
      <c r="BN365" s="232"/>
      <c r="BO365" s="120"/>
      <c r="BP365" s="232"/>
      <c r="BQ365" s="299"/>
      <c r="BR365" s="124"/>
      <c r="BS365" s="454"/>
      <c r="BT365" s="299"/>
      <c r="BU365" s="454"/>
      <c r="CF365" s="160"/>
      <c r="CG365" s="160"/>
      <c r="EA365" s="148">
        <f t="shared" si="23"/>
        <v>0</v>
      </c>
      <c r="EB365" s="148">
        <f t="shared" si="24"/>
        <v>0</v>
      </c>
      <c r="EC365" s="148">
        <f t="shared" si="25"/>
        <v>0</v>
      </c>
      <c r="ED365" s="167">
        <v>60</v>
      </c>
    </row>
    <row r="366" spans="2:134" x14ac:dyDescent="0.25">
      <c r="B366" s="101">
        <f>Samples!C344</f>
        <v>0</v>
      </c>
      <c r="C366" s="128"/>
      <c r="D366" s="120"/>
      <c r="E366" s="120"/>
      <c r="F366" s="120"/>
      <c r="G366" s="120"/>
      <c r="H366" s="120"/>
      <c r="I366" s="129"/>
      <c r="J366" s="121"/>
      <c r="K366" s="122"/>
      <c r="L366" s="122"/>
      <c r="M366" s="122"/>
      <c r="N366" s="136"/>
      <c r="O366" s="123"/>
      <c r="P366" s="123"/>
      <c r="Q366" s="142"/>
      <c r="R366" s="120"/>
      <c r="S366" s="120"/>
      <c r="T366" s="128"/>
      <c r="U366" s="129"/>
      <c r="V366" s="120"/>
      <c r="W366" s="120"/>
      <c r="X366" s="120"/>
      <c r="Y366" s="129"/>
      <c r="Z366" s="120"/>
      <c r="AA366" s="120"/>
      <c r="AB366" s="120"/>
      <c r="AC366" s="120"/>
      <c r="AD366" s="120"/>
      <c r="AE366" s="120"/>
      <c r="AF366" s="120"/>
      <c r="AG366" s="120"/>
      <c r="AH366" s="120"/>
      <c r="AI366" s="120"/>
      <c r="AJ366" s="120"/>
      <c r="AK366" s="120"/>
      <c r="AL366" s="120"/>
      <c r="AM366" s="120"/>
      <c r="AN366" s="120"/>
      <c r="AO366" s="120"/>
      <c r="AP366" s="120"/>
      <c r="AQ366" s="120"/>
      <c r="AR366" s="120"/>
      <c r="AS366" s="120"/>
      <c r="AT366" s="120"/>
      <c r="AU366" s="120"/>
      <c r="AV366" s="120"/>
      <c r="AW366" s="120"/>
      <c r="AX366" s="120"/>
      <c r="AY366" s="120"/>
      <c r="AZ366" s="120"/>
      <c r="BA366" s="120"/>
      <c r="BB366" s="120"/>
      <c r="BC366" s="120"/>
      <c r="BD366" s="120"/>
      <c r="BE366" s="128"/>
      <c r="BF366" s="232"/>
      <c r="BG366" s="128"/>
      <c r="BH366" s="232"/>
      <c r="BI366" s="120"/>
      <c r="BJ366" s="232"/>
      <c r="BK366" s="120"/>
      <c r="BL366" s="232"/>
      <c r="BM366" s="120"/>
      <c r="BN366" s="232"/>
      <c r="BO366" s="120"/>
      <c r="BP366" s="232"/>
      <c r="BQ366" s="299"/>
      <c r="BR366" s="124"/>
      <c r="BS366" s="454"/>
      <c r="BT366" s="299"/>
      <c r="BU366" s="454"/>
      <c r="CF366" s="160"/>
      <c r="CG366" s="160"/>
      <c r="EA366" s="148">
        <f t="shared" si="23"/>
        <v>0</v>
      </c>
      <c r="EB366" s="148">
        <f t="shared" si="24"/>
        <v>0</v>
      </c>
      <c r="EC366" s="148">
        <f t="shared" si="25"/>
        <v>0</v>
      </c>
      <c r="ED366" s="167">
        <v>61</v>
      </c>
    </row>
    <row r="367" spans="2:134" x14ac:dyDescent="0.25">
      <c r="B367" s="101">
        <f>Samples!C345</f>
        <v>0</v>
      </c>
      <c r="C367" s="128"/>
      <c r="D367" s="120"/>
      <c r="E367" s="120"/>
      <c r="F367" s="120"/>
      <c r="G367" s="120"/>
      <c r="H367" s="120"/>
      <c r="I367" s="129"/>
      <c r="J367" s="121"/>
      <c r="K367" s="122"/>
      <c r="L367" s="122"/>
      <c r="M367" s="122"/>
      <c r="N367" s="136"/>
      <c r="O367" s="123"/>
      <c r="P367" s="123"/>
      <c r="Q367" s="142"/>
      <c r="R367" s="120"/>
      <c r="S367" s="120"/>
      <c r="T367" s="128"/>
      <c r="U367" s="129"/>
      <c r="V367" s="120"/>
      <c r="W367" s="120"/>
      <c r="X367" s="120"/>
      <c r="Y367" s="129"/>
      <c r="Z367" s="120"/>
      <c r="AA367" s="120"/>
      <c r="AB367" s="120"/>
      <c r="AC367" s="120"/>
      <c r="AD367" s="120"/>
      <c r="AE367" s="120"/>
      <c r="AF367" s="120"/>
      <c r="AG367" s="120"/>
      <c r="AH367" s="120"/>
      <c r="AI367" s="120"/>
      <c r="AJ367" s="120"/>
      <c r="AK367" s="120"/>
      <c r="AL367" s="120"/>
      <c r="AM367" s="120"/>
      <c r="AN367" s="120"/>
      <c r="AO367" s="120"/>
      <c r="AP367" s="120"/>
      <c r="AQ367" s="120"/>
      <c r="AR367" s="120"/>
      <c r="AS367" s="120"/>
      <c r="AT367" s="120"/>
      <c r="AU367" s="120"/>
      <c r="AV367" s="120"/>
      <c r="AW367" s="120"/>
      <c r="AX367" s="120"/>
      <c r="AY367" s="120"/>
      <c r="AZ367" s="120"/>
      <c r="BA367" s="120"/>
      <c r="BB367" s="120"/>
      <c r="BC367" s="120"/>
      <c r="BD367" s="120"/>
      <c r="BE367" s="128"/>
      <c r="BF367" s="232"/>
      <c r="BG367" s="128"/>
      <c r="BH367" s="232"/>
      <c r="BI367" s="120"/>
      <c r="BJ367" s="232"/>
      <c r="BK367" s="120"/>
      <c r="BL367" s="232"/>
      <c r="BM367" s="120"/>
      <c r="BN367" s="232"/>
      <c r="BO367" s="120"/>
      <c r="BP367" s="232"/>
      <c r="BQ367" s="299"/>
      <c r="BR367" s="124"/>
      <c r="BS367" s="454"/>
      <c r="BT367" s="299"/>
      <c r="BU367" s="454"/>
      <c r="CF367" s="160"/>
      <c r="CG367" s="160"/>
      <c r="EA367" s="148">
        <f t="shared" si="23"/>
        <v>0</v>
      </c>
      <c r="EB367" s="148">
        <f t="shared" si="24"/>
        <v>0</v>
      </c>
      <c r="EC367" s="148">
        <f t="shared" si="25"/>
        <v>0</v>
      </c>
      <c r="ED367" s="167">
        <v>62</v>
      </c>
    </row>
    <row r="368" spans="2:134" x14ac:dyDescent="0.25">
      <c r="B368" s="101">
        <f>Samples!C346</f>
        <v>0</v>
      </c>
      <c r="C368" s="128"/>
      <c r="D368" s="120"/>
      <c r="E368" s="120"/>
      <c r="F368" s="120"/>
      <c r="G368" s="120"/>
      <c r="H368" s="120"/>
      <c r="I368" s="129"/>
      <c r="J368" s="121"/>
      <c r="K368" s="122"/>
      <c r="L368" s="122"/>
      <c r="M368" s="122"/>
      <c r="N368" s="136"/>
      <c r="O368" s="123"/>
      <c r="P368" s="123"/>
      <c r="Q368" s="142"/>
      <c r="R368" s="120"/>
      <c r="S368" s="120"/>
      <c r="T368" s="128"/>
      <c r="U368" s="129"/>
      <c r="V368" s="120"/>
      <c r="W368" s="120"/>
      <c r="X368" s="120"/>
      <c r="Y368" s="129"/>
      <c r="Z368" s="120"/>
      <c r="AA368" s="120"/>
      <c r="AB368" s="120"/>
      <c r="AC368" s="120"/>
      <c r="AD368" s="120"/>
      <c r="AE368" s="120"/>
      <c r="AF368" s="120"/>
      <c r="AG368" s="120"/>
      <c r="AH368" s="120"/>
      <c r="AI368" s="120"/>
      <c r="AJ368" s="120"/>
      <c r="AK368" s="120"/>
      <c r="AL368" s="120"/>
      <c r="AM368" s="120"/>
      <c r="AN368" s="120"/>
      <c r="AO368" s="120"/>
      <c r="AP368" s="120"/>
      <c r="AQ368" s="120"/>
      <c r="AR368" s="120"/>
      <c r="AS368" s="120"/>
      <c r="AT368" s="120"/>
      <c r="AU368" s="120"/>
      <c r="AV368" s="120"/>
      <c r="AW368" s="120"/>
      <c r="AX368" s="120"/>
      <c r="AY368" s="120"/>
      <c r="AZ368" s="120"/>
      <c r="BA368" s="120"/>
      <c r="BB368" s="120"/>
      <c r="BC368" s="120"/>
      <c r="BD368" s="120"/>
      <c r="BE368" s="128"/>
      <c r="BF368" s="232"/>
      <c r="BG368" s="128"/>
      <c r="BH368" s="232"/>
      <c r="BI368" s="120"/>
      <c r="BJ368" s="232"/>
      <c r="BK368" s="120"/>
      <c r="BL368" s="232"/>
      <c r="BM368" s="120"/>
      <c r="BN368" s="232"/>
      <c r="BO368" s="120"/>
      <c r="BP368" s="232"/>
      <c r="BQ368" s="299"/>
      <c r="BR368" s="124"/>
      <c r="BS368" s="454"/>
      <c r="BT368" s="299"/>
      <c r="BU368" s="454"/>
      <c r="CF368" s="160"/>
      <c r="CG368" s="160"/>
      <c r="EA368" s="148">
        <f t="shared" si="23"/>
        <v>0</v>
      </c>
      <c r="EB368" s="148">
        <f t="shared" si="24"/>
        <v>0</v>
      </c>
      <c r="EC368" s="148">
        <f t="shared" si="25"/>
        <v>0</v>
      </c>
      <c r="ED368" s="167">
        <v>63</v>
      </c>
    </row>
    <row r="369" spans="2:134" x14ac:dyDescent="0.25">
      <c r="B369" s="101">
        <f>Samples!C347</f>
        <v>0</v>
      </c>
      <c r="C369" s="128"/>
      <c r="D369" s="120"/>
      <c r="E369" s="120"/>
      <c r="F369" s="120"/>
      <c r="G369" s="120"/>
      <c r="H369" s="120"/>
      <c r="I369" s="129"/>
      <c r="J369" s="121"/>
      <c r="K369" s="122"/>
      <c r="L369" s="122"/>
      <c r="M369" s="122"/>
      <c r="N369" s="136"/>
      <c r="O369" s="123"/>
      <c r="P369" s="123"/>
      <c r="Q369" s="142"/>
      <c r="R369" s="120"/>
      <c r="S369" s="120"/>
      <c r="T369" s="128"/>
      <c r="U369" s="129"/>
      <c r="V369" s="120"/>
      <c r="W369" s="120"/>
      <c r="X369" s="120"/>
      <c r="Y369" s="129"/>
      <c r="Z369" s="120"/>
      <c r="AA369" s="120"/>
      <c r="AB369" s="120"/>
      <c r="AC369" s="120"/>
      <c r="AD369" s="120"/>
      <c r="AE369" s="120"/>
      <c r="AF369" s="120"/>
      <c r="AG369" s="120"/>
      <c r="AH369" s="120"/>
      <c r="AI369" s="120"/>
      <c r="AJ369" s="120"/>
      <c r="AK369" s="120"/>
      <c r="AL369" s="120"/>
      <c r="AM369" s="120"/>
      <c r="AN369" s="120"/>
      <c r="AO369" s="120"/>
      <c r="AP369" s="120"/>
      <c r="AQ369" s="120"/>
      <c r="AR369" s="120"/>
      <c r="AS369" s="120"/>
      <c r="AT369" s="120"/>
      <c r="AU369" s="120"/>
      <c r="AV369" s="120"/>
      <c r="AW369" s="120"/>
      <c r="AX369" s="120"/>
      <c r="AY369" s="120"/>
      <c r="AZ369" s="120"/>
      <c r="BA369" s="120"/>
      <c r="BB369" s="120"/>
      <c r="BC369" s="120"/>
      <c r="BD369" s="120"/>
      <c r="BE369" s="128"/>
      <c r="BF369" s="232"/>
      <c r="BG369" s="128"/>
      <c r="BH369" s="232"/>
      <c r="BI369" s="120"/>
      <c r="BJ369" s="232"/>
      <c r="BK369" s="120"/>
      <c r="BL369" s="232"/>
      <c r="BM369" s="120"/>
      <c r="BN369" s="232"/>
      <c r="BO369" s="120"/>
      <c r="BP369" s="232"/>
      <c r="BQ369" s="299"/>
      <c r="BR369" s="124"/>
      <c r="BS369" s="454"/>
      <c r="BT369" s="299"/>
      <c r="BU369" s="454"/>
      <c r="CF369" s="160"/>
      <c r="CG369" s="160"/>
      <c r="EA369" s="148">
        <f t="shared" si="23"/>
        <v>0</v>
      </c>
      <c r="EB369" s="148">
        <f t="shared" si="24"/>
        <v>0</v>
      </c>
      <c r="EC369" s="148">
        <f t="shared" si="25"/>
        <v>0</v>
      </c>
      <c r="ED369" s="167">
        <v>64</v>
      </c>
    </row>
    <row r="370" spans="2:134" x14ac:dyDescent="0.25">
      <c r="B370" s="101">
        <f>Samples!C348</f>
        <v>0</v>
      </c>
      <c r="C370" s="128"/>
      <c r="D370" s="120"/>
      <c r="E370" s="120"/>
      <c r="F370" s="120"/>
      <c r="G370" s="120"/>
      <c r="H370" s="120"/>
      <c r="I370" s="129"/>
      <c r="J370" s="121"/>
      <c r="K370" s="122"/>
      <c r="L370" s="122"/>
      <c r="M370" s="122"/>
      <c r="N370" s="136"/>
      <c r="O370" s="123"/>
      <c r="P370" s="123"/>
      <c r="Q370" s="142"/>
      <c r="R370" s="120"/>
      <c r="S370" s="120"/>
      <c r="T370" s="128"/>
      <c r="U370" s="129"/>
      <c r="V370" s="120"/>
      <c r="W370" s="120"/>
      <c r="X370" s="120"/>
      <c r="Y370" s="129"/>
      <c r="Z370" s="120"/>
      <c r="AA370" s="120"/>
      <c r="AB370" s="120"/>
      <c r="AC370" s="120"/>
      <c r="AD370" s="120"/>
      <c r="AE370" s="120"/>
      <c r="AF370" s="120"/>
      <c r="AG370" s="120"/>
      <c r="AH370" s="120"/>
      <c r="AI370" s="120"/>
      <c r="AJ370" s="120"/>
      <c r="AK370" s="120"/>
      <c r="AL370" s="120"/>
      <c r="AM370" s="120"/>
      <c r="AN370" s="120"/>
      <c r="AO370" s="120"/>
      <c r="AP370" s="120"/>
      <c r="AQ370" s="120"/>
      <c r="AR370" s="120"/>
      <c r="AS370" s="120"/>
      <c r="AT370" s="120"/>
      <c r="AU370" s="120"/>
      <c r="AV370" s="120"/>
      <c r="AW370" s="120"/>
      <c r="AX370" s="120"/>
      <c r="AY370" s="120"/>
      <c r="AZ370" s="120"/>
      <c r="BA370" s="120"/>
      <c r="BB370" s="120"/>
      <c r="BC370" s="120"/>
      <c r="BD370" s="120"/>
      <c r="BE370" s="128"/>
      <c r="BF370" s="232"/>
      <c r="BG370" s="128"/>
      <c r="BH370" s="232"/>
      <c r="BI370" s="120"/>
      <c r="BJ370" s="232"/>
      <c r="BK370" s="120"/>
      <c r="BL370" s="232"/>
      <c r="BM370" s="120"/>
      <c r="BN370" s="232"/>
      <c r="BO370" s="120"/>
      <c r="BP370" s="232"/>
      <c r="BQ370" s="299"/>
      <c r="BR370" s="124"/>
      <c r="BS370" s="454"/>
      <c r="BT370" s="299"/>
      <c r="BU370" s="454"/>
      <c r="CF370" s="160"/>
      <c r="CG370" s="160"/>
      <c r="EA370" s="148">
        <f t="shared" si="23"/>
        <v>0</v>
      </c>
      <c r="EB370" s="148">
        <f t="shared" ref="EB370:EB405" si="26">IFERROR(_xlfn.STDEV.S(EE370:ABD370)/SQRT(insCount),0)</f>
        <v>0</v>
      </c>
      <c r="EC370" s="148">
        <f t="shared" ref="EC370:EC405" si="27">IFERROR(SUM(EE370:ABD370)/insCount,0)</f>
        <v>0</v>
      </c>
      <c r="ED370" s="167">
        <v>65</v>
      </c>
    </row>
    <row r="371" spans="2:134" x14ac:dyDescent="0.25">
      <c r="B371" s="101">
        <f>Samples!C349</f>
        <v>0</v>
      </c>
      <c r="C371" s="128"/>
      <c r="D371" s="120"/>
      <c r="E371" s="120"/>
      <c r="F371" s="120"/>
      <c r="G371" s="120"/>
      <c r="H371" s="120"/>
      <c r="I371" s="129"/>
      <c r="J371" s="121"/>
      <c r="K371" s="122"/>
      <c r="L371" s="122"/>
      <c r="M371" s="122"/>
      <c r="N371" s="136"/>
      <c r="O371" s="123"/>
      <c r="P371" s="123"/>
      <c r="Q371" s="142"/>
      <c r="R371" s="120"/>
      <c r="S371" s="120"/>
      <c r="T371" s="128"/>
      <c r="U371" s="129"/>
      <c r="V371" s="120"/>
      <c r="W371" s="120"/>
      <c r="X371" s="120"/>
      <c r="Y371" s="129"/>
      <c r="Z371" s="120"/>
      <c r="AA371" s="120"/>
      <c r="AB371" s="120"/>
      <c r="AC371" s="120"/>
      <c r="AD371" s="120"/>
      <c r="AE371" s="120"/>
      <c r="AF371" s="120"/>
      <c r="AG371" s="120"/>
      <c r="AH371" s="120"/>
      <c r="AI371" s="120"/>
      <c r="AJ371" s="120"/>
      <c r="AK371" s="120"/>
      <c r="AL371" s="120"/>
      <c r="AM371" s="120"/>
      <c r="AN371" s="120"/>
      <c r="AO371" s="120"/>
      <c r="AP371" s="120"/>
      <c r="AQ371" s="120"/>
      <c r="AR371" s="120"/>
      <c r="AS371" s="120"/>
      <c r="AT371" s="120"/>
      <c r="AU371" s="120"/>
      <c r="AV371" s="120"/>
      <c r="AW371" s="120"/>
      <c r="AX371" s="120"/>
      <c r="AY371" s="120"/>
      <c r="AZ371" s="120"/>
      <c r="BA371" s="120"/>
      <c r="BB371" s="120"/>
      <c r="BC371" s="120"/>
      <c r="BD371" s="120"/>
      <c r="BE371" s="128"/>
      <c r="BF371" s="232"/>
      <c r="BG371" s="128"/>
      <c r="BH371" s="232"/>
      <c r="BI371" s="120"/>
      <c r="BJ371" s="232"/>
      <c r="BK371" s="120"/>
      <c r="BL371" s="232"/>
      <c r="BM371" s="120"/>
      <c r="BN371" s="232"/>
      <c r="BO371" s="120"/>
      <c r="BP371" s="232"/>
      <c r="BQ371" s="299"/>
      <c r="BR371" s="124"/>
      <c r="BS371" s="454"/>
      <c r="BT371" s="299"/>
      <c r="BU371" s="454"/>
      <c r="CF371" s="160"/>
      <c r="CG371" s="160"/>
      <c r="EA371" s="148">
        <f t="shared" si="23"/>
        <v>0</v>
      </c>
      <c r="EB371" s="148">
        <f t="shared" si="26"/>
        <v>0</v>
      </c>
      <c r="EC371" s="148">
        <f t="shared" si="27"/>
        <v>0</v>
      </c>
      <c r="ED371" s="167">
        <v>66</v>
      </c>
    </row>
    <row r="372" spans="2:134" x14ac:dyDescent="0.25">
      <c r="B372" s="101">
        <f>Samples!C350</f>
        <v>0</v>
      </c>
      <c r="C372" s="128"/>
      <c r="D372" s="120"/>
      <c r="E372" s="120"/>
      <c r="F372" s="120"/>
      <c r="G372" s="120"/>
      <c r="H372" s="120"/>
      <c r="I372" s="129"/>
      <c r="J372" s="121"/>
      <c r="K372" s="122"/>
      <c r="L372" s="122"/>
      <c r="M372" s="122"/>
      <c r="N372" s="136"/>
      <c r="O372" s="123"/>
      <c r="P372" s="123"/>
      <c r="Q372" s="142"/>
      <c r="R372" s="120"/>
      <c r="S372" s="120"/>
      <c r="T372" s="128"/>
      <c r="U372" s="129"/>
      <c r="V372" s="120"/>
      <c r="W372" s="120"/>
      <c r="X372" s="120"/>
      <c r="Y372" s="129"/>
      <c r="Z372" s="120"/>
      <c r="AA372" s="120"/>
      <c r="AB372" s="120"/>
      <c r="AC372" s="120"/>
      <c r="AD372" s="120"/>
      <c r="AE372" s="120"/>
      <c r="AF372" s="120"/>
      <c r="AG372" s="120"/>
      <c r="AH372" s="120"/>
      <c r="AI372" s="120"/>
      <c r="AJ372" s="120"/>
      <c r="AK372" s="120"/>
      <c r="AL372" s="120"/>
      <c r="AM372" s="120"/>
      <c r="AN372" s="120"/>
      <c r="AO372" s="120"/>
      <c r="AP372" s="120"/>
      <c r="AQ372" s="120"/>
      <c r="AR372" s="120"/>
      <c r="AS372" s="120"/>
      <c r="AT372" s="120"/>
      <c r="AU372" s="120"/>
      <c r="AV372" s="120"/>
      <c r="AW372" s="120"/>
      <c r="AX372" s="120"/>
      <c r="AY372" s="120"/>
      <c r="AZ372" s="120"/>
      <c r="BA372" s="120"/>
      <c r="BB372" s="120"/>
      <c r="BC372" s="120"/>
      <c r="BD372" s="120"/>
      <c r="BE372" s="128"/>
      <c r="BF372" s="232"/>
      <c r="BG372" s="128"/>
      <c r="BH372" s="232"/>
      <c r="BI372" s="120"/>
      <c r="BJ372" s="232"/>
      <c r="BK372" s="120"/>
      <c r="BL372" s="232"/>
      <c r="BM372" s="120"/>
      <c r="BN372" s="232"/>
      <c r="BO372" s="120"/>
      <c r="BP372" s="232"/>
      <c r="BQ372" s="299"/>
      <c r="BR372" s="124"/>
      <c r="BS372" s="454"/>
      <c r="BT372" s="299"/>
      <c r="BU372" s="454"/>
      <c r="CF372" s="160"/>
      <c r="CG372" s="160"/>
      <c r="EA372" s="148">
        <f t="shared" si="23"/>
        <v>0</v>
      </c>
      <c r="EB372" s="148">
        <f t="shared" si="26"/>
        <v>0</v>
      </c>
      <c r="EC372" s="148">
        <f t="shared" si="27"/>
        <v>0</v>
      </c>
      <c r="ED372" s="167">
        <v>67</v>
      </c>
    </row>
    <row r="373" spans="2:134" x14ac:dyDescent="0.25">
      <c r="B373" s="101">
        <f>Samples!C351</f>
        <v>0</v>
      </c>
      <c r="C373" s="128"/>
      <c r="D373" s="120"/>
      <c r="E373" s="120"/>
      <c r="F373" s="120"/>
      <c r="G373" s="120"/>
      <c r="H373" s="120"/>
      <c r="I373" s="129"/>
      <c r="J373" s="121"/>
      <c r="K373" s="122"/>
      <c r="L373" s="122"/>
      <c r="M373" s="122"/>
      <c r="N373" s="136"/>
      <c r="O373" s="123"/>
      <c r="P373" s="123"/>
      <c r="Q373" s="142"/>
      <c r="R373" s="120"/>
      <c r="S373" s="120"/>
      <c r="T373" s="128"/>
      <c r="U373" s="129"/>
      <c r="V373" s="120"/>
      <c r="W373" s="120"/>
      <c r="X373" s="120"/>
      <c r="Y373" s="129"/>
      <c r="Z373" s="120"/>
      <c r="AA373" s="120"/>
      <c r="AB373" s="120"/>
      <c r="AC373" s="120"/>
      <c r="AD373" s="120"/>
      <c r="AE373" s="120"/>
      <c r="AF373" s="120"/>
      <c r="AG373" s="120"/>
      <c r="AH373" s="120"/>
      <c r="AI373" s="120"/>
      <c r="AJ373" s="120"/>
      <c r="AK373" s="120"/>
      <c r="AL373" s="120"/>
      <c r="AM373" s="120"/>
      <c r="AN373" s="120"/>
      <c r="AO373" s="120"/>
      <c r="AP373" s="120"/>
      <c r="AQ373" s="120"/>
      <c r="AR373" s="120"/>
      <c r="AS373" s="120"/>
      <c r="AT373" s="120"/>
      <c r="AU373" s="120"/>
      <c r="AV373" s="120"/>
      <c r="AW373" s="120"/>
      <c r="AX373" s="120"/>
      <c r="AY373" s="120"/>
      <c r="AZ373" s="120"/>
      <c r="BA373" s="120"/>
      <c r="BB373" s="120"/>
      <c r="BC373" s="120"/>
      <c r="BD373" s="120"/>
      <c r="BE373" s="128"/>
      <c r="BF373" s="232"/>
      <c r="BG373" s="128"/>
      <c r="BH373" s="232"/>
      <c r="BI373" s="120"/>
      <c r="BJ373" s="232"/>
      <c r="BK373" s="120"/>
      <c r="BL373" s="232"/>
      <c r="BM373" s="120"/>
      <c r="BN373" s="232"/>
      <c r="BO373" s="120"/>
      <c r="BP373" s="232"/>
      <c r="BQ373" s="299"/>
      <c r="BR373" s="124"/>
      <c r="BS373" s="454"/>
      <c r="BT373" s="299"/>
      <c r="BU373" s="454"/>
      <c r="CF373" s="160"/>
      <c r="CG373" s="160"/>
      <c r="EA373" s="148">
        <f t="shared" ref="EA373:EA405" si="28">IF(EA372&lt;1,EC373+EA372,"")</f>
        <v>0</v>
      </c>
      <c r="EB373" s="148">
        <f t="shared" si="26"/>
        <v>0</v>
      </c>
      <c r="EC373" s="148">
        <f t="shared" si="27"/>
        <v>0</v>
      </c>
      <c r="ED373" s="167">
        <v>68</v>
      </c>
    </row>
    <row r="374" spans="2:134" x14ac:dyDescent="0.25">
      <c r="B374" s="101">
        <f>Samples!C352</f>
        <v>0</v>
      </c>
      <c r="C374" s="128"/>
      <c r="D374" s="120"/>
      <c r="E374" s="120"/>
      <c r="F374" s="120"/>
      <c r="G374" s="120"/>
      <c r="H374" s="120"/>
      <c r="I374" s="129"/>
      <c r="J374" s="121"/>
      <c r="K374" s="122"/>
      <c r="L374" s="122"/>
      <c r="M374" s="122"/>
      <c r="N374" s="136"/>
      <c r="O374" s="123"/>
      <c r="P374" s="123"/>
      <c r="Q374" s="142"/>
      <c r="R374" s="120"/>
      <c r="S374" s="120"/>
      <c r="T374" s="128"/>
      <c r="U374" s="129"/>
      <c r="V374" s="120"/>
      <c r="W374" s="120"/>
      <c r="X374" s="120"/>
      <c r="Y374" s="129"/>
      <c r="Z374" s="120"/>
      <c r="AA374" s="120"/>
      <c r="AB374" s="120"/>
      <c r="AC374" s="120"/>
      <c r="AD374" s="120"/>
      <c r="AE374" s="120"/>
      <c r="AF374" s="120"/>
      <c r="AG374" s="120"/>
      <c r="AH374" s="120"/>
      <c r="AI374" s="120"/>
      <c r="AJ374" s="120"/>
      <c r="AK374" s="120"/>
      <c r="AL374" s="120"/>
      <c r="AM374" s="120"/>
      <c r="AN374" s="120"/>
      <c r="AO374" s="120"/>
      <c r="AP374" s="120"/>
      <c r="AQ374" s="120"/>
      <c r="AR374" s="120"/>
      <c r="AS374" s="120"/>
      <c r="AT374" s="120"/>
      <c r="AU374" s="120"/>
      <c r="AV374" s="120"/>
      <c r="AW374" s="120"/>
      <c r="AX374" s="120"/>
      <c r="AY374" s="120"/>
      <c r="AZ374" s="120"/>
      <c r="BA374" s="120"/>
      <c r="BB374" s="120"/>
      <c r="BC374" s="120"/>
      <c r="BD374" s="120"/>
      <c r="BE374" s="128"/>
      <c r="BF374" s="232"/>
      <c r="BG374" s="128"/>
      <c r="BH374" s="232"/>
      <c r="BI374" s="120"/>
      <c r="BJ374" s="232"/>
      <c r="BK374" s="120"/>
      <c r="BL374" s="232"/>
      <c r="BM374" s="120"/>
      <c r="BN374" s="232"/>
      <c r="BO374" s="120"/>
      <c r="BP374" s="232"/>
      <c r="BQ374" s="299"/>
      <c r="BR374" s="124"/>
      <c r="BS374" s="454"/>
      <c r="BT374" s="299"/>
      <c r="BU374" s="454"/>
      <c r="CF374" s="160"/>
      <c r="CG374" s="160"/>
      <c r="EA374" s="148">
        <f t="shared" si="28"/>
        <v>0</v>
      </c>
      <c r="EB374" s="148">
        <f t="shared" si="26"/>
        <v>0</v>
      </c>
      <c r="EC374" s="148">
        <f t="shared" si="27"/>
        <v>0</v>
      </c>
      <c r="ED374" s="167">
        <v>69</v>
      </c>
    </row>
    <row r="375" spans="2:134" x14ac:dyDescent="0.25">
      <c r="B375" s="101">
        <f>Samples!C353</f>
        <v>0</v>
      </c>
      <c r="C375" s="128"/>
      <c r="D375" s="120"/>
      <c r="E375" s="120"/>
      <c r="F375" s="120"/>
      <c r="G375" s="120"/>
      <c r="H375" s="120"/>
      <c r="I375" s="129"/>
      <c r="J375" s="121"/>
      <c r="K375" s="122"/>
      <c r="L375" s="122"/>
      <c r="M375" s="122"/>
      <c r="N375" s="136"/>
      <c r="O375" s="123"/>
      <c r="P375" s="123"/>
      <c r="Q375" s="142"/>
      <c r="R375" s="120"/>
      <c r="S375" s="120"/>
      <c r="T375" s="128"/>
      <c r="U375" s="129"/>
      <c r="V375" s="120"/>
      <c r="W375" s="120"/>
      <c r="X375" s="120"/>
      <c r="Y375" s="129"/>
      <c r="Z375" s="120"/>
      <c r="AA375" s="120"/>
      <c r="AB375" s="120"/>
      <c r="AC375" s="120"/>
      <c r="AD375" s="120"/>
      <c r="AE375" s="120"/>
      <c r="AF375" s="120"/>
      <c r="AG375" s="120"/>
      <c r="AH375" s="120"/>
      <c r="AI375" s="120"/>
      <c r="AJ375" s="120"/>
      <c r="AK375" s="120"/>
      <c r="AL375" s="120"/>
      <c r="AM375" s="120"/>
      <c r="AN375" s="120"/>
      <c r="AO375" s="120"/>
      <c r="AP375" s="120"/>
      <c r="AQ375" s="120"/>
      <c r="AR375" s="120"/>
      <c r="AS375" s="120"/>
      <c r="AT375" s="120"/>
      <c r="AU375" s="120"/>
      <c r="AV375" s="120"/>
      <c r="AW375" s="120"/>
      <c r="AX375" s="120"/>
      <c r="AY375" s="120"/>
      <c r="AZ375" s="120"/>
      <c r="BA375" s="120"/>
      <c r="BB375" s="120"/>
      <c r="BC375" s="120"/>
      <c r="BD375" s="120"/>
      <c r="BE375" s="128"/>
      <c r="BF375" s="232"/>
      <c r="BG375" s="128"/>
      <c r="BH375" s="232"/>
      <c r="BI375" s="120"/>
      <c r="BJ375" s="232"/>
      <c r="BK375" s="120"/>
      <c r="BL375" s="232"/>
      <c r="BM375" s="120"/>
      <c r="BN375" s="232"/>
      <c r="BO375" s="120"/>
      <c r="BP375" s="232"/>
      <c r="BQ375" s="299"/>
      <c r="BR375" s="124"/>
      <c r="BS375" s="454"/>
      <c r="BT375" s="299"/>
      <c r="BU375" s="454"/>
      <c r="CF375" s="160"/>
      <c r="CG375" s="160"/>
      <c r="EA375" s="148">
        <f t="shared" si="28"/>
        <v>0</v>
      </c>
      <c r="EB375" s="148">
        <f t="shared" si="26"/>
        <v>0</v>
      </c>
      <c r="EC375" s="148">
        <f t="shared" si="27"/>
        <v>0</v>
      </c>
      <c r="ED375" s="167">
        <v>70</v>
      </c>
    </row>
    <row r="376" spans="2:134" x14ac:dyDescent="0.25">
      <c r="B376" s="101">
        <f>Samples!C354</f>
        <v>0</v>
      </c>
      <c r="C376" s="128"/>
      <c r="D376" s="120"/>
      <c r="E376" s="120"/>
      <c r="F376" s="120"/>
      <c r="G376" s="120"/>
      <c r="H376" s="120"/>
      <c r="I376" s="129"/>
      <c r="J376" s="121"/>
      <c r="K376" s="122"/>
      <c r="L376" s="122"/>
      <c r="M376" s="122"/>
      <c r="N376" s="136"/>
      <c r="O376" s="123"/>
      <c r="P376" s="123"/>
      <c r="Q376" s="142"/>
      <c r="R376" s="120"/>
      <c r="S376" s="120"/>
      <c r="T376" s="128"/>
      <c r="U376" s="129"/>
      <c r="V376" s="120"/>
      <c r="W376" s="120"/>
      <c r="X376" s="120"/>
      <c r="Y376" s="129"/>
      <c r="Z376" s="120"/>
      <c r="AA376" s="120"/>
      <c r="AB376" s="120"/>
      <c r="AC376" s="120"/>
      <c r="AD376" s="120"/>
      <c r="AE376" s="120"/>
      <c r="AF376" s="120"/>
      <c r="AG376" s="120"/>
      <c r="AH376" s="120"/>
      <c r="AI376" s="120"/>
      <c r="AJ376" s="120"/>
      <c r="AK376" s="120"/>
      <c r="AL376" s="120"/>
      <c r="AM376" s="120"/>
      <c r="AN376" s="120"/>
      <c r="AO376" s="120"/>
      <c r="AP376" s="120"/>
      <c r="AQ376" s="120"/>
      <c r="AR376" s="120"/>
      <c r="AS376" s="120"/>
      <c r="AT376" s="120"/>
      <c r="AU376" s="120"/>
      <c r="AV376" s="120"/>
      <c r="AW376" s="120"/>
      <c r="AX376" s="120"/>
      <c r="AY376" s="120"/>
      <c r="AZ376" s="120"/>
      <c r="BA376" s="120"/>
      <c r="BB376" s="120"/>
      <c r="BC376" s="120"/>
      <c r="BD376" s="120"/>
      <c r="BE376" s="128"/>
      <c r="BF376" s="232"/>
      <c r="BG376" s="128"/>
      <c r="BH376" s="232"/>
      <c r="BI376" s="120"/>
      <c r="BJ376" s="232"/>
      <c r="BK376" s="120"/>
      <c r="BL376" s="232"/>
      <c r="BM376" s="120"/>
      <c r="BN376" s="232"/>
      <c r="BO376" s="120"/>
      <c r="BP376" s="232"/>
      <c r="BQ376" s="299"/>
      <c r="BR376" s="124"/>
      <c r="BS376" s="454"/>
      <c r="BT376" s="299"/>
      <c r="BU376" s="454"/>
      <c r="CF376" s="160"/>
      <c r="CG376" s="160"/>
      <c r="EA376" s="148">
        <f t="shared" si="28"/>
        <v>0</v>
      </c>
      <c r="EB376" s="148">
        <f t="shared" si="26"/>
        <v>0</v>
      </c>
      <c r="EC376" s="148">
        <f t="shared" si="27"/>
        <v>0</v>
      </c>
      <c r="ED376" s="167">
        <v>71</v>
      </c>
    </row>
    <row r="377" spans="2:134" x14ac:dyDescent="0.25">
      <c r="B377" s="101">
        <f>Samples!C355</f>
        <v>0</v>
      </c>
      <c r="C377" s="128"/>
      <c r="D377" s="120"/>
      <c r="E377" s="120"/>
      <c r="F377" s="120"/>
      <c r="G377" s="120"/>
      <c r="H377" s="120"/>
      <c r="I377" s="129"/>
      <c r="J377" s="121"/>
      <c r="K377" s="122"/>
      <c r="L377" s="122"/>
      <c r="M377" s="122"/>
      <c r="N377" s="136"/>
      <c r="O377" s="123"/>
      <c r="P377" s="123"/>
      <c r="Q377" s="142"/>
      <c r="R377" s="120"/>
      <c r="S377" s="120"/>
      <c r="T377" s="128"/>
      <c r="U377" s="129"/>
      <c r="V377" s="120"/>
      <c r="W377" s="120"/>
      <c r="X377" s="120"/>
      <c r="Y377" s="129"/>
      <c r="Z377" s="120"/>
      <c r="AA377" s="120"/>
      <c r="AB377" s="120"/>
      <c r="AC377" s="120"/>
      <c r="AD377" s="120"/>
      <c r="AE377" s="120"/>
      <c r="AF377" s="120"/>
      <c r="AG377" s="120"/>
      <c r="AH377" s="120"/>
      <c r="AI377" s="120"/>
      <c r="AJ377" s="120"/>
      <c r="AK377" s="120"/>
      <c r="AL377" s="120"/>
      <c r="AM377" s="120"/>
      <c r="AN377" s="120"/>
      <c r="AO377" s="120"/>
      <c r="AP377" s="120"/>
      <c r="AQ377" s="120"/>
      <c r="AR377" s="120"/>
      <c r="AS377" s="120"/>
      <c r="AT377" s="120"/>
      <c r="AU377" s="120"/>
      <c r="AV377" s="120"/>
      <c r="AW377" s="120"/>
      <c r="AX377" s="120"/>
      <c r="AY377" s="120"/>
      <c r="AZ377" s="120"/>
      <c r="BA377" s="120"/>
      <c r="BB377" s="120"/>
      <c r="BC377" s="120"/>
      <c r="BD377" s="120"/>
      <c r="BE377" s="128"/>
      <c r="BF377" s="232"/>
      <c r="BG377" s="128"/>
      <c r="BH377" s="232"/>
      <c r="BI377" s="120"/>
      <c r="BJ377" s="232"/>
      <c r="BK377" s="120"/>
      <c r="BL377" s="232"/>
      <c r="BM377" s="120"/>
      <c r="BN377" s="232"/>
      <c r="BO377" s="120"/>
      <c r="BP377" s="232"/>
      <c r="BQ377" s="299"/>
      <c r="BR377" s="124"/>
      <c r="BS377" s="454"/>
      <c r="BT377" s="299"/>
      <c r="BU377" s="454"/>
      <c r="CF377" s="160"/>
      <c r="CG377" s="160"/>
      <c r="EA377" s="148">
        <f t="shared" si="28"/>
        <v>0</v>
      </c>
      <c r="EB377" s="148">
        <f t="shared" si="26"/>
        <v>0</v>
      </c>
      <c r="EC377" s="148">
        <f t="shared" si="27"/>
        <v>0</v>
      </c>
      <c r="ED377" s="167">
        <v>72</v>
      </c>
    </row>
    <row r="378" spans="2:134" x14ac:dyDescent="0.25">
      <c r="B378" s="101">
        <f>Samples!C356</f>
        <v>0</v>
      </c>
      <c r="C378" s="128"/>
      <c r="D378" s="120"/>
      <c r="E378" s="120"/>
      <c r="F378" s="120"/>
      <c r="G378" s="120"/>
      <c r="H378" s="120"/>
      <c r="I378" s="129"/>
      <c r="J378" s="121"/>
      <c r="K378" s="122"/>
      <c r="L378" s="122"/>
      <c r="M378" s="122"/>
      <c r="N378" s="136"/>
      <c r="O378" s="123"/>
      <c r="P378" s="123"/>
      <c r="Q378" s="142"/>
      <c r="R378" s="120"/>
      <c r="S378" s="120"/>
      <c r="T378" s="128"/>
      <c r="U378" s="129"/>
      <c r="V378" s="120"/>
      <c r="W378" s="120"/>
      <c r="X378" s="120"/>
      <c r="Y378" s="129"/>
      <c r="Z378" s="120"/>
      <c r="AA378" s="120"/>
      <c r="AB378" s="120"/>
      <c r="AC378" s="120"/>
      <c r="AD378" s="120"/>
      <c r="AE378" s="120"/>
      <c r="AF378" s="120"/>
      <c r="AG378" s="120"/>
      <c r="AH378" s="120"/>
      <c r="AI378" s="120"/>
      <c r="AJ378" s="120"/>
      <c r="AK378" s="120"/>
      <c r="AL378" s="120"/>
      <c r="AM378" s="120"/>
      <c r="AN378" s="120"/>
      <c r="AO378" s="120"/>
      <c r="AP378" s="120"/>
      <c r="AQ378" s="120"/>
      <c r="AR378" s="120"/>
      <c r="AS378" s="120"/>
      <c r="AT378" s="120"/>
      <c r="AU378" s="120"/>
      <c r="AV378" s="120"/>
      <c r="AW378" s="120"/>
      <c r="AX378" s="120"/>
      <c r="AY378" s="120"/>
      <c r="AZ378" s="120"/>
      <c r="BA378" s="120"/>
      <c r="BB378" s="120"/>
      <c r="BC378" s="120"/>
      <c r="BD378" s="120"/>
      <c r="BE378" s="128"/>
      <c r="BF378" s="232"/>
      <c r="BG378" s="128"/>
      <c r="BH378" s="232"/>
      <c r="BI378" s="120"/>
      <c r="BJ378" s="232"/>
      <c r="BK378" s="120"/>
      <c r="BL378" s="232"/>
      <c r="BM378" s="120"/>
      <c r="BN378" s="232"/>
      <c r="BO378" s="120"/>
      <c r="BP378" s="232"/>
      <c r="BQ378" s="299"/>
      <c r="BR378" s="124"/>
      <c r="BS378" s="454"/>
      <c r="BT378" s="299"/>
      <c r="BU378" s="454"/>
      <c r="CF378" s="160"/>
      <c r="CG378" s="160"/>
      <c r="EA378" s="148">
        <f t="shared" si="28"/>
        <v>0</v>
      </c>
      <c r="EB378" s="148">
        <f t="shared" si="26"/>
        <v>0</v>
      </c>
      <c r="EC378" s="148">
        <f t="shared" si="27"/>
        <v>0</v>
      </c>
      <c r="ED378" s="167">
        <v>73</v>
      </c>
    </row>
    <row r="379" spans="2:134" x14ac:dyDescent="0.25">
      <c r="B379" s="101">
        <f>Samples!C357</f>
        <v>0</v>
      </c>
      <c r="C379" s="128"/>
      <c r="D379" s="120"/>
      <c r="E379" s="120"/>
      <c r="F379" s="120"/>
      <c r="G379" s="120"/>
      <c r="H379" s="120"/>
      <c r="I379" s="129"/>
      <c r="J379" s="121"/>
      <c r="K379" s="122"/>
      <c r="L379" s="122"/>
      <c r="M379" s="122"/>
      <c r="N379" s="136"/>
      <c r="O379" s="123"/>
      <c r="P379" s="123"/>
      <c r="Q379" s="142"/>
      <c r="R379" s="120"/>
      <c r="S379" s="120"/>
      <c r="T379" s="128"/>
      <c r="U379" s="129"/>
      <c r="V379" s="120"/>
      <c r="W379" s="120"/>
      <c r="X379" s="120"/>
      <c r="Y379" s="129"/>
      <c r="Z379" s="120"/>
      <c r="AA379" s="120"/>
      <c r="AB379" s="120"/>
      <c r="AC379" s="120"/>
      <c r="AD379" s="120"/>
      <c r="AE379" s="120"/>
      <c r="AF379" s="120"/>
      <c r="AG379" s="120"/>
      <c r="AH379" s="120"/>
      <c r="AI379" s="120"/>
      <c r="AJ379" s="120"/>
      <c r="AK379" s="120"/>
      <c r="AL379" s="120"/>
      <c r="AM379" s="120"/>
      <c r="AN379" s="120"/>
      <c r="AO379" s="120"/>
      <c r="AP379" s="120"/>
      <c r="AQ379" s="120"/>
      <c r="AR379" s="120"/>
      <c r="AS379" s="120"/>
      <c r="AT379" s="120"/>
      <c r="AU379" s="120"/>
      <c r="AV379" s="120"/>
      <c r="AW379" s="120"/>
      <c r="AX379" s="120"/>
      <c r="AY379" s="120"/>
      <c r="AZ379" s="120"/>
      <c r="BA379" s="120"/>
      <c r="BB379" s="120"/>
      <c r="BC379" s="120"/>
      <c r="BD379" s="120"/>
      <c r="BE379" s="128"/>
      <c r="BF379" s="232"/>
      <c r="BG379" s="128"/>
      <c r="BH379" s="232"/>
      <c r="BI379" s="120"/>
      <c r="BJ379" s="232"/>
      <c r="BK379" s="120"/>
      <c r="BL379" s="232"/>
      <c r="BM379" s="120"/>
      <c r="BN379" s="232"/>
      <c r="BO379" s="120"/>
      <c r="BP379" s="232"/>
      <c r="BQ379" s="299"/>
      <c r="BR379" s="124"/>
      <c r="BS379" s="454"/>
      <c r="BT379" s="299"/>
      <c r="BU379" s="454"/>
      <c r="CF379" s="160"/>
      <c r="CG379" s="160"/>
      <c r="EA379" s="148">
        <f t="shared" si="28"/>
        <v>0</v>
      </c>
      <c r="EB379" s="148">
        <f t="shared" si="26"/>
        <v>0</v>
      </c>
      <c r="EC379" s="148">
        <f t="shared" si="27"/>
        <v>0</v>
      </c>
      <c r="ED379" s="167">
        <v>74</v>
      </c>
    </row>
    <row r="380" spans="2:134" x14ac:dyDescent="0.25">
      <c r="B380" s="101">
        <f>Samples!C358</f>
        <v>0</v>
      </c>
      <c r="C380" s="128"/>
      <c r="D380" s="120"/>
      <c r="E380" s="120"/>
      <c r="F380" s="120"/>
      <c r="G380" s="120"/>
      <c r="H380" s="120"/>
      <c r="I380" s="129"/>
      <c r="J380" s="121"/>
      <c r="K380" s="122"/>
      <c r="L380" s="122"/>
      <c r="M380" s="122"/>
      <c r="N380" s="136"/>
      <c r="O380" s="123"/>
      <c r="P380" s="123"/>
      <c r="Q380" s="142"/>
      <c r="R380" s="120"/>
      <c r="S380" s="120"/>
      <c r="T380" s="128"/>
      <c r="U380" s="129"/>
      <c r="V380" s="120"/>
      <c r="W380" s="120"/>
      <c r="X380" s="120"/>
      <c r="Y380" s="129"/>
      <c r="Z380" s="120"/>
      <c r="AA380" s="120"/>
      <c r="AB380" s="120"/>
      <c r="AC380" s="120"/>
      <c r="AD380" s="120"/>
      <c r="AE380" s="120"/>
      <c r="AF380" s="120"/>
      <c r="AG380" s="120"/>
      <c r="AH380" s="120"/>
      <c r="AI380" s="120"/>
      <c r="AJ380" s="120"/>
      <c r="AK380" s="120"/>
      <c r="AL380" s="120"/>
      <c r="AM380" s="120"/>
      <c r="AN380" s="120"/>
      <c r="AO380" s="120"/>
      <c r="AP380" s="120"/>
      <c r="AQ380" s="120"/>
      <c r="AR380" s="120"/>
      <c r="AS380" s="120"/>
      <c r="AT380" s="120"/>
      <c r="AU380" s="120"/>
      <c r="AV380" s="120"/>
      <c r="AW380" s="120"/>
      <c r="AX380" s="120"/>
      <c r="AY380" s="120"/>
      <c r="AZ380" s="120"/>
      <c r="BA380" s="120"/>
      <c r="BB380" s="120"/>
      <c r="BC380" s="120"/>
      <c r="BD380" s="120"/>
      <c r="BE380" s="128"/>
      <c r="BF380" s="232"/>
      <c r="BG380" s="128"/>
      <c r="BH380" s="232"/>
      <c r="BI380" s="120"/>
      <c r="BJ380" s="232"/>
      <c r="BK380" s="120"/>
      <c r="BL380" s="232"/>
      <c r="BM380" s="120"/>
      <c r="BN380" s="232"/>
      <c r="BO380" s="120"/>
      <c r="BP380" s="232"/>
      <c r="BQ380" s="299"/>
      <c r="BR380" s="124"/>
      <c r="BS380" s="454"/>
      <c r="BT380" s="299"/>
      <c r="BU380" s="454"/>
      <c r="CF380" s="160"/>
      <c r="CG380" s="160"/>
      <c r="EA380" s="148">
        <f t="shared" si="28"/>
        <v>0</v>
      </c>
      <c r="EB380" s="148">
        <f t="shared" si="26"/>
        <v>0</v>
      </c>
      <c r="EC380" s="148">
        <f t="shared" si="27"/>
        <v>0</v>
      </c>
      <c r="ED380" s="167">
        <v>75</v>
      </c>
    </row>
    <row r="381" spans="2:134" x14ac:dyDescent="0.25">
      <c r="B381" s="101">
        <f>Samples!C359</f>
        <v>0</v>
      </c>
      <c r="C381" s="128"/>
      <c r="D381" s="120"/>
      <c r="E381" s="120"/>
      <c r="F381" s="120"/>
      <c r="G381" s="120"/>
      <c r="H381" s="120"/>
      <c r="I381" s="129"/>
      <c r="J381" s="121"/>
      <c r="K381" s="122"/>
      <c r="L381" s="122"/>
      <c r="M381" s="122"/>
      <c r="N381" s="136"/>
      <c r="O381" s="123"/>
      <c r="P381" s="123"/>
      <c r="Q381" s="142"/>
      <c r="R381" s="120"/>
      <c r="S381" s="120"/>
      <c r="T381" s="128"/>
      <c r="U381" s="129"/>
      <c r="V381" s="120"/>
      <c r="W381" s="120"/>
      <c r="X381" s="120"/>
      <c r="Y381" s="129"/>
      <c r="Z381" s="120"/>
      <c r="AA381" s="120"/>
      <c r="AB381" s="120"/>
      <c r="AC381" s="120"/>
      <c r="AD381" s="120"/>
      <c r="AE381" s="120"/>
      <c r="AF381" s="120"/>
      <c r="AG381" s="120"/>
      <c r="AH381" s="120"/>
      <c r="AI381" s="120"/>
      <c r="AJ381" s="120"/>
      <c r="AK381" s="120"/>
      <c r="AL381" s="120"/>
      <c r="AM381" s="120"/>
      <c r="AN381" s="120"/>
      <c r="AO381" s="120"/>
      <c r="AP381" s="120"/>
      <c r="AQ381" s="120"/>
      <c r="AR381" s="120"/>
      <c r="AS381" s="120"/>
      <c r="AT381" s="120"/>
      <c r="AU381" s="120"/>
      <c r="AV381" s="120"/>
      <c r="AW381" s="120"/>
      <c r="AX381" s="120"/>
      <c r="AY381" s="120"/>
      <c r="AZ381" s="120"/>
      <c r="BA381" s="120"/>
      <c r="BB381" s="120"/>
      <c r="BC381" s="120"/>
      <c r="BD381" s="120"/>
      <c r="BE381" s="128"/>
      <c r="BF381" s="232"/>
      <c r="BG381" s="128"/>
      <c r="BH381" s="232"/>
      <c r="BI381" s="120"/>
      <c r="BJ381" s="232"/>
      <c r="BK381" s="120"/>
      <c r="BL381" s="232"/>
      <c r="BM381" s="120"/>
      <c r="BN381" s="232"/>
      <c r="BO381" s="120"/>
      <c r="BP381" s="232"/>
      <c r="BQ381" s="299"/>
      <c r="BR381" s="124"/>
      <c r="BS381" s="454"/>
      <c r="BT381" s="299"/>
      <c r="BU381" s="454"/>
      <c r="CF381" s="160"/>
      <c r="CG381" s="160"/>
      <c r="EA381" s="148">
        <f t="shared" si="28"/>
        <v>0</v>
      </c>
      <c r="EB381" s="148">
        <f t="shared" si="26"/>
        <v>0</v>
      </c>
      <c r="EC381" s="148">
        <f t="shared" si="27"/>
        <v>0</v>
      </c>
      <c r="ED381" s="167">
        <v>76</v>
      </c>
    </row>
    <row r="382" spans="2:134" x14ac:dyDescent="0.25">
      <c r="B382" s="101">
        <f>Samples!C360</f>
        <v>0</v>
      </c>
      <c r="C382" s="128"/>
      <c r="D382" s="120"/>
      <c r="E382" s="120"/>
      <c r="F382" s="120"/>
      <c r="G382" s="120"/>
      <c r="H382" s="120"/>
      <c r="I382" s="129"/>
      <c r="J382" s="121"/>
      <c r="K382" s="122"/>
      <c r="L382" s="122"/>
      <c r="M382" s="122"/>
      <c r="N382" s="136"/>
      <c r="O382" s="123"/>
      <c r="P382" s="123"/>
      <c r="Q382" s="142"/>
      <c r="R382" s="120"/>
      <c r="S382" s="120"/>
      <c r="T382" s="128"/>
      <c r="U382" s="129"/>
      <c r="V382" s="120"/>
      <c r="W382" s="120"/>
      <c r="X382" s="120"/>
      <c r="Y382" s="129"/>
      <c r="Z382" s="120"/>
      <c r="AA382" s="120"/>
      <c r="AB382" s="120"/>
      <c r="AC382" s="120"/>
      <c r="AD382" s="120"/>
      <c r="AE382" s="120"/>
      <c r="AF382" s="120"/>
      <c r="AG382" s="120"/>
      <c r="AH382" s="120"/>
      <c r="AI382" s="120"/>
      <c r="AJ382" s="120"/>
      <c r="AK382" s="120"/>
      <c r="AL382" s="120"/>
      <c r="AM382" s="120"/>
      <c r="AN382" s="120"/>
      <c r="AO382" s="120"/>
      <c r="AP382" s="120"/>
      <c r="AQ382" s="120"/>
      <c r="AR382" s="120"/>
      <c r="AS382" s="120"/>
      <c r="AT382" s="120"/>
      <c r="AU382" s="120"/>
      <c r="AV382" s="120"/>
      <c r="AW382" s="120"/>
      <c r="AX382" s="120"/>
      <c r="AY382" s="120"/>
      <c r="AZ382" s="120"/>
      <c r="BA382" s="120"/>
      <c r="BB382" s="120"/>
      <c r="BC382" s="120"/>
      <c r="BD382" s="120"/>
      <c r="BE382" s="128"/>
      <c r="BF382" s="232"/>
      <c r="BG382" s="128"/>
      <c r="BH382" s="232"/>
      <c r="BI382" s="120"/>
      <c r="BJ382" s="232"/>
      <c r="BK382" s="120"/>
      <c r="BL382" s="232"/>
      <c r="BM382" s="120"/>
      <c r="BN382" s="232"/>
      <c r="BO382" s="120"/>
      <c r="BP382" s="232"/>
      <c r="BQ382" s="299"/>
      <c r="BR382" s="124"/>
      <c r="BS382" s="454"/>
      <c r="BT382" s="299"/>
      <c r="BU382" s="454"/>
      <c r="CF382" s="160"/>
      <c r="CG382" s="160"/>
      <c r="EA382" s="148">
        <f t="shared" si="28"/>
        <v>0</v>
      </c>
      <c r="EB382" s="148">
        <f t="shared" si="26"/>
        <v>0</v>
      </c>
      <c r="EC382" s="148">
        <f t="shared" si="27"/>
        <v>0</v>
      </c>
      <c r="ED382" s="167">
        <v>77</v>
      </c>
    </row>
    <row r="383" spans="2:134" x14ac:dyDescent="0.25">
      <c r="B383" s="101">
        <f>Samples!C361</f>
        <v>0</v>
      </c>
      <c r="C383" s="128"/>
      <c r="D383" s="120"/>
      <c r="E383" s="120"/>
      <c r="F383" s="120"/>
      <c r="G383" s="120"/>
      <c r="H383" s="120"/>
      <c r="I383" s="129"/>
      <c r="J383" s="121"/>
      <c r="K383" s="122"/>
      <c r="L383" s="122"/>
      <c r="M383" s="122"/>
      <c r="N383" s="136"/>
      <c r="O383" s="123"/>
      <c r="P383" s="123"/>
      <c r="Q383" s="142"/>
      <c r="R383" s="120"/>
      <c r="S383" s="120"/>
      <c r="T383" s="128"/>
      <c r="U383" s="129"/>
      <c r="V383" s="120"/>
      <c r="W383" s="120"/>
      <c r="X383" s="120"/>
      <c r="Y383" s="129"/>
      <c r="Z383" s="120"/>
      <c r="AA383" s="120"/>
      <c r="AB383" s="120"/>
      <c r="AC383" s="120"/>
      <c r="AD383" s="120"/>
      <c r="AE383" s="120"/>
      <c r="AF383" s="120"/>
      <c r="AG383" s="120"/>
      <c r="AH383" s="120"/>
      <c r="AI383" s="120"/>
      <c r="AJ383" s="120"/>
      <c r="AK383" s="120"/>
      <c r="AL383" s="120"/>
      <c r="AM383" s="120"/>
      <c r="AN383" s="120"/>
      <c r="AO383" s="120"/>
      <c r="AP383" s="120"/>
      <c r="AQ383" s="120"/>
      <c r="AR383" s="120"/>
      <c r="AS383" s="120"/>
      <c r="AT383" s="120"/>
      <c r="AU383" s="120"/>
      <c r="AV383" s="120"/>
      <c r="AW383" s="120"/>
      <c r="AX383" s="120"/>
      <c r="AY383" s="120"/>
      <c r="AZ383" s="120"/>
      <c r="BA383" s="120"/>
      <c r="BB383" s="120"/>
      <c r="BC383" s="120"/>
      <c r="BD383" s="120"/>
      <c r="BE383" s="128"/>
      <c r="BF383" s="232"/>
      <c r="BG383" s="128"/>
      <c r="BH383" s="232"/>
      <c r="BI383" s="120"/>
      <c r="BJ383" s="232"/>
      <c r="BK383" s="120"/>
      <c r="BL383" s="232"/>
      <c r="BM383" s="120"/>
      <c r="BN383" s="232"/>
      <c r="BO383" s="120"/>
      <c r="BP383" s="232"/>
      <c r="BQ383" s="299"/>
      <c r="BR383" s="124"/>
      <c r="BS383" s="454"/>
      <c r="BT383" s="299"/>
      <c r="BU383" s="454"/>
      <c r="CF383" s="160"/>
      <c r="CG383" s="160"/>
      <c r="EA383" s="148">
        <f t="shared" si="28"/>
        <v>0</v>
      </c>
      <c r="EB383" s="148">
        <f t="shared" si="26"/>
        <v>0</v>
      </c>
      <c r="EC383" s="148">
        <f t="shared" si="27"/>
        <v>0</v>
      </c>
      <c r="ED383" s="167">
        <v>78</v>
      </c>
    </row>
    <row r="384" spans="2:134" x14ac:dyDescent="0.25">
      <c r="B384" s="101">
        <f>Samples!C362</f>
        <v>0</v>
      </c>
      <c r="C384" s="128"/>
      <c r="D384" s="120"/>
      <c r="E384" s="120"/>
      <c r="F384" s="120"/>
      <c r="G384" s="120"/>
      <c r="H384" s="120"/>
      <c r="I384" s="129"/>
      <c r="J384" s="121"/>
      <c r="K384" s="122"/>
      <c r="L384" s="122"/>
      <c r="M384" s="122"/>
      <c r="N384" s="136"/>
      <c r="O384" s="123"/>
      <c r="P384" s="123"/>
      <c r="Q384" s="142"/>
      <c r="R384" s="120"/>
      <c r="S384" s="120"/>
      <c r="T384" s="128"/>
      <c r="U384" s="129"/>
      <c r="V384" s="120"/>
      <c r="W384" s="120"/>
      <c r="X384" s="120"/>
      <c r="Y384" s="129"/>
      <c r="Z384" s="120"/>
      <c r="AA384" s="120"/>
      <c r="AB384" s="120"/>
      <c r="AC384" s="120"/>
      <c r="AD384" s="120"/>
      <c r="AE384" s="120"/>
      <c r="AF384" s="120"/>
      <c r="AG384" s="120"/>
      <c r="AH384" s="120"/>
      <c r="AI384" s="120"/>
      <c r="AJ384" s="120"/>
      <c r="AK384" s="120"/>
      <c r="AL384" s="120"/>
      <c r="AM384" s="120"/>
      <c r="AN384" s="120"/>
      <c r="AO384" s="120"/>
      <c r="AP384" s="120"/>
      <c r="AQ384" s="120"/>
      <c r="AR384" s="120"/>
      <c r="AS384" s="120"/>
      <c r="AT384" s="120"/>
      <c r="AU384" s="120"/>
      <c r="AV384" s="120"/>
      <c r="AW384" s="120"/>
      <c r="AX384" s="120"/>
      <c r="AY384" s="120"/>
      <c r="AZ384" s="120"/>
      <c r="BA384" s="120"/>
      <c r="BB384" s="120"/>
      <c r="BC384" s="120"/>
      <c r="BD384" s="120"/>
      <c r="BE384" s="128"/>
      <c r="BF384" s="232"/>
      <c r="BG384" s="128"/>
      <c r="BH384" s="232"/>
      <c r="BI384" s="120"/>
      <c r="BJ384" s="232"/>
      <c r="BK384" s="120"/>
      <c r="BL384" s="232"/>
      <c r="BM384" s="120"/>
      <c r="BN384" s="232"/>
      <c r="BO384" s="120"/>
      <c r="BP384" s="232"/>
      <c r="BQ384" s="299"/>
      <c r="BR384" s="124"/>
      <c r="BS384" s="454"/>
      <c r="BT384" s="299"/>
      <c r="BU384" s="454"/>
      <c r="CF384" s="160"/>
      <c r="CG384" s="160"/>
      <c r="EA384" s="148">
        <f t="shared" si="28"/>
        <v>0</v>
      </c>
      <c r="EB384" s="148">
        <f t="shared" si="26"/>
        <v>0</v>
      </c>
      <c r="EC384" s="148">
        <f t="shared" si="27"/>
        <v>0</v>
      </c>
      <c r="ED384" s="167">
        <v>79</v>
      </c>
    </row>
    <row r="385" spans="2:134" x14ac:dyDescent="0.25">
      <c r="B385" s="101">
        <f>Samples!C363</f>
        <v>0</v>
      </c>
      <c r="C385" s="128"/>
      <c r="D385" s="120"/>
      <c r="E385" s="120"/>
      <c r="F385" s="120"/>
      <c r="G385" s="120"/>
      <c r="H385" s="120"/>
      <c r="I385" s="129"/>
      <c r="J385" s="121"/>
      <c r="K385" s="122"/>
      <c r="L385" s="122"/>
      <c r="M385" s="122"/>
      <c r="N385" s="136"/>
      <c r="O385" s="123"/>
      <c r="P385" s="123"/>
      <c r="Q385" s="142"/>
      <c r="R385" s="120"/>
      <c r="S385" s="120"/>
      <c r="T385" s="128"/>
      <c r="U385" s="129"/>
      <c r="V385" s="120"/>
      <c r="W385" s="120"/>
      <c r="X385" s="120"/>
      <c r="Y385" s="129"/>
      <c r="Z385" s="120"/>
      <c r="AA385" s="120"/>
      <c r="AB385" s="120"/>
      <c r="AC385" s="120"/>
      <c r="AD385" s="120"/>
      <c r="AE385" s="120"/>
      <c r="AF385" s="120"/>
      <c r="AG385" s="120"/>
      <c r="AH385" s="120"/>
      <c r="AI385" s="120"/>
      <c r="AJ385" s="120"/>
      <c r="AK385" s="120"/>
      <c r="AL385" s="120"/>
      <c r="AM385" s="120"/>
      <c r="AN385" s="120"/>
      <c r="AO385" s="120"/>
      <c r="AP385" s="120"/>
      <c r="AQ385" s="120"/>
      <c r="AR385" s="120"/>
      <c r="AS385" s="120"/>
      <c r="AT385" s="120"/>
      <c r="AU385" s="120"/>
      <c r="AV385" s="120"/>
      <c r="AW385" s="120"/>
      <c r="AX385" s="120"/>
      <c r="AY385" s="120"/>
      <c r="AZ385" s="120"/>
      <c r="BA385" s="120"/>
      <c r="BB385" s="120"/>
      <c r="BC385" s="120"/>
      <c r="BD385" s="120"/>
      <c r="BE385" s="128"/>
      <c r="BF385" s="232"/>
      <c r="BG385" s="128"/>
      <c r="BH385" s="232"/>
      <c r="BI385" s="120"/>
      <c r="BJ385" s="232"/>
      <c r="BK385" s="120"/>
      <c r="BL385" s="232"/>
      <c r="BM385" s="120"/>
      <c r="BN385" s="232"/>
      <c r="BO385" s="120"/>
      <c r="BP385" s="232"/>
      <c r="BQ385" s="299"/>
      <c r="BR385" s="124"/>
      <c r="BS385" s="454"/>
      <c r="BT385" s="299"/>
      <c r="BU385" s="454"/>
      <c r="CF385" s="160"/>
      <c r="CG385" s="160"/>
      <c r="EA385" s="148">
        <f t="shared" si="28"/>
        <v>0</v>
      </c>
      <c r="EB385" s="148">
        <f t="shared" si="26"/>
        <v>0</v>
      </c>
      <c r="EC385" s="148">
        <f t="shared" si="27"/>
        <v>0</v>
      </c>
      <c r="ED385" s="167">
        <v>80</v>
      </c>
    </row>
    <row r="386" spans="2:134" x14ac:dyDescent="0.25">
      <c r="B386" s="101">
        <f>Samples!C364</f>
        <v>0</v>
      </c>
      <c r="C386" s="128"/>
      <c r="D386" s="120"/>
      <c r="E386" s="120"/>
      <c r="F386" s="120"/>
      <c r="G386" s="120"/>
      <c r="H386" s="120"/>
      <c r="I386" s="129"/>
      <c r="J386" s="121"/>
      <c r="K386" s="122"/>
      <c r="L386" s="122"/>
      <c r="M386" s="122"/>
      <c r="N386" s="136"/>
      <c r="O386" s="123"/>
      <c r="P386" s="123"/>
      <c r="Q386" s="142"/>
      <c r="R386" s="120"/>
      <c r="S386" s="120"/>
      <c r="T386" s="128"/>
      <c r="U386" s="129"/>
      <c r="V386" s="120"/>
      <c r="W386" s="120"/>
      <c r="X386" s="120"/>
      <c r="Y386" s="129"/>
      <c r="Z386" s="120"/>
      <c r="AA386" s="120"/>
      <c r="AB386" s="120"/>
      <c r="AC386" s="120"/>
      <c r="AD386" s="120"/>
      <c r="AE386" s="120"/>
      <c r="AF386" s="120"/>
      <c r="AG386" s="120"/>
      <c r="AH386" s="120"/>
      <c r="AI386" s="120"/>
      <c r="AJ386" s="120"/>
      <c r="AK386" s="120"/>
      <c r="AL386" s="120"/>
      <c r="AM386" s="120"/>
      <c r="AN386" s="120"/>
      <c r="AO386" s="120"/>
      <c r="AP386" s="120"/>
      <c r="AQ386" s="120"/>
      <c r="AR386" s="120"/>
      <c r="AS386" s="120"/>
      <c r="AT386" s="120"/>
      <c r="AU386" s="120"/>
      <c r="AV386" s="120"/>
      <c r="AW386" s="120"/>
      <c r="AX386" s="120"/>
      <c r="AY386" s="120"/>
      <c r="AZ386" s="120"/>
      <c r="BA386" s="120"/>
      <c r="BB386" s="120"/>
      <c r="BC386" s="120"/>
      <c r="BD386" s="120"/>
      <c r="BE386" s="128"/>
      <c r="BF386" s="232"/>
      <c r="BG386" s="128"/>
      <c r="BH386" s="232"/>
      <c r="BI386" s="120"/>
      <c r="BJ386" s="232"/>
      <c r="BK386" s="120"/>
      <c r="BL386" s="232"/>
      <c r="BM386" s="120"/>
      <c r="BN386" s="232"/>
      <c r="BO386" s="120"/>
      <c r="BP386" s="232"/>
      <c r="BQ386" s="299"/>
      <c r="BR386" s="124"/>
      <c r="BS386" s="454"/>
      <c r="BT386" s="299"/>
      <c r="BU386" s="454"/>
      <c r="CF386" s="160"/>
      <c r="CG386" s="160"/>
      <c r="EA386" s="148">
        <f t="shared" si="28"/>
        <v>0</v>
      </c>
      <c r="EB386" s="148">
        <f t="shared" si="26"/>
        <v>0</v>
      </c>
      <c r="EC386" s="148">
        <f t="shared" si="27"/>
        <v>0</v>
      </c>
      <c r="ED386" s="167">
        <v>81</v>
      </c>
    </row>
    <row r="387" spans="2:134" x14ac:dyDescent="0.25">
      <c r="B387" s="101">
        <f>Samples!C365</f>
        <v>0</v>
      </c>
      <c r="C387" s="128"/>
      <c r="D387" s="120"/>
      <c r="E387" s="120"/>
      <c r="F387" s="120"/>
      <c r="G387" s="120"/>
      <c r="H387" s="120"/>
      <c r="I387" s="129"/>
      <c r="J387" s="121"/>
      <c r="K387" s="122"/>
      <c r="L387" s="122"/>
      <c r="M387" s="122"/>
      <c r="N387" s="136"/>
      <c r="O387" s="123"/>
      <c r="P387" s="123"/>
      <c r="Q387" s="142"/>
      <c r="R387" s="120"/>
      <c r="S387" s="120"/>
      <c r="T387" s="128"/>
      <c r="U387" s="129"/>
      <c r="V387" s="120"/>
      <c r="W387" s="120"/>
      <c r="X387" s="120"/>
      <c r="Y387" s="129"/>
      <c r="Z387" s="120"/>
      <c r="AA387" s="120"/>
      <c r="AB387" s="120"/>
      <c r="AC387" s="120"/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  <c r="BD387" s="120"/>
      <c r="BE387" s="128"/>
      <c r="BF387" s="232"/>
      <c r="BG387" s="128"/>
      <c r="BH387" s="232"/>
      <c r="BI387" s="120"/>
      <c r="BJ387" s="232"/>
      <c r="BK387" s="120"/>
      <c r="BL387" s="232"/>
      <c r="BM387" s="120"/>
      <c r="BN387" s="232"/>
      <c r="BO387" s="120"/>
      <c r="BP387" s="232"/>
      <c r="BQ387" s="299"/>
      <c r="BR387" s="124"/>
      <c r="BS387" s="454"/>
      <c r="BT387" s="299"/>
      <c r="BU387" s="454"/>
      <c r="CF387" s="160"/>
      <c r="CG387" s="160"/>
      <c r="EA387" s="148">
        <f t="shared" si="28"/>
        <v>0</v>
      </c>
      <c r="EB387" s="148">
        <f t="shared" si="26"/>
        <v>0</v>
      </c>
      <c r="EC387" s="148">
        <f t="shared" si="27"/>
        <v>0</v>
      </c>
      <c r="ED387" s="167">
        <v>82</v>
      </c>
    </row>
    <row r="388" spans="2:134" x14ac:dyDescent="0.25">
      <c r="B388" s="101">
        <f>Samples!C366</f>
        <v>0</v>
      </c>
      <c r="C388" s="128"/>
      <c r="D388" s="120"/>
      <c r="E388" s="120"/>
      <c r="F388" s="120"/>
      <c r="G388" s="120"/>
      <c r="H388" s="120"/>
      <c r="I388" s="129"/>
      <c r="J388" s="121"/>
      <c r="K388" s="122"/>
      <c r="L388" s="122"/>
      <c r="M388" s="122"/>
      <c r="N388" s="136"/>
      <c r="O388" s="123"/>
      <c r="P388" s="123"/>
      <c r="Q388" s="142"/>
      <c r="R388" s="120"/>
      <c r="S388" s="120"/>
      <c r="T388" s="128"/>
      <c r="U388" s="129"/>
      <c r="V388" s="120"/>
      <c r="W388" s="120"/>
      <c r="X388" s="120"/>
      <c r="Y388" s="129"/>
      <c r="Z388" s="120"/>
      <c r="AA388" s="120"/>
      <c r="AB388" s="120"/>
      <c r="AC388" s="120"/>
      <c r="AD388" s="120"/>
      <c r="AE388" s="120"/>
      <c r="AF388" s="120"/>
      <c r="AG388" s="120"/>
      <c r="AH388" s="120"/>
      <c r="AI388" s="120"/>
      <c r="AJ388" s="120"/>
      <c r="AK388" s="120"/>
      <c r="AL388" s="120"/>
      <c r="AM388" s="120"/>
      <c r="AN388" s="120"/>
      <c r="AO388" s="120"/>
      <c r="AP388" s="120"/>
      <c r="AQ388" s="120"/>
      <c r="AR388" s="120"/>
      <c r="AS388" s="120"/>
      <c r="AT388" s="120"/>
      <c r="AU388" s="120"/>
      <c r="AV388" s="120"/>
      <c r="AW388" s="120"/>
      <c r="AX388" s="120"/>
      <c r="AY388" s="120"/>
      <c r="AZ388" s="120"/>
      <c r="BA388" s="120"/>
      <c r="BB388" s="120"/>
      <c r="BC388" s="120"/>
      <c r="BD388" s="120"/>
      <c r="BE388" s="128"/>
      <c r="BF388" s="232"/>
      <c r="BG388" s="128"/>
      <c r="BH388" s="232"/>
      <c r="BI388" s="120"/>
      <c r="BJ388" s="232"/>
      <c r="BK388" s="120"/>
      <c r="BL388" s="232"/>
      <c r="BM388" s="120"/>
      <c r="BN388" s="232"/>
      <c r="BO388" s="120"/>
      <c r="BP388" s="232"/>
      <c r="BQ388" s="299"/>
      <c r="BR388" s="124"/>
      <c r="BS388" s="454"/>
      <c r="BT388" s="299"/>
      <c r="BU388" s="454"/>
      <c r="CF388" s="160"/>
      <c r="CG388" s="160"/>
      <c r="EA388" s="148">
        <f t="shared" si="28"/>
        <v>0</v>
      </c>
      <c r="EB388" s="148">
        <f t="shared" si="26"/>
        <v>0</v>
      </c>
      <c r="EC388" s="148">
        <f t="shared" si="27"/>
        <v>0</v>
      </c>
      <c r="ED388" s="167">
        <v>83</v>
      </c>
    </row>
    <row r="389" spans="2:134" x14ac:dyDescent="0.25">
      <c r="B389" s="101">
        <f>Samples!C367</f>
        <v>0</v>
      </c>
      <c r="C389" s="128"/>
      <c r="D389" s="120"/>
      <c r="E389" s="120"/>
      <c r="F389" s="120"/>
      <c r="G389" s="120"/>
      <c r="H389" s="120"/>
      <c r="I389" s="129"/>
      <c r="J389" s="121"/>
      <c r="K389" s="122"/>
      <c r="L389" s="122"/>
      <c r="M389" s="122"/>
      <c r="N389" s="136"/>
      <c r="O389" s="123"/>
      <c r="P389" s="123"/>
      <c r="Q389" s="142"/>
      <c r="R389" s="120"/>
      <c r="S389" s="120"/>
      <c r="T389" s="128"/>
      <c r="U389" s="129"/>
      <c r="V389" s="120"/>
      <c r="W389" s="120"/>
      <c r="X389" s="120"/>
      <c r="Y389" s="129"/>
      <c r="Z389" s="120"/>
      <c r="AA389" s="120"/>
      <c r="AB389" s="120"/>
      <c r="AC389" s="120"/>
      <c r="AD389" s="120"/>
      <c r="AE389" s="120"/>
      <c r="AF389" s="120"/>
      <c r="AG389" s="120"/>
      <c r="AH389" s="120"/>
      <c r="AI389" s="120"/>
      <c r="AJ389" s="120"/>
      <c r="AK389" s="120"/>
      <c r="AL389" s="120"/>
      <c r="AM389" s="120"/>
      <c r="AN389" s="120"/>
      <c r="AO389" s="120"/>
      <c r="AP389" s="120"/>
      <c r="AQ389" s="120"/>
      <c r="AR389" s="120"/>
      <c r="AS389" s="120"/>
      <c r="AT389" s="120"/>
      <c r="AU389" s="120"/>
      <c r="AV389" s="120"/>
      <c r="AW389" s="120"/>
      <c r="AX389" s="120"/>
      <c r="AY389" s="120"/>
      <c r="AZ389" s="120"/>
      <c r="BA389" s="120"/>
      <c r="BB389" s="120"/>
      <c r="BC389" s="120"/>
      <c r="BD389" s="120"/>
      <c r="BE389" s="128"/>
      <c r="BF389" s="232"/>
      <c r="BG389" s="128"/>
      <c r="BH389" s="232"/>
      <c r="BI389" s="120"/>
      <c r="BJ389" s="232"/>
      <c r="BK389" s="120"/>
      <c r="BL389" s="232"/>
      <c r="BM389" s="120"/>
      <c r="BN389" s="232"/>
      <c r="BO389" s="120"/>
      <c r="BP389" s="232"/>
      <c r="BQ389" s="299"/>
      <c r="BR389" s="124"/>
      <c r="BS389" s="454"/>
      <c r="BT389" s="299"/>
      <c r="BU389" s="454"/>
      <c r="CF389" s="160"/>
      <c r="CG389" s="160"/>
      <c r="EA389" s="148">
        <f t="shared" si="28"/>
        <v>0</v>
      </c>
      <c r="EB389" s="148">
        <f t="shared" si="26"/>
        <v>0</v>
      </c>
      <c r="EC389" s="148">
        <f t="shared" si="27"/>
        <v>0</v>
      </c>
      <c r="ED389" s="167">
        <v>84</v>
      </c>
    </row>
    <row r="390" spans="2:134" x14ac:dyDescent="0.25">
      <c r="B390" s="101">
        <f>Samples!C368</f>
        <v>0</v>
      </c>
      <c r="C390" s="128"/>
      <c r="D390" s="120"/>
      <c r="E390" s="120"/>
      <c r="F390" s="120"/>
      <c r="G390" s="120"/>
      <c r="H390" s="120"/>
      <c r="I390" s="129"/>
      <c r="J390" s="121"/>
      <c r="K390" s="122"/>
      <c r="L390" s="122"/>
      <c r="M390" s="122"/>
      <c r="N390" s="136"/>
      <c r="O390" s="123"/>
      <c r="P390" s="123"/>
      <c r="Q390" s="142"/>
      <c r="R390" s="120"/>
      <c r="S390" s="120"/>
      <c r="T390" s="128"/>
      <c r="U390" s="129"/>
      <c r="V390" s="120"/>
      <c r="W390" s="120"/>
      <c r="X390" s="120"/>
      <c r="Y390" s="129"/>
      <c r="Z390" s="120"/>
      <c r="AA390" s="120"/>
      <c r="AB390" s="120"/>
      <c r="AC390" s="120"/>
      <c r="AD390" s="120"/>
      <c r="AE390" s="120"/>
      <c r="AF390" s="120"/>
      <c r="AG390" s="120"/>
      <c r="AH390" s="120"/>
      <c r="AI390" s="120"/>
      <c r="AJ390" s="120"/>
      <c r="AK390" s="120"/>
      <c r="AL390" s="120"/>
      <c r="AM390" s="120"/>
      <c r="AN390" s="120"/>
      <c r="AO390" s="120"/>
      <c r="AP390" s="120"/>
      <c r="AQ390" s="120"/>
      <c r="AR390" s="120"/>
      <c r="AS390" s="120"/>
      <c r="AT390" s="120"/>
      <c r="AU390" s="120"/>
      <c r="AV390" s="120"/>
      <c r="AW390" s="120"/>
      <c r="AX390" s="120"/>
      <c r="AY390" s="120"/>
      <c r="AZ390" s="120"/>
      <c r="BA390" s="120"/>
      <c r="BB390" s="120"/>
      <c r="BC390" s="120"/>
      <c r="BD390" s="120"/>
      <c r="BE390" s="128"/>
      <c r="BF390" s="232"/>
      <c r="BG390" s="128"/>
      <c r="BH390" s="232"/>
      <c r="BI390" s="120"/>
      <c r="BJ390" s="232"/>
      <c r="BK390" s="120"/>
      <c r="BL390" s="232"/>
      <c r="BM390" s="120"/>
      <c r="BN390" s="232"/>
      <c r="BO390" s="120"/>
      <c r="BP390" s="232"/>
      <c r="BQ390" s="299"/>
      <c r="BR390" s="124"/>
      <c r="BS390" s="454"/>
      <c r="BT390" s="299"/>
      <c r="BU390" s="454"/>
      <c r="CF390" s="160"/>
      <c r="CG390" s="160"/>
      <c r="EA390" s="148">
        <f t="shared" si="28"/>
        <v>0</v>
      </c>
      <c r="EB390" s="148">
        <f t="shared" si="26"/>
        <v>0</v>
      </c>
      <c r="EC390" s="148">
        <f t="shared" si="27"/>
        <v>0</v>
      </c>
      <c r="ED390" s="167">
        <v>85</v>
      </c>
    </row>
    <row r="391" spans="2:134" x14ac:dyDescent="0.25">
      <c r="B391" s="101">
        <f>Samples!C369</f>
        <v>0</v>
      </c>
      <c r="C391" s="128"/>
      <c r="D391" s="120"/>
      <c r="E391" s="120"/>
      <c r="F391" s="120"/>
      <c r="G391" s="120"/>
      <c r="H391" s="120"/>
      <c r="I391" s="129"/>
      <c r="J391" s="121"/>
      <c r="K391" s="122"/>
      <c r="L391" s="122"/>
      <c r="M391" s="122"/>
      <c r="N391" s="136"/>
      <c r="O391" s="123"/>
      <c r="P391" s="123"/>
      <c r="Q391" s="142"/>
      <c r="R391" s="120"/>
      <c r="S391" s="120"/>
      <c r="T391" s="128"/>
      <c r="U391" s="129"/>
      <c r="V391" s="120"/>
      <c r="W391" s="120"/>
      <c r="X391" s="120"/>
      <c r="Y391" s="129"/>
      <c r="Z391" s="120"/>
      <c r="AA391" s="120"/>
      <c r="AB391" s="120"/>
      <c r="AC391" s="120"/>
      <c r="AD391" s="120"/>
      <c r="AE391" s="120"/>
      <c r="AF391" s="120"/>
      <c r="AG391" s="120"/>
      <c r="AH391" s="120"/>
      <c r="AI391" s="120"/>
      <c r="AJ391" s="120"/>
      <c r="AK391" s="120"/>
      <c r="AL391" s="120"/>
      <c r="AM391" s="120"/>
      <c r="AN391" s="120"/>
      <c r="AO391" s="120"/>
      <c r="AP391" s="120"/>
      <c r="AQ391" s="120"/>
      <c r="AR391" s="120"/>
      <c r="AS391" s="120"/>
      <c r="AT391" s="120"/>
      <c r="AU391" s="120"/>
      <c r="AV391" s="120"/>
      <c r="AW391" s="120"/>
      <c r="AX391" s="120"/>
      <c r="AY391" s="120"/>
      <c r="AZ391" s="120"/>
      <c r="BA391" s="120"/>
      <c r="BB391" s="120"/>
      <c r="BC391" s="120"/>
      <c r="BD391" s="120"/>
      <c r="BE391" s="128"/>
      <c r="BF391" s="232"/>
      <c r="BG391" s="128"/>
      <c r="BH391" s="232"/>
      <c r="BI391" s="120"/>
      <c r="BJ391" s="232"/>
      <c r="BK391" s="120"/>
      <c r="BL391" s="232"/>
      <c r="BM391" s="120"/>
      <c r="BN391" s="232"/>
      <c r="BO391" s="120"/>
      <c r="BP391" s="232"/>
      <c r="BQ391" s="299"/>
      <c r="BR391" s="124"/>
      <c r="BS391" s="454"/>
      <c r="BT391" s="299"/>
      <c r="BU391" s="454"/>
      <c r="CF391" s="160"/>
      <c r="CG391" s="160"/>
      <c r="EA391" s="148">
        <f t="shared" si="28"/>
        <v>0</v>
      </c>
      <c r="EB391" s="148">
        <f t="shared" si="26"/>
        <v>0</v>
      </c>
      <c r="EC391" s="148">
        <f t="shared" si="27"/>
        <v>0</v>
      </c>
      <c r="ED391" s="167">
        <v>86</v>
      </c>
    </row>
    <row r="392" spans="2:134" x14ac:dyDescent="0.25">
      <c r="B392" s="101">
        <f>Samples!C370</f>
        <v>0</v>
      </c>
      <c r="C392" s="128"/>
      <c r="D392" s="120"/>
      <c r="E392" s="120"/>
      <c r="F392" s="120"/>
      <c r="G392" s="120"/>
      <c r="H392" s="120"/>
      <c r="I392" s="129"/>
      <c r="J392" s="121"/>
      <c r="K392" s="122"/>
      <c r="L392" s="122"/>
      <c r="M392" s="122"/>
      <c r="N392" s="136"/>
      <c r="O392" s="123"/>
      <c r="P392" s="123"/>
      <c r="Q392" s="142"/>
      <c r="R392" s="120"/>
      <c r="S392" s="120"/>
      <c r="T392" s="128"/>
      <c r="U392" s="129"/>
      <c r="V392" s="120"/>
      <c r="W392" s="120"/>
      <c r="X392" s="120"/>
      <c r="Y392" s="129"/>
      <c r="Z392" s="120"/>
      <c r="AA392" s="120"/>
      <c r="AB392" s="120"/>
      <c r="AC392" s="120"/>
      <c r="AD392" s="120"/>
      <c r="AE392" s="120"/>
      <c r="AF392" s="120"/>
      <c r="AG392" s="120"/>
      <c r="AH392" s="120"/>
      <c r="AI392" s="120"/>
      <c r="AJ392" s="120"/>
      <c r="AK392" s="120"/>
      <c r="AL392" s="120"/>
      <c r="AM392" s="120"/>
      <c r="AN392" s="120"/>
      <c r="AO392" s="120"/>
      <c r="AP392" s="120"/>
      <c r="AQ392" s="120"/>
      <c r="AR392" s="120"/>
      <c r="AS392" s="120"/>
      <c r="AT392" s="120"/>
      <c r="AU392" s="120"/>
      <c r="AV392" s="120"/>
      <c r="AW392" s="120"/>
      <c r="AX392" s="120"/>
      <c r="AY392" s="120"/>
      <c r="AZ392" s="120"/>
      <c r="BA392" s="120"/>
      <c r="BB392" s="120"/>
      <c r="BC392" s="120"/>
      <c r="BD392" s="120"/>
      <c r="BE392" s="128"/>
      <c r="BF392" s="232"/>
      <c r="BG392" s="128"/>
      <c r="BH392" s="232"/>
      <c r="BI392" s="120"/>
      <c r="BJ392" s="232"/>
      <c r="BK392" s="120"/>
      <c r="BL392" s="232"/>
      <c r="BM392" s="120"/>
      <c r="BN392" s="232"/>
      <c r="BO392" s="120"/>
      <c r="BP392" s="232"/>
      <c r="BQ392" s="299"/>
      <c r="BR392" s="124"/>
      <c r="BS392" s="454"/>
      <c r="BT392" s="299"/>
      <c r="BU392" s="454"/>
      <c r="CF392" s="160"/>
      <c r="CG392" s="160"/>
      <c r="EA392" s="148">
        <f t="shared" si="28"/>
        <v>0</v>
      </c>
      <c r="EB392" s="148">
        <f t="shared" si="26"/>
        <v>0</v>
      </c>
      <c r="EC392" s="148">
        <f t="shared" si="27"/>
        <v>0</v>
      </c>
      <c r="ED392" s="167">
        <v>87</v>
      </c>
    </row>
    <row r="393" spans="2:134" x14ac:dyDescent="0.25">
      <c r="B393" s="101">
        <f>Samples!C371</f>
        <v>0</v>
      </c>
      <c r="C393" s="128"/>
      <c r="D393" s="120"/>
      <c r="E393" s="120"/>
      <c r="F393" s="120"/>
      <c r="G393" s="120"/>
      <c r="H393" s="120"/>
      <c r="I393" s="129"/>
      <c r="J393" s="121"/>
      <c r="K393" s="122"/>
      <c r="L393" s="122"/>
      <c r="M393" s="122"/>
      <c r="N393" s="136"/>
      <c r="O393" s="123"/>
      <c r="P393" s="123"/>
      <c r="Q393" s="142"/>
      <c r="R393" s="120"/>
      <c r="S393" s="120"/>
      <c r="T393" s="128"/>
      <c r="U393" s="129"/>
      <c r="V393" s="120"/>
      <c r="W393" s="120"/>
      <c r="X393" s="120"/>
      <c r="Y393" s="129"/>
      <c r="Z393" s="120"/>
      <c r="AA393" s="120"/>
      <c r="AB393" s="120"/>
      <c r="AC393" s="120"/>
      <c r="AD393" s="120"/>
      <c r="AE393" s="120"/>
      <c r="AF393" s="120"/>
      <c r="AG393" s="120"/>
      <c r="AH393" s="120"/>
      <c r="AI393" s="120"/>
      <c r="AJ393" s="120"/>
      <c r="AK393" s="120"/>
      <c r="AL393" s="120"/>
      <c r="AM393" s="120"/>
      <c r="AN393" s="120"/>
      <c r="AO393" s="120"/>
      <c r="AP393" s="120"/>
      <c r="AQ393" s="120"/>
      <c r="AR393" s="120"/>
      <c r="AS393" s="120"/>
      <c r="AT393" s="120"/>
      <c r="AU393" s="120"/>
      <c r="AV393" s="120"/>
      <c r="AW393" s="120"/>
      <c r="AX393" s="120"/>
      <c r="AY393" s="120"/>
      <c r="AZ393" s="120"/>
      <c r="BA393" s="120"/>
      <c r="BB393" s="120"/>
      <c r="BC393" s="120"/>
      <c r="BD393" s="120"/>
      <c r="BE393" s="128"/>
      <c r="BF393" s="232"/>
      <c r="BG393" s="128"/>
      <c r="BH393" s="232"/>
      <c r="BI393" s="120"/>
      <c r="BJ393" s="232"/>
      <c r="BK393" s="120"/>
      <c r="BL393" s="232"/>
      <c r="BM393" s="120"/>
      <c r="BN393" s="232"/>
      <c r="BO393" s="120"/>
      <c r="BP393" s="232"/>
      <c r="BQ393" s="299"/>
      <c r="BR393" s="124"/>
      <c r="BS393" s="454"/>
      <c r="BT393" s="299"/>
      <c r="BU393" s="454"/>
      <c r="CF393" s="160"/>
      <c r="CG393" s="160"/>
      <c r="EA393" s="148">
        <f t="shared" si="28"/>
        <v>0</v>
      </c>
      <c r="EB393" s="148">
        <f t="shared" si="26"/>
        <v>0</v>
      </c>
      <c r="EC393" s="148">
        <f t="shared" si="27"/>
        <v>0</v>
      </c>
      <c r="ED393" s="167">
        <v>88</v>
      </c>
    </row>
    <row r="394" spans="2:134" x14ac:dyDescent="0.25">
      <c r="B394" s="101">
        <f>Samples!C372</f>
        <v>0</v>
      </c>
      <c r="C394" s="128"/>
      <c r="D394" s="120"/>
      <c r="E394" s="120"/>
      <c r="F394" s="120"/>
      <c r="G394" s="120"/>
      <c r="H394" s="120"/>
      <c r="I394" s="129"/>
      <c r="J394" s="121"/>
      <c r="K394" s="122"/>
      <c r="L394" s="122"/>
      <c r="M394" s="122"/>
      <c r="N394" s="136"/>
      <c r="O394" s="123"/>
      <c r="P394" s="123"/>
      <c r="Q394" s="142"/>
      <c r="R394" s="120"/>
      <c r="S394" s="120"/>
      <c r="T394" s="128"/>
      <c r="U394" s="129"/>
      <c r="V394" s="120"/>
      <c r="W394" s="120"/>
      <c r="X394" s="120"/>
      <c r="Y394" s="129"/>
      <c r="Z394" s="120"/>
      <c r="AA394" s="120"/>
      <c r="AB394" s="120"/>
      <c r="AC394" s="120"/>
      <c r="AD394" s="120"/>
      <c r="AE394" s="120"/>
      <c r="AF394" s="120"/>
      <c r="AG394" s="120"/>
      <c r="AH394" s="120"/>
      <c r="AI394" s="120"/>
      <c r="AJ394" s="120"/>
      <c r="AK394" s="120"/>
      <c r="AL394" s="120"/>
      <c r="AM394" s="120"/>
      <c r="AN394" s="120"/>
      <c r="AO394" s="120"/>
      <c r="AP394" s="120"/>
      <c r="AQ394" s="120"/>
      <c r="AR394" s="120"/>
      <c r="AS394" s="120"/>
      <c r="AT394" s="120"/>
      <c r="AU394" s="120"/>
      <c r="AV394" s="120"/>
      <c r="AW394" s="120"/>
      <c r="AX394" s="120"/>
      <c r="AY394" s="120"/>
      <c r="AZ394" s="120"/>
      <c r="BA394" s="120"/>
      <c r="BB394" s="120"/>
      <c r="BC394" s="120"/>
      <c r="BD394" s="120"/>
      <c r="BE394" s="128"/>
      <c r="BF394" s="232"/>
      <c r="BG394" s="128"/>
      <c r="BH394" s="232"/>
      <c r="BI394" s="120"/>
      <c r="BJ394" s="232"/>
      <c r="BK394" s="120"/>
      <c r="BL394" s="232"/>
      <c r="BM394" s="120"/>
      <c r="BN394" s="232"/>
      <c r="BO394" s="120"/>
      <c r="BP394" s="232"/>
      <c r="BQ394" s="299"/>
      <c r="BR394" s="124"/>
      <c r="BS394" s="454"/>
      <c r="BT394" s="299"/>
      <c r="BU394" s="454"/>
      <c r="CF394" s="160"/>
      <c r="CG394" s="160"/>
      <c r="EA394" s="148">
        <f t="shared" si="28"/>
        <v>0</v>
      </c>
      <c r="EB394" s="148">
        <f t="shared" si="26"/>
        <v>0</v>
      </c>
      <c r="EC394" s="148">
        <f t="shared" si="27"/>
        <v>0</v>
      </c>
      <c r="ED394" s="167">
        <v>89</v>
      </c>
    </row>
    <row r="395" spans="2:134" x14ac:dyDescent="0.25">
      <c r="B395" s="101">
        <f>Samples!C373</f>
        <v>0</v>
      </c>
      <c r="C395" s="128"/>
      <c r="D395" s="120"/>
      <c r="E395" s="120"/>
      <c r="F395" s="120"/>
      <c r="G395" s="120"/>
      <c r="H395" s="120"/>
      <c r="I395" s="129"/>
      <c r="J395" s="121"/>
      <c r="K395" s="122"/>
      <c r="L395" s="122"/>
      <c r="M395" s="122"/>
      <c r="N395" s="136"/>
      <c r="O395" s="123"/>
      <c r="P395" s="123"/>
      <c r="Q395" s="142"/>
      <c r="R395" s="120"/>
      <c r="S395" s="120"/>
      <c r="T395" s="128"/>
      <c r="U395" s="129"/>
      <c r="V395" s="120"/>
      <c r="W395" s="120"/>
      <c r="X395" s="120"/>
      <c r="Y395" s="129"/>
      <c r="Z395" s="120"/>
      <c r="AA395" s="120"/>
      <c r="AB395" s="120"/>
      <c r="AC395" s="120"/>
      <c r="AD395" s="120"/>
      <c r="AE395" s="120"/>
      <c r="AF395" s="120"/>
      <c r="AG395" s="120"/>
      <c r="AH395" s="120"/>
      <c r="AI395" s="120"/>
      <c r="AJ395" s="120"/>
      <c r="AK395" s="120"/>
      <c r="AL395" s="120"/>
      <c r="AM395" s="120"/>
      <c r="AN395" s="120"/>
      <c r="AO395" s="120"/>
      <c r="AP395" s="120"/>
      <c r="AQ395" s="120"/>
      <c r="AR395" s="120"/>
      <c r="AS395" s="120"/>
      <c r="AT395" s="120"/>
      <c r="AU395" s="120"/>
      <c r="AV395" s="120"/>
      <c r="AW395" s="120"/>
      <c r="AX395" s="120"/>
      <c r="AY395" s="120"/>
      <c r="AZ395" s="120"/>
      <c r="BA395" s="120"/>
      <c r="BB395" s="120"/>
      <c r="BC395" s="120"/>
      <c r="BD395" s="120"/>
      <c r="BE395" s="128"/>
      <c r="BF395" s="232"/>
      <c r="BG395" s="128"/>
      <c r="BH395" s="232"/>
      <c r="BI395" s="120"/>
      <c r="BJ395" s="232"/>
      <c r="BK395" s="120"/>
      <c r="BL395" s="232"/>
      <c r="BM395" s="120"/>
      <c r="BN395" s="232"/>
      <c r="BO395" s="120"/>
      <c r="BP395" s="232"/>
      <c r="BQ395" s="299"/>
      <c r="BR395" s="124"/>
      <c r="BS395" s="454"/>
      <c r="BT395" s="299"/>
      <c r="BU395" s="454"/>
      <c r="CF395" s="160"/>
      <c r="CG395" s="160"/>
      <c r="EA395" s="148">
        <f t="shared" si="28"/>
        <v>0</v>
      </c>
      <c r="EB395" s="148">
        <f t="shared" si="26"/>
        <v>0</v>
      </c>
      <c r="EC395" s="148">
        <f t="shared" si="27"/>
        <v>0</v>
      </c>
      <c r="ED395" s="167">
        <v>90</v>
      </c>
    </row>
    <row r="396" spans="2:134" x14ac:dyDescent="0.25">
      <c r="B396" s="101">
        <f>Samples!C374</f>
        <v>0</v>
      </c>
      <c r="C396" s="128"/>
      <c r="D396" s="120"/>
      <c r="E396" s="120"/>
      <c r="F396" s="120"/>
      <c r="G396" s="120"/>
      <c r="H396" s="120"/>
      <c r="I396" s="129"/>
      <c r="J396" s="121"/>
      <c r="K396" s="122"/>
      <c r="L396" s="122"/>
      <c r="M396" s="122"/>
      <c r="N396" s="136"/>
      <c r="O396" s="123"/>
      <c r="P396" s="123"/>
      <c r="Q396" s="142"/>
      <c r="R396" s="120"/>
      <c r="S396" s="120"/>
      <c r="T396" s="128"/>
      <c r="U396" s="129"/>
      <c r="V396" s="120"/>
      <c r="W396" s="120"/>
      <c r="X396" s="120"/>
      <c r="Y396" s="129"/>
      <c r="Z396" s="120"/>
      <c r="AA396" s="120"/>
      <c r="AB396" s="120"/>
      <c r="AC396" s="120"/>
      <c r="AD396" s="120"/>
      <c r="AE396" s="120"/>
      <c r="AF396" s="120"/>
      <c r="AG396" s="120"/>
      <c r="AH396" s="120"/>
      <c r="AI396" s="120"/>
      <c r="AJ396" s="120"/>
      <c r="AK396" s="120"/>
      <c r="AL396" s="120"/>
      <c r="AM396" s="120"/>
      <c r="AN396" s="120"/>
      <c r="AO396" s="120"/>
      <c r="AP396" s="120"/>
      <c r="AQ396" s="120"/>
      <c r="AR396" s="120"/>
      <c r="AS396" s="120"/>
      <c r="AT396" s="120"/>
      <c r="AU396" s="120"/>
      <c r="AV396" s="120"/>
      <c r="AW396" s="120"/>
      <c r="AX396" s="120"/>
      <c r="AY396" s="120"/>
      <c r="AZ396" s="120"/>
      <c r="BA396" s="120"/>
      <c r="BB396" s="120"/>
      <c r="BC396" s="120"/>
      <c r="BD396" s="120"/>
      <c r="BE396" s="128"/>
      <c r="BF396" s="232"/>
      <c r="BG396" s="128"/>
      <c r="BH396" s="232"/>
      <c r="BI396" s="120"/>
      <c r="BJ396" s="232"/>
      <c r="BK396" s="120"/>
      <c r="BL396" s="232"/>
      <c r="BM396" s="120"/>
      <c r="BN396" s="232"/>
      <c r="BO396" s="120"/>
      <c r="BP396" s="232"/>
      <c r="BQ396" s="299"/>
      <c r="BR396" s="124"/>
      <c r="BS396" s="454"/>
      <c r="BT396" s="299"/>
      <c r="BU396" s="454"/>
      <c r="CF396" s="160"/>
      <c r="CG396" s="160"/>
      <c r="EA396" s="148">
        <f t="shared" si="28"/>
        <v>0</v>
      </c>
      <c r="EB396" s="148">
        <f t="shared" si="26"/>
        <v>0</v>
      </c>
      <c r="EC396" s="148">
        <f t="shared" si="27"/>
        <v>0</v>
      </c>
      <c r="ED396" s="167">
        <v>91</v>
      </c>
    </row>
    <row r="397" spans="2:134" x14ac:dyDescent="0.25">
      <c r="B397" s="101">
        <f>Samples!C375</f>
        <v>0</v>
      </c>
      <c r="C397" s="128"/>
      <c r="D397" s="120"/>
      <c r="E397" s="120"/>
      <c r="F397" s="120"/>
      <c r="G397" s="120"/>
      <c r="H397" s="120"/>
      <c r="I397" s="129"/>
      <c r="J397" s="121"/>
      <c r="K397" s="122"/>
      <c r="L397" s="122"/>
      <c r="M397" s="122"/>
      <c r="N397" s="136"/>
      <c r="O397" s="123"/>
      <c r="P397" s="123"/>
      <c r="Q397" s="142"/>
      <c r="R397" s="120"/>
      <c r="S397" s="120"/>
      <c r="T397" s="128"/>
      <c r="U397" s="129"/>
      <c r="V397" s="120"/>
      <c r="W397" s="120"/>
      <c r="X397" s="120"/>
      <c r="Y397" s="129"/>
      <c r="Z397" s="120"/>
      <c r="AA397" s="120"/>
      <c r="AB397" s="120"/>
      <c r="AC397" s="120"/>
      <c r="AD397" s="120"/>
      <c r="AE397" s="120"/>
      <c r="AF397" s="120"/>
      <c r="AG397" s="120"/>
      <c r="AH397" s="120"/>
      <c r="AI397" s="120"/>
      <c r="AJ397" s="120"/>
      <c r="AK397" s="120"/>
      <c r="AL397" s="120"/>
      <c r="AM397" s="120"/>
      <c r="AN397" s="120"/>
      <c r="AO397" s="120"/>
      <c r="AP397" s="120"/>
      <c r="AQ397" s="120"/>
      <c r="AR397" s="120"/>
      <c r="AS397" s="120"/>
      <c r="AT397" s="120"/>
      <c r="AU397" s="120"/>
      <c r="AV397" s="120"/>
      <c r="AW397" s="120"/>
      <c r="AX397" s="120"/>
      <c r="AY397" s="120"/>
      <c r="AZ397" s="120"/>
      <c r="BA397" s="120"/>
      <c r="BB397" s="120"/>
      <c r="BC397" s="120"/>
      <c r="BD397" s="120"/>
      <c r="BE397" s="128"/>
      <c r="BF397" s="232"/>
      <c r="BG397" s="128"/>
      <c r="BH397" s="232"/>
      <c r="BI397" s="120"/>
      <c r="BJ397" s="232"/>
      <c r="BK397" s="120"/>
      <c r="BL397" s="232"/>
      <c r="BM397" s="120"/>
      <c r="BN397" s="232"/>
      <c r="BO397" s="120"/>
      <c r="BP397" s="232"/>
      <c r="BQ397" s="299"/>
      <c r="BR397" s="124"/>
      <c r="BS397" s="454"/>
      <c r="BT397" s="299"/>
      <c r="BU397" s="454"/>
      <c r="CF397" s="160"/>
      <c r="CG397" s="160"/>
      <c r="EA397" s="148">
        <f t="shared" si="28"/>
        <v>0</v>
      </c>
      <c r="EB397" s="148">
        <f t="shared" si="26"/>
        <v>0</v>
      </c>
      <c r="EC397" s="148">
        <f t="shared" si="27"/>
        <v>0</v>
      </c>
      <c r="ED397" s="167">
        <v>92</v>
      </c>
    </row>
    <row r="398" spans="2:134" ht="15.75" thickBot="1" x14ac:dyDescent="0.3">
      <c r="B398" s="101">
        <f>Samples!C376</f>
        <v>0</v>
      </c>
      <c r="C398" s="128"/>
      <c r="D398" s="120"/>
      <c r="E398" s="120"/>
      <c r="F398" s="120"/>
      <c r="G398" s="120"/>
      <c r="H398" s="120"/>
      <c r="I398" s="129"/>
      <c r="J398" s="121"/>
      <c r="K398" s="122"/>
      <c r="L398" s="122"/>
      <c r="M398" s="122"/>
      <c r="N398" s="136"/>
      <c r="O398" s="123"/>
      <c r="P398" s="123"/>
      <c r="Q398" s="142"/>
      <c r="R398" s="120"/>
      <c r="S398" s="120"/>
      <c r="T398" s="128"/>
      <c r="U398" s="129"/>
      <c r="V398" s="120"/>
      <c r="W398" s="120"/>
      <c r="X398" s="120"/>
      <c r="Y398" s="129"/>
      <c r="Z398" s="120"/>
      <c r="AA398" s="120"/>
      <c r="AB398" s="120"/>
      <c r="AC398" s="120"/>
      <c r="AD398" s="120"/>
      <c r="AE398" s="120"/>
      <c r="AF398" s="120"/>
      <c r="AG398" s="120"/>
      <c r="AH398" s="120"/>
      <c r="AI398" s="120"/>
      <c r="AJ398" s="120"/>
      <c r="AK398" s="120"/>
      <c r="AL398" s="120"/>
      <c r="AM398" s="120"/>
      <c r="AN398" s="120"/>
      <c r="AO398" s="120"/>
      <c r="AP398" s="120"/>
      <c r="AQ398" s="120"/>
      <c r="AR398" s="120"/>
      <c r="AS398" s="120"/>
      <c r="AT398" s="120"/>
      <c r="AU398" s="120"/>
      <c r="AV398" s="120"/>
      <c r="AW398" s="120"/>
      <c r="AX398" s="120"/>
      <c r="AY398" s="120"/>
      <c r="AZ398" s="120"/>
      <c r="BA398" s="120"/>
      <c r="BB398" s="120"/>
      <c r="BC398" s="120"/>
      <c r="BD398" s="120"/>
      <c r="BE398" s="128"/>
      <c r="BF398" s="232"/>
      <c r="BG398" s="128"/>
      <c r="BH398" s="232"/>
      <c r="BI398" s="120"/>
      <c r="BJ398" s="232"/>
      <c r="BK398" s="120"/>
      <c r="BL398" s="232"/>
      <c r="BM398" s="120"/>
      <c r="BN398" s="232"/>
      <c r="BO398" s="120"/>
      <c r="BP398" s="232"/>
      <c r="BQ398" s="299"/>
      <c r="BR398" s="124"/>
      <c r="BS398" s="454"/>
      <c r="BT398" s="300"/>
      <c r="BU398" s="456"/>
      <c r="CF398" s="160"/>
      <c r="CG398" s="160"/>
      <c r="EA398" s="148">
        <f t="shared" si="28"/>
        <v>0</v>
      </c>
      <c r="EB398" s="148">
        <f t="shared" si="26"/>
        <v>0</v>
      </c>
      <c r="EC398" s="148">
        <f t="shared" si="27"/>
        <v>0</v>
      </c>
      <c r="ED398" s="167">
        <v>93</v>
      </c>
    </row>
    <row r="399" spans="2:134" x14ac:dyDescent="0.25">
      <c r="B399" s="101">
        <f>Samples!C377</f>
        <v>0</v>
      </c>
      <c r="C399" s="128"/>
      <c r="D399" s="120"/>
      <c r="E399" s="120"/>
      <c r="F399" s="120"/>
      <c r="G399" s="120"/>
      <c r="H399" s="120"/>
      <c r="I399" s="129"/>
      <c r="J399" s="121"/>
      <c r="K399" s="122"/>
      <c r="L399" s="122"/>
      <c r="M399" s="122"/>
      <c r="N399" s="136"/>
      <c r="O399" s="123"/>
      <c r="P399" s="123"/>
      <c r="Q399" s="142"/>
      <c r="R399" s="120"/>
      <c r="S399" s="120"/>
      <c r="T399" s="128"/>
      <c r="U399" s="129"/>
      <c r="V399" s="120"/>
      <c r="W399" s="120"/>
      <c r="X399" s="120"/>
      <c r="Y399" s="129"/>
      <c r="Z399" s="120"/>
      <c r="AA399" s="120"/>
      <c r="AB399" s="120"/>
      <c r="AC399" s="120"/>
      <c r="AD399" s="120"/>
      <c r="AE399" s="120"/>
      <c r="AF399" s="120"/>
      <c r="AG399" s="120"/>
      <c r="AH399" s="120"/>
      <c r="AI399" s="120"/>
      <c r="AJ399" s="120"/>
      <c r="AK399" s="120"/>
      <c r="AL399" s="120"/>
      <c r="AM399" s="120"/>
      <c r="AN399" s="120"/>
      <c r="AO399" s="120"/>
      <c r="AP399" s="120"/>
      <c r="AQ399" s="120"/>
      <c r="AR399" s="120"/>
      <c r="AS399" s="120"/>
      <c r="AT399" s="120"/>
      <c r="AU399" s="120"/>
      <c r="AV399" s="120"/>
      <c r="AW399" s="120"/>
      <c r="AX399" s="120"/>
      <c r="AY399" s="120"/>
      <c r="AZ399" s="120"/>
      <c r="BA399" s="120"/>
      <c r="BB399" s="120"/>
      <c r="BC399" s="120"/>
      <c r="BD399" s="120"/>
      <c r="BE399" s="128"/>
      <c r="BF399" s="232"/>
      <c r="BG399" s="128"/>
      <c r="BH399" s="232"/>
      <c r="BI399" s="120"/>
      <c r="BJ399" s="232"/>
      <c r="BK399" s="120"/>
      <c r="BL399" s="232"/>
      <c r="BM399" s="120"/>
      <c r="BN399" s="232"/>
      <c r="BO399" s="120"/>
      <c r="BP399" s="232"/>
      <c r="BQ399" s="299"/>
      <c r="BR399" s="124"/>
      <c r="BS399" s="454"/>
      <c r="CF399" s="160"/>
      <c r="CG399" s="160"/>
      <c r="EA399" s="148">
        <f t="shared" si="28"/>
        <v>0</v>
      </c>
      <c r="EB399" s="148">
        <f t="shared" si="26"/>
        <v>0</v>
      </c>
      <c r="EC399" s="148">
        <f t="shared" si="27"/>
        <v>0</v>
      </c>
      <c r="ED399" s="167">
        <v>94</v>
      </c>
    </row>
    <row r="400" spans="2:134" x14ac:dyDescent="0.25">
      <c r="B400" s="101">
        <f>Samples!C378</f>
        <v>0</v>
      </c>
      <c r="C400" s="128"/>
      <c r="D400" s="120"/>
      <c r="E400" s="120"/>
      <c r="F400" s="120"/>
      <c r="G400" s="120"/>
      <c r="H400" s="120"/>
      <c r="I400" s="129"/>
      <c r="J400" s="121"/>
      <c r="K400" s="122"/>
      <c r="L400" s="122"/>
      <c r="M400" s="122"/>
      <c r="N400" s="136"/>
      <c r="O400" s="123"/>
      <c r="P400" s="123"/>
      <c r="Q400" s="142"/>
      <c r="R400" s="120"/>
      <c r="S400" s="120"/>
      <c r="T400" s="128"/>
      <c r="U400" s="129"/>
      <c r="V400" s="120"/>
      <c r="W400" s="120"/>
      <c r="X400" s="120"/>
      <c r="Y400" s="129"/>
      <c r="Z400" s="120"/>
      <c r="AA400" s="120"/>
      <c r="AB400" s="120"/>
      <c r="AC400" s="120"/>
      <c r="AD400" s="120"/>
      <c r="AE400" s="120"/>
      <c r="AF400" s="120"/>
      <c r="AG400" s="120"/>
      <c r="AH400" s="120"/>
      <c r="AI400" s="120"/>
      <c r="AJ400" s="120"/>
      <c r="AK400" s="120"/>
      <c r="AL400" s="120"/>
      <c r="AM400" s="120"/>
      <c r="AN400" s="120"/>
      <c r="AO400" s="120"/>
      <c r="AP400" s="120"/>
      <c r="AQ400" s="120"/>
      <c r="AR400" s="120"/>
      <c r="AS400" s="120"/>
      <c r="AT400" s="120"/>
      <c r="AU400" s="120"/>
      <c r="AV400" s="120"/>
      <c r="AW400" s="120"/>
      <c r="AX400" s="120"/>
      <c r="AY400" s="120"/>
      <c r="AZ400" s="120"/>
      <c r="BA400" s="120"/>
      <c r="BB400" s="120"/>
      <c r="BC400" s="120"/>
      <c r="BD400" s="120"/>
      <c r="BE400" s="128"/>
      <c r="BF400" s="232"/>
      <c r="BG400" s="128"/>
      <c r="BH400" s="232"/>
      <c r="BI400" s="120"/>
      <c r="BJ400" s="232"/>
      <c r="BK400" s="120"/>
      <c r="BL400" s="232"/>
      <c r="BM400" s="120"/>
      <c r="BN400" s="232"/>
      <c r="BO400" s="120"/>
      <c r="BP400" s="232"/>
      <c r="BQ400" s="299"/>
      <c r="BR400" s="124"/>
      <c r="BS400" s="454"/>
      <c r="CF400" s="160"/>
      <c r="CG400" s="160"/>
      <c r="EA400" s="148">
        <f t="shared" si="28"/>
        <v>0</v>
      </c>
      <c r="EB400" s="148">
        <f t="shared" si="26"/>
        <v>0</v>
      </c>
      <c r="EC400" s="148">
        <f t="shared" si="27"/>
        <v>0</v>
      </c>
      <c r="ED400" s="167">
        <v>95</v>
      </c>
    </row>
    <row r="401" spans="2:134" x14ac:dyDescent="0.25">
      <c r="B401" s="101">
        <f>Samples!C379</f>
        <v>0</v>
      </c>
      <c r="C401" s="128"/>
      <c r="D401" s="120"/>
      <c r="E401" s="120"/>
      <c r="F401" s="120"/>
      <c r="G401" s="120"/>
      <c r="H401" s="120"/>
      <c r="I401" s="129"/>
      <c r="J401" s="121"/>
      <c r="K401" s="122"/>
      <c r="L401" s="122"/>
      <c r="M401" s="122"/>
      <c r="N401" s="136"/>
      <c r="O401" s="123"/>
      <c r="P401" s="123"/>
      <c r="Q401" s="142"/>
      <c r="R401" s="120"/>
      <c r="S401" s="120"/>
      <c r="T401" s="128"/>
      <c r="U401" s="129"/>
      <c r="V401" s="120"/>
      <c r="W401" s="120"/>
      <c r="X401" s="120"/>
      <c r="Y401" s="129"/>
      <c r="Z401" s="120"/>
      <c r="AA401" s="120"/>
      <c r="AB401" s="120"/>
      <c r="AC401" s="120"/>
      <c r="AD401" s="120"/>
      <c r="AE401" s="120"/>
      <c r="AF401" s="120"/>
      <c r="AG401" s="120"/>
      <c r="AH401" s="120"/>
      <c r="AI401" s="120"/>
      <c r="AJ401" s="120"/>
      <c r="AK401" s="120"/>
      <c r="AL401" s="120"/>
      <c r="AM401" s="120"/>
      <c r="AN401" s="120"/>
      <c r="AO401" s="120"/>
      <c r="AP401" s="120"/>
      <c r="AQ401" s="120"/>
      <c r="AR401" s="120"/>
      <c r="AS401" s="120"/>
      <c r="AT401" s="120"/>
      <c r="AU401" s="120"/>
      <c r="AV401" s="120"/>
      <c r="AW401" s="120"/>
      <c r="AX401" s="120"/>
      <c r="AY401" s="120"/>
      <c r="AZ401" s="120"/>
      <c r="BA401" s="120"/>
      <c r="BB401" s="120"/>
      <c r="BC401" s="120"/>
      <c r="BD401" s="120"/>
      <c r="BE401" s="128"/>
      <c r="BF401" s="232"/>
      <c r="BG401" s="128"/>
      <c r="BH401" s="232"/>
      <c r="BI401" s="120"/>
      <c r="BJ401" s="232"/>
      <c r="BK401" s="120"/>
      <c r="BL401" s="232"/>
      <c r="BM401" s="120"/>
      <c r="BN401" s="232"/>
      <c r="BO401" s="120"/>
      <c r="BP401" s="232"/>
      <c r="BQ401" s="299"/>
      <c r="BR401" s="124"/>
      <c r="BS401" s="454"/>
      <c r="CF401" s="160"/>
      <c r="CG401" s="160"/>
      <c r="EA401" s="148">
        <f t="shared" si="28"/>
        <v>0</v>
      </c>
      <c r="EB401" s="148">
        <f t="shared" si="26"/>
        <v>0</v>
      </c>
      <c r="EC401" s="148">
        <f t="shared" si="27"/>
        <v>0</v>
      </c>
      <c r="ED401" s="167">
        <v>96</v>
      </c>
    </row>
    <row r="402" spans="2:134" x14ac:dyDescent="0.25">
      <c r="B402" s="101">
        <f>Samples!C380</f>
        <v>0</v>
      </c>
      <c r="C402" s="128"/>
      <c r="D402" s="120"/>
      <c r="E402" s="120"/>
      <c r="F402" s="120"/>
      <c r="G402" s="120"/>
      <c r="H402" s="120"/>
      <c r="I402" s="129"/>
      <c r="J402" s="121"/>
      <c r="K402" s="122"/>
      <c r="L402" s="122"/>
      <c r="M402" s="122"/>
      <c r="N402" s="136"/>
      <c r="O402" s="123"/>
      <c r="P402" s="123"/>
      <c r="Q402" s="142"/>
      <c r="R402" s="120"/>
      <c r="S402" s="120"/>
      <c r="T402" s="128"/>
      <c r="U402" s="129"/>
      <c r="V402" s="120"/>
      <c r="W402" s="120"/>
      <c r="X402" s="120"/>
      <c r="Y402" s="129"/>
      <c r="Z402" s="120"/>
      <c r="AA402" s="120"/>
      <c r="AB402" s="120"/>
      <c r="AC402" s="120"/>
      <c r="AD402" s="120"/>
      <c r="AE402" s="120"/>
      <c r="AF402" s="120"/>
      <c r="AG402" s="120"/>
      <c r="AH402" s="120"/>
      <c r="AI402" s="120"/>
      <c r="AJ402" s="120"/>
      <c r="AK402" s="120"/>
      <c r="AL402" s="120"/>
      <c r="AM402" s="120"/>
      <c r="AN402" s="120"/>
      <c r="AO402" s="120"/>
      <c r="AP402" s="120"/>
      <c r="AQ402" s="120"/>
      <c r="AR402" s="120"/>
      <c r="AS402" s="120"/>
      <c r="AT402" s="120"/>
      <c r="AU402" s="120"/>
      <c r="AV402" s="120"/>
      <c r="AW402" s="120"/>
      <c r="AX402" s="120"/>
      <c r="AY402" s="120"/>
      <c r="AZ402" s="120"/>
      <c r="BA402" s="120"/>
      <c r="BB402" s="120"/>
      <c r="BC402" s="120"/>
      <c r="BD402" s="120"/>
      <c r="BE402" s="128"/>
      <c r="BF402" s="232"/>
      <c r="BG402" s="128"/>
      <c r="BH402" s="232"/>
      <c r="BI402" s="120"/>
      <c r="BJ402" s="232"/>
      <c r="BK402" s="120"/>
      <c r="BL402" s="232"/>
      <c r="BM402" s="120"/>
      <c r="BN402" s="232"/>
      <c r="BO402" s="120"/>
      <c r="BP402" s="232"/>
      <c r="BQ402" s="299"/>
      <c r="BR402" s="124"/>
      <c r="BS402" s="454"/>
      <c r="CF402" s="160"/>
      <c r="CG402" s="160"/>
      <c r="EA402" s="148">
        <f t="shared" si="28"/>
        <v>0</v>
      </c>
      <c r="EB402" s="148">
        <f t="shared" si="26"/>
        <v>0</v>
      </c>
      <c r="EC402" s="148">
        <f t="shared" si="27"/>
        <v>0</v>
      </c>
      <c r="ED402" s="167">
        <v>97</v>
      </c>
    </row>
    <row r="403" spans="2:134" x14ac:dyDescent="0.25">
      <c r="B403" s="101">
        <f>Samples!C381</f>
        <v>0</v>
      </c>
      <c r="C403" s="128"/>
      <c r="D403" s="120"/>
      <c r="E403" s="120"/>
      <c r="F403" s="120"/>
      <c r="G403" s="120"/>
      <c r="H403" s="120"/>
      <c r="I403" s="129"/>
      <c r="J403" s="121"/>
      <c r="K403" s="122"/>
      <c r="L403" s="122"/>
      <c r="M403" s="122"/>
      <c r="N403" s="136"/>
      <c r="O403" s="123"/>
      <c r="P403" s="123"/>
      <c r="Q403" s="142"/>
      <c r="R403" s="120"/>
      <c r="S403" s="120"/>
      <c r="T403" s="128"/>
      <c r="U403" s="129"/>
      <c r="V403" s="120"/>
      <c r="W403" s="120"/>
      <c r="X403" s="120"/>
      <c r="Y403" s="129"/>
      <c r="Z403" s="120"/>
      <c r="AA403" s="120"/>
      <c r="AB403" s="120"/>
      <c r="AC403" s="120"/>
      <c r="AD403" s="120"/>
      <c r="AE403" s="120"/>
      <c r="AF403" s="120"/>
      <c r="AG403" s="120"/>
      <c r="AH403" s="120"/>
      <c r="AI403" s="120"/>
      <c r="AJ403" s="120"/>
      <c r="AK403" s="120"/>
      <c r="AL403" s="120"/>
      <c r="AM403" s="120"/>
      <c r="AN403" s="120"/>
      <c r="AO403" s="120"/>
      <c r="AP403" s="120"/>
      <c r="AQ403" s="120"/>
      <c r="AR403" s="120"/>
      <c r="AS403" s="120"/>
      <c r="AT403" s="120"/>
      <c r="AU403" s="120"/>
      <c r="AV403" s="120"/>
      <c r="AW403" s="120"/>
      <c r="AX403" s="120"/>
      <c r="AY403" s="120"/>
      <c r="AZ403" s="120"/>
      <c r="BA403" s="120"/>
      <c r="BB403" s="120"/>
      <c r="BC403" s="120"/>
      <c r="BD403" s="120"/>
      <c r="BE403" s="128"/>
      <c r="BF403" s="232"/>
      <c r="BG403" s="128"/>
      <c r="BH403" s="232"/>
      <c r="BI403" s="120"/>
      <c r="BJ403" s="232"/>
      <c r="BK403" s="120"/>
      <c r="BL403" s="232"/>
      <c r="BM403" s="120"/>
      <c r="BN403" s="232"/>
      <c r="BO403" s="120"/>
      <c r="BP403" s="232"/>
      <c r="BQ403" s="299"/>
      <c r="BR403" s="124"/>
      <c r="BS403" s="454"/>
      <c r="CF403" s="160"/>
      <c r="CG403" s="160"/>
      <c r="EA403" s="148">
        <f t="shared" si="28"/>
        <v>0</v>
      </c>
      <c r="EB403" s="148">
        <f t="shared" si="26"/>
        <v>0</v>
      </c>
      <c r="EC403" s="148">
        <f t="shared" si="27"/>
        <v>0</v>
      </c>
      <c r="ED403" s="167">
        <v>98</v>
      </c>
    </row>
    <row r="404" spans="2:134" x14ac:dyDescent="0.25">
      <c r="B404" s="101">
        <f>Samples!C382</f>
        <v>0</v>
      </c>
      <c r="C404" s="128"/>
      <c r="D404" s="120"/>
      <c r="E404" s="120"/>
      <c r="F404" s="120"/>
      <c r="G404" s="120"/>
      <c r="H404" s="120"/>
      <c r="I404" s="129"/>
      <c r="J404" s="121"/>
      <c r="K404" s="122"/>
      <c r="L404" s="122"/>
      <c r="M404" s="122"/>
      <c r="N404" s="136"/>
      <c r="O404" s="123"/>
      <c r="P404" s="123"/>
      <c r="Q404" s="142"/>
      <c r="R404" s="120"/>
      <c r="S404" s="120"/>
      <c r="T404" s="128"/>
      <c r="U404" s="129"/>
      <c r="V404" s="120"/>
      <c r="W404" s="120"/>
      <c r="X404" s="120"/>
      <c r="Y404" s="129"/>
      <c r="Z404" s="120"/>
      <c r="AA404" s="120"/>
      <c r="AB404" s="120"/>
      <c r="AC404" s="120"/>
      <c r="AD404" s="120"/>
      <c r="AE404" s="120"/>
      <c r="AF404" s="120"/>
      <c r="AG404" s="120"/>
      <c r="AH404" s="120"/>
      <c r="AI404" s="120"/>
      <c r="AJ404" s="120"/>
      <c r="AK404" s="120"/>
      <c r="AL404" s="120"/>
      <c r="AM404" s="120"/>
      <c r="AN404" s="120"/>
      <c r="AO404" s="120"/>
      <c r="AP404" s="120"/>
      <c r="AQ404" s="120"/>
      <c r="AR404" s="120"/>
      <c r="AS404" s="120"/>
      <c r="AT404" s="120"/>
      <c r="AU404" s="120"/>
      <c r="AV404" s="120"/>
      <c r="AW404" s="120"/>
      <c r="AX404" s="120"/>
      <c r="AY404" s="120"/>
      <c r="AZ404" s="120"/>
      <c r="BA404" s="120"/>
      <c r="BB404" s="120"/>
      <c r="BC404" s="120"/>
      <c r="BD404" s="120"/>
      <c r="BE404" s="128"/>
      <c r="BF404" s="232"/>
      <c r="BG404" s="128"/>
      <c r="BH404" s="232"/>
      <c r="BI404" s="120"/>
      <c r="BJ404" s="232"/>
      <c r="BK404" s="120"/>
      <c r="BL404" s="232"/>
      <c r="BM404" s="120"/>
      <c r="BN404" s="232"/>
      <c r="BO404" s="120"/>
      <c r="BP404" s="232"/>
      <c r="BQ404" s="299"/>
      <c r="BR404" s="124"/>
      <c r="BS404" s="454"/>
      <c r="CF404" s="160"/>
      <c r="CG404" s="160"/>
      <c r="EA404" s="148">
        <f t="shared" si="28"/>
        <v>0</v>
      </c>
      <c r="EB404" s="148">
        <f t="shared" si="26"/>
        <v>0</v>
      </c>
      <c r="EC404" s="148">
        <f t="shared" si="27"/>
        <v>0</v>
      </c>
      <c r="ED404" s="167">
        <v>99</v>
      </c>
    </row>
    <row r="405" spans="2:134" x14ac:dyDescent="0.25">
      <c r="B405" s="101">
        <f>Samples!C383</f>
        <v>0</v>
      </c>
      <c r="C405" s="128"/>
      <c r="D405" s="120"/>
      <c r="E405" s="120"/>
      <c r="F405" s="120"/>
      <c r="G405" s="120"/>
      <c r="H405" s="120"/>
      <c r="I405" s="129"/>
      <c r="J405" s="121"/>
      <c r="K405" s="122"/>
      <c r="L405" s="122"/>
      <c r="M405" s="122"/>
      <c r="N405" s="136"/>
      <c r="O405" s="123"/>
      <c r="P405" s="123"/>
      <c r="Q405" s="142"/>
      <c r="R405" s="120"/>
      <c r="S405" s="120"/>
      <c r="T405" s="128"/>
      <c r="U405" s="129"/>
      <c r="V405" s="120"/>
      <c r="W405" s="120"/>
      <c r="X405" s="120"/>
      <c r="Y405" s="129"/>
      <c r="Z405" s="120"/>
      <c r="AA405" s="120"/>
      <c r="AB405" s="120"/>
      <c r="AC405" s="120"/>
      <c r="AD405" s="120"/>
      <c r="AE405" s="120"/>
      <c r="AF405" s="120"/>
      <c r="AG405" s="120"/>
      <c r="AH405" s="120"/>
      <c r="AI405" s="120"/>
      <c r="AJ405" s="120"/>
      <c r="AK405" s="120"/>
      <c r="AL405" s="120"/>
      <c r="AM405" s="120"/>
      <c r="AN405" s="120"/>
      <c r="AO405" s="120"/>
      <c r="AP405" s="120"/>
      <c r="AQ405" s="120"/>
      <c r="AR405" s="120"/>
      <c r="AS405" s="120"/>
      <c r="AT405" s="120"/>
      <c r="AU405" s="120"/>
      <c r="AV405" s="120"/>
      <c r="AW405" s="120"/>
      <c r="AX405" s="120"/>
      <c r="AY405" s="120"/>
      <c r="AZ405" s="120"/>
      <c r="BA405" s="120"/>
      <c r="BB405" s="120"/>
      <c r="BC405" s="120"/>
      <c r="BD405" s="120"/>
      <c r="BE405" s="128"/>
      <c r="BF405" s="232"/>
      <c r="BG405" s="128"/>
      <c r="BH405" s="232"/>
      <c r="BI405" s="120"/>
      <c r="BJ405" s="232"/>
      <c r="BK405" s="120"/>
      <c r="BL405" s="232"/>
      <c r="BM405" s="120"/>
      <c r="BN405" s="232"/>
      <c r="BO405" s="120"/>
      <c r="BP405" s="232"/>
      <c r="BQ405" s="299"/>
      <c r="BR405" s="124"/>
      <c r="BS405" s="454"/>
      <c r="CF405" s="160"/>
      <c r="CG405" s="160"/>
      <c r="EA405" s="148">
        <f t="shared" si="28"/>
        <v>0</v>
      </c>
      <c r="EB405" s="148">
        <f t="shared" si="26"/>
        <v>0</v>
      </c>
      <c r="EC405" s="148">
        <f t="shared" si="27"/>
        <v>0</v>
      </c>
      <c r="ED405" s="167">
        <v>100</v>
      </c>
    </row>
    <row r="406" spans="2:134" ht="15.75" thickBot="1" x14ac:dyDescent="0.3">
      <c r="B406" s="101">
        <f>Samples!C384</f>
        <v>0</v>
      </c>
      <c r="C406" s="130"/>
      <c r="D406" s="131"/>
      <c r="E406" s="131"/>
      <c r="F406" s="131"/>
      <c r="G406" s="131"/>
      <c r="H406" s="131"/>
      <c r="I406" s="132"/>
      <c r="J406" s="137"/>
      <c r="K406" s="138"/>
      <c r="L406" s="138"/>
      <c r="M406" s="138"/>
      <c r="N406" s="139"/>
      <c r="O406" s="143"/>
      <c r="P406" s="143"/>
      <c r="Q406" s="144"/>
      <c r="R406" s="131"/>
      <c r="S406" s="131"/>
      <c r="T406" s="130"/>
      <c r="U406" s="132"/>
      <c r="V406" s="131"/>
      <c r="W406" s="131"/>
      <c r="X406" s="131"/>
      <c r="Y406" s="132"/>
      <c r="Z406" s="120"/>
      <c r="AA406" s="120"/>
      <c r="AB406" s="120"/>
      <c r="AC406" s="120"/>
      <c r="AD406" s="120"/>
      <c r="AE406" s="120"/>
      <c r="AF406" s="120"/>
      <c r="AG406" s="120"/>
      <c r="AH406" s="120"/>
      <c r="AI406" s="120"/>
      <c r="AJ406" s="120"/>
      <c r="AK406" s="120"/>
      <c r="AL406" s="120"/>
      <c r="AM406" s="120"/>
      <c r="AN406" s="120"/>
      <c r="AO406" s="120"/>
      <c r="AP406" s="120"/>
      <c r="AQ406" s="120"/>
      <c r="AR406" s="120"/>
      <c r="AS406" s="120"/>
      <c r="AT406" s="120"/>
      <c r="AU406" s="120"/>
      <c r="AV406" s="120"/>
      <c r="AW406" s="120"/>
      <c r="AX406" s="120"/>
      <c r="AY406" s="120"/>
      <c r="AZ406" s="120"/>
      <c r="BA406" s="120"/>
      <c r="BB406" s="120"/>
      <c r="BC406" s="120"/>
      <c r="BD406" s="120"/>
      <c r="BE406" s="128"/>
      <c r="BF406" s="232"/>
      <c r="BG406" s="128"/>
      <c r="BH406" s="232"/>
      <c r="BI406" s="120"/>
      <c r="BJ406" s="232"/>
      <c r="BK406" s="120"/>
      <c r="BL406" s="232"/>
      <c r="BM406" s="120"/>
      <c r="BN406" s="232"/>
      <c r="BO406" s="120"/>
      <c r="BP406" s="232"/>
      <c r="BQ406" s="299"/>
      <c r="BR406" s="124"/>
      <c r="BS406" s="454"/>
      <c r="CF406" s="160"/>
      <c r="CG406" s="160"/>
    </row>
    <row r="407" spans="2:134" x14ac:dyDescent="0.25">
      <c r="B407" s="101">
        <f>Samples!C385</f>
        <v>0</v>
      </c>
      <c r="C407" s="124"/>
      <c r="D407" s="124"/>
      <c r="E407" s="124"/>
      <c r="F407" s="124"/>
      <c r="G407" s="124"/>
      <c r="H407" s="124"/>
      <c r="I407" s="124"/>
      <c r="J407" s="124"/>
      <c r="K407" s="124"/>
      <c r="L407" s="124"/>
      <c r="M407" s="124"/>
      <c r="N407" s="124"/>
      <c r="O407" s="124"/>
      <c r="P407" s="124"/>
      <c r="Q407" s="124"/>
      <c r="R407" s="124"/>
      <c r="S407" s="124"/>
      <c r="T407" s="299"/>
      <c r="U407" s="454"/>
      <c r="V407" s="124"/>
      <c r="W407" s="124"/>
      <c r="X407" s="124"/>
      <c r="Y407" s="124"/>
      <c r="Z407" s="124"/>
      <c r="AA407" s="124"/>
      <c r="AB407" s="124"/>
      <c r="AC407" s="124"/>
      <c r="AD407" s="124"/>
      <c r="AE407" s="124"/>
      <c r="AF407" s="124"/>
      <c r="AG407" s="124"/>
      <c r="AH407" s="124"/>
      <c r="AI407" s="124"/>
      <c r="AJ407" s="124"/>
      <c r="AK407" s="124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  <c r="AX407" s="124"/>
      <c r="AY407" s="124"/>
      <c r="AZ407" s="124"/>
      <c r="BA407" s="124"/>
      <c r="BB407" s="124"/>
      <c r="BC407" s="124"/>
      <c r="BD407" s="124"/>
      <c r="BE407" s="124"/>
      <c r="BF407" s="124"/>
      <c r="BQ407" s="299"/>
      <c r="BR407" s="124"/>
      <c r="BS407" s="454"/>
      <c r="CF407" s="160"/>
      <c r="CG407" s="160"/>
    </row>
    <row r="408" spans="2:134" x14ac:dyDescent="0.25">
      <c r="B408" s="101">
        <f>Samples!C386</f>
        <v>0</v>
      </c>
      <c r="BQ408" s="299"/>
      <c r="BR408" s="124"/>
      <c r="BS408" s="454"/>
      <c r="CF408" s="160"/>
      <c r="CG408" s="160"/>
    </row>
    <row r="409" spans="2:134" x14ac:dyDescent="0.25">
      <c r="B409" s="101">
        <f>Samples!C387</f>
        <v>0</v>
      </c>
      <c r="BQ409" s="299"/>
      <c r="BR409" s="124"/>
      <c r="BS409" s="454"/>
      <c r="CF409" s="160"/>
      <c r="CG409" s="160"/>
    </row>
    <row r="410" spans="2:134" x14ac:dyDescent="0.25">
      <c r="B410" s="101">
        <f>Samples!C388</f>
        <v>0</v>
      </c>
      <c r="BQ410" s="299"/>
      <c r="BR410" s="124"/>
      <c r="BS410" s="454"/>
      <c r="CF410" s="160"/>
      <c r="CG410" s="160"/>
    </row>
    <row r="411" spans="2:134" x14ac:dyDescent="0.25">
      <c r="B411" s="101">
        <f>Samples!C389</f>
        <v>0</v>
      </c>
      <c r="BQ411" s="299"/>
      <c r="BR411" s="124"/>
      <c r="BS411" s="454"/>
      <c r="CF411" s="160"/>
      <c r="CG411" s="160"/>
    </row>
    <row r="412" spans="2:134" x14ac:dyDescent="0.25">
      <c r="B412" s="101">
        <f>Samples!C390</f>
        <v>0</v>
      </c>
      <c r="BQ412" s="299"/>
      <c r="BR412" s="124"/>
      <c r="BS412" s="454"/>
      <c r="CF412" s="160"/>
      <c r="CG412" s="160"/>
    </row>
    <row r="413" spans="2:134" x14ac:dyDescent="0.25">
      <c r="B413" s="101">
        <f>Samples!C391</f>
        <v>0</v>
      </c>
      <c r="BQ413" s="299"/>
      <c r="BR413" s="124"/>
      <c r="BS413" s="454"/>
      <c r="CF413" s="160"/>
      <c r="CG413" s="160"/>
    </row>
    <row r="414" spans="2:134" x14ac:dyDescent="0.25">
      <c r="B414" s="101">
        <f>Samples!C392</f>
        <v>0</v>
      </c>
      <c r="BQ414" s="299"/>
      <c r="BR414" s="124"/>
      <c r="BS414" s="454"/>
      <c r="CF414" s="160"/>
      <c r="CG414" s="160"/>
    </row>
    <row r="415" spans="2:134" x14ac:dyDescent="0.25">
      <c r="B415" s="101">
        <f>Samples!C393</f>
        <v>0</v>
      </c>
      <c r="BQ415" s="299"/>
      <c r="BR415" s="124"/>
      <c r="BS415" s="454"/>
      <c r="CF415" s="160"/>
      <c r="CG415" s="160"/>
    </row>
    <row r="416" spans="2:134" x14ac:dyDescent="0.25">
      <c r="B416" s="101">
        <f>Samples!C394</f>
        <v>0</v>
      </c>
      <c r="BQ416" s="299"/>
      <c r="BR416" s="124"/>
      <c r="BS416" s="454"/>
      <c r="CF416" s="160"/>
      <c r="CG416" s="160"/>
    </row>
    <row r="417" spans="2:85" x14ac:dyDescent="0.25">
      <c r="B417" s="101">
        <f>Samples!C395</f>
        <v>0</v>
      </c>
      <c r="BQ417" s="299"/>
      <c r="BR417" s="124"/>
      <c r="BS417" s="454"/>
      <c r="CF417" s="160"/>
      <c r="CG417" s="160"/>
    </row>
    <row r="418" spans="2:85" x14ac:dyDescent="0.25">
      <c r="B418" s="101">
        <f>Samples!C396</f>
        <v>0</v>
      </c>
      <c r="BQ418" s="299"/>
      <c r="BR418" s="124"/>
      <c r="BS418" s="454"/>
      <c r="CF418" s="160"/>
      <c r="CG418" s="160"/>
    </row>
    <row r="419" spans="2:85" x14ac:dyDescent="0.25">
      <c r="B419" s="101">
        <f>Samples!C397</f>
        <v>0</v>
      </c>
      <c r="BQ419" s="299"/>
      <c r="BR419" s="124"/>
      <c r="BS419" s="454"/>
      <c r="CF419" s="160"/>
      <c r="CG419" s="160"/>
    </row>
    <row r="420" spans="2:85" x14ac:dyDescent="0.25">
      <c r="B420" s="101">
        <f>Samples!C398</f>
        <v>0</v>
      </c>
      <c r="BQ420" s="299"/>
      <c r="BR420" s="124"/>
      <c r="BS420" s="454"/>
      <c r="CF420" s="160"/>
      <c r="CG420" s="160"/>
    </row>
    <row r="421" spans="2:85" x14ac:dyDescent="0.25">
      <c r="B421" s="101">
        <f>Samples!C399</f>
        <v>0</v>
      </c>
      <c r="BQ421" s="299"/>
      <c r="BR421" s="124"/>
      <c r="BS421" s="454"/>
      <c r="CF421" s="160"/>
      <c r="CG421" s="160"/>
    </row>
    <row r="422" spans="2:85" x14ac:dyDescent="0.25">
      <c r="B422" s="101">
        <f>Samples!C400</f>
        <v>0</v>
      </c>
      <c r="BQ422" s="299"/>
      <c r="BR422" s="124"/>
      <c r="BS422" s="454"/>
      <c r="CF422" s="160"/>
      <c r="CG422" s="160"/>
    </row>
    <row r="423" spans="2:85" x14ac:dyDescent="0.25">
      <c r="B423" s="101">
        <f>Samples!C401</f>
        <v>0</v>
      </c>
      <c r="BQ423" s="299"/>
      <c r="BR423" s="124"/>
      <c r="BS423" s="454"/>
      <c r="CF423" s="160"/>
      <c r="CG423" s="160"/>
    </row>
    <row r="424" spans="2:85" x14ac:dyDescent="0.25">
      <c r="B424" s="101">
        <f>Samples!C402</f>
        <v>0</v>
      </c>
      <c r="BQ424" s="299"/>
      <c r="BR424" s="124"/>
      <c r="BS424" s="454"/>
      <c r="CF424" s="160"/>
      <c r="CG424" s="160"/>
    </row>
    <row r="425" spans="2:85" x14ac:dyDescent="0.25">
      <c r="B425" s="101">
        <f>Samples!C403</f>
        <v>0</v>
      </c>
      <c r="BQ425" s="299"/>
      <c r="BR425" s="124"/>
      <c r="BS425" s="454"/>
    </row>
    <row r="426" spans="2:85" x14ac:dyDescent="0.25">
      <c r="B426" s="101">
        <f>Samples!C404</f>
        <v>0</v>
      </c>
      <c r="BQ426" s="299"/>
      <c r="BR426" s="124"/>
      <c r="BS426" s="454"/>
    </row>
    <row r="427" spans="2:85" x14ac:dyDescent="0.25">
      <c r="B427" s="101">
        <f>Samples!C405</f>
        <v>0</v>
      </c>
      <c r="BQ427" s="299"/>
      <c r="BR427" s="124"/>
      <c r="BS427" s="454"/>
    </row>
    <row r="428" spans="2:85" x14ac:dyDescent="0.25">
      <c r="B428" s="101">
        <f>Samples!C406</f>
        <v>0</v>
      </c>
      <c r="BQ428" s="299"/>
      <c r="BR428" s="124"/>
      <c r="BS428" s="454"/>
    </row>
    <row r="429" spans="2:85" x14ac:dyDescent="0.25">
      <c r="B429" s="101">
        <f>Samples!C407</f>
        <v>0</v>
      </c>
      <c r="BQ429" s="299"/>
      <c r="BR429" s="124"/>
      <c r="BS429" s="454"/>
    </row>
    <row r="430" spans="2:85" x14ac:dyDescent="0.25">
      <c r="B430" s="101">
        <f>Samples!C408</f>
        <v>0</v>
      </c>
      <c r="BQ430" s="299"/>
      <c r="BR430" s="124"/>
      <c r="BS430" s="454"/>
    </row>
    <row r="431" spans="2:85" x14ac:dyDescent="0.25">
      <c r="B431" s="101">
        <f>Samples!C409</f>
        <v>0</v>
      </c>
      <c r="BQ431" s="299"/>
      <c r="BR431" s="124"/>
      <c r="BS431" s="454"/>
    </row>
    <row r="432" spans="2:85" x14ac:dyDescent="0.25">
      <c r="B432" s="101">
        <f>Samples!C410</f>
        <v>0</v>
      </c>
      <c r="BQ432" s="299"/>
      <c r="BR432" s="124"/>
      <c r="BS432" s="454"/>
    </row>
    <row r="433" spans="2:86" x14ac:dyDescent="0.25">
      <c r="B433" s="101">
        <f>Samples!C411</f>
        <v>0</v>
      </c>
      <c r="BQ433" s="299"/>
      <c r="BR433" s="124"/>
      <c r="BS433" s="454"/>
    </row>
    <row r="434" spans="2:86" x14ac:dyDescent="0.25">
      <c r="B434" s="101">
        <f>Samples!C412</f>
        <v>0</v>
      </c>
      <c r="BQ434" s="299"/>
      <c r="BR434" s="124"/>
      <c r="BS434" s="454"/>
    </row>
    <row r="435" spans="2:86" x14ac:dyDescent="0.25">
      <c r="B435" s="101">
        <f>Samples!C413</f>
        <v>0</v>
      </c>
      <c r="BQ435" s="299"/>
      <c r="BR435" s="124"/>
      <c r="BS435" s="454"/>
    </row>
    <row r="436" spans="2:86" x14ac:dyDescent="0.25">
      <c r="B436" s="101">
        <f>Samples!C414</f>
        <v>0</v>
      </c>
      <c r="BQ436" s="299"/>
      <c r="BR436" s="124"/>
      <c r="BS436" s="454"/>
      <c r="CF436" s="160"/>
      <c r="CG436" s="160"/>
      <c r="CH436" s="160"/>
    </row>
    <row r="437" spans="2:86" x14ac:dyDescent="0.25">
      <c r="B437" s="101">
        <f>Samples!C415</f>
        <v>0</v>
      </c>
      <c r="BQ437" s="299"/>
      <c r="BR437" s="124"/>
      <c r="BS437" s="454"/>
      <c r="CF437" s="160"/>
      <c r="CG437" s="160"/>
      <c r="CH437" s="160"/>
    </row>
    <row r="438" spans="2:86" x14ac:dyDescent="0.25">
      <c r="B438" s="101">
        <f>Samples!C416</f>
        <v>0</v>
      </c>
      <c r="BQ438" s="299"/>
      <c r="BR438" s="124"/>
      <c r="BS438" s="454"/>
      <c r="CF438" s="160"/>
      <c r="CG438" s="160"/>
      <c r="CH438" s="160"/>
    </row>
    <row r="439" spans="2:86" x14ac:dyDescent="0.25">
      <c r="B439" s="101">
        <f>Samples!C417</f>
        <v>0</v>
      </c>
      <c r="BQ439" s="299"/>
      <c r="BR439" s="124"/>
      <c r="BS439" s="454"/>
      <c r="CF439" s="160"/>
      <c r="CG439" s="160"/>
      <c r="CH439" s="160"/>
    </row>
    <row r="440" spans="2:86" x14ac:dyDescent="0.25">
      <c r="B440" s="101">
        <f>Samples!C418</f>
        <v>0</v>
      </c>
      <c r="BQ440" s="299"/>
      <c r="BR440" s="124"/>
      <c r="BS440" s="454"/>
      <c r="CF440" s="160"/>
      <c r="CG440" s="160"/>
      <c r="CH440" s="160"/>
    </row>
    <row r="441" spans="2:86" x14ac:dyDescent="0.25">
      <c r="B441" s="101">
        <f>Samples!C419</f>
        <v>0</v>
      </c>
      <c r="BQ441" s="299"/>
      <c r="BR441" s="124"/>
      <c r="BS441" s="454"/>
      <c r="CF441" s="160"/>
      <c r="CG441" s="160"/>
      <c r="CH441" s="160"/>
    </row>
    <row r="442" spans="2:86" x14ac:dyDescent="0.25">
      <c r="B442" s="101">
        <f>Samples!C420</f>
        <v>0</v>
      </c>
      <c r="BQ442" s="299"/>
      <c r="BR442" s="124"/>
      <c r="BS442" s="454"/>
      <c r="CF442" s="160"/>
      <c r="CG442" s="160"/>
      <c r="CH442" s="160"/>
    </row>
    <row r="443" spans="2:86" x14ac:dyDescent="0.25">
      <c r="B443" s="101">
        <f>Samples!C421</f>
        <v>0</v>
      </c>
      <c r="BQ443" s="299"/>
      <c r="BR443" s="124"/>
      <c r="BS443" s="454"/>
      <c r="CF443" s="160"/>
      <c r="CG443" s="160"/>
      <c r="CH443" s="160"/>
    </row>
    <row r="444" spans="2:86" x14ac:dyDescent="0.25">
      <c r="B444" s="101">
        <f>Samples!C422</f>
        <v>0</v>
      </c>
      <c r="BQ444" s="299"/>
      <c r="BR444" s="124"/>
      <c r="BS444" s="454"/>
      <c r="CF444" s="160"/>
      <c r="CG444" s="160"/>
      <c r="CH444" s="160"/>
    </row>
    <row r="445" spans="2:86" x14ac:dyDescent="0.25">
      <c r="B445" s="101">
        <f>Samples!C423</f>
        <v>0</v>
      </c>
      <c r="BQ445" s="299"/>
      <c r="BR445" s="124"/>
      <c r="BS445" s="454"/>
      <c r="CF445" s="160"/>
      <c r="CG445" s="160"/>
      <c r="CH445" s="160"/>
    </row>
    <row r="446" spans="2:86" x14ac:dyDescent="0.25">
      <c r="B446" s="101">
        <f>Samples!C424</f>
        <v>0</v>
      </c>
      <c r="BQ446" s="299"/>
      <c r="BR446" s="124"/>
      <c r="BS446" s="454"/>
      <c r="CF446" s="160"/>
      <c r="CG446" s="160"/>
      <c r="CH446" s="160"/>
    </row>
    <row r="447" spans="2:86" x14ac:dyDescent="0.25">
      <c r="B447" s="101">
        <f>Samples!C425</f>
        <v>0</v>
      </c>
      <c r="BQ447" s="299"/>
      <c r="BR447" s="124"/>
      <c r="BS447" s="454"/>
      <c r="CF447" s="160"/>
      <c r="CG447" s="160"/>
      <c r="CH447" s="160"/>
    </row>
    <row r="448" spans="2:86" x14ac:dyDescent="0.25">
      <c r="B448" s="101">
        <f>Samples!C426</f>
        <v>0</v>
      </c>
      <c r="BQ448" s="299"/>
      <c r="BR448" s="124"/>
      <c r="BS448" s="454"/>
      <c r="CF448" s="160"/>
      <c r="CG448" s="160"/>
      <c r="CH448" s="160"/>
    </row>
    <row r="449" spans="2:134" x14ac:dyDescent="0.25">
      <c r="B449" s="101">
        <f>Samples!C427</f>
        <v>0</v>
      </c>
      <c r="BQ449" s="299"/>
      <c r="BR449" s="124"/>
      <c r="BS449" s="454"/>
      <c r="CF449" s="160"/>
      <c r="CG449" s="160"/>
      <c r="CH449" s="160"/>
    </row>
    <row r="450" spans="2:134" x14ac:dyDescent="0.25">
      <c r="B450" s="101">
        <f>Samples!C428</f>
        <v>0</v>
      </c>
      <c r="BQ450" s="299"/>
      <c r="BR450" s="124"/>
      <c r="BS450" s="454"/>
      <c r="CF450" s="160"/>
      <c r="CG450" s="160"/>
      <c r="CH450" s="160"/>
    </row>
    <row r="451" spans="2:134" x14ac:dyDescent="0.25">
      <c r="B451" s="101">
        <f>Samples!C429</f>
        <v>0</v>
      </c>
      <c r="BQ451" s="299"/>
      <c r="BR451" s="124"/>
      <c r="BS451" s="454"/>
      <c r="CF451" s="160"/>
      <c r="CG451" s="160"/>
      <c r="CH451" s="160"/>
    </row>
    <row r="452" spans="2:134" x14ac:dyDescent="0.25">
      <c r="B452" s="101">
        <f>Samples!C430</f>
        <v>0</v>
      </c>
      <c r="BQ452" s="299"/>
      <c r="BR452" s="124"/>
      <c r="BS452" s="454"/>
      <c r="CF452" s="160"/>
      <c r="CG452" s="160"/>
      <c r="CH452" s="160"/>
    </row>
    <row r="453" spans="2:134" x14ac:dyDescent="0.25">
      <c r="B453" s="101">
        <f>Samples!C431</f>
        <v>0</v>
      </c>
      <c r="BQ453" s="299"/>
      <c r="BR453" s="124"/>
      <c r="BS453" s="454"/>
      <c r="CF453" s="160"/>
      <c r="CG453" s="160"/>
      <c r="CH453" s="160"/>
    </row>
    <row r="454" spans="2:134" x14ac:dyDescent="0.25">
      <c r="B454" s="101">
        <f>Samples!C432</f>
        <v>0</v>
      </c>
      <c r="BQ454" s="299"/>
      <c r="BR454" s="124"/>
      <c r="BS454" s="454"/>
      <c r="CF454" s="160"/>
      <c r="CG454" s="160"/>
      <c r="CH454" s="160"/>
    </row>
    <row r="455" spans="2:134" x14ac:dyDescent="0.25">
      <c r="B455" s="101">
        <f>Samples!C433</f>
        <v>0</v>
      </c>
      <c r="BQ455" s="299"/>
      <c r="BR455" s="124"/>
      <c r="BS455" s="454"/>
      <c r="CF455" s="160"/>
      <c r="CG455" s="160"/>
      <c r="CH455" s="160"/>
      <c r="EA455" s="148" t="s">
        <v>212</v>
      </c>
      <c r="EB455" s="148" t="s">
        <v>192</v>
      </c>
      <c r="EC455" s="148" t="s">
        <v>103</v>
      </c>
      <c r="ED455" s="167" t="s">
        <v>18</v>
      </c>
    </row>
    <row r="456" spans="2:134" x14ac:dyDescent="0.25">
      <c r="B456" s="101">
        <f>Samples!C434</f>
        <v>0</v>
      </c>
      <c r="BQ456" s="299"/>
      <c r="BR456" s="124"/>
      <c r="BS456" s="454"/>
      <c r="CF456" s="160"/>
      <c r="CG456" s="160"/>
      <c r="CH456" s="160"/>
      <c r="EA456" s="148">
        <f>EC456</f>
        <v>0</v>
      </c>
      <c r="EB456" s="148">
        <f t="shared" ref="EB456:EB487" si="29">IFERROR(_xlfn.STDEV.S(EE456:ABD456)/SQRT(count),0)</f>
        <v>0</v>
      </c>
      <c r="EC456" s="148">
        <f t="shared" ref="EC456:EC487" si="30">IFERROR(SUM(EE456:ABD456)/count,0)</f>
        <v>0</v>
      </c>
      <c r="ED456" s="167">
        <v>1</v>
      </c>
    </row>
    <row r="457" spans="2:134" x14ac:dyDescent="0.25">
      <c r="B457" s="101">
        <f>Samples!C435</f>
        <v>0</v>
      </c>
      <c r="BQ457" s="299"/>
      <c r="BR457" s="124"/>
      <c r="BS457" s="454"/>
      <c r="CF457" s="160"/>
      <c r="CG457" s="160"/>
      <c r="CH457" s="160"/>
      <c r="EA457" s="148">
        <f>IF(EA456&lt;1,EC457+EA456,"")</f>
        <v>0</v>
      </c>
      <c r="EB457" s="148">
        <f t="shared" si="29"/>
        <v>0</v>
      </c>
      <c r="EC457" s="148">
        <f t="shared" si="30"/>
        <v>0</v>
      </c>
      <c r="ED457" s="167">
        <v>2</v>
      </c>
    </row>
    <row r="458" spans="2:134" x14ac:dyDescent="0.25">
      <c r="B458" s="101">
        <f>Samples!C436</f>
        <v>0</v>
      </c>
      <c r="BQ458" s="299"/>
      <c r="BR458" s="124"/>
      <c r="BS458" s="454"/>
      <c r="CF458" s="160"/>
      <c r="CG458" s="160"/>
      <c r="CH458" s="160"/>
      <c r="EA458" s="148">
        <f>IF(EA457&lt;1,EC458+EA457,"")</f>
        <v>0</v>
      </c>
      <c r="EB458" s="148">
        <f t="shared" si="29"/>
        <v>0</v>
      </c>
      <c r="EC458" s="148">
        <f t="shared" si="30"/>
        <v>0</v>
      </c>
      <c r="ED458" s="167">
        <v>3</v>
      </c>
    </row>
    <row r="459" spans="2:134" x14ac:dyDescent="0.25">
      <c r="B459" s="101">
        <f>Samples!C437</f>
        <v>0</v>
      </c>
      <c r="BQ459" s="299"/>
      <c r="BR459" s="124"/>
      <c r="BS459" s="454"/>
      <c r="CF459" s="160"/>
      <c r="CG459" s="160"/>
      <c r="CH459" s="160"/>
      <c r="EA459" s="148">
        <f t="shared" ref="EA459:EA522" si="31">IF(EA458&lt;1,EC459+EA458,"")</f>
        <v>0</v>
      </c>
      <c r="EB459" s="148">
        <f t="shared" si="29"/>
        <v>0</v>
      </c>
      <c r="EC459" s="148">
        <f t="shared" si="30"/>
        <v>0</v>
      </c>
      <c r="ED459" s="167">
        <v>4</v>
      </c>
    </row>
    <row r="460" spans="2:134" x14ac:dyDescent="0.25">
      <c r="B460" s="101">
        <f>Samples!C438</f>
        <v>0</v>
      </c>
      <c r="BQ460" s="299"/>
      <c r="BR460" s="124"/>
      <c r="BS460" s="454"/>
      <c r="CF460" s="160"/>
      <c r="CG460" s="160"/>
      <c r="CH460" s="160"/>
      <c r="EA460" s="148">
        <f t="shared" si="31"/>
        <v>0</v>
      </c>
      <c r="EB460" s="148">
        <f t="shared" si="29"/>
        <v>0</v>
      </c>
      <c r="EC460" s="148">
        <f t="shared" si="30"/>
        <v>0</v>
      </c>
      <c r="ED460" s="167">
        <v>5</v>
      </c>
    </row>
    <row r="461" spans="2:134" x14ac:dyDescent="0.25">
      <c r="B461" s="101">
        <f>Samples!C439</f>
        <v>0</v>
      </c>
      <c r="BQ461" s="299"/>
      <c r="BR461" s="124"/>
      <c r="BS461" s="454"/>
      <c r="CF461" s="160"/>
      <c r="CG461" s="160"/>
      <c r="CH461" s="160"/>
      <c r="EA461" s="148">
        <f t="shared" si="31"/>
        <v>0</v>
      </c>
      <c r="EB461" s="148">
        <f t="shared" si="29"/>
        <v>0</v>
      </c>
      <c r="EC461" s="148">
        <f t="shared" si="30"/>
        <v>0</v>
      </c>
      <c r="ED461" s="167">
        <v>6</v>
      </c>
    </row>
    <row r="462" spans="2:134" x14ac:dyDescent="0.25">
      <c r="B462" s="101">
        <f>Samples!C440</f>
        <v>0</v>
      </c>
      <c r="BQ462" s="299"/>
      <c r="BR462" s="124"/>
      <c r="BS462" s="454"/>
      <c r="CF462" s="160"/>
      <c r="CG462" s="160"/>
      <c r="CH462" s="160"/>
      <c r="EA462" s="148">
        <f t="shared" si="31"/>
        <v>0</v>
      </c>
      <c r="EB462" s="148">
        <f t="shared" si="29"/>
        <v>0</v>
      </c>
      <c r="EC462" s="148">
        <f t="shared" si="30"/>
        <v>0</v>
      </c>
      <c r="ED462" s="167">
        <v>7</v>
      </c>
    </row>
    <row r="463" spans="2:134" x14ac:dyDescent="0.25">
      <c r="B463" s="101">
        <f>Samples!C441</f>
        <v>0</v>
      </c>
      <c r="BQ463" s="299"/>
      <c r="BR463" s="124"/>
      <c r="BS463" s="454"/>
      <c r="CF463" s="160"/>
      <c r="CG463" s="160"/>
      <c r="CH463" s="160"/>
      <c r="EA463" s="148">
        <f t="shared" si="31"/>
        <v>0</v>
      </c>
      <c r="EB463" s="148">
        <f t="shared" si="29"/>
        <v>0</v>
      </c>
      <c r="EC463" s="148">
        <f t="shared" si="30"/>
        <v>0</v>
      </c>
      <c r="ED463" s="167">
        <v>8</v>
      </c>
    </row>
    <row r="464" spans="2:134" x14ac:dyDescent="0.25">
      <c r="B464" s="101">
        <f>Samples!C442</f>
        <v>0</v>
      </c>
      <c r="BQ464" s="299"/>
      <c r="BR464" s="124"/>
      <c r="BS464" s="454"/>
      <c r="CF464" s="160"/>
      <c r="CG464" s="160"/>
      <c r="CH464" s="160"/>
      <c r="EA464" s="148">
        <f t="shared" si="31"/>
        <v>0</v>
      </c>
      <c r="EB464" s="148">
        <f t="shared" si="29"/>
        <v>0</v>
      </c>
      <c r="EC464" s="148">
        <f t="shared" si="30"/>
        <v>0</v>
      </c>
      <c r="ED464" s="167">
        <v>9</v>
      </c>
    </row>
    <row r="465" spans="2:134" x14ac:dyDescent="0.25">
      <c r="B465" s="101">
        <f>Samples!C443</f>
        <v>0</v>
      </c>
      <c r="BQ465" s="299"/>
      <c r="BR465" s="124"/>
      <c r="BS465" s="454"/>
      <c r="CF465" s="160"/>
      <c r="CG465" s="160"/>
      <c r="CH465" s="160"/>
      <c r="EA465" s="148">
        <f t="shared" si="31"/>
        <v>0</v>
      </c>
      <c r="EB465" s="148">
        <f t="shared" si="29"/>
        <v>0</v>
      </c>
      <c r="EC465" s="148">
        <f t="shared" si="30"/>
        <v>0</v>
      </c>
      <c r="ED465" s="167">
        <v>10</v>
      </c>
    </row>
    <row r="466" spans="2:134" x14ac:dyDescent="0.25">
      <c r="B466" s="101">
        <f>Samples!C444</f>
        <v>0</v>
      </c>
      <c r="BQ466" s="299"/>
      <c r="BR466" s="124"/>
      <c r="BS466" s="454"/>
      <c r="CF466" s="160"/>
      <c r="CG466" s="160"/>
      <c r="CH466" s="160"/>
      <c r="EA466" s="148">
        <f t="shared" si="31"/>
        <v>0</v>
      </c>
      <c r="EB466" s="148">
        <f t="shared" si="29"/>
        <v>0</v>
      </c>
      <c r="EC466" s="148">
        <f t="shared" si="30"/>
        <v>0</v>
      </c>
      <c r="ED466" s="167">
        <v>11</v>
      </c>
    </row>
    <row r="467" spans="2:134" x14ac:dyDescent="0.25">
      <c r="B467" s="101">
        <f>Samples!C445</f>
        <v>0</v>
      </c>
      <c r="BQ467" s="299"/>
      <c r="BR467" s="124"/>
      <c r="BS467" s="454"/>
      <c r="CF467" s="160"/>
      <c r="CG467" s="160"/>
      <c r="CH467" s="160"/>
      <c r="EA467" s="148">
        <f t="shared" si="31"/>
        <v>0</v>
      </c>
      <c r="EB467" s="148">
        <f t="shared" si="29"/>
        <v>0</v>
      </c>
      <c r="EC467" s="148">
        <f t="shared" si="30"/>
        <v>0</v>
      </c>
      <c r="ED467" s="167">
        <v>12</v>
      </c>
    </row>
    <row r="468" spans="2:134" x14ac:dyDescent="0.25">
      <c r="B468" s="101">
        <f>Samples!C446</f>
        <v>0</v>
      </c>
      <c r="BQ468" s="299"/>
      <c r="BR468" s="124"/>
      <c r="BS468" s="454"/>
      <c r="CF468" s="160"/>
      <c r="CG468" s="160"/>
      <c r="CH468" s="160"/>
      <c r="EA468" s="148">
        <f t="shared" si="31"/>
        <v>0</v>
      </c>
      <c r="EB468" s="148">
        <f t="shared" si="29"/>
        <v>0</v>
      </c>
      <c r="EC468" s="148">
        <f t="shared" si="30"/>
        <v>0</v>
      </c>
      <c r="ED468" s="167">
        <v>13</v>
      </c>
    </row>
    <row r="469" spans="2:134" x14ac:dyDescent="0.25">
      <c r="B469" s="101">
        <f>Samples!C447</f>
        <v>0</v>
      </c>
      <c r="BQ469" s="299"/>
      <c r="BR469" s="124"/>
      <c r="BS469" s="454"/>
      <c r="CF469" s="160"/>
      <c r="CG469" s="160"/>
      <c r="CH469" s="160"/>
      <c r="EA469" s="148">
        <f t="shared" si="31"/>
        <v>0</v>
      </c>
      <c r="EB469" s="148">
        <f t="shared" si="29"/>
        <v>0</v>
      </c>
      <c r="EC469" s="148">
        <f t="shared" si="30"/>
        <v>0</v>
      </c>
      <c r="ED469" s="167">
        <v>14</v>
      </c>
    </row>
    <row r="470" spans="2:134" x14ac:dyDescent="0.25">
      <c r="B470" s="101">
        <f>Samples!C448</f>
        <v>0</v>
      </c>
      <c r="BQ470" s="299"/>
      <c r="BR470" s="124"/>
      <c r="BS470" s="454"/>
      <c r="CF470" s="160"/>
      <c r="CG470" s="160"/>
      <c r="CH470" s="160"/>
      <c r="EA470" s="148">
        <f t="shared" si="31"/>
        <v>0</v>
      </c>
      <c r="EB470" s="148">
        <f t="shared" si="29"/>
        <v>0</v>
      </c>
      <c r="EC470" s="148">
        <f t="shared" si="30"/>
        <v>0</v>
      </c>
      <c r="ED470" s="167">
        <v>15</v>
      </c>
    </row>
    <row r="471" spans="2:134" x14ac:dyDescent="0.25">
      <c r="B471" s="101">
        <f>Samples!C449</f>
        <v>0</v>
      </c>
      <c r="BQ471" s="299"/>
      <c r="BR471" s="124"/>
      <c r="BS471" s="454"/>
      <c r="CF471" s="160"/>
      <c r="CG471" s="160"/>
      <c r="CH471" s="160"/>
      <c r="EA471" s="148">
        <f t="shared" si="31"/>
        <v>0</v>
      </c>
      <c r="EB471" s="148">
        <f t="shared" si="29"/>
        <v>0</v>
      </c>
      <c r="EC471" s="148">
        <f t="shared" si="30"/>
        <v>0</v>
      </c>
      <c r="ED471" s="167">
        <v>16</v>
      </c>
    </row>
    <row r="472" spans="2:134" x14ac:dyDescent="0.25">
      <c r="B472" s="101">
        <f>Samples!C450</f>
        <v>0</v>
      </c>
      <c r="BQ472" s="299"/>
      <c r="BR472" s="124"/>
      <c r="BS472" s="454"/>
      <c r="CF472" s="160"/>
      <c r="CG472" s="160"/>
      <c r="CH472" s="160"/>
      <c r="EA472" s="148">
        <f t="shared" si="31"/>
        <v>0</v>
      </c>
      <c r="EB472" s="148">
        <f t="shared" si="29"/>
        <v>0</v>
      </c>
      <c r="EC472" s="148">
        <f t="shared" si="30"/>
        <v>0</v>
      </c>
      <c r="ED472" s="167">
        <v>17</v>
      </c>
    </row>
    <row r="473" spans="2:134" x14ac:dyDescent="0.25">
      <c r="B473" s="101">
        <f>Samples!C451</f>
        <v>0</v>
      </c>
      <c r="BQ473" s="299"/>
      <c r="BR473" s="124"/>
      <c r="BS473" s="454"/>
      <c r="CF473" s="160"/>
      <c r="CG473" s="160"/>
      <c r="CH473" s="160"/>
      <c r="EA473" s="148">
        <f t="shared" si="31"/>
        <v>0</v>
      </c>
      <c r="EB473" s="148">
        <f t="shared" si="29"/>
        <v>0</v>
      </c>
      <c r="EC473" s="148">
        <f t="shared" si="30"/>
        <v>0</v>
      </c>
      <c r="ED473" s="167">
        <v>18</v>
      </c>
    </row>
    <row r="474" spans="2:134" x14ac:dyDescent="0.25">
      <c r="B474" s="101">
        <f>Samples!C452</f>
        <v>0</v>
      </c>
      <c r="BQ474" s="299"/>
      <c r="BR474" s="124"/>
      <c r="BS474" s="454"/>
      <c r="CF474" s="160"/>
      <c r="CG474" s="160"/>
      <c r="CH474" s="160"/>
      <c r="EA474" s="148">
        <f t="shared" si="31"/>
        <v>0</v>
      </c>
      <c r="EB474" s="148">
        <f t="shared" si="29"/>
        <v>0</v>
      </c>
      <c r="EC474" s="148">
        <f t="shared" si="30"/>
        <v>0</v>
      </c>
      <c r="ED474" s="167">
        <v>19</v>
      </c>
    </row>
    <row r="475" spans="2:134" x14ac:dyDescent="0.25">
      <c r="B475" s="101">
        <f>Samples!C453</f>
        <v>0</v>
      </c>
      <c r="BQ475" s="299"/>
      <c r="BR475" s="124"/>
      <c r="BS475" s="454"/>
      <c r="CF475" s="160"/>
      <c r="CG475" s="160"/>
      <c r="CH475" s="160"/>
      <c r="EA475" s="148">
        <f t="shared" si="31"/>
        <v>0</v>
      </c>
      <c r="EB475" s="148">
        <f t="shared" si="29"/>
        <v>0</v>
      </c>
      <c r="EC475" s="148">
        <f t="shared" si="30"/>
        <v>0</v>
      </c>
      <c r="ED475" s="167">
        <v>20</v>
      </c>
    </row>
    <row r="476" spans="2:134" x14ac:dyDescent="0.25">
      <c r="B476" s="101">
        <f>Samples!C454</f>
        <v>0</v>
      </c>
      <c r="BQ476" s="299"/>
      <c r="BR476" s="124"/>
      <c r="BS476" s="454"/>
      <c r="CF476" s="160"/>
      <c r="CG476" s="160"/>
      <c r="CH476" s="160"/>
      <c r="EA476" s="148">
        <f t="shared" si="31"/>
        <v>0</v>
      </c>
      <c r="EB476" s="148">
        <f t="shared" si="29"/>
        <v>0</v>
      </c>
      <c r="EC476" s="148">
        <f t="shared" si="30"/>
        <v>0</v>
      </c>
      <c r="ED476" s="167">
        <v>21</v>
      </c>
    </row>
    <row r="477" spans="2:134" x14ac:dyDescent="0.25">
      <c r="B477" s="101">
        <f>Samples!C455</f>
        <v>0</v>
      </c>
      <c r="BQ477" s="299"/>
      <c r="BR477" s="124"/>
      <c r="BS477" s="454"/>
      <c r="CF477" s="160"/>
      <c r="CG477" s="160"/>
      <c r="CH477" s="160"/>
      <c r="EA477" s="148">
        <f t="shared" si="31"/>
        <v>0</v>
      </c>
      <c r="EB477" s="148">
        <f t="shared" si="29"/>
        <v>0</v>
      </c>
      <c r="EC477" s="148">
        <f t="shared" si="30"/>
        <v>0</v>
      </c>
      <c r="ED477" s="167">
        <v>22</v>
      </c>
    </row>
    <row r="478" spans="2:134" x14ac:dyDescent="0.25">
      <c r="B478" s="101">
        <f>Samples!C456</f>
        <v>0</v>
      </c>
      <c r="BQ478" s="299"/>
      <c r="BR478" s="124"/>
      <c r="BS478" s="454"/>
      <c r="CF478" s="160"/>
      <c r="CG478" s="160"/>
      <c r="CH478" s="160"/>
      <c r="EA478" s="148">
        <f t="shared" si="31"/>
        <v>0</v>
      </c>
      <c r="EB478" s="148">
        <f t="shared" si="29"/>
        <v>0</v>
      </c>
      <c r="EC478" s="148">
        <f t="shared" si="30"/>
        <v>0</v>
      </c>
      <c r="ED478" s="167">
        <v>23</v>
      </c>
    </row>
    <row r="479" spans="2:134" x14ac:dyDescent="0.25">
      <c r="B479" s="101">
        <f>Samples!C457</f>
        <v>0</v>
      </c>
      <c r="BQ479" s="299"/>
      <c r="BR479" s="124"/>
      <c r="BS479" s="454"/>
      <c r="CF479" s="160"/>
      <c r="CG479" s="160"/>
      <c r="CH479" s="160"/>
      <c r="EA479" s="148">
        <f t="shared" si="31"/>
        <v>0</v>
      </c>
      <c r="EB479" s="148">
        <f t="shared" si="29"/>
        <v>0</v>
      </c>
      <c r="EC479" s="148">
        <f t="shared" si="30"/>
        <v>0</v>
      </c>
      <c r="ED479" s="167">
        <v>24</v>
      </c>
    </row>
    <row r="480" spans="2:134" x14ac:dyDescent="0.25">
      <c r="B480" s="101">
        <f>Samples!C458</f>
        <v>0</v>
      </c>
      <c r="BQ480" s="299"/>
      <c r="BR480" s="124"/>
      <c r="BS480" s="454"/>
      <c r="CF480" s="160"/>
      <c r="CG480" s="160"/>
      <c r="CH480" s="160"/>
      <c r="EA480" s="148">
        <f t="shared" si="31"/>
        <v>0</v>
      </c>
      <c r="EB480" s="148">
        <f t="shared" si="29"/>
        <v>0</v>
      </c>
      <c r="EC480" s="148">
        <f t="shared" si="30"/>
        <v>0</v>
      </c>
      <c r="ED480" s="167">
        <v>25</v>
      </c>
    </row>
    <row r="481" spans="2:134" x14ac:dyDescent="0.25">
      <c r="B481" s="101">
        <f>Samples!C459</f>
        <v>0</v>
      </c>
      <c r="BQ481" s="299"/>
      <c r="BR481" s="124"/>
      <c r="BS481" s="454"/>
      <c r="CF481" s="160"/>
      <c r="CG481" s="160"/>
      <c r="CH481" s="160"/>
      <c r="EA481" s="148">
        <f t="shared" si="31"/>
        <v>0</v>
      </c>
      <c r="EB481" s="148">
        <f t="shared" si="29"/>
        <v>0</v>
      </c>
      <c r="EC481" s="148">
        <f t="shared" si="30"/>
        <v>0</v>
      </c>
      <c r="ED481" s="167">
        <v>26</v>
      </c>
    </row>
    <row r="482" spans="2:134" x14ac:dyDescent="0.25">
      <c r="B482" s="101">
        <f>Samples!C460</f>
        <v>0</v>
      </c>
      <c r="BQ482" s="299"/>
      <c r="BR482" s="124"/>
      <c r="BS482" s="454"/>
      <c r="CF482" s="160"/>
      <c r="CG482" s="160"/>
      <c r="CH482" s="160"/>
      <c r="EA482" s="148">
        <f t="shared" si="31"/>
        <v>0</v>
      </c>
      <c r="EB482" s="148">
        <f t="shared" si="29"/>
        <v>0</v>
      </c>
      <c r="EC482" s="148">
        <f t="shared" si="30"/>
        <v>0</v>
      </c>
      <c r="ED482" s="167">
        <v>27</v>
      </c>
    </row>
    <row r="483" spans="2:134" x14ac:dyDescent="0.25">
      <c r="B483" s="101">
        <f>Samples!C461</f>
        <v>0</v>
      </c>
      <c r="BQ483" s="299"/>
      <c r="BR483" s="124"/>
      <c r="BS483" s="454"/>
      <c r="CF483" s="160"/>
      <c r="CG483" s="160"/>
      <c r="CH483" s="160"/>
      <c r="EA483" s="148">
        <f t="shared" si="31"/>
        <v>0</v>
      </c>
      <c r="EB483" s="148">
        <f t="shared" si="29"/>
        <v>0</v>
      </c>
      <c r="EC483" s="148">
        <f t="shared" si="30"/>
        <v>0</v>
      </c>
      <c r="ED483" s="167">
        <v>28</v>
      </c>
    </row>
    <row r="484" spans="2:134" x14ac:dyDescent="0.25">
      <c r="B484" s="101">
        <f>Samples!C462</f>
        <v>0</v>
      </c>
      <c r="BQ484" s="299"/>
      <c r="BR484" s="124"/>
      <c r="BS484" s="454"/>
      <c r="CF484" s="160"/>
      <c r="CG484" s="160"/>
      <c r="CH484" s="160"/>
      <c r="EA484" s="148">
        <f t="shared" si="31"/>
        <v>0</v>
      </c>
      <c r="EB484" s="148">
        <f t="shared" si="29"/>
        <v>0</v>
      </c>
      <c r="EC484" s="148">
        <f t="shared" si="30"/>
        <v>0</v>
      </c>
      <c r="ED484" s="167">
        <v>29</v>
      </c>
    </row>
    <row r="485" spans="2:134" x14ac:dyDescent="0.25">
      <c r="B485" s="101">
        <f>Samples!C463</f>
        <v>0</v>
      </c>
      <c r="BQ485" s="299"/>
      <c r="BR485" s="124"/>
      <c r="BS485" s="454"/>
      <c r="CF485" s="160"/>
      <c r="CG485" s="160"/>
      <c r="CH485" s="160"/>
      <c r="EA485" s="148">
        <f t="shared" si="31"/>
        <v>0</v>
      </c>
      <c r="EB485" s="148">
        <f t="shared" si="29"/>
        <v>0</v>
      </c>
      <c r="EC485" s="148">
        <f t="shared" si="30"/>
        <v>0</v>
      </c>
      <c r="ED485" s="167">
        <v>30</v>
      </c>
    </row>
    <row r="486" spans="2:134" x14ac:dyDescent="0.25">
      <c r="B486" s="101">
        <f>Samples!C464</f>
        <v>0</v>
      </c>
      <c r="BQ486" s="299"/>
      <c r="BR486" s="124"/>
      <c r="BS486" s="454"/>
      <c r="CF486" s="160"/>
      <c r="CG486" s="160"/>
      <c r="CH486" s="160"/>
      <c r="EA486" s="148">
        <f t="shared" si="31"/>
        <v>0</v>
      </c>
      <c r="EB486" s="148">
        <f t="shared" si="29"/>
        <v>0</v>
      </c>
      <c r="EC486" s="148">
        <f t="shared" si="30"/>
        <v>0</v>
      </c>
      <c r="ED486" s="167">
        <v>31</v>
      </c>
    </row>
    <row r="487" spans="2:134" x14ac:dyDescent="0.25">
      <c r="B487" s="101">
        <f>Samples!C465</f>
        <v>0</v>
      </c>
      <c r="BQ487" s="299"/>
      <c r="BR487" s="124"/>
      <c r="BS487" s="454"/>
      <c r="CF487" s="160"/>
      <c r="CG487" s="160"/>
      <c r="CH487" s="160"/>
      <c r="EA487" s="148">
        <f t="shared" si="31"/>
        <v>0</v>
      </c>
      <c r="EB487" s="148">
        <f t="shared" si="29"/>
        <v>0</v>
      </c>
      <c r="EC487" s="148">
        <f t="shared" si="30"/>
        <v>0</v>
      </c>
      <c r="ED487" s="167">
        <v>32</v>
      </c>
    </row>
    <row r="488" spans="2:134" x14ac:dyDescent="0.25">
      <c r="B488" s="101">
        <f>Samples!C466</f>
        <v>0</v>
      </c>
      <c r="BQ488" s="299"/>
      <c r="BR488" s="124"/>
      <c r="BS488" s="454"/>
      <c r="CF488" s="160"/>
      <c r="CG488" s="160"/>
      <c r="CH488" s="160"/>
      <c r="EA488" s="148">
        <f t="shared" si="31"/>
        <v>0</v>
      </c>
      <c r="EB488" s="148">
        <f t="shared" ref="EB488:EB519" si="32">IFERROR(_xlfn.STDEV.S(EE488:ABD488)/SQRT(count),0)</f>
        <v>0</v>
      </c>
      <c r="EC488" s="148">
        <f t="shared" ref="EC488:EC519" si="33">IFERROR(SUM(EE488:ABD488)/count,0)</f>
        <v>0</v>
      </c>
      <c r="ED488" s="167">
        <v>33</v>
      </c>
    </row>
    <row r="489" spans="2:134" x14ac:dyDescent="0.25">
      <c r="B489" s="101">
        <f>Samples!C467</f>
        <v>0</v>
      </c>
      <c r="BQ489" s="299"/>
      <c r="BR489" s="124"/>
      <c r="BS489" s="454"/>
      <c r="CF489" s="160"/>
      <c r="CG489" s="160"/>
      <c r="CH489" s="160"/>
      <c r="EA489" s="148">
        <f t="shared" si="31"/>
        <v>0</v>
      </c>
      <c r="EB489" s="148">
        <f t="shared" si="32"/>
        <v>0</v>
      </c>
      <c r="EC489" s="148">
        <f t="shared" si="33"/>
        <v>0</v>
      </c>
      <c r="ED489" s="167">
        <v>34</v>
      </c>
    </row>
    <row r="490" spans="2:134" x14ac:dyDescent="0.25">
      <c r="B490" s="101">
        <f>Samples!C468</f>
        <v>0</v>
      </c>
      <c r="BQ490" s="299"/>
      <c r="BR490" s="124"/>
      <c r="BS490" s="454"/>
      <c r="CF490" s="160"/>
      <c r="CG490" s="160"/>
      <c r="CH490" s="160"/>
      <c r="EA490" s="148">
        <f t="shared" si="31"/>
        <v>0</v>
      </c>
      <c r="EB490" s="148">
        <f t="shared" si="32"/>
        <v>0</v>
      </c>
      <c r="EC490" s="148">
        <f t="shared" si="33"/>
        <v>0</v>
      </c>
      <c r="ED490" s="167">
        <v>35</v>
      </c>
    </row>
    <row r="491" spans="2:134" x14ac:dyDescent="0.25">
      <c r="B491" s="101">
        <f>Samples!C469</f>
        <v>0</v>
      </c>
      <c r="BQ491" s="299"/>
      <c r="BR491" s="124"/>
      <c r="BS491" s="454"/>
      <c r="CF491" s="160"/>
      <c r="CG491" s="160"/>
      <c r="CH491" s="160"/>
      <c r="EA491" s="148">
        <f t="shared" si="31"/>
        <v>0</v>
      </c>
      <c r="EB491" s="148">
        <f t="shared" si="32"/>
        <v>0</v>
      </c>
      <c r="EC491" s="148">
        <f t="shared" si="33"/>
        <v>0</v>
      </c>
      <c r="ED491" s="167">
        <v>36</v>
      </c>
    </row>
    <row r="492" spans="2:134" x14ac:dyDescent="0.25">
      <c r="B492" s="101">
        <f>Samples!C470</f>
        <v>0</v>
      </c>
      <c r="BQ492" s="299"/>
      <c r="BR492" s="124"/>
      <c r="BS492" s="454"/>
      <c r="CF492" s="160"/>
      <c r="CG492" s="160"/>
      <c r="CH492" s="160"/>
      <c r="EA492" s="148">
        <f t="shared" si="31"/>
        <v>0</v>
      </c>
      <c r="EB492" s="148">
        <f t="shared" si="32"/>
        <v>0</v>
      </c>
      <c r="EC492" s="148">
        <f t="shared" si="33"/>
        <v>0</v>
      </c>
      <c r="ED492" s="167">
        <v>37</v>
      </c>
    </row>
    <row r="493" spans="2:134" x14ac:dyDescent="0.25">
      <c r="B493" s="101">
        <f>Samples!C471</f>
        <v>0</v>
      </c>
      <c r="BQ493" s="299"/>
      <c r="BR493" s="124"/>
      <c r="BS493" s="454"/>
      <c r="CF493" s="160"/>
      <c r="CG493" s="160"/>
      <c r="CH493" s="160"/>
      <c r="EA493" s="148">
        <f t="shared" si="31"/>
        <v>0</v>
      </c>
      <c r="EB493" s="148">
        <f t="shared" si="32"/>
        <v>0</v>
      </c>
      <c r="EC493" s="148">
        <f t="shared" si="33"/>
        <v>0</v>
      </c>
      <c r="ED493" s="167">
        <v>38</v>
      </c>
    </row>
    <row r="494" spans="2:134" x14ac:dyDescent="0.25">
      <c r="B494" s="101">
        <f>Samples!C472</f>
        <v>0</v>
      </c>
      <c r="BQ494" s="299"/>
      <c r="BR494" s="124"/>
      <c r="BS494" s="454"/>
      <c r="CF494" s="160"/>
      <c r="CG494" s="160"/>
      <c r="CH494" s="160"/>
      <c r="EA494" s="148">
        <f t="shared" si="31"/>
        <v>0</v>
      </c>
      <c r="EB494" s="148">
        <f t="shared" si="32"/>
        <v>0</v>
      </c>
      <c r="EC494" s="148">
        <f t="shared" si="33"/>
        <v>0</v>
      </c>
      <c r="ED494" s="167">
        <v>39</v>
      </c>
    </row>
    <row r="495" spans="2:134" x14ac:dyDescent="0.25">
      <c r="B495" s="101">
        <f>Samples!C473</f>
        <v>0</v>
      </c>
      <c r="BQ495" s="299"/>
      <c r="BR495" s="124"/>
      <c r="BS495" s="454"/>
      <c r="CF495" s="160"/>
      <c r="CG495" s="160"/>
      <c r="CH495" s="160"/>
      <c r="EA495" s="148">
        <f t="shared" si="31"/>
        <v>0</v>
      </c>
      <c r="EB495" s="148">
        <f t="shared" si="32"/>
        <v>0</v>
      </c>
      <c r="EC495" s="148">
        <f t="shared" si="33"/>
        <v>0</v>
      </c>
      <c r="ED495" s="167">
        <v>40</v>
      </c>
    </row>
    <row r="496" spans="2:134" x14ac:dyDescent="0.25">
      <c r="B496" s="101">
        <f>Samples!C474</f>
        <v>0</v>
      </c>
      <c r="BQ496" s="299"/>
      <c r="BR496" s="124"/>
      <c r="BS496" s="454"/>
      <c r="CF496" s="160"/>
      <c r="CG496" s="160"/>
      <c r="CH496" s="160"/>
      <c r="EA496" s="148">
        <f t="shared" si="31"/>
        <v>0</v>
      </c>
      <c r="EB496" s="148">
        <f t="shared" si="32"/>
        <v>0</v>
      </c>
      <c r="EC496" s="148">
        <f t="shared" si="33"/>
        <v>0</v>
      </c>
      <c r="ED496" s="167">
        <v>41</v>
      </c>
    </row>
    <row r="497" spans="2:134" x14ac:dyDescent="0.25">
      <c r="B497" s="101">
        <f>Samples!C475</f>
        <v>0</v>
      </c>
      <c r="BQ497" s="299"/>
      <c r="BR497" s="124"/>
      <c r="BS497" s="454"/>
      <c r="CF497" s="160"/>
      <c r="CG497" s="160"/>
      <c r="CH497" s="160"/>
      <c r="EA497" s="148">
        <f t="shared" si="31"/>
        <v>0</v>
      </c>
      <c r="EB497" s="148">
        <f t="shared" si="32"/>
        <v>0</v>
      </c>
      <c r="EC497" s="148">
        <f t="shared" si="33"/>
        <v>0</v>
      </c>
      <c r="ED497" s="167">
        <v>42</v>
      </c>
    </row>
    <row r="498" spans="2:134" x14ac:dyDescent="0.25">
      <c r="B498" s="101">
        <f>Samples!C476</f>
        <v>0</v>
      </c>
      <c r="BQ498" s="299"/>
      <c r="BR498" s="124"/>
      <c r="BS498" s="454"/>
      <c r="CF498" s="160"/>
      <c r="CG498" s="160"/>
      <c r="CH498" s="160"/>
      <c r="EA498" s="148">
        <f t="shared" si="31"/>
        <v>0</v>
      </c>
      <c r="EB498" s="148">
        <f t="shared" si="32"/>
        <v>0</v>
      </c>
      <c r="EC498" s="148">
        <f t="shared" si="33"/>
        <v>0</v>
      </c>
      <c r="ED498" s="167">
        <v>43</v>
      </c>
    </row>
    <row r="499" spans="2:134" x14ac:dyDescent="0.25">
      <c r="B499" s="101">
        <f>Samples!C477</f>
        <v>0</v>
      </c>
      <c r="BQ499" s="299"/>
      <c r="BR499" s="124"/>
      <c r="BS499" s="454"/>
      <c r="CF499" s="160"/>
      <c r="CG499" s="160"/>
      <c r="CH499" s="160"/>
      <c r="EA499" s="148">
        <f t="shared" si="31"/>
        <v>0</v>
      </c>
      <c r="EB499" s="148">
        <f t="shared" si="32"/>
        <v>0</v>
      </c>
      <c r="EC499" s="148">
        <f t="shared" si="33"/>
        <v>0</v>
      </c>
      <c r="ED499" s="167">
        <v>44</v>
      </c>
    </row>
    <row r="500" spans="2:134" x14ac:dyDescent="0.25">
      <c r="B500" s="101">
        <f>Samples!C478</f>
        <v>0</v>
      </c>
      <c r="BQ500" s="299"/>
      <c r="BR500" s="124"/>
      <c r="BS500" s="454"/>
      <c r="CF500" s="160"/>
      <c r="CG500" s="160"/>
      <c r="CH500" s="160"/>
      <c r="EA500" s="148">
        <f t="shared" si="31"/>
        <v>0</v>
      </c>
      <c r="EB500" s="148">
        <f t="shared" si="32"/>
        <v>0</v>
      </c>
      <c r="EC500" s="148">
        <f t="shared" si="33"/>
        <v>0</v>
      </c>
      <c r="ED500" s="167">
        <v>45</v>
      </c>
    </row>
    <row r="501" spans="2:134" x14ac:dyDescent="0.25">
      <c r="B501" s="101">
        <f>Samples!C479</f>
        <v>0</v>
      </c>
      <c r="BQ501" s="299"/>
      <c r="BR501" s="124"/>
      <c r="BS501" s="454"/>
      <c r="CF501" s="160"/>
      <c r="CG501" s="160"/>
      <c r="CH501" s="160"/>
      <c r="EA501" s="148">
        <f t="shared" si="31"/>
        <v>0</v>
      </c>
      <c r="EB501" s="148">
        <f t="shared" si="32"/>
        <v>0</v>
      </c>
      <c r="EC501" s="148">
        <f t="shared" si="33"/>
        <v>0</v>
      </c>
      <c r="ED501" s="167">
        <v>46</v>
      </c>
    </row>
    <row r="502" spans="2:134" x14ac:dyDescent="0.25">
      <c r="B502" s="101">
        <f>Samples!C480</f>
        <v>0</v>
      </c>
      <c r="BQ502" s="299"/>
      <c r="BR502" s="124"/>
      <c r="BS502" s="454"/>
      <c r="CF502" s="160"/>
      <c r="CG502" s="160"/>
      <c r="CH502" s="160"/>
      <c r="EA502" s="148">
        <f t="shared" si="31"/>
        <v>0</v>
      </c>
      <c r="EB502" s="148">
        <f t="shared" si="32"/>
        <v>0</v>
      </c>
      <c r="EC502" s="148">
        <f t="shared" si="33"/>
        <v>0</v>
      </c>
      <c r="ED502" s="167">
        <v>47</v>
      </c>
    </row>
    <row r="503" spans="2:134" x14ac:dyDescent="0.25">
      <c r="B503" s="101">
        <f>Samples!C481</f>
        <v>0</v>
      </c>
      <c r="BQ503" s="299"/>
      <c r="BR503" s="124"/>
      <c r="BS503" s="454"/>
      <c r="CF503" s="160"/>
      <c r="CG503" s="160"/>
      <c r="CH503" s="160"/>
      <c r="EA503" s="148">
        <f t="shared" si="31"/>
        <v>0</v>
      </c>
      <c r="EB503" s="148">
        <f t="shared" si="32"/>
        <v>0</v>
      </c>
      <c r="EC503" s="148">
        <f t="shared" si="33"/>
        <v>0</v>
      </c>
      <c r="ED503" s="167">
        <v>48</v>
      </c>
    </row>
    <row r="504" spans="2:134" x14ac:dyDescent="0.25">
      <c r="B504" s="101">
        <f>Samples!C482</f>
        <v>0</v>
      </c>
      <c r="BQ504" s="299"/>
      <c r="BR504" s="124"/>
      <c r="BS504" s="454"/>
      <c r="CF504" s="160"/>
      <c r="CG504" s="160"/>
      <c r="CH504" s="160"/>
      <c r="EA504" s="148">
        <f t="shared" si="31"/>
        <v>0</v>
      </c>
      <c r="EB504" s="148">
        <f t="shared" si="32"/>
        <v>0</v>
      </c>
      <c r="EC504" s="148">
        <f t="shared" si="33"/>
        <v>0</v>
      </c>
      <c r="ED504" s="167">
        <v>49</v>
      </c>
    </row>
    <row r="505" spans="2:134" x14ac:dyDescent="0.25">
      <c r="B505" s="101">
        <f>Samples!C483</f>
        <v>0</v>
      </c>
      <c r="BQ505" s="299"/>
      <c r="BR505" s="124"/>
      <c r="BS505" s="454"/>
      <c r="CF505" s="160"/>
      <c r="CG505" s="160"/>
      <c r="CH505" s="160"/>
      <c r="EA505" s="148">
        <f t="shared" si="31"/>
        <v>0</v>
      </c>
      <c r="EB505" s="148">
        <f t="shared" si="32"/>
        <v>0</v>
      </c>
      <c r="EC505" s="148">
        <f t="shared" si="33"/>
        <v>0</v>
      </c>
      <c r="ED505" s="167">
        <v>50</v>
      </c>
    </row>
    <row r="506" spans="2:134" x14ac:dyDescent="0.25">
      <c r="B506" s="101">
        <f>Samples!C484</f>
        <v>0</v>
      </c>
      <c r="BQ506" s="299"/>
      <c r="BR506" s="124"/>
      <c r="BS506" s="454"/>
      <c r="CF506" s="160"/>
      <c r="CG506" s="160"/>
      <c r="CH506" s="160"/>
      <c r="EA506" s="148">
        <f t="shared" si="31"/>
        <v>0</v>
      </c>
      <c r="EB506" s="148">
        <f t="shared" si="32"/>
        <v>0</v>
      </c>
      <c r="EC506" s="148">
        <f t="shared" si="33"/>
        <v>0</v>
      </c>
      <c r="ED506" s="167">
        <v>51</v>
      </c>
    </row>
    <row r="507" spans="2:134" x14ac:dyDescent="0.25">
      <c r="B507" s="101">
        <f>Samples!C485</f>
        <v>0</v>
      </c>
      <c r="BQ507" s="299"/>
      <c r="BR507" s="124"/>
      <c r="BS507" s="454"/>
      <c r="CF507" s="160"/>
      <c r="CG507" s="160"/>
      <c r="CH507" s="160"/>
      <c r="EA507" s="148">
        <f t="shared" si="31"/>
        <v>0</v>
      </c>
      <c r="EB507" s="148">
        <f t="shared" si="32"/>
        <v>0</v>
      </c>
      <c r="EC507" s="148">
        <f t="shared" si="33"/>
        <v>0</v>
      </c>
      <c r="ED507" s="167">
        <v>52</v>
      </c>
    </row>
    <row r="508" spans="2:134" x14ac:dyDescent="0.25">
      <c r="B508" s="101">
        <f>Samples!C486</f>
        <v>0</v>
      </c>
      <c r="BQ508" s="299"/>
      <c r="BR508" s="124"/>
      <c r="BS508" s="454"/>
      <c r="CF508" s="160"/>
      <c r="CG508" s="160"/>
      <c r="CH508" s="160"/>
      <c r="EA508" s="148">
        <f t="shared" si="31"/>
        <v>0</v>
      </c>
      <c r="EB508" s="148">
        <f t="shared" si="32"/>
        <v>0</v>
      </c>
      <c r="EC508" s="148">
        <f t="shared" si="33"/>
        <v>0</v>
      </c>
      <c r="ED508" s="167">
        <v>53</v>
      </c>
    </row>
    <row r="509" spans="2:134" x14ac:dyDescent="0.25">
      <c r="B509" s="101">
        <f>Samples!C487</f>
        <v>0</v>
      </c>
      <c r="BQ509" s="299"/>
      <c r="BR509" s="124"/>
      <c r="BS509" s="454"/>
      <c r="CF509" s="160"/>
      <c r="CG509" s="160"/>
      <c r="CH509" s="160"/>
      <c r="EA509" s="148">
        <f t="shared" si="31"/>
        <v>0</v>
      </c>
      <c r="EB509" s="148">
        <f t="shared" si="32"/>
        <v>0</v>
      </c>
      <c r="EC509" s="148">
        <f t="shared" si="33"/>
        <v>0</v>
      </c>
      <c r="ED509" s="167">
        <v>54</v>
      </c>
    </row>
    <row r="510" spans="2:134" x14ac:dyDescent="0.25">
      <c r="B510" s="101">
        <f>Samples!C488</f>
        <v>0</v>
      </c>
      <c r="BQ510" s="299"/>
      <c r="BR510" s="124"/>
      <c r="BS510" s="454"/>
      <c r="CF510" s="160"/>
      <c r="CG510" s="160"/>
      <c r="CH510" s="160"/>
      <c r="EA510" s="148">
        <f t="shared" si="31"/>
        <v>0</v>
      </c>
      <c r="EB510" s="148">
        <f t="shared" si="32"/>
        <v>0</v>
      </c>
      <c r="EC510" s="148">
        <f t="shared" si="33"/>
        <v>0</v>
      </c>
      <c r="ED510" s="167">
        <v>55</v>
      </c>
    </row>
    <row r="511" spans="2:134" x14ac:dyDescent="0.25">
      <c r="B511" s="101">
        <f>Samples!C489</f>
        <v>0</v>
      </c>
      <c r="BQ511" s="299"/>
      <c r="BR511" s="124"/>
      <c r="BS511" s="454"/>
      <c r="CF511" s="160"/>
      <c r="CG511" s="160"/>
      <c r="CH511" s="160"/>
      <c r="EA511" s="148">
        <f t="shared" si="31"/>
        <v>0</v>
      </c>
      <c r="EB511" s="148">
        <f t="shared" si="32"/>
        <v>0</v>
      </c>
      <c r="EC511" s="148">
        <f t="shared" si="33"/>
        <v>0</v>
      </c>
      <c r="ED511" s="167">
        <v>56</v>
      </c>
    </row>
    <row r="512" spans="2:134" x14ac:dyDescent="0.25">
      <c r="B512" s="101">
        <f>Samples!C490</f>
        <v>0</v>
      </c>
      <c r="BQ512" s="299"/>
      <c r="BR512" s="124"/>
      <c r="BS512" s="454"/>
      <c r="CF512" s="160"/>
      <c r="CG512" s="160"/>
      <c r="CH512" s="160"/>
      <c r="EA512" s="148">
        <f t="shared" si="31"/>
        <v>0</v>
      </c>
      <c r="EB512" s="148">
        <f t="shared" si="32"/>
        <v>0</v>
      </c>
      <c r="EC512" s="148">
        <f t="shared" si="33"/>
        <v>0</v>
      </c>
      <c r="ED512" s="167">
        <v>57</v>
      </c>
    </row>
    <row r="513" spans="2:134" x14ac:dyDescent="0.25">
      <c r="B513" s="101">
        <f>Samples!C491</f>
        <v>0</v>
      </c>
      <c r="BQ513" s="299"/>
      <c r="BR513" s="124"/>
      <c r="BS513" s="454"/>
      <c r="CF513" s="160"/>
      <c r="CG513" s="160"/>
      <c r="CH513" s="160"/>
      <c r="EA513" s="148">
        <f t="shared" si="31"/>
        <v>0</v>
      </c>
      <c r="EB513" s="148">
        <f t="shared" si="32"/>
        <v>0</v>
      </c>
      <c r="EC513" s="148">
        <f t="shared" si="33"/>
        <v>0</v>
      </c>
      <c r="ED513" s="167">
        <v>58</v>
      </c>
    </row>
    <row r="514" spans="2:134" x14ac:dyDescent="0.25">
      <c r="B514" s="101">
        <f>Samples!C492</f>
        <v>0</v>
      </c>
      <c r="BQ514" s="299"/>
      <c r="BR514" s="124"/>
      <c r="BS514" s="454"/>
      <c r="CF514" s="160"/>
      <c r="CG514" s="160"/>
      <c r="CH514" s="160"/>
      <c r="EA514" s="148">
        <f t="shared" si="31"/>
        <v>0</v>
      </c>
      <c r="EB514" s="148">
        <f t="shared" si="32"/>
        <v>0</v>
      </c>
      <c r="EC514" s="148">
        <f t="shared" si="33"/>
        <v>0</v>
      </c>
      <c r="ED514" s="167">
        <v>59</v>
      </c>
    </row>
    <row r="515" spans="2:134" x14ac:dyDescent="0.25">
      <c r="B515" s="101">
        <f>Samples!C493</f>
        <v>0</v>
      </c>
      <c r="BQ515" s="299"/>
      <c r="BR515" s="124"/>
      <c r="BS515" s="454"/>
      <c r="CF515" s="160"/>
      <c r="CG515" s="160"/>
      <c r="CH515" s="160"/>
      <c r="EA515" s="148">
        <f t="shared" si="31"/>
        <v>0</v>
      </c>
      <c r="EB515" s="148">
        <f t="shared" si="32"/>
        <v>0</v>
      </c>
      <c r="EC515" s="148">
        <f t="shared" si="33"/>
        <v>0</v>
      </c>
      <c r="ED515" s="167">
        <v>60</v>
      </c>
    </row>
    <row r="516" spans="2:134" x14ac:dyDescent="0.25">
      <c r="B516" s="101">
        <f>Samples!C494</f>
        <v>0</v>
      </c>
      <c r="BQ516" s="299"/>
      <c r="BR516" s="124"/>
      <c r="BS516" s="454"/>
      <c r="CF516" s="160"/>
      <c r="CG516" s="160"/>
      <c r="CH516" s="160"/>
      <c r="EA516" s="148">
        <f t="shared" si="31"/>
        <v>0</v>
      </c>
      <c r="EB516" s="148">
        <f t="shared" si="32"/>
        <v>0</v>
      </c>
      <c r="EC516" s="148">
        <f t="shared" si="33"/>
        <v>0</v>
      </c>
      <c r="ED516" s="167">
        <v>61</v>
      </c>
    </row>
    <row r="517" spans="2:134" x14ac:dyDescent="0.25">
      <c r="B517" s="101">
        <f>Samples!C495</f>
        <v>0</v>
      </c>
      <c r="BQ517" s="299"/>
      <c r="BR517" s="124"/>
      <c r="BS517" s="454"/>
      <c r="CF517" s="160"/>
      <c r="CG517" s="160"/>
      <c r="CH517" s="160"/>
      <c r="EA517" s="148">
        <f t="shared" si="31"/>
        <v>0</v>
      </c>
      <c r="EB517" s="148">
        <f t="shared" si="32"/>
        <v>0</v>
      </c>
      <c r="EC517" s="148">
        <f t="shared" si="33"/>
        <v>0</v>
      </c>
      <c r="ED517" s="167">
        <v>62</v>
      </c>
    </row>
    <row r="518" spans="2:134" x14ac:dyDescent="0.25">
      <c r="B518" s="101">
        <f>Samples!C496</f>
        <v>0</v>
      </c>
      <c r="BQ518" s="299"/>
      <c r="BR518" s="124"/>
      <c r="BS518" s="454"/>
      <c r="CF518" s="160"/>
      <c r="CG518" s="160"/>
      <c r="CH518" s="160"/>
      <c r="EA518" s="148">
        <f t="shared" si="31"/>
        <v>0</v>
      </c>
      <c r="EB518" s="148">
        <f t="shared" si="32"/>
        <v>0</v>
      </c>
      <c r="EC518" s="148">
        <f t="shared" si="33"/>
        <v>0</v>
      </c>
      <c r="ED518" s="167">
        <v>63</v>
      </c>
    </row>
    <row r="519" spans="2:134" x14ac:dyDescent="0.25">
      <c r="B519" s="101">
        <f>Samples!C497</f>
        <v>0</v>
      </c>
      <c r="BQ519" s="299"/>
      <c r="BR519" s="124"/>
      <c r="BS519" s="454"/>
      <c r="CF519" s="160"/>
      <c r="CG519" s="160"/>
      <c r="CH519" s="160"/>
      <c r="EA519" s="148">
        <f t="shared" si="31"/>
        <v>0</v>
      </c>
      <c r="EB519" s="148">
        <f t="shared" si="32"/>
        <v>0</v>
      </c>
      <c r="EC519" s="148">
        <f t="shared" si="33"/>
        <v>0</v>
      </c>
      <c r="ED519" s="167">
        <v>64</v>
      </c>
    </row>
    <row r="520" spans="2:134" x14ac:dyDescent="0.25">
      <c r="B520" s="101">
        <f>Samples!C498</f>
        <v>0</v>
      </c>
      <c r="BQ520" s="299"/>
      <c r="BR520" s="124"/>
      <c r="BS520" s="454"/>
      <c r="CF520" s="160"/>
      <c r="CG520" s="160"/>
      <c r="CH520" s="160"/>
      <c r="EA520" s="148">
        <f t="shared" si="31"/>
        <v>0</v>
      </c>
      <c r="EB520" s="148">
        <f t="shared" ref="EB520:EB555" si="34">IFERROR(_xlfn.STDEV.S(EE520:ABD520)/SQRT(count),0)</f>
        <v>0</v>
      </c>
      <c r="EC520" s="148">
        <f t="shared" ref="EC520:EC555" si="35">IFERROR(SUM(EE520:ABD520)/count,0)</f>
        <v>0</v>
      </c>
      <c r="ED520" s="167">
        <v>65</v>
      </c>
    </row>
    <row r="521" spans="2:134" x14ac:dyDescent="0.25">
      <c r="B521" s="101">
        <f>Samples!C499</f>
        <v>0</v>
      </c>
      <c r="BQ521" s="299"/>
      <c r="BR521" s="124"/>
      <c r="BS521" s="454"/>
      <c r="CF521" s="160"/>
      <c r="CG521" s="160"/>
      <c r="CH521" s="160"/>
      <c r="EA521" s="148">
        <f t="shared" si="31"/>
        <v>0</v>
      </c>
      <c r="EB521" s="148">
        <f t="shared" si="34"/>
        <v>0</v>
      </c>
      <c r="EC521" s="148">
        <f t="shared" si="35"/>
        <v>0</v>
      </c>
      <c r="ED521" s="167">
        <v>66</v>
      </c>
    </row>
    <row r="522" spans="2:134" x14ac:dyDescent="0.25">
      <c r="B522" s="101">
        <f>Samples!C500</f>
        <v>0</v>
      </c>
      <c r="BQ522" s="299"/>
      <c r="BR522" s="124"/>
      <c r="BS522" s="454"/>
      <c r="CF522" s="160"/>
      <c r="CG522" s="160"/>
      <c r="CH522" s="160"/>
      <c r="EA522" s="148">
        <f t="shared" si="31"/>
        <v>0</v>
      </c>
      <c r="EB522" s="148">
        <f t="shared" si="34"/>
        <v>0</v>
      </c>
      <c r="EC522" s="148">
        <f t="shared" si="35"/>
        <v>0</v>
      </c>
      <c r="ED522" s="167">
        <v>67</v>
      </c>
    </row>
    <row r="523" spans="2:134" x14ac:dyDescent="0.25">
      <c r="B523" s="101">
        <f>Samples!C501</f>
        <v>0</v>
      </c>
      <c r="BQ523" s="299"/>
      <c r="BR523" s="124"/>
      <c r="BS523" s="454"/>
      <c r="CF523" s="160"/>
      <c r="CG523" s="160"/>
      <c r="CH523" s="160"/>
      <c r="EA523" s="148">
        <f t="shared" ref="EA523:EA555" si="36">IF(EA522&lt;1,EC523+EA522,"")</f>
        <v>0</v>
      </c>
      <c r="EB523" s="148">
        <f t="shared" si="34"/>
        <v>0</v>
      </c>
      <c r="EC523" s="148">
        <f t="shared" si="35"/>
        <v>0</v>
      </c>
      <c r="ED523" s="167">
        <v>68</v>
      </c>
    </row>
    <row r="524" spans="2:134" x14ac:dyDescent="0.25">
      <c r="B524" s="101">
        <f>Samples!C502</f>
        <v>0</v>
      </c>
      <c r="BQ524" s="299"/>
      <c r="BR524" s="124"/>
      <c r="BS524" s="454"/>
      <c r="CF524" s="160"/>
      <c r="CG524" s="160"/>
      <c r="CH524" s="160"/>
      <c r="EA524" s="148">
        <f t="shared" si="36"/>
        <v>0</v>
      </c>
      <c r="EB524" s="148">
        <f t="shared" si="34"/>
        <v>0</v>
      </c>
      <c r="EC524" s="148">
        <f t="shared" si="35"/>
        <v>0</v>
      </c>
      <c r="ED524" s="167">
        <v>69</v>
      </c>
    </row>
    <row r="525" spans="2:134" x14ac:dyDescent="0.25">
      <c r="B525" s="101">
        <f>Samples!C503</f>
        <v>0</v>
      </c>
      <c r="BQ525" s="299"/>
      <c r="BR525" s="124"/>
      <c r="BS525" s="454"/>
      <c r="CF525" s="160"/>
      <c r="CG525" s="160"/>
      <c r="CH525" s="160"/>
      <c r="EA525" s="148">
        <f t="shared" si="36"/>
        <v>0</v>
      </c>
      <c r="EB525" s="148">
        <f t="shared" si="34"/>
        <v>0</v>
      </c>
      <c r="EC525" s="148">
        <f t="shared" si="35"/>
        <v>0</v>
      </c>
      <c r="ED525" s="167">
        <v>70</v>
      </c>
    </row>
    <row r="526" spans="2:134" x14ac:dyDescent="0.25">
      <c r="B526" s="101">
        <f>Samples!C504</f>
        <v>0</v>
      </c>
      <c r="BQ526" s="299"/>
      <c r="BR526" s="124"/>
      <c r="BS526" s="454"/>
      <c r="CF526" s="160"/>
      <c r="CG526" s="160"/>
      <c r="CH526" s="160"/>
      <c r="EA526" s="148">
        <f t="shared" si="36"/>
        <v>0</v>
      </c>
      <c r="EB526" s="148">
        <f t="shared" si="34"/>
        <v>0</v>
      </c>
      <c r="EC526" s="148">
        <f t="shared" si="35"/>
        <v>0</v>
      </c>
      <c r="ED526" s="167">
        <v>71</v>
      </c>
    </row>
    <row r="527" spans="2:134" x14ac:dyDescent="0.25">
      <c r="B527" s="101">
        <f>Samples!C505</f>
        <v>0</v>
      </c>
      <c r="BQ527" s="299"/>
      <c r="BR527" s="124"/>
      <c r="BS527" s="454"/>
      <c r="CF527" s="160"/>
      <c r="CG527" s="160"/>
      <c r="CH527" s="160"/>
      <c r="EA527" s="148">
        <f t="shared" si="36"/>
        <v>0</v>
      </c>
      <c r="EB527" s="148">
        <f t="shared" si="34"/>
        <v>0</v>
      </c>
      <c r="EC527" s="148">
        <f t="shared" si="35"/>
        <v>0</v>
      </c>
      <c r="ED527" s="167">
        <v>72</v>
      </c>
    </row>
    <row r="528" spans="2:134" ht="15.75" thickBot="1" x14ac:dyDescent="0.3">
      <c r="B528" s="101">
        <f>Samples!C506</f>
        <v>0</v>
      </c>
      <c r="BQ528" s="300"/>
      <c r="BR528" s="455"/>
      <c r="BS528" s="456"/>
      <c r="CF528" s="160"/>
      <c r="CG528" s="160"/>
      <c r="CH528" s="160"/>
      <c r="EA528" s="148">
        <f t="shared" si="36"/>
        <v>0</v>
      </c>
      <c r="EB528" s="148">
        <f t="shared" si="34"/>
        <v>0</v>
      </c>
      <c r="EC528" s="148">
        <f t="shared" si="35"/>
        <v>0</v>
      </c>
      <c r="ED528" s="167">
        <v>73</v>
      </c>
    </row>
    <row r="529" spans="2:134" x14ac:dyDescent="0.25">
      <c r="B529" s="101">
        <f>Samples!C507</f>
        <v>0</v>
      </c>
      <c r="CF529" s="160"/>
      <c r="CG529" s="160"/>
      <c r="CH529" s="160"/>
      <c r="EA529" s="148">
        <f t="shared" si="36"/>
        <v>0</v>
      </c>
      <c r="EB529" s="148">
        <f t="shared" si="34"/>
        <v>0</v>
      </c>
      <c r="EC529" s="148">
        <f t="shared" si="35"/>
        <v>0</v>
      </c>
      <c r="ED529" s="167">
        <v>74</v>
      </c>
    </row>
    <row r="530" spans="2:134" x14ac:dyDescent="0.25">
      <c r="B530" s="101">
        <f>Samples!C508</f>
        <v>0</v>
      </c>
      <c r="CF530" s="160"/>
      <c r="CG530" s="160"/>
      <c r="CH530" s="160"/>
      <c r="EA530" s="148">
        <f t="shared" si="36"/>
        <v>0</v>
      </c>
      <c r="EB530" s="148">
        <f t="shared" si="34"/>
        <v>0</v>
      </c>
      <c r="EC530" s="148">
        <f t="shared" si="35"/>
        <v>0</v>
      </c>
      <c r="ED530" s="167">
        <v>75</v>
      </c>
    </row>
    <row r="531" spans="2:134" x14ac:dyDescent="0.25">
      <c r="B531" s="101">
        <f>Samples!C509</f>
        <v>0</v>
      </c>
      <c r="CF531" s="160"/>
      <c r="CG531" s="160"/>
      <c r="CH531" s="160"/>
      <c r="EA531" s="148">
        <f t="shared" si="36"/>
        <v>0</v>
      </c>
      <c r="EB531" s="148">
        <f t="shared" si="34"/>
        <v>0</v>
      </c>
      <c r="EC531" s="148">
        <f t="shared" si="35"/>
        <v>0</v>
      </c>
      <c r="ED531" s="167">
        <v>76</v>
      </c>
    </row>
    <row r="532" spans="2:134" x14ac:dyDescent="0.25">
      <c r="B532" s="101">
        <f>Samples!C510</f>
        <v>0</v>
      </c>
      <c r="CF532" s="160"/>
      <c r="CG532" s="160"/>
      <c r="CH532" s="160"/>
      <c r="EA532" s="148">
        <f t="shared" si="36"/>
        <v>0</v>
      </c>
      <c r="EB532" s="148">
        <f t="shared" si="34"/>
        <v>0</v>
      </c>
      <c r="EC532" s="148">
        <f t="shared" si="35"/>
        <v>0</v>
      </c>
      <c r="ED532" s="167">
        <v>77</v>
      </c>
    </row>
    <row r="533" spans="2:134" x14ac:dyDescent="0.25">
      <c r="B533" s="101">
        <f>Samples!C511</f>
        <v>0</v>
      </c>
      <c r="CF533" s="160"/>
      <c r="CG533" s="160"/>
      <c r="CH533" s="160"/>
      <c r="EA533" s="148">
        <f t="shared" si="36"/>
        <v>0</v>
      </c>
      <c r="EB533" s="148">
        <f t="shared" si="34"/>
        <v>0</v>
      </c>
      <c r="EC533" s="148">
        <f t="shared" si="35"/>
        <v>0</v>
      </c>
      <c r="ED533" s="167">
        <v>78</v>
      </c>
    </row>
    <row r="534" spans="2:134" x14ac:dyDescent="0.25">
      <c r="B534" s="101">
        <f>Samples!C512</f>
        <v>0</v>
      </c>
      <c r="CF534" s="160"/>
      <c r="CG534" s="160"/>
      <c r="CH534" s="160"/>
      <c r="EA534" s="148">
        <f t="shared" si="36"/>
        <v>0</v>
      </c>
      <c r="EB534" s="148">
        <f t="shared" si="34"/>
        <v>0</v>
      </c>
      <c r="EC534" s="148">
        <f t="shared" si="35"/>
        <v>0</v>
      </c>
      <c r="ED534" s="167">
        <v>79</v>
      </c>
    </row>
    <row r="535" spans="2:134" x14ac:dyDescent="0.25">
      <c r="B535" s="101">
        <f>Samples!C513</f>
        <v>0</v>
      </c>
      <c r="EA535" s="148">
        <f t="shared" si="36"/>
        <v>0</v>
      </c>
      <c r="EB535" s="148">
        <f t="shared" si="34"/>
        <v>0</v>
      </c>
      <c r="EC535" s="148">
        <f t="shared" si="35"/>
        <v>0</v>
      </c>
      <c r="ED535" s="167">
        <v>80</v>
      </c>
    </row>
    <row r="536" spans="2:134" x14ac:dyDescent="0.25">
      <c r="B536" s="101">
        <f>Samples!C514</f>
        <v>0</v>
      </c>
      <c r="EA536" s="148">
        <f t="shared" si="36"/>
        <v>0</v>
      </c>
      <c r="EB536" s="148">
        <f t="shared" si="34"/>
        <v>0</v>
      </c>
      <c r="EC536" s="148">
        <f t="shared" si="35"/>
        <v>0</v>
      </c>
      <c r="ED536" s="167">
        <v>81</v>
      </c>
    </row>
    <row r="537" spans="2:134" x14ac:dyDescent="0.25">
      <c r="B537" s="101">
        <f>Samples!C515</f>
        <v>0</v>
      </c>
      <c r="EA537" s="148">
        <f t="shared" si="36"/>
        <v>0</v>
      </c>
      <c r="EB537" s="148">
        <f t="shared" si="34"/>
        <v>0</v>
      </c>
      <c r="EC537" s="148">
        <f t="shared" si="35"/>
        <v>0</v>
      </c>
      <c r="ED537" s="167">
        <v>82</v>
      </c>
    </row>
    <row r="538" spans="2:134" x14ac:dyDescent="0.25">
      <c r="B538" s="101">
        <f>Samples!C516</f>
        <v>0</v>
      </c>
      <c r="EA538" s="148">
        <f t="shared" si="36"/>
        <v>0</v>
      </c>
      <c r="EB538" s="148">
        <f t="shared" si="34"/>
        <v>0</v>
      </c>
      <c r="EC538" s="148">
        <f t="shared" si="35"/>
        <v>0</v>
      </c>
      <c r="ED538" s="167">
        <v>83</v>
      </c>
    </row>
    <row r="539" spans="2:134" x14ac:dyDescent="0.25">
      <c r="B539" s="101">
        <f>Samples!C517</f>
        <v>0</v>
      </c>
      <c r="EA539" s="148">
        <f t="shared" si="36"/>
        <v>0</v>
      </c>
      <c r="EB539" s="148">
        <f t="shared" si="34"/>
        <v>0</v>
      </c>
      <c r="EC539" s="148">
        <f t="shared" si="35"/>
        <v>0</v>
      </c>
      <c r="ED539" s="167">
        <v>84</v>
      </c>
    </row>
    <row r="540" spans="2:134" x14ac:dyDescent="0.25">
      <c r="B540" s="101">
        <f>Samples!C518</f>
        <v>0</v>
      </c>
      <c r="EA540" s="148">
        <f t="shared" si="36"/>
        <v>0</v>
      </c>
      <c r="EB540" s="148">
        <f t="shared" si="34"/>
        <v>0</v>
      </c>
      <c r="EC540" s="148">
        <f t="shared" si="35"/>
        <v>0</v>
      </c>
      <c r="ED540" s="167">
        <v>85</v>
      </c>
    </row>
    <row r="541" spans="2:134" x14ac:dyDescent="0.25">
      <c r="B541" s="101">
        <f>Samples!C519</f>
        <v>0</v>
      </c>
      <c r="EA541" s="148">
        <f t="shared" si="36"/>
        <v>0</v>
      </c>
      <c r="EB541" s="148">
        <f t="shared" si="34"/>
        <v>0</v>
      </c>
      <c r="EC541" s="148">
        <f t="shared" si="35"/>
        <v>0</v>
      </c>
      <c r="ED541" s="167">
        <v>86</v>
      </c>
    </row>
    <row r="542" spans="2:134" x14ac:dyDescent="0.25">
      <c r="B542" s="101">
        <f>Samples!C520</f>
        <v>0</v>
      </c>
      <c r="EA542" s="148">
        <f t="shared" si="36"/>
        <v>0</v>
      </c>
      <c r="EB542" s="148">
        <f t="shared" si="34"/>
        <v>0</v>
      </c>
      <c r="EC542" s="148">
        <f t="shared" si="35"/>
        <v>0</v>
      </c>
      <c r="ED542" s="167">
        <v>87</v>
      </c>
    </row>
    <row r="543" spans="2:134" x14ac:dyDescent="0.25">
      <c r="B543" s="101">
        <f>Samples!C521</f>
        <v>0</v>
      </c>
      <c r="EA543" s="148">
        <f t="shared" si="36"/>
        <v>0</v>
      </c>
      <c r="EB543" s="148">
        <f t="shared" si="34"/>
        <v>0</v>
      </c>
      <c r="EC543" s="148">
        <f t="shared" si="35"/>
        <v>0</v>
      </c>
      <c r="ED543" s="167">
        <v>88</v>
      </c>
    </row>
    <row r="544" spans="2:134" x14ac:dyDescent="0.25">
      <c r="B544" s="101">
        <f>Samples!C522</f>
        <v>0</v>
      </c>
      <c r="EA544" s="148">
        <f t="shared" si="36"/>
        <v>0</v>
      </c>
      <c r="EB544" s="148">
        <f t="shared" si="34"/>
        <v>0</v>
      </c>
      <c r="EC544" s="148">
        <f t="shared" si="35"/>
        <v>0</v>
      </c>
      <c r="ED544" s="167">
        <v>89</v>
      </c>
    </row>
    <row r="545" spans="2:134" x14ac:dyDescent="0.25">
      <c r="B545" s="101">
        <f>Samples!C523</f>
        <v>0</v>
      </c>
      <c r="EA545" s="148">
        <f t="shared" si="36"/>
        <v>0</v>
      </c>
      <c r="EB545" s="148">
        <f t="shared" si="34"/>
        <v>0</v>
      </c>
      <c r="EC545" s="148">
        <f t="shared" si="35"/>
        <v>0</v>
      </c>
      <c r="ED545" s="167">
        <v>90</v>
      </c>
    </row>
    <row r="546" spans="2:134" x14ac:dyDescent="0.25">
      <c r="B546" s="101">
        <f>Samples!C524</f>
        <v>0</v>
      </c>
      <c r="CF546" s="160"/>
      <c r="CG546" s="160"/>
      <c r="CH546" s="160"/>
      <c r="EA546" s="148">
        <f t="shared" si="36"/>
        <v>0</v>
      </c>
      <c r="EB546" s="148">
        <f t="shared" si="34"/>
        <v>0</v>
      </c>
      <c r="EC546" s="148">
        <f t="shared" si="35"/>
        <v>0</v>
      </c>
      <c r="ED546" s="167">
        <v>91</v>
      </c>
    </row>
    <row r="547" spans="2:134" x14ac:dyDescent="0.25">
      <c r="B547" s="101">
        <f>Samples!C525</f>
        <v>0</v>
      </c>
      <c r="CF547" s="160"/>
      <c r="CG547" s="160"/>
      <c r="CH547" s="160"/>
      <c r="EA547" s="148">
        <f t="shared" si="36"/>
        <v>0</v>
      </c>
      <c r="EB547" s="148">
        <f t="shared" si="34"/>
        <v>0</v>
      </c>
      <c r="EC547" s="148">
        <f t="shared" si="35"/>
        <v>0</v>
      </c>
      <c r="ED547" s="167">
        <v>92</v>
      </c>
    </row>
    <row r="548" spans="2:134" x14ac:dyDescent="0.25">
      <c r="B548" s="101">
        <f>Samples!C526</f>
        <v>0</v>
      </c>
      <c r="CF548" s="160"/>
      <c r="CG548" s="160"/>
      <c r="CH548" s="160"/>
      <c r="EA548" s="148">
        <f t="shared" si="36"/>
        <v>0</v>
      </c>
      <c r="EB548" s="148">
        <f t="shared" si="34"/>
        <v>0</v>
      </c>
      <c r="EC548" s="148">
        <f t="shared" si="35"/>
        <v>0</v>
      </c>
      <c r="ED548" s="167">
        <v>93</v>
      </c>
    </row>
    <row r="549" spans="2:134" x14ac:dyDescent="0.25">
      <c r="B549" s="101">
        <f>Samples!C527</f>
        <v>0</v>
      </c>
      <c r="CF549" s="160"/>
      <c r="CG549" s="160"/>
      <c r="CH549" s="160"/>
      <c r="EA549" s="148">
        <f t="shared" si="36"/>
        <v>0</v>
      </c>
      <c r="EB549" s="148">
        <f t="shared" si="34"/>
        <v>0</v>
      </c>
      <c r="EC549" s="148">
        <f t="shared" si="35"/>
        <v>0</v>
      </c>
      <c r="ED549" s="167">
        <v>94</v>
      </c>
    </row>
    <row r="550" spans="2:134" x14ac:dyDescent="0.25">
      <c r="B550" s="101">
        <f>Samples!C528</f>
        <v>0</v>
      </c>
      <c r="CF550" s="160"/>
      <c r="CG550" s="160"/>
      <c r="CH550" s="160"/>
      <c r="EA550" s="148">
        <f t="shared" si="36"/>
        <v>0</v>
      </c>
      <c r="EB550" s="148">
        <f t="shared" si="34"/>
        <v>0</v>
      </c>
      <c r="EC550" s="148">
        <f t="shared" si="35"/>
        <v>0</v>
      </c>
      <c r="ED550" s="167">
        <v>95</v>
      </c>
    </row>
    <row r="551" spans="2:134" x14ac:dyDescent="0.25">
      <c r="B551" s="101">
        <f>Samples!C529</f>
        <v>0</v>
      </c>
      <c r="CF551" s="160"/>
      <c r="CG551" s="160"/>
      <c r="CH551" s="160"/>
      <c r="EA551" s="148">
        <f t="shared" si="36"/>
        <v>0</v>
      </c>
      <c r="EB551" s="148">
        <f t="shared" si="34"/>
        <v>0</v>
      </c>
      <c r="EC551" s="148">
        <f t="shared" si="35"/>
        <v>0</v>
      </c>
      <c r="ED551" s="167">
        <v>96</v>
      </c>
    </row>
    <row r="552" spans="2:134" x14ac:dyDescent="0.25">
      <c r="B552" s="101">
        <f>Samples!C530</f>
        <v>0</v>
      </c>
      <c r="CF552" s="160"/>
      <c r="CG552" s="160"/>
      <c r="CH552" s="160"/>
      <c r="EA552" s="148">
        <f t="shared" si="36"/>
        <v>0</v>
      </c>
      <c r="EB552" s="148">
        <f t="shared" si="34"/>
        <v>0</v>
      </c>
      <c r="EC552" s="148">
        <f t="shared" si="35"/>
        <v>0</v>
      </c>
      <c r="ED552" s="167">
        <v>97</v>
      </c>
    </row>
    <row r="553" spans="2:134" x14ac:dyDescent="0.25">
      <c r="B553" s="101">
        <f>Samples!C531</f>
        <v>0</v>
      </c>
      <c r="CF553" s="160"/>
      <c r="CG553" s="160"/>
      <c r="CH553" s="160"/>
      <c r="EA553" s="148">
        <f t="shared" si="36"/>
        <v>0</v>
      </c>
      <c r="EB553" s="148">
        <f t="shared" si="34"/>
        <v>0</v>
      </c>
      <c r="EC553" s="148">
        <f t="shared" si="35"/>
        <v>0</v>
      </c>
      <c r="ED553" s="167">
        <v>98</v>
      </c>
    </row>
    <row r="554" spans="2:134" x14ac:dyDescent="0.25">
      <c r="B554" s="101">
        <f>Samples!C532</f>
        <v>0</v>
      </c>
      <c r="CF554" s="160"/>
      <c r="CG554" s="160"/>
      <c r="CH554" s="160"/>
      <c r="EA554" s="148">
        <f t="shared" si="36"/>
        <v>0</v>
      </c>
      <c r="EB554" s="148">
        <f t="shared" si="34"/>
        <v>0</v>
      </c>
      <c r="EC554" s="148">
        <f t="shared" si="35"/>
        <v>0</v>
      </c>
      <c r="ED554" s="167">
        <v>99</v>
      </c>
    </row>
    <row r="555" spans="2:134" x14ac:dyDescent="0.25">
      <c r="B555" s="101">
        <f>Samples!C533</f>
        <v>0</v>
      </c>
      <c r="CF555" s="160"/>
      <c r="CG555" s="160"/>
      <c r="CH555" s="160"/>
      <c r="EA555" s="148">
        <f t="shared" si="36"/>
        <v>0</v>
      </c>
      <c r="EB555" s="148">
        <f t="shared" si="34"/>
        <v>0</v>
      </c>
      <c r="EC555" s="148">
        <f t="shared" si="35"/>
        <v>0</v>
      </c>
      <c r="ED555" s="167">
        <v>100</v>
      </c>
    </row>
    <row r="556" spans="2:134" x14ac:dyDescent="0.25">
      <c r="B556" s="101">
        <f>Samples!C534</f>
        <v>0</v>
      </c>
      <c r="CF556" s="160"/>
      <c r="CG556" s="160"/>
      <c r="CH556" s="160"/>
    </row>
    <row r="557" spans="2:134" x14ac:dyDescent="0.25">
      <c r="B557" s="101">
        <f>Samples!C535</f>
        <v>0</v>
      </c>
      <c r="CF557" s="160"/>
      <c r="CG557" s="160"/>
      <c r="CH557" s="160"/>
    </row>
    <row r="558" spans="2:134" x14ac:dyDescent="0.25">
      <c r="B558" s="101">
        <f>Samples!C536</f>
        <v>0</v>
      </c>
      <c r="CF558" s="160"/>
      <c r="CG558" s="160"/>
      <c r="CH558" s="160"/>
    </row>
    <row r="559" spans="2:134" x14ac:dyDescent="0.25">
      <c r="B559" s="101">
        <f>Samples!C537</f>
        <v>0</v>
      </c>
      <c r="CF559" s="160"/>
      <c r="CG559" s="160"/>
      <c r="CH559" s="160"/>
    </row>
    <row r="560" spans="2:134" x14ac:dyDescent="0.25">
      <c r="B560" s="101">
        <f>Samples!C538</f>
        <v>0</v>
      </c>
      <c r="CF560" s="160"/>
      <c r="CG560" s="160"/>
      <c r="CH560" s="160"/>
    </row>
    <row r="561" spans="2:86" x14ac:dyDescent="0.25">
      <c r="B561" s="101">
        <f>Samples!C539</f>
        <v>0</v>
      </c>
      <c r="CF561" s="160"/>
      <c r="CG561" s="160"/>
      <c r="CH561" s="160"/>
    </row>
    <row r="562" spans="2:86" x14ac:dyDescent="0.25">
      <c r="B562" s="101">
        <f>Samples!C540</f>
        <v>0</v>
      </c>
      <c r="CF562" s="160"/>
      <c r="CG562" s="160"/>
      <c r="CH562" s="160"/>
    </row>
    <row r="563" spans="2:86" x14ac:dyDescent="0.25">
      <c r="B563" s="101">
        <f>Samples!C541</f>
        <v>0</v>
      </c>
      <c r="CF563" s="160"/>
      <c r="CG563" s="160"/>
      <c r="CH563" s="160"/>
    </row>
    <row r="564" spans="2:86" x14ac:dyDescent="0.25">
      <c r="B564" s="101">
        <f>Samples!C542</f>
        <v>0</v>
      </c>
      <c r="CF564" s="160"/>
      <c r="CG564" s="160"/>
      <c r="CH564" s="160"/>
    </row>
    <row r="565" spans="2:86" x14ac:dyDescent="0.25">
      <c r="B565" s="101">
        <f>Samples!C543</f>
        <v>0</v>
      </c>
      <c r="CF565" s="160"/>
      <c r="CG565" s="160"/>
      <c r="CH565" s="160"/>
    </row>
    <row r="566" spans="2:86" x14ac:dyDescent="0.25">
      <c r="B566" s="101">
        <f>Samples!C544</f>
        <v>0</v>
      </c>
      <c r="CF566" s="160"/>
      <c r="CG566" s="160"/>
      <c r="CH566" s="160"/>
    </row>
    <row r="567" spans="2:86" x14ac:dyDescent="0.25">
      <c r="B567" s="101">
        <f>Samples!C545</f>
        <v>0</v>
      </c>
      <c r="CF567" s="160"/>
      <c r="CG567" s="160"/>
      <c r="CH567" s="160"/>
    </row>
    <row r="568" spans="2:86" x14ac:dyDescent="0.25">
      <c r="B568" s="101">
        <f>Samples!C546</f>
        <v>0</v>
      </c>
      <c r="CF568" s="160"/>
      <c r="CG568" s="160"/>
      <c r="CH568" s="160"/>
    </row>
    <row r="569" spans="2:86" x14ac:dyDescent="0.25">
      <c r="B569" s="101">
        <f>Samples!C547</f>
        <v>0</v>
      </c>
      <c r="CF569" s="160"/>
      <c r="CG569" s="160"/>
      <c r="CH569" s="160"/>
    </row>
    <row r="570" spans="2:86" x14ac:dyDescent="0.25">
      <c r="B570" s="101">
        <f>Samples!C548</f>
        <v>0</v>
      </c>
      <c r="CF570" s="160"/>
      <c r="CG570" s="160"/>
      <c r="CH570" s="160"/>
    </row>
    <row r="571" spans="2:86" x14ac:dyDescent="0.25">
      <c r="B571" s="101">
        <f>Samples!C549</f>
        <v>0</v>
      </c>
      <c r="CF571" s="160"/>
      <c r="CG571" s="160"/>
      <c r="CH571" s="160"/>
    </row>
    <row r="572" spans="2:86" x14ac:dyDescent="0.25">
      <c r="B572" s="101">
        <f>Samples!C550</f>
        <v>0</v>
      </c>
      <c r="CF572" s="160"/>
      <c r="CG572" s="160"/>
      <c r="CH572" s="160"/>
    </row>
    <row r="573" spans="2:86" x14ac:dyDescent="0.25">
      <c r="B573" s="101">
        <f>Samples!C551</f>
        <v>0</v>
      </c>
      <c r="CF573" s="160"/>
      <c r="CG573" s="160"/>
      <c r="CH573" s="160"/>
    </row>
    <row r="574" spans="2:86" x14ac:dyDescent="0.25">
      <c r="B574" s="101">
        <f>Samples!C552</f>
        <v>0</v>
      </c>
      <c r="CF574" s="160"/>
      <c r="CG574" s="160"/>
      <c r="CH574" s="160"/>
    </row>
    <row r="575" spans="2:86" x14ac:dyDescent="0.25">
      <c r="B575" s="101">
        <f>Samples!C553</f>
        <v>0</v>
      </c>
      <c r="CF575" s="160"/>
      <c r="CG575" s="160"/>
      <c r="CH575" s="160"/>
    </row>
    <row r="576" spans="2:86" x14ac:dyDescent="0.25">
      <c r="B576" s="101">
        <f>Samples!C554</f>
        <v>0</v>
      </c>
      <c r="CF576" s="160"/>
      <c r="CG576" s="160"/>
      <c r="CH576" s="160"/>
    </row>
    <row r="577" spans="2:86" x14ac:dyDescent="0.25">
      <c r="B577" s="101">
        <f>Samples!C555</f>
        <v>0</v>
      </c>
      <c r="CF577" s="160"/>
      <c r="CG577" s="160"/>
      <c r="CH577" s="160"/>
    </row>
    <row r="578" spans="2:86" x14ac:dyDescent="0.25">
      <c r="B578" s="101">
        <f>Samples!C556</f>
        <v>0</v>
      </c>
      <c r="CF578" s="160"/>
      <c r="CG578" s="160"/>
      <c r="CH578" s="160"/>
    </row>
    <row r="579" spans="2:86" x14ac:dyDescent="0.25">
      <c r="B579" s="101">
        <f>Samples!C557</f>
        <v>0</v>
      </c>
      <c r="CF579" s="160"/>
      <c r="CG579" s="160"/>
      <c r="CH579" s="160"/>
    </row>
    <row r="580" spans="2:86" x14ac:dyDescent="0.25">
      <c r="B580" s="101">
        <f>Samples!C558</f>
        <v>0</v>
      </c>
      <c r="CF580" s="160"/>
      <c r="CG580" s="160"/>
      <c r="CH580" s="160"/>
    </row>
    <row r="581" spans="2:86" x14ac:dyDescent="0.25">
      <c r="B581" s="101">
        <f>Samples!C559</f>
        <v>0</v>
      </c>
      <c r="CF581" s="160"/>
      <c r="CG581" s="160"/>
      <c r="CH581" s="160"/>
    </row>
    <row r="582" spans="2:86" x14ac:dyDescent="0.25">
      <c r="B582" s="101">
        <f>Samples!C560</f>
        <v>0</v>
      </c>
      <c r="CF582" s="160"/>
      <c r="CG582" s="160"/>
      <c r="CH582" s="160"/>
    </row>
    <row r="583" spans="2:86" x14ac:dyDescent="0.25">
      <c r="B583" s="101">
        <f>Samples!C561</f>
        <v>0</v>
      </c>
      <c r="CF583" s="160"/>
      <c r="CG583" s="160"/>
      <c r="CH583" s="160"/>
    </row>
    <row r="584" spans="2:86" x14ac:dyDescent="0.25">
      <c r="B584" s="101">
        <f>Samples!C562</f>
        <v>0</v>
      </c>
      <c r="CF584" s="160"/>
      <c r="CG584" s="160"/>
      <c r="CH584" s="160"/>
    </row>
    <row r="585" spans="2:86" x14ac:dyDescent="0.25">
      <c r="B585" s="101">
        <f>Samples!C563</f>
        <v>0</v>
      </c>
      <c r="CF585" s="160"/>
      <c r="CG585" s="160"/>
      <c r="CH585" s="160"/>
    </row>
    <row r="586" spans="2:86" x14ac:dyDescent="0.25">
      <c r="B586" s="101">
        <f>Samples!C564</f>
        <v>0</v>
      </c>
      <c r="CF586" s="160"/>
      <c r="CG586" s="160"/>
      <c r="CH586" s="160"/>
    </row>
    <row r="587" spans="2:86" x14ac:dyDescent="0.25">
      <c r="B587" s="101">
        <f>Samples!C565</f>
        <v>0</v>
      </c>
      <c r="CF587" s="160"/>
      <c r="CG587" s="160"/>
      <c r="CH587" s="160"/>
    </row>
    <row r="588" spans="2:86" x14ac:dyDescent="0.25">
      <c r="B588" s="101">
        <f>Samples!C566</f>
        <v>0</v>
      </c>
      <c r="CF588" s="160"/>
      <c r="CG588" s="160"/>
      <c r="CH588" s="160"/>
    </row>
    <row r="589" spans="2:86" x14ac:dyDescent="0.25">
      <c r="B589" s="101">
        <f>Samples!C567</f>
        <v>0</v>
      </c>
      <c r="CF589" s="160"/>
      <c r="CG589" s="160"/>
      <c r="CH589" s="160"/>
    </row>
    <row r="590" spans="2:86" x14ac:dyDescent="0.25">
      <c r="B590" s="101">
        <f>Samples!C568</f>
        <v>0</v>
      </c>
      <c r="CF590" s="160"/>
      <c r="CG590" s="160"/>
      <c r="CH590" s="160"/>
    </row>
    <row r="591" spans="2:86" x14ac:dyDescent="0.25">
      <c r="B591" s="101">
        <f>Samples!C569</f>
        <v>0</v>
      </c>
      <c r="CF591" s="160"/>
      <c r="CG591" s="160"/>
      <c r="CH591" s="160"/>
    </row>
    <row r="592" spans="2:86" x14ac:dyDescent="0.25">
      <c r="B592" s="101">
        <f>Samples!C570</f>
        <v>0</v>
      </c>
      <c r="CF592" s="160"/>
      <c r="CG592" s="160"/>
      <c r="CH592" s="160"/>
    </row>
    <row r="593" spans="2:134" x14ac:dyDescent="0.25">
      <c r="B593" s="101">
        <f>Samples!C571</f>
        <v>0</v>
      </c>
      <c r="CF593" s="160"/>
      <c r="CG593" s="160"/>
      <c r="CH593" s="160"/>
    </row>
    <row r="594" spans="2:134" x14ac:dyDescent="0.25">
      <c r="B594" s="101">
        <f>Samples!C572</f>
        <v>0</v>
      </c>
      <c r="CF594" s="160"/>
      <c r="CG594" s="160"/>
      <c r="CH594" s="160"/>
    </row>
    <row r="595" spans="2:134" x14ac:dyDescent="0.25">
      <c r="B595" s="101">
        <f>Samples!C573</f>
        <v>0</v>
      </c>
      <c r="CF595" s="160"/>
      <c r="CG595" s="160"/>
      <c r="CH595" s="160"/>
    </row>
    <row r="596" spans="2:134" x14ac:dyDescent="0.25">
      <c r="B596" s="101">
        <f>Samples!C574</f>
        <v>0</v>
      </c>
      <c r="CF596" s="160"/>
      <c r="CG596" s="160"/>
      <c r="CH596" s="160"/>
    </row>
    <row r="597" spans="2:134" x14ac:dyDescent="0.25">
      <c r="B597" s="101">
        <f>Samples!C575</f>
        <v>0</v>
      </c>
      <c r="CF597" s="160"/>
      <c r="CG597" s="160"/>
      <c r="CH597" s="160"/>
    </row>
    <row r="598" spans="2:134" x14ac:dyDescent="0.25">
      <c r="B598" s="101">
        <f>Samples!C576</f>
        <v>0</v>
      </c>
      <c r="CF598" s="160"/>
      <c r="CG598" s="160"/>
      <c r="CH598" s="160"/>
    </row>
    <row r="599" spans="2:134" x14ac:dyDescent="0.25">
      <c r="B599" s="101">
        <f>Samples!C577</f>
        <v>0</v>
      </c>
      <c r="CF599" s="160"/>
      <c r="CG599" s="160"/>
      <c r="CH599" s="160"/>
    </row>
    <row r="600" spans="2:134" x14ac:dyDescent="0.25">
      <c r="B600" s="101">
        <f>Samples!C578</f>
        <v>0</v>
      </c>
      <c r="CF600" s="160"/>
      <c r="CG600" s="160"/>
      <c r="CH600" s="160"/>
    </row>
    <row r="601" spans="2:134" x14ac:dyDescent="0.25">
      <c r="B601" s="101">
        <f>Samples!C579</f>
        <v>0</v>
      </c>
      <c r="CF601" s="160"/>
      <c r="CG601" s="160"/>
      <c r="CH601" s="160"/>
    </row>
    <row r="602" spans="2:134" x14ac:dyDescent="0.25">
      <c r="B602" s="101">
        <f>Samples!C580</f>
        <v>0</v>
      </c>
      <c r="CF602" s="160"/>
      <c r="CG602" s="160"/>
      <c r="CH602" s="160"/>
    </row>
    <row r="603" spans="2:134" x14ac:dyDescent="0.25">
      <c r="B603" s="101">
        <f>Samples!C581</f>
        <v>0</v>
      </c>
      <c r="CF603" s="160"/>
      <c r="CG603" s="160"/>
      <c r="CH603" s="160"/>
    </row>
    <row r="604" spans="2:134" x14ac:dyDescent="0.25">
      <c r="B604" s="101">
        <f>Samples!C582</f>
        <v>0</v>
      </c>
      <c r="CF604" s="160"/>
      <c r="CG604" s="160"/>
      <c r="CH604" s="160"/>
    </row>
    <row r="605" spans="2:134" x14ac:dyDescent="0.25">
      <c r="B605" s="101">
        <f>Samples!C583</f>
        <v>0</v>
      </c>
      <c r="CF605" s="160"/>
      <c r="CG605" s="160"/>
      <c r="CH605" s="160"/>
      <c r="EA605" s="148" t="s">
        <v>212</v>
      </c>
      <c r="EB605" s="148" t="s">
        <v>192</v>
      </c>
      <c r="EC605" s="148" t="s">
        <v>103</v>
      </c>
      <c r="ED605" s="167" t="s">
        <v>18</v>
      </c>
    </row>
    <row r="606" spans="2:134" x14ac:dyDescent="0.25">
      <c r="B606" s="101">
        <f>Samples!C584</f>
        <v>0</v>
      </c>
      <c r="CF606" s="160"/>
      <c r="CG606" s="160"/>
      <c r="CH606" s="160"/>
      <c r="EA606" s="148">
        <f>EC606</f>
        <v>0</v>
      </c>
      <c r="EB606" s="148">
        <f t="shared" ref="EB606:EB637" si="37">IFERROR(_xlfn.STDEV.S(EE606:ABD606)/SQRT(count),0)</f>
        <v>0</v>
      </c>
      <c r="EC606" s="148">
        <f t="shared" ref="EC606:EC637" si="38">IFERROR(SUM(EE606:ABD606)/count,0)</f>
        <v>0</v>
      </c>
      <c r="ED606" s="167">
        <v>1</v>
      </c>
    </row>
    <row r="607" spans="2:134" x14ac:dyDescent="0.25">
      <c r="B607" s="101">
        <f>Samples!C585</f>
        <v>0</v>
      </c>
      <c r="CF607" s="160"/>
      <c r="CG607" s="160"/>
      <c r="CH607" s="160"/>
      <c r="EA607" s="148">
        <f>IF(EA606&lt;1,EC607+EA606,"")</f>
        <v>0</v>
      </c>
      <c r="EB607" s="148">
        <f t="shared" si="37"/>
        <v>0</v>
      </c>
      <c r="EC607" s="148">
        <f t="shared" si="38"/>
        <v>0</v>
      </c>
      <c r="ED607" s="167">
        <v>2</v>
      </c>
    </row>
    <row r="608" spans="2:134" x14ac:dyDescent="0.25">
      <c r="B608" s="101">
        <f>Samples!C586</f>
        <v>0</v>
      </c>
      <c r="CF608" s="160"/>
      <c r="CG608" s="160"/>
      <c r="CH608" s="160"/>
      <c r="EA608" s="148">
        <f>IF(EA607&lt;1,EC608+EA607,"")</f>
        <v>0</v>
      </c>
      <c r="EB608" s="148">
        <f t="shared" si="37"/>
        <v>0</v>
      </c>
      <c r="EC608" s="148">
        <f t="shared" si="38"/>
        <v>0</v>
      </c>
      <c r="ED608" s="167">
        <v>3</v>
      </c>
    </row>
    <row r="609" spans="2:134" x14ac:dyDescent="0.25">
      <c r="B609" s="101">
        <f>Samples!C587</f>
        <v>0</v>
      </c>
      <c r="CF609" s="160"/>
      <c r="CG609" s="160"/>
      <c r="CH609" s="160"/>
      <c r="EA609" s="148">
        <f t="shared" ref="EA609:EA672" si="39">IF(EA608&lt;1,EC609+EA608,"")</f>
        <v>0</v>
      </c>
      <c r="EB609" s="148">
        <f t="shared" si="37"/>
        <v>0</v>
      </c>
      <c r="EC609" s="148">
        <f t="shared" si="38"/>
        <v>0</v>
      </c>
      <c r="ED609" s="167">
        <v>4</v>
      </c>
    </row>
    <row r="610" spans="2:134" x14ac:dyDescent="0.25">
      <c r="B610" s="101">
        <f>Samples!C588</f>
        <v>0</v>
      </c>
      <c r="CF610" s="160"/>
      <c r="CG610" s="160"/>
      <c r="CH610" s="160"/>
      <c r="EA610" s="148">
        <f t="shared" si="39"/>
        <v>0</v>
      </c>
      <c r="EB610" s="148">
        <f t="shared" si="37"/>
        <v>0</v>
      </c>
      <c r="EC610" s="148">
        <f t="shared" si="38"/>
        <v>0</v>
      </c>
      <c r="ED610" s="167">
        <v>5</v>
      </c>
    </row>
    <row r="611" spans="2:134" x14ac:dyDescent="0.25">
      <c r="B611" s="101">
        <f>Samples!C589</f>
        <v>0</v>
      </c>
      <c r="CF611" s="160"/>
      <c r="CG611" s="160"/>
      <c r="CH611" s="160"/>
      <c r="EA611" s="148">
        <f t="shared" si="39"/>
        <v>0</v>
      </c>
      <c r="EB611" s="148">
        <f t="shared" si="37"/>
        <v>0</v>
      </c>
      <c r="EC611" s="148">
        <f t="shared" si="38"/>
        <v>0</v>
      </c>
      <c r="ED611" s="167">
        <v>6</v>
      </c>
    </row>
    <row r="612" spans="2:134" x14ac:dyDescent="0.25">
      <c r="B612" s="101">
        <f>Samples!C590</f>
        <v>0</v>
      </c>
      <c r="CF612" s="160"/>
      <c r="CG612" s="160"/>
      <c r="CH612" s="160"/>
      <c r="EA612" s="148">
        <f t="shared" si="39"/>
        <v>0</v>
      </c>
      <c r="EB612" s="148">
        <f t="shared" si="37"/>
        <v>0</v>
      </c>
      <c r="EC612" s="148">
        <f t="shared" si="38"/>
        <v>0</v>
      </c>
      <c r="ED612" s="167">
        <v>7</v>
      </c>
    </row>
    <row r="613" spans="2:134" x14ac:dyDescent="0.25">
      <c r="B613" s="101">
        <f>Samples!C591</f>
        <v>0</v>
      </c>
      <c r="CF613" s="160"/>
      <c r="CG613" s="160"/>
      <c r="CH613" s="160"/>
      <c r="EA613" s="148">
        <f t="shared" si="39"/>
        <v>0</v>
      </c>
      <c r="EB613" s="148">
        <f t="shared" si="37"/>
        <v>0</v>
      </c>
      <c r="EC613" s="148">
        <f t="shared" si="38"/>
        <v>0</v>
      </c>
      <c r="ED613" s="167">
        <v>8</v>
      </c>
    </row>
    <row r="614" spans="2:134" x14ac:dyDescent="0.25">
      <c r="B614" s="101">
        <f>Samples!C592</f>
        <v>0</v>
      </c>
      <c r="CF614" s="160"/>
      <c r="CG614" s="160"/>
      <c r="CH614" s="160"/>
      <c r="EA614" s="148">
        <f t="shared" si="39"/>
        <v>0</v>
      </c>
      <c r="EB614" s="148">
        <f t="shared" si="37"/>
        <v>0</v>
      </c>
      <c r="EC614" s="148">
        <f t="shared" si="38"/>
        <v>0</v>
      </c>
      <c r="ED614" s="167">
        <v>9</v>
      </c>
    </row>
    <row r="615" spans="2:134" x14ac:dyDescent="0.25">
      <c r="B615" s="101">
        <f>Samples!C593</f>
        <v>0</v>
      </c>
      <c r="CF615" s="160"/>
      <c r="CG615" s="160"/>
      <c r="CH615" s="160"/>
      <c r="EA615" s="148">
        <f t="shared" si="39"/>
        <v>0</v>
      </c>
      <c r="EB615" s="148">
        <f t="shared" si="37"/>
        <v>0</v>
      </c>
      <c r="EC615" s="148">
        <f t="shared" si="38"/>
        <v>0</v>
      </c>
      <c r="ED615" s="167">
        <v>10</v>
      </c>
    </row>
    <row r="616" spans="2:134" x14ac:dyDescent="0.25">
      <c r="B616" s="101">
        <f>Samples!C594</f>
        <v>0</v>
      </c>
      <c r="CF616" s="160"/>
      <c r="CG616" s="160"/>
      <c r="CH616" s="160"/>
      <c r="EA616" s="148">
        <f t="shared" si="39"/>
        <v>0</v>
      </c>
      <c r="EB616" s="148">
        <f t="shared" si="37"/>
        <v>0</v>
      </c>
      <c r="EC616" s="148">
        <f t="shared" si="38"/>
        <v>0</v>
      </c>
      <c r="ED616" s="167">
        <v>11</v>
      </c>
    </row>
    <row r="617" spans="2:134" x14ac:dyDescent="0.25">
      <c r="B617" s="101">
        <f>Samples!C595</f>
        <v>0</v>
      </c>
      <c r="CF617" s="160"/>
      <c r="CG617" s="160"/>
      <c r="CH617" s="160"/>
      <c r="EA617" s="148">
        <f t="shared" si="39"/>
        <v>0</v>
      </c>
      <c r="EB617" s="148">
        <f t="shared" si="37"/>
        <v>0</v>
      </c>
      <c r="EC617" s="148">
        <f t="shared" si="38"/>
        <v>0</v>
      </c>
      <c r="ED617" s="167">
        <v>12</v>
      </c>
    </row>
    <row r="618" spans="2:134" x14ac:dyDescent="0.25">
      <c r="B618" s="101">
        <f>Samples!C596</f>
        <v>0</v>
      </c>
      <c r="CF618" s="160"/>
      <c r="CG618" s="160"/>
      <c r="CH618" s="160"/>
      <c r="EA618" s="148">
        <f t="shared" si="39"/>
        <v>0</v>
      </c>
      <c r="EB618" s="148">
        <f t="shared" si="37"/>
        <v>0</v>
      </c>
      <c r="EC618" s="148">
        <f t="shared" si="38"/>
        <v>0</v>
      </c>
      <c r="ED618" s="167">
        <v>13</v>
      </c>
    </row>
    <row r="619" spans="2:134" x14ac:dyDescent="0.25">
      <c r="B619" s="101">
        <f>Samples!C597</f>
        <v>0</v>
      </c>
      <c r="CF619" s="160"/>
      <c r="CG619" s="160"/>
      <c r="CH619" s="160"/>
      <c r="EA619" s="148">
        <f t="shared" si="39"/>
        <v>0</v>
      </c>
      <c r="EB619" s="148">
        <f t="shared" si="37"/>
        <v>0</v>
      </c>
      <c r="EC619" s="148">
        <f t="shared" si="38"/>
        <v>0</v>
      </c>
      <c r="ED619" s="167">
        <v>14</v>
      </c>
    </row>
    <row r="620" spans="2:134" x14ac:dyDescent="0.25">
      <c r="B620" s="101">
        <f>Samples!C598</f>
        <v>0</v>
      </c>
      <c r="CF620" s="160"/>
      <c r="CG620" s="160"/>
      <c r="CH620" s="160"/>
      <c r="EA620" s="148">
        <f t="shared" si="39"/>
        <v>0</v>
      </c>
      <c r="EB620" s="148">
        <f t="shared" si="37"/>
        <v>0</v>
      </c>
      <c r="EC620" s="148">
        <f t="shared" si="38"/>
        <v>0</v>
      </c>
      <c r="ED620" s="167">
        <v>15</v>
      </c>
    </row>
    <row r="621" spans="2:134" x14ac:dyDescent="0.25">
      <c r="B621" s="101">
        <f>Samples!C599</f>
        <v>0</v>
      </c>
      <c r="CF621" s="160"/>
      <c r="CG621" s="160"/>
      <c r="CH621" s="160"/>
      <c r="EA621" s="148">
        <f t="shared" si="39"/>
        <v>0</v>
      </c>
      <c r="EB621" s="148">
        <f t="shared" si="37"/>
        <v>0</v>
      </c>
      <c r="EC621" s="148">
        <f t="shared" si="38"/>
        <v>0</v>
      </c>
      <c r="ED621" s="167">
        <v>16</v>
      </c>
    </row>
    <row r="622" spans="2:134" x14ac:dyDescent="0.25">
      <c r="B622" s="101">
        <f>Samples!C600</f>
        <v>0</v>
      </c>
      <c r="CF622" s="160"/>
      <c r="CG622" s="160"/>
      <c r="CH622" s="160"/>
      <c r="EA622" s="148">
        <f t="shared" si="39"/>
        <v>0</v>
      </c>
      <c r="EB622" s="148">
        <f t="shared" si="37"/>
        <v>0</v>
      </c>
      <c r="EC622" s="148">
        <f t="shared" si="38"/>
        <v>0</v>
      </c>
      <c r="ED622" s="167">
        <v>17</v>
      </c>
    </row>
    <row r="623" spans="2:134" x14ac:dyDescent="0.25">
      <c r="B623" s="101">
        <f>Samples!C601</f>
        <v>0</v>
      </c>
      <c r="CF623" s="160"/>
      <c r="CG623" s="160"/>
      <c r="CH623" s="160"/>
      <c r="EA623" s="148">
        <f t="shared" si="39"/>
        <v>0</v>
      </c>
      <c r="EB623" s="148">
        <f t="shared" si="37"/>
        <v>0</v>
      </c>
      <c r="EC623" s="148">
        <f t="shared" si="38"/>
        <v>0</v>
      </c>
      <c r="ED623" s="167">
        <v>18</v>
      </c>
    </row>
    <row r="624" spans="2:134" x14ac:dyDescent="0.25">
      <c r="B624" s="101">
        <f>Samples!C602</f>
        <v>0</v>
      </c>
      <c r="CF624" s="160"/>
      <c r="CG624" s="160"/>
      <c r="CH624" s="160"/>
      <c r="EA624" s="148">
        <f t="shared" si="39"/>
        <v>0</v>
      </c>
      <c r="EB624" s="148">
        <f t="shared" si="37"/>
        <v>0</v>
      </c>
      <c r="EC624" s="148">
        <f t="shared" si="38"/>
        <v>0</v>
      </c>
      <c r="ED624" s="167">
        <v>19</v>
      </c>
    </row>
    <row r="625" spans="2:134" x14ac:dyDescent="0.25">
      <c r="B625" s="101">
        <f>Samples!C603</f>
        <v>0</v>
      </c>
      <c r="CF625" s="160"/>
      <c r="CG625" s="160"/>
      <c r="CH625" s="160"/>
      <c r="EA625" s="148">
        <f t="shared" si="39"/>
        <v>0</v>
      </c>
      <c r="EB625" s="148">
        <f t="shared" si="37"/>
        <v>0</v>
      </c>
      <c r="EC625" s="148">
        <f t="shared" si="38"/>
        <v>0</v>
      </c>
      <c r="ED625" s="167">
        <v>20</v>
      </c>
    </row>
    <row r="626" spans="2:134" x14ac:dyDescent="0.25">
      <c r="B626" s="101">
        <f>Samples!C604</f>
        <v>0</v>
      </c>
      <c r="CF626" s="160"/>
      <c r="CG626" s="160"/>
      <c r="CH626" s="160"/>
      <c r="EA626" s="148">
        <f t="shared" si="39"/>
        <v>0</v>
      </c>
      <c r="EB626" s="148">
        <f t="shared" si="37"/>
        <v>0</v>
      </c>
      <c r="EC626" s="148">
        <f t="shared" si="38"/>
        <v>0</v>
      </c>
      <c r="ED626" s="167">
        <v>21</v>
      </c>
    </row>
    <row r="627" spans="2:134" x14ac:dyDescent="0.25">
      <c r="B627" s="101">
        <f>Samples!C605</f>
        <v>0</v>
      </c>
      <c r="CF627" s="160"/>
      <c r="CG627" s="160"/>
      <c r="CH627" s="160"/>
      <c r="EA627" s="148">
        <f t="shared" si="39"/>
        <v>0</v>
      </c>
      <c r="EB627" s="148">
        <f t="shared" si="37"/>
        <v>0</v>
      </c>
      <c r="EC627" s="148">
        <f t="shared" si="38"/>
        <v>0</v>
      </c>
      <c r="ED627" s="167">
        <v>22</v>
      </c>
    </row>
    <row r="628" spans="2:134" x14ac:dyDescent="0.25">
      <c r="B628" s="101">
        <f>Samples!C606</f>
        <v>0</v>
      </c>
      <c r="CF628" s="160"/>
      <c r="CG628" s="160"/>
      <c r="CH628" s="160"/>
      <c r="EA628" s="148">
        <f t="shared" si="39"/>
        <v>0</v>
      </c>
      <c r="EB628" s="148">
        <f t="shared" si="37"/>
        <v>0</v>
      </c>
      <c r="EC628" s="148">
        <f t="shared" si="38"/>
        <v>0</v>
      </c>
      <c r="ED628" s="167">
        <v>23</v>
      </c>
    </row>
    <row r="629" spans="2:134" x14ac:dyDescent="0.25">
      <c r="B629" s="101">
        <f>Samples!C607</f>
        <v>0</v>
      </c>
      <c r="CF629" s="160"/>
      <c r="CG629" s="160"/>
      <c r="CH629" s="160"/>
      <c r="EA629" s="148">
        <f t="shared" si="39"/>
        <v>0</v>
      </c>
      <c r="EB629" s="148">
        <f t="shared" si="37"/>
        <v>0</v>
      </c>
      <c r="EC629" s="148">
        <f t="shared" si="38"/>
        <v>0</v>
      </c>
      <c r="ED629" s="167">
        <v>24</v>
      </c>
    </row>
    <row r="630" spans="2:134" x14ac:dyDescent="0.25">
      <c r="B630" s="101">
        <f>Samples!C608</f>
        <v>0</v>
      </c>
      <c r="CF630" s="160"/>
      <c r="CG630" s="160"/>
      <c r="CH630" s="160"/>
      <c r="EA630" s="148">
        <f t="shared" si="39"/>
        <v>0</v>
      </c>
      <c r="EB630" s="148">
        <f t="shared" si="37"/>
        <v>0</v>
      </c>
      <c r="EC630" s="148">
        <f t="shared" si="38"/>
        <v>0</v>
      </c>
      <c r="ED630" s="167">
        <v>25</v>
      </c>
    </row>
    <row r="631" spans="2:134" x14ac:dyDescent="0.25">
      <c r="B631" s="101">
        <f>Samples!C609</f>
        <v>0</v>
      </c>
      <c r="CF631" s="160"/>
      <c r="CG631" s="160"/>
      <c r="CH631" s="160"/>
      <c r="EA631" s="148">
        <f t="shared" si="39"/>
        <v>0</v>
      </c>
      <c r="EB631" s="148">
        <f t="shared" si="37"/>
        <v>0</v>
      </c>
      <c r="EC631" s="148">
        <f t="shared" si="38"/>
        <v>0</v>
      </c>
      <c r="ED631" s="167">
        <v>26</v>
      </c>
    </row>
    <row r="632" spans="2:134" x14ac:dyDescent="0.25">
      <c r="B632" s="101">
        <f>Samples!C610</f>
        <v>0</v>
      </c>
      <c r="CF632" s="160"/>
      <c r="CG632" s="160"/>
      <c r="CH632" s="160"/>
      <c r="EA632" s="148">
        <f t="shared" si="39"/>
        <v>0</v>
      </c>
      <c r="EB632" s="148">
        <f t="shared" si="37"/>
        <v>0</v>
      </c>
      <c r="EC632" s="148">
        <f t="shared" si="38"/>
        <v>0</v>
      </c>
      <c r="ED632" s="167">
        <v>27</v>
      </c>
    </row>
    <row r="633" spans="2:134" x14ac:dyDescent="0.25">
      <c r="B633" s="101">
        <f>Samples!C611</f>
        <v>0</v>
      </c>
      <c r="CF633" s="160"/>
      <c r="CG633" s="160"/>
      <c r="CH633" s="160"/>
      <c r="EA633" s="148">
        <f t="shared" si="39"/>
        <v>0</v>
      </c>
      <c r="EB633" s="148">
        <f t="shared" si="37"/>
        <v>0</v>
      </c>
      <c r="EC633" s="148">
        <f t="shared" si="38"/>
        <v>0</v>
      </c>
      <c r="ED633" s="167">
        <v>28</v>
      </c>
    </row>
    <row r="634" spans="2:134" x14ac:dyDescent="0.25">
      <c r="B634" s="101">
        <f>Samples!C612</f>
        <v>0</v>
      </c>
      <c r="CF634" s="160"/>
      <c r="CG634" s="160"/>
      <c r="CH634" s="160"/>
      <c r="EA634" s="148">
        <f t="shared" si="39"/>
        <v>0</v>
      </c>
      <c r="EB634" s="148">
        <f t="shared" si="37"/>
        <v>0</v>
      </c>
      <c r="EC634" s="148">
        <f t="shared" si="38"/>
        <v>0</v>
      </c>
      <c r="ED634" s="167">
        <v>29</v>
      </c>
    </row>
    <row r="635" spans="2:134" x14ac:dyDescent="0.25">
      <c r="B635" s="101">
        <f>Samples!C613</f>
        <v>0</v>
      </c>
      <c r="CF635" s="160"/>
      <c r="CG635" s="160"/>
      <c r="CH635" s="160"/>
      <c r="EA635" s="148">
        <f t="shared" si="39"/>
        <v>0</v>
      </c>
      <c r="EB635" s="148">
        <f t="shared" si="37"/>
        <v>0</v>
      </c>
      <c r="EC635" s="148">
        <f t="shared" si="38"/>
        <v>0</v>
      </c>
      <c r="ED635" s="167">
        <v>30</v>
      </c>
    </row>
    <row r="636" spans="2:134" x14ac:dyDescent="0.25">
      <c r="B636" s="101">
        <f>Samples!C614</f>
        <v>0</v>
      </c>
      <c r="CF636" s="160"/>
      <c r="CG636" s="160"/>
      <c r="CH636" s="160"/>
      <c r="EA636" s="148">
        <f t="shared" si="39"/>
        <v>0</v>
      </c>
      <c r="EB636" s="148">
        <f t="shared" si="37"/>
        <v>0</v>
      </c>
      <c r="EC636" s="148">
        <f t="shared" si="38"/>
        <v>0</v>
      </c>
      <c r="ED636" s="167">
        <v>31</v>
      </c>
    </row>
    <row r="637" spans="2:134" x14ac:dyDescent="0.25">
      <c r="B637" s="101">
        <f>Samples!C615</f>
        <v>0</v>
      </c>
      <c r="CF637" s="160"/>
      <c r="CG637" s="160"/>
      <c r="CH637" s="160"/>
      <c r="EA637" s="148">
        <f t="shared" si="39"/>
        <v>0</v>
      </c>
      <c r="EB637" s="148">
        <f t="shared" si="37"/>
        <v>0</v>
      </c>
      <c r="EC637" s="148">
        <f t="shared" si="38"/>
        <v>0</v>
      </c>
      <c r="ED637" s="167">
        <v>32</v>
      </c>
    </row>
    <row r="638" spans="2:134" x14ac:dyDescent="0.25">
      <c r="B638" s="101">
        <f>Samples!C616</f>
        <v>0</v>
      </c>
      <c r="CF638" s="160"/>
      <c r="CG638" s="160"/>
      <c r="CH638" s="160"/>
      <c r="EA638" s="148">
        <f t="shared" si="39"/>
        <v>0</v>
      </c>
      <c r="EB638" s="148">
        <f t="shared" ref="EB638:EB669" si="40">IFERROR(_xlfn.STDEV.S(EE638:ABD638)/SQRT(count),0)</f>
        <v>0</v>
      </c>
      <c r="EC638" s="148">
        <f t="shared" ref="EC638:EC669" si="41">IFERROR(SUM(EE638:ABD638)/count,0)</f>
        <v>0</v>
      </c>
      <c r="ED638" s="167">
        <v>33</v>
      </c>
    </row>
    <row r="639" spans="2:134" x14ac:dyDescent="0.25">
      <c r="B639" s="101">
        <f>Samples!C617</f>
        <v>0</v>
      </c>
      <c r="CF639" s="160"/>
      <c r="CG639" s="160"/>
      <c r="CH639" s="160"/>
      <c r="EA639" s="148">
        <f t="shared" si="39"/>
        <v>0</v>
      </c>
      <c r="EB639" s="148">
        <f t="shared" si="40"/>
        <v>0</v>
      </c>
      <c r="EC639" s="148">
        <f t="shared" si="41"/>
        <v>0</v>
      </c>
      <c r="ED639" s="167">
        <v>34</v>
      </c>
    </row>
    <row r="640" spans="2:134" x14ac:dyDescent="0.25">
      <c r="B640" s="101">
        <f>Samples!C618</f>
        <v>0</v>
      </c>
      <c r="CF640" s="160"/>
      <c r="CG640" s="160"/>
      <c r="CH640" s="160"/>
      <c r="EA640" s="148">
        <f t="shared" si="39"/>
        <v>0</v>
      </c>
      <c r="EB640" s="148">
        <f t="shared" si="40"/>
        <v>0</v>
      </c>
      <c r="EC640" s="148">
        <f t="shared" si="41"/>
        <v>0</v>
      </c>
      <c r="ED640" s="167">
        <v>35</v>
      </c>
    </row>
    <row r="641" spans="2:134" x14ac:dyDescent="0.25">
      <c r="B641" s="101">
        <f>Samples!C619</f>
        <v>0</v>
      </c>
      <c r="CF641" s="160"/>
      <c r="CG641" s="160"/>
      <c r="CH641" s="160"/>
      <c r="EA641" s="148">
        <f t="shared" si="39"/>
        <v>0</v>
      </c>
      <c r="EB641" s="148">
        <f t="shared" si="40"/>
        <v>0</v>
      </c>
      <c r="EC641" s="148">
        <f t="shared" si="41"/>
        <v>0</v>
      </c>
      <c r="ED641" s="167">
        <v>36</v>
      </c>
    </row>
    <row r="642" spans="2:134" x14ac:dyDescent="0.25">
      <c r="B642" s="101">
        <f>Samples!C620</f>
        <v>0</v>
      </c>
      <c r="CF642" s="160"/>
      <c r="CG642" s="160"/>
      <c r="CH642" s="160"/>
      <c r="EA642" s="148">
        <f t="shared" si="39"/>
        <v>0</v>
      </c>
      <c r="EB642" s="148">
        <f t="shared" si="40"/>
        <v>0</v>
      </c>
      <c r="EC642" s="148">
        <f t="shared" si="41"/>
        <v>0</v>
      </c>
      <c r="ED642" s="167">
        <v>37</v>
      </c>
    </row>
    <row r="643" spans="2:134" x14ac:dyDescent="0.25">
      <c r="B643" s="101">
        <f>Samples!C621</f>
        <v>0</v>
      </c>
      <c r="CF643" s="160"/>
      <c r="CG643" s="160"/>
      <c r="CH643" s="160"/>
      <c r="EA643" s="148">
        <f t="shared" si="39"/>
        <v>0</v>
      </c>
      <c r="EB643" s="148">
        <f t="shared" si="40"/>
        <v>0</v>
      </c>
      <c r="EC643" s="148">
        <f t="shared" si="41"/>
        <v>0</v>
      </c>
      <c r="ED643" s="167">
        <v>38</v>
      </c>
    </row>
    <row r="644" spans="2:134" x14ac:dyDescent="0.25">
      <c r="B644" s="101">
        <f>Samples!C622</f>
        <v>0</v>
      </c>
      <c r="CF644" s="160"/>
      <c r="CG644" s="160"/>
      <c r="CH644" s="160"/>
      <c r="EA644" s="148">
        <f t="shared" si="39"/>
        <v>0</v>
      </c>
      <c r="EB644" s="148">
        <f t="shared" si="40"/>
        <v>0</v>
      </c>
      <c r="EC644" s="148">
        <f t="shared" si="41"/>
        <v>0</v>
      </c>
      <c r="ED644" s="167">
        <v>39</v>
      </c>
    </row>
    <row r="645" spans="2:134" x14ac:dyDescent="0.25">
      <c r="B645" s="101">
        <f>Samples!C623</f>
        <v>0</v>
      </c>
      <c r="EA645" s="148">
        <f t="shared" si="39"/>
        <v>0</v>
      </c>
      <c r="EB645" s="148">
        <f t="shared" si="40"/>
        <v>0</v>
      </c>
      <c r="EC645" s="148">
        <f t="shared" si="41"/>
        <v>0</v>
      </c>
      <c r="ED645" s="167">
        <v>40</v>
      </c>
    </row>
    <row r="646" spans="2:134" x14ac:dyDescent="0.25">
      <c r="B646" s="101">
        <f>Samples!C624</f>
        <v>0</v>
      </c>
      <c r="EA646" s="148">
        <f t="shared" si="39"/>
        <v>0</v>
      </c>
      <c r="EB646" s="148">
        <f t="shared" si="40"/>
        <v>0</v>
      </c>
      <c r="EC646" s="148">
        <f t="shared" si="41"/>
        <v>0</v>
      </c>
      <c r="ED646" s="167">
        <v>41</v>
      </c>
    </row>
    <row r="647" spans="2:134" x14ac:dyDescent="0.25">
      <c r="B647" s="101">
        <f>Samples!C625</f>
        <v>0</v>
      </c>
      <c r="EA647" s="148">
        <f t="shared" si="39"/>
        <v>0</v>
      </c>
      <c r="EB647" s="148">
        <f t="shared" si="40"/>
        <v>0</v>
      </c>
      <c r="EC647" s="148">
        <f t="shared" si="41"/>
        <v>0</v>
      </c>
      <c r="ED647" s="167">
        <v>42</v>
      </c>
    </row>
    <row r="648" spans="2:134" x14ac:dyDescent="0.25">
      <c r="B648" s="101">
        <f>Samples!C626</f>
        <v>0</v>
      </c>
      <c r="EA648" s="148">
        <f t="shared" si="39"/>
        <v>0</v>
      </c>
      <c r="EB648" s="148">
        <f t="shared" si="40"/>
        <v>0</v>
      </c>
      <c r="EC648" s="148">
        <f t="shared" si="41"/>
        <v>0</v>
      </c>
      <c r="ED648" s="167">
        <v>43</v>
      </c>
    </row>
    <row r="649" spans="2:134" x14ac:dyDescent="0.25">
      <c r="B649" s="101">
        <f>Samples!C627</f>
        <v>0</v>
      </c>
      <c r="EA649" s="148">
        <f t="shared" si="39"/>
        <v>0</v>
      </c>
      <c r="EB649" s="148">
        <f t="shared" si="40"/>
        <v>0</v>
      </c>
      <c r="EC649" s="148">
        <f t="shared" si="41"/>
        <v>0</v>
      </c>
      <c r="ED649" s="167">
        <v>44</v>
      </c>
    </row>
    <row r="650" spans="2:134" x14ac:dyDescent="0.25">
      <c r="B650" s="101">
        <f>Samples!C628</f>
        <v>0</v>
      </c>
      <c r="EA650" s="148">
        <f t="shared" si="39"/>
        <v>0</v>
      </c>
      <c r="EB650" s="148">
        <f t="shared" si="40"/>
        <v>0</v>
      </c>
      <c r="EC650" s="148">
        <f t="shared" si="41"/>
        <v>0</v>
      </c>
      <c r="ED650" s="167">
        <v>45</v>
      </c>
    </row>
    <row r="651" spans="2:134" x14ac:dyDescent="0.25">
      <c r="B651" s="101">
        <f>Samples!C629</f>
        <v>0</v>
      </c>
      <c r="CF651" s="160"/>
      <c r="EA651" s="148">
        <f t="shared" si="39"/>
        <v>0</v>
      </c>
      <c r="EB651" s="148">
        <f t="shared" si="40"/>
        <v>0</v>
      </c>
      <c r="EC651" s="148">
        <f t="shared" si="41"/>
        <v>0</v>
      </c>
      <c r="ED651" s="167">
        <v>46</v>
      </c>
    </row>
    <row r="652" spans="2:134" x14ac:dyDescent="0.25">
      <c r="B652" s="101">
        <f>Samples!C630</f>
        <v>0</v>
      </c>
      <c r="CF652" s="160"/>
      <c r="EA652" s="148">
        <f t="shared" si="39"/>
        <v>0</v>
      </c>
      <c r="EB652" s="148">
        <f t="shared" si="40"/>
        <v>0</v>
      </c>
      <c r="EC652" s="148">
        <f t="shared" si="41"/>
        <v>0</v>
      </c>
      <c r="ED652" s="167">
        <v>47</v>
      </c>
    </row>
    <row r="653" spans="2:134" x14ac:dyDescent="0.25">
      <c r="B653" s="101">
        <f>Samples!C631</f>
        <v>0</v>
      </c>
      <c r="CF653" s="160"/>
      <c r="EA653" s="148">
        <f t="shared" si="39"/>
        <v>0</v>
      </c>
      <c r="EB653" s="148">
        <f t="shared" si="40"/>
        <v>0</v>
      </c>
      <c r="EC653" s="148">
        <f t="shared" si="41"/>
        <v>0</v>
      </c>
      <c r="ED653" s="167">
        <v>48</v>
      </c>
    </row>
    <row r="654" spans="2:134" x14ac:dyDescent="0.25">
      <c r="B654" s="101">
        <f>Samples!C632</f>
        <v>0</v>
      </c>
      <c r="CF654" s="160"/>
      <c r="EA654" s="148">
        <f t="shared" si="39"/>
        <v>0</v>
      </c>
      <c r="EB654" s="148">
        <f t="shared" si="40"/>
        <v>0</v>
      </c>
      <c r="EC654" s="148">
        <f t="shared" si="41"/>
        <v>0</v>
      </c>
      <c r="ED654" s="167">
        <v>49</v>
      </c>
    </row>
    <row r="655" spans="2:134" x14ac:dyDescent="0.25">
      <c r="B655" s="101">
        <f>Samples!C633</f>
        <v>0</v>
      </c>
      <c r="CF655" s="160"/>
      <c r="EA655" s="148">
        <f t="shared" si="39"/>
        <v>0</v>
      </c>
      <c r="EB655" s="148">
        <f t="shared" si="40"/>
        <v>0</v>
      </c>
      <c r="EC655" s="148">
        <f t="shared" si="41"/>
        <v>0</v>
      </c>
      <c r="ED655" s="167">
        <v>50</v>
      </c>
    </row>
    <row r="656" spans="2:134" x14ac:dyDescent="0.25">
      <c r="B656" s="101">
        <f>Samples!C634</f>
        <v>0</v>
      </c>
      <c r="EA656" s="148">
        <f t="shared" si="39"/>
        <v>0</v>
      </c>
      <c r="EB656" s="148">
        <f t="shared" si="40"/>
        <v>0</v>
      </c>
      <c r="EC656" s="148">
        <f t="shared" si="41"/>
        <v>0</v>
      </c>
      <c r="ED656" s="167">
        <v>51</v>
      </c>
    </row>
    <row r="657" spans="2:134" x14ac:dyDescent="0.25">
      <c r="B657" s="101">
        <f>Samples!C635</f>
        <v>0</v>
      </c>
      <c r="CF657" s="160"/>
      <c r="EA657" s="148">
        <f t="shared" si="39"/>
        <v>0</v>
      </c>
      <c r="EB657" s="148">
        <f t="shared" si="40"/>
        <v>0</v>
      </c>
      <c r="EC657" s="148">
        <f t="shared" si="41"/>
        <v>0</v>
      </c>
      <c r="ED657" s="167">
        <v>52</v>
      </c>
    </row>
    <row r="658" spans="2:134" x14ac:dyDescent="0.25">
      <c r="B658" s="101">
        <f>Samples!C636</f>
        <v>0</v>
      </c>
      <c r="CF658" s="160"/>
      <c r="EA658" s="148">
        <f t="shared" si="39"/>
        <v>0</v>
      </c>
      <c r="EB658" s="148">
        <f t="shared" si="40"/>
        <v>0</v>
      </c>
      <c r="EC658" s="148">
        <f t="shared" si="41"/>
        <v>0</v>
      </c>
      <c r="ED658" s="167">
        <v>53</v>
      </c>
    </row>
    <row r="659" spans="2:134" x14ac:dyDescent="0.25">
      <c r="B659" s="101">
        <f>Samples!C637</f>
        <v>0</v>
      </c>
      <c r="CF659" s="160"/>
      <c r="EA659" s="148">
        <f t="shared" si="39"/>
        <v>0</v>
      </c>
      <c r="EB659" s="148">
        <f t="shared" si="40"/>
        <v>0</v>
      </c>
      <c r="EC659" s="148">
        <f t="shared" si="41"/>
        <v>0</v>
      </c>
      <c r="ED659" s="167">
        <v>54</v>
      </c>
    </row>
    <row r="660" spans="2:134" x14ac:dyDescent="0.25">
      <c r="B660" s="101">
        <f>Samples!C638</f>
        <v>0</v>
      </c>
      <c r="CF660" s="160"/>
      <c r="EA660" s="148">
        <f t="shared" si="39"/>
        <v>0</v>
      </c>
      <c r="EB660" s="148">
        <f t="shared" si="40"/>
        <v>0</v>
      </c>
      <c r="EC660" s="148">
        <f t="shared" si="41"/>
        <v>0</v>
      </c>
      <c r="ED660" s="167">
        <v>55</v>
      </c>
    </row>
    <row r="661" spans="2:134" x14ac:dyDescent="0.25">
      <c r="B661" s="101">
        <f>Samples!C639</f>
        <v>0</v>
      </c>
      <c r="CF661" s="160"/>
      <c r="EA661" s="148">
        <f t="shared" si="39"/>
        <v>0</v>
      </c>
      <c r="EB661" s="148">
        <f t="shared" si="40"/>
        <v>0</v>
      </c>
      <c r="EC661" s="148">
        <f t="shared" si="41"/>
        <v>0</v>
      </c>
      <c r="ED661" s="167">
        <v>56</v>
      </c>
    </row>
    <row r="662" spans="2:134" x14ac:dyDescent="0.25">
      <c r="B662" s="101">
        <f>Samples!C640</f>
        <v>0</v>
      </c>
      <c r="CF662" s="160"/>
      <c r="EA662" s="148">
        <f t="shared" si="39"/>
        <v>0</v>
      </c>
      <c r="EB662" s="148">
        <f t="shared" si="40"/>
        <v>0</v>
      </c>
      <c r="EC662" s="148">
        <f t="shared" si="41"/>
        <v>0</v>
      </c>
      <c r="ED662" s="167">
        <v>57</v>
      </c>
    </row>
    <row r="663" spans="2:134" x14ac:dyDescent="0.25">
      <c r="B663" s="101">
        <f>Samples!C641</f>
        <v>0</v>
      </c>
      <c r="CF663" s="160"/>
      <c r="EA663" s="148">
        <f t="shared" si="39"/>
        <v>0</v>
      </c>
      <c r="EB663" s="148">
        <f t="shared" si="40"/>
        <v>0</v>
      </c>
      <c r="EC663" s="148">
        <f t="shared" si="41"/>
        <v>0</v>
      </c>
      <c r="ED663" s="167">
        <v>58</v>
      </c>
    </row>
    <row r="664" spans="2:134" x14ac:dyDescent="0.25">
      <c r="B664" s="101">
        <f>Samples!C642</f>
        <v>0</v>
      </c>
      <c r="CF664" s="160"/>
      <c r="EA664" s="148">
        <f t="shared" si="39"/>
        <v>0</v>
      </c>
      <c r="EB664" s="148">
        <f t="shared" si="40"/>
        <v>0</v>
      </c>
      <c r="EC664" s="148">
        <f t="shared" si="41"/>
        <v>0</v>
      </c>
      <c r="ED664" s="167">
        <v>59</v>
      </c>
    </row>
    <row r="665" spans="2:134" x14ac:dyDescent="0.25">
      <c r="B665" s="101">
        <f>Samples!C643</f>
        <v>0</v>
      </c>
      <c r="CF665" s="160"/>
      <c r="EA665" s="148">
        <f t="shared" si="39"/>
        <v>0</v>
      </c>
      <c r="EB665" s="148">
        <f t="shared" si="40"/>
        <v>0</v>
      </c>
      <c r="EC665" s="148">
        <f t="shared" si="41"/>
        <v>0</v>
      </c>
      <c r="ED665" s="167">
        <v>60</v>
      </c>
    </row>
    <row r="666" spans="2:134" x14ac:dyDescent="0.25">
      <c r="B666" s="101">
        <f>Samples!C644</f>
        <v>0</v>
      </c>
      <c r="CF666" s="160"/>
      <c r="EA666" s="148">
        <f t="shared" si="39"/>
        <v>0</v>
      </c>
      <c r="EB666" s="148">
        <f t="shared" si="40"/>
        <v>0</v>
      </c>
      <c r="EC666" s="148">
        <f t="shared" si="41"/>
        <v>0</v>
      </c>
      <c r="ED666" s="167">
        <v>61</v>
      </c>
    </row>
    <row r="667" spans="2:134" x14ac:dyDescent="0.25">
      <c r="B667" s="101">
        <f>Samples!C645</f>
        <v>0</v>
      </c>
      <c r="CF667" s="160"/>
      <c r="EA667" s="148">
        <f t="shared" si="39"/>
        <v>0</v>
      </c>
      <c r="EB667" s="148">
        <f t="shared" si="40"/>
        <v>0</v>
      </c>
      <c r="EC667" s="148">
        <f t="shared" si="41"/>
        <v>0</v>
      </c>
      <c r="ED667" s="167">
        <v>62</v>
      </c>
    </row>
    <row r="668" spans="2:134" x14ac:dyDescent="0.25">
      <c r="B668" s="101">
        <f>Samples!C646</f>
        <v>0</v>
      </c>
      <c r="CF668" s="160"/>
      <c r="EA668" s="148">
        <f t="shared" si="39"/>
        <v>0</v>
      </c>
      <c r="EB668" s="148">
        <f t="shared" si="40"/>
        <v>0</v>
      </c>
      <c r="EC668" s="148">
        <f t="shared" si="41"/>
        <v>0</v>
      </c>
      <c r="ED668" s="167">
        <v>63</v>
      </c>
    </row>
    <row r="669" spans="2:134" x14ac:dyDescent="0.25">
      <c r="B669" s="101">
        <f>Samples!C647</f>
        <v>0</v>
      </c>
      <c r="CF669" s="160"/>
      <c r="EA669" s="148">
        <f t="shared" si="39"/>
        <v>0</v>
      </c>
      <c r="EB669" s="148">
        <f t="shared" si="40"/>
        <v>0</v>
      </c>
      <c r="EC669" s="148">
        <f t="shared" si="41"/>
        <v>0</v>
      </c>
      <c r="ED669" s="167">
        <v>64</v>
      </c>
    </row>
    <row r="670" spans="2:134" x14ac:dyDescent="0.25">
      <c r="B670" s="101">
        <f>Samples!C648</f>
        <v>0</v>
      </c>
      <c r="CF670" s="160"/>
      <c r="EA670" s="148">
        <f t="shared" si="39"/>
        <v>0</v>
      </c>
      <c r="EB670" s="148">
        <f t="shared" ref="EB670:EB705" si="42">IFERROR(_xlfn.STDEV.S(EE670:ABD670)/SQRT(count),0)</f>
        <v>0</v>
      </c>
      <c r="EC670" s="148">
        <f t="shared" ref="EC670:EC705" si="43">IFERROR(SUM(EE670:ABD670)/count,0)</f>
        <v>0</v>
      </c>
      <c r="ED670" s="167">
        <v>65</v>
      </c>
    </row>
    <row r="671" spans="2:134" x14ac:dyDescent="0.25">
      <c r="B671" s="101">
        <f>Samples!C649</f>
        <v>0</v>
      </c>
      <c r="CF671" s="160"/>
      <c r="EA671" s="148">
        <f t="shared" si="39"/>
        <v>0</v>
      </c>
      <c r="EB671" s="148">
        <f t="shared" si="42"/>
        <v>0</v>
      </c>
      <c r="EC671" s="148">
        <f t="shared" si="43"/>
        <v>0</v>
      </c>
      <c r="ED671" s="167">
        <v>66</v>
      </c>
    </row>
    <row r="672" spans="2:134" x14ac:dyDescent="0.25">
      <c r="B672" s="101">
        <f>Samples!C650</f>
        <v>0</v>
      </c>
      <c r="CF672" s="160"/>
      <c r="EA672" s="148">
        <f t="shared" si="39"/>
        <v>0</v>
      </c>
      <c r="EB672" s="148">
        <f t="shared" si="42"/>
        <v>0</v>
      </c>
      <c r="EC672" s="148">
        <f t="shared" si="43"/>
        <v>0</v>
      </c>
      <c r="ED672" s="167">
        <v>67</v>
      </c>
    </row>
    <row r="673" spans="2:134" x14ac:dyDescent="0.25">
      <c r="B673" s="101">
        <f>Samples!C651</f>
        <v>0</v>
      </c>
      <c r="CF673" s="160"/>
      <c r="EA673" s="148">
        <f t="shared" ref="EA673:EA705" si="44">IF(EA672&lt;1,EC673+EA672,"")</f>
        <v>0</v>
      </c>
      <c r="EB673" s="148">
        <f t="shared" si="42"/>
        <v>0</v>
      </c>
      <c r="EC673" s="148">
        <f t="shared" si="43"/>
        <v>0</v>
      </c>
      <c r="ED673" s="167">
        <v>68</v>
      </c>
    </row>
    <row r="674" spans="2:134" x14ac:dyDescent="0.25">
      <c r="B674" s="101">
        <f>Samples!C652</f>
        <v>0</v>
      </c>
      <c r="CF674" s="160"/>
      <c r="EA674" s="148">
        <f t="shared" si="44"/>
        <v>0</v>
      </c>
      <c r="EB674" s="148">
        <f t="shared" si="42"/>
        <v>0</v>
      </c>
      <c r="EC674" s="148">
        <f t="shared" si="43"/>
        <v>0</v>
      </c>
      <c r="ED674" s="167">
        <v>69</v>
      </c>
    </row>
    <row r="675" spans="2:134" x14ac:dyDescent="0.25">
      <c r="B675" s="101">
        <f>Samples!C653</f>
        <v>0</v>
      </c>
      <c r="CF675" s="160"/>
      <c r="EA675" s="148">
        <f t="shared" si="44"/>
        <v>0</v>
      </c>
      <c r="EB675" s="148">
        <f t="shared" si="42"/>
        <v>0</v>
      </c>
      <c r="EC675" s="148">
        <f t="shared" si="43"/>
        <v>0</v>
      </c>
      <c r="ED675" s="167">
        <v>70</v>
      </c>
    </row>
    <row r="676" spans="2:134" x14ac:dyDescent="0.25">
      <c r="B676" s="101">
        <f>Samples!C654</f>
        <v>0</v>
      </c>
      <c r="CF676" s="160"/>
      <c r="EA676" s="148">
        <f t="shared" si="44"/>
        <v>0</v>
      </c>
      <c r="EB676" s="148">
        <f t="shared" si="42"/>
        <v>0</v>
      </c>
      <c r="EC676" s="148">
        <f t="shared" si="43"/>
        <v>0</v>
      </c>
      <c r="ED676" s="167">
        <v>71</v>
      </c>
    </row>
    <row r="677" spans="2:134" x14ac:dyDescent="0.25">
      <c r="B677" s="101">
        <f>Samples!C655</f>
        <v>0</v>
      </c>
      <c r="CF677" s="160"/>
      <c r="EA677" s="148">
        <f t="shared" si="44"/>
        <v>0</v>
      </c>
      <c r="EB677" s="148">
        <f t="shared" si="42"/>
        <v>0</v>
      </c>
      <c r="EC677" s="148">
        <f t="shared" si="43"/>
        <v>0</v>
      </c>
      <c r="ED677" s="167">
        <v>72</v>
      </c>
    </row>
    <row r="678" spans="2:134" x14ac:dyDescent="0.25">
      <c r="B678" s="101">
        <f>Samples!C656</f>
        <v>0</v>
      </c>
      <c r="CF678" s="160"/>
      <c r="EA678" s="148">
        <f t="shared" si="44"/>
        <v>0</v>
      </c>
      <c r="EB678" s="148">
        <f t="shared" si="42"/>
        <v>0</v>
      </c>
      <c r="EC678" s="148">
        <f t="shared" si="43"/>
        <v>0</v>
      </c>
      <c r="ED678" s="167">
        <v>73</v>
      </c>
    </row>
    <row r="679" spans="2:134" x14ac:dyDescent="0.25">
      <c r="B679" s="101">
        <f>Samples!C657</f>
        <v>0</v>
      </c>
      <c r="CF679" s="160"/>
      <c r="EA679" s="148">
        <f t="shared" si="44"/>
        <v>0</v>
      </c>
      <c r="EB679" s="148">
        <f t="shared" si="42"/>
        <v>0</v>
      </c>
      <c r="EC679" s="148">
        <f t="shared" si="43"/>
        <v>0</v>
      </c>
      <c r="ED679" s="167">
        <v>74</v>
      </c>
    </row>
    <row r="680" spans="2:134" x14ac:dyDescent="0.25">
      <c r="B680" s="101">
        <f>Samples!C658</f>
        <v>0</v>
      </c>
      <c r="CF680" s="160"/>
      <c r="EA680" s="148">
        <f t="shared" si="44"/>
        <v>0</v>
      </c>
      <c r="EB680" s="148">
        <f t="shared" si="42"/>
        <v>0</v>
      </c>
      <c r="EC680" s="148">
        <f t="shared" si="43"/>
        <v>0</v>
      </c>
      <c r="ED680" s="167">
        <v>75</v>
      </c>
    </row>
    <row r="681" spans="2:134" x14ac:dyDescent="0.25">
      <c r="B681" s="101">
        <f>Samples!C659</f>
        <v>0</v>
      </c>
      <c r="CF681" s="160"/>
      <c r="EA681" s="148">
        <f t="shared" si="44"/>
        <v>0</v>
      </c>
      <c r="EB681" s="148">
        <f t="shared" si="42"/>
        <v>0</v>
      </c>
      <c r="EC681" s="148">
        <f t="shared" si="43"/>
        <v>0</v>
      </c>
      <c r="ED681" s="167">
        <v>76</v>
      </c>
    </row>
    <row r="682" spans="2:134" x14ac:dyDescent="0.25">
      <c r="B682" s="101">
        <f>Samples!C660</f>
        <v>0</v>
      </c>
      <c r="CF682" s="160"/>
      <c r="EA682" s="148">
        <f t="shared" si="44"/>
        <v>0</v>
      </c>
      <c r="EB682" s="148">
        <f t="shared" si="42"/>
        <v>0</v>
      </c>
      <c r="EC682" s="148">
        <f t="shared" si="43"/>
        <v>0</v>
      </c>
      <c r="ED682" s="167">
        <v>77</v>
      </c>
    </row>
    <row r="683" spans="2:134" x14ac:dyDescent="0.25">
      <c r="B683" s="101">
        <f>Samples!C661</f>
        <v>0</v>
      </c>
      <c r="CF683" s="160"/>
      <c r="EA683" s="148">
        <f t="shared" si="44"/>
        <v>0</v>
      </c>
      <c r="EB683" s="148">
        <f t="shared" si="42"/>
        <v>0</v>
      </c>
      <c r="EC683" s="148">
        <f t="shared" si="43"/>
        <v>0</v>
      </c>
      <c r="ED683" s="167">
        <v>78</v>
      </c>
    </row>
    <row r="684" spans="2:134" x14ac:dyDescent="0.25">
      <c r="B684" s="101">
        <f>Samples!C662</f>
        <v>0</v>
      </c>
      <c r="CF684" s="160"/>
      <c r="EA684" s="148">
        <f t="shared" si="44"/>
        <v>0</v>
      </c>
      <c r="EB684" s="148">
        <f t="shared" si="42"/>
        <v>0</v>
      </c>
      <c r="EC684" s="148">
        <f t="shared" si="43"/>
        <v>0</v>
      </c>
      <c r="ED684" s="167">
        <v>79</v>
      </c>
    </row>
    <row r="685" spans="2:134" x14ac:dyDescent="0.25">
      <c r="B685" s="101">
        <f>Samples!C663</f>
        <v>0</v>
      </c>
      <c r="CF685" s="160"/>
      <c r="EA685" s="148">
        <f t="shared" si="44"/>
        <v>0</v>
      </c>
      <c r="EB685" s="148">
        <f t="shared" si="42"/>
        <v>0</v>
      </c>
      <c r="EC685" s="148">
        <f t="shared" si="43"/>
        <v>0</v>
      </c>
      <c r="ED685" s="167">
        <v>80</v>
      </c>
    </row>
    <row r="686" spans="2:134" x14ac:dyDescent="0.25">
      <c r="B686" s="101">
        <f>Samples!C664</f>
        <v>0</v>
      </c>
      <c r="CF686" s="160"/>
      <c r="EA686" s="148">
        <f t="shared" si="44"/>
        <v>0</v>
      </c>
      <c r="EB686" s="148">
        <f t="shared" si="42"/>
        <v>0</v>
      </c>
      <c r="EC686" s="148">
        <f t="shared" si="43"/>
        <v>0</v>
      </c>
      <c r="ED686" s="167">
        <v>81</v>
      </c>
    </row>
    <row r="687" spans="2:134" x14ac:dyDescent="0.25">
      <c r="B687" s="101">
        <f>Samples!C665</f>
        <v>0</v>
      </c>
      <c r="CF687" s="160"/>
      <c r="EA687" s="148">
        <f t="shared" si="44"/>
        <v>0</v>
      </c>
      <c r="EB687" s="148">
        <f t="shared" si="42"/>
        <v>0</v>
      </c>
      <c r="EC687" s="148">
        <f t="shared" si="43"/>
        <v>0</v>
      </c>
      <c r="ED687" s="167">
        <v>82</v>
      </c>
    </row>
    <row r="688" spans="2:134" x14ac:dyDescent="0.25">
      <c r="B688" s="101">
        <f>Samples!C666</f>
        <v>0</v>
      </c>
      <c r="CF688" s="160"/>
      <c r="EA688" s="148">
        <f t="shared" si="44"/>
        <v>0</v>
      </c>
      <c r="EB688" s="148">
        <f t="shared" si="42"/>
        <v>0</v>
      </c>
      <c r="EC688" s="148">
        <f t="shared" si="43"/>
        <v>0</v>
      </c>
      <c r="ED688" s="167">
        <v>83</v>
      </c>
    </row>
    <row r="689" spans="2:134" x14ac:dyDescent="0.25">
      <c r="B689" s="101">
        <f>Samples!C667</f>
        <v>0</v>
      </c>
      <c r="CF689" s="160"/>
      <c r="EA689" s="148">
        <f t="shared" si="44"/>
        <v>0</v>
      </c>
      <c r="EB689" s="148">
        <f t="shared" si="42"/>
        <v>0</v>
      </c>
      <c r="EC689" s="148">
        <f t="shared" si="43"/>
        <v>0</v>
      </c>
      <c r="ED689" s="167">
        <v>84</v>
      </c>
    </row>
    <row r="690" spans="2:134" x14ac:dyDescent="0.25">
      <c r="B690" s="101">
        <f>Samples!C668</f>
        <v>0</v>
      </c>
      <c r="CF690" s="160"/>
      <c r="EA690" s="148">
        <f t="shared" si="44"/>
        <v>0</v>
      </c>
      <c r="EB690" s="148">
        <f t="shared" si="42"/>
        <v>0</v>
      </c>
      <c r="EC690" s="148">
        <f t="shared" si="43"/>
        <v>0</v>
      </c>
      <c r="ED690" s="167">
        <v>85</v>
      </c>
    </row>
    <row r="691" spans="2:134" x14ac:dyDescent="0.25">
      <c r="B691" s="101">
        <f>Samples!C669</f>
        <v>0</v>
      </c>
      <c r="CF691" s="160"/>
      <c r="EA691" s="148">
        <f t="shared" si="44"/>
        <v>0</v>
      </c>
      <c r="EB691" s="148">
        <f t="shared" si="42"/>
        <v>0</v>
      </c>
      <c r="EC691" s="148">
        <f t="shared" si="43"/>
        <v>0</v>
      </c>
      <c r="ED691" s="167">
        <v>86</v>
      </c>
    </row>
    <row r="692" spans="2:134" x14ac:dyDescent="0.25">
      <c r="B692" s="101">
        <f>Samples!C670</f>
        <v>0</v>
      </c>
      <c r="CF692" s="160"/>
      <c r="EA692" s="148">
        <f t="shared" si="44"/>
        <v>0</v>
      </c>
      <c r="EB692" s="148">
        <f t="shared" si="42"/>
        <v>0</v>
      </c>
      <c r="EC692" s="148">
        <f t="shared" si="43"/>
        <v>0</v>
      </c>
      <c r="ED692" s="167">
        <v>87</v>
      </c>
    </row>
    <row r="693" spans="2:134" x14ac:dyDescent="0.25">
      <c r="B693" s="101">
        <f>Samples!C671</f>
        <v>0</v>
      </c>
      <c r="CF693" s="160"/>
      <c r="EA693" s="148">
        <f t="shared" si="44"/>
        <v>0</v>
      </c>
      <c r="EB693" s="148">
        <f t="shared" si="42"/>
        <v>0</v>
      </c>
      <c r="EC693" s="148">
        <f t="shared" si="43"/>
        <v>0</v>
      </c>
      <c r="ED693" s="167">
        <v>88</v>
      </c>
    </row>
    <row r="694" spans="2:134" x14ac:dyDescent="0.25">
      <c r="B694" s="101">
        <f>Samples!C672</f>
        <v>0</v>
      </c>
      <c r="CF694" s="160"/>
      <c r="EA694" s="148">
        <f t="shared" si="44"/>
        <v>0</v>
      </c>
      <c r="EB694" s="148">
        <f t="shared" si="42"/>
        <v>0</v>
      </c>
      <c r="EC694" s="148">
        <f t="shared" si="43"/>
        <v>0</v>
      </c>
      <c r="ED694" s="167">
        <v>89</v>
      </c>
    </row>
    <row r="695" spans="2:134" x14ac:dyDescent="0.25">
      <c r="B695" s="101">
        <f>Samples!C673</f>
        <v>0</v>
      </c>
      <c r="CF695" s="160"/>
      <c r="EA695" s="148">
        <f t="shared" si="44"/>
        <v>0</v>
      </c>
      <c r="EB695" s="148">
        <f t="shared" si="42"/>
        <v>0</v>
      </c>
      <c r="EC695" s="148">
        <f t="shared" si="43"/>
        <v>0</v>
      </c>
      <c r="ED695" s="167">
        <v>90</v>
      </c>
    </row>
    <row r="696" spans="2:134" x14ac:dyDescent="0.25">
      <c r="B696" s="101">
        <f>Samples!C674</f>
        <v>0</v>
      </c>
      <c r="CF696" s="160"/>
      <c r="EA696" s="148">
        <f t="shared" si="44"/>
        <v>0</v>
      </c>
      <c r="EB696" s="148">
        <f t="shared" si="42"/>
        <v>0</v>
      </c>
      <c r="EC696" s="148">
        <f t="shared" si="43"/>
        <v>0</v>
      </c>
      <c r="ED696" s="167">
        <v>91</v>
      </c>
    </row>
    <row r="697" spans="2:134" x14ac:dyDescent="0.25">
      <c r="B697" s="101">
        <f>Samples!C675</f>
        <v>0</v>
      </c>
      <c r="CF697" s="160"/>
      <c r="EA697" s="148">
        <f t="shared" si="44"/>
        <v>0</v>
      </c>
      <c r="EB697" s="148">
        <f t="shared" si="42"/>
        <v>0</v>
      </c>
      <c r="EC697" s="148">
        <f t="shared" si="43"/>
        <v>0</v>
      </c>
      <c r="ED697" s="167">
        <v>92</v>
      </c>
    </row>
    <row r="698" spans="2:134" x14ac:dyDescent="0.25">
      <c r="B698" s="101">
        <f>Samples!C676</f>
        <v>0</v>
      </c>
      <c r="CF698" s="160"/>
      <c r="EA698" s="148">
        <f t="shared" si="44"/>
        <v>0</v>
      </c>
      <c r="EB698" s="148">
        <f t="shared" si="42"/>
        <v>0</v>
      </c>
      <c r="EC698" s="148">
        <f t="shared" si="43"/>
        <v>0</v>
      </c>
      <c r="ED698" s="167">
        <v>93</v>
      </c>
    </row>
    <row r="699" spans="2:134" x14ac:dyDescent="0.25">
      <c r="B699" s="101">
        <f>Samples!C677</f>
        <v>0</v>
      </c>
      <c r="CF699" s="160"/>
      <c r="EA699" s="148">
        <f t="shared" si="44"/>
        <v>0</v>
      </c>
      <c r="EB699" s="148">
        <f t="shared" si="42"/>
        <v>0</v>
      </c>
      <c r="EC699" s="148">
        <f t="shared" si="43"/>
        <v>0</v>
      </c>
      <c r="ED699" s="167">
        <v>94</v>
      </c>
    </row>
    <row r="700" spans="2:134" x14ac:dyDescent="0.25">
      <c r="B700" s="101">
        <f>Samples!C678</f>
        <v>0</v>
      </c>
      <c r="CF700" s="160"/>
      <c r="EA700" s="148">
        <f t="shared" si="44"/>
        <v>0</v>
      </c>
      <c r="EB700" s="148">
        <f t="shared" si="42"/>
        <v>0</v>
      </c>
      <c r="EC700" s="148">
        <f t="shared" si="43"/>
        <v>0</v>
      </c>
      <c r="ED700" s="167">
        <v>95</v>
      </c>
    </row>
    <row r="701" spans="2:134" x14ac:dyDescent="0.25">
      <c r="B701" s="101">
        <f>Samples!C679</f>
        <v>0</v>
      </c>
      <c r="CF701" s="160"/>
      <c r="EA701" s="148">
        <f t="shared" si="44"/>
        <v>0</v>
      </c>
      <c r="EB701" s="148">
        <f t="shared" si="42"/>
        <v>0</v>
      </c>
      <c r="EC701" s="148">
        <f t="shared" si="43"/>
        <v>0</v>
      </c>
      <c r="ED701" s="167">
        <v>96</v>
      </c>
    </row>
    <row r="702" spans="2:134" x14ac:dyDescent="0.25">
      <c r="B702" s="101">
        <f>Samples!C680</f>
        <v>0</v>
      </c>
      <c r="CF702" s="160"/>
      <c r="EA702" s="148">
        <f t="shared" si="44"/>
        <v>0</v>
      </c>
      <c r="EB702" s="148">
        <f t="shared" si="42"/>
        <v>0</v>
      </c>
      <c r="EC702" s="148">
        <f t="shared" si="43"/>
        <v>0</v>
      </c>
      <c r="ED702" s="167">
        <v>97</v>
      </c>
    </row>
    <row r="703" spans="2:134" x14ac:dyDescent="0.25">
      <c r="B703" s="101">
        <f>Samples!C681</f>
        <v>0</v>
      </c>
      <c r="CF703" s="160"/>
      <c r="EA703" s="148">
        <f t="shared" si="44"/>
        <v>0</v>
      </c>
      <c r="EB703" s="148">
        <f t="shared" si="42"/>
        <v>0</v>
      </c>
      <c r="EC703" s="148">
        <f t="shared" si="43"/>
        <v>0</v>
      </c>
      <c r="ED703" s="167">
        <v>98</v>
      </c>
    </row>
    <row r="704" spans="2:134" x14ac:dyDescent="0.25">
      <c r="B704" s="101">
        <f>Samples!C682</f>
        <v>0</v>
      </c>
      <c r="CF704" s="160"/>
      <c r="EA704" s="148">
        <f t="shared" si="44"/>
        <v>0</v>
      </c>
      <c r="EB704" s="148">
        <f t="shared" si="42"/>
        <v>0</v>
      </c>
      <c r="EC704" s="148">
        <f t="shared" si="43"/>
        <v>0</v>
      </c>
      <c r="ED704" s="167">
        <v>99</v>
      </c>
    </row>
    <row r="705" spans="2:134" x14ac:dyDescent="0.25">
      <c r="B705" s="101">
        <f>Samples!C683</f>
        <v>0</v>
      </c>
      <c r="CF705" s="160"/>
      <c r="EA705" s="148">
        <f t="shared" si="44"/>
        <v>0</v>
      </c>
      <c r="EB705" s="148">
        <f t="shared" si="42"/>
        <v>0</v>
      </c>
      <c r="EC705" s="148">
        <f t="shared" si="43"/>
        <v>0</v>
      </c>
      <c r="ED705" s="167">
        <v>100</v>
      </c>
    </row>
    <row r="706" spans="2:134" x14ac:dyDescent="0.25">
      <c r="B706" s="101">
        <f>Samples!C684</f>
        <v>0</v>
      </c>
      <c r="CF706" s="160"/>
    </row>
    <row r="707" spans="2:134" x14ac:dyDescent="0.25">
      <c r="B707" s="101">
        <f>Samples!C685</f>
        <v>0</v>
      </c>
      <c r="CF707" s="160"/>
    </row>
    <row r="708" spans="2:134" x14ac:dyDescent="0.25">
      <c r="B708" s="101">
        <f>Samples!C686</f>
        <v>0</v>
      </c>
      <c r="CF708" s="160"/>
    </row>
    <row r="709" spans="2:134" x14ac:dyDescent="0.25">
      <c r="B709" s="101">
        <f>Samples!C687</f>
        <v>0</v>
      </c>
      <c r="CF709" s="160"/>
    </row>
    <row r="710" spans="2:134" x14ac:dyDescent="0.25">
      <c r="B710" s="101">
        <f>Samples!C688</f>
        <v>0</v>
      </c>
      <c r="CF710" s="160"/>
    </row>
    <row r="711" spans="2:134" x14ac:dyDescent="0.25">
      <c r="B711" s="101">
        <f>Samples!C689</f>
        <v>0</v>
      </c>
      <c r="CF711" s="160"/>
    </row>
    <row r="712" spans="2:134" x14ac:dyDescent="0.25">
      <c r="B712" s="101">
        <f>Samples!C690</f>
        <v>0</v>
      </c>
      <c r="CF712" s="160"/>
    </row>
    <row r="713" spans="2:134" x14ac:dyDescent="0.25">
      <c r="B713" s="101">
        <f>Samples!C691</f>
        <v>0</v>
      </c>
      <c r="CF713" s="160"/>
    </row>
    <row r="714" spans="2:134" x14ac:dyDescent="0.25">
      <c r="B714" s="101">
        <f>Samples!C692</f>
        <v>0</v>
      </c>
      <c r="CF714" s="160"/>
    </row>
    <row r="715" spans="2:134" x14ac:dyDescent="0.25">
      <c r="B715" s="101">
        <f>Samples!C693</f>
        <v>0</v>
      </c>
      <c r="CF715" s="160"/>
    </row>
    <row r="716" spans="2:134" x14ac:dyDescent="0.25">
      <c r="B716" s="101">
        <f>Samples!C694</f>
        <v>0</v>
      </c>
      <c r="CF716" s="160"/>
    </row>
    <row r="717" spans="2:134" x14ac:dyDescent="0.25">
      <c r="B717" s="101">
        <f>Samples!C695</f>
        <v>0</v>
      </c>
      <c r="CF717" s="160"/>
    </row>
    <row r="718" spans="2:134" x14ac:dyDescent="0.25">
      <c r="B718" s="101">
        <f>Samples!C696</f>
        <v>0</v>
      </c>
      <c r="CF718" s="160"/>
    </row>
    <row r="719" spans="2:134" x14ac:dyDescent="0.25">
      <c r="B719" s="101">
        <f>Samples!C697</f>
        <v>0</v>
      </c>
      <c r="CF719" s="160"/>
    </row>
    <row r="720" spans="2:134" x14ac:dyDescent="0.25">
      <c r="B720" s="101">
        <f>Samples!C698</f>
        <v>0</v>
      </c>
      <c r="CF720" s="160"/>
    </row>
    <row r="721" spans="2:84" x14ac:dyDescent="0.25">
      <c r="B721" s="101">
        <f>Samples!C699</f>
        <v>0</v>
      </c>
      <c r="CF721" s="160"/>
    </row>
    <row r="722" spans="2:84" x14ac:dyDescent="0.25">
      <c r="B722" s="101">
        <f>Samples!C700</f>
        <v>0</v>
      </c>
      <c r="CF722" s="160"/>
    </row>
    <row r="723" spans="2:84" x14ac:dyDescent="0.25">
      <c r="B723" s="101">
        <f>Samples!C701</f>
        <v>0</v>
      </c>
      <c r="CF723" s="160"/>
    </row>
    <row r="724" spans="2:84" x14ac:dyDescent="0.25">
      <c r="B724" s="101">
        <f>Samples!C702</f>
        <v>0</v>
      </c>
      <c r="CF724" s="160"/>
    </row>
    <row r="725" spans="2:84" x14ac:dyDescent="0.25">
      <c r="B725" s="101">
        <f>Samples!C703</f>
        <v>0</v>
      </c>
      <c r="CF725" s="160"/>
    </row>
    <row r="726" spans="2:84" x14ac:dyDescent="0.25">
      <c r="B726" s="101">
        <f>Samples!C704</f>
        <v>0</v>
      </c>
      <c r="CF726" s="160"/>
    </row>
    <row r="727" spans="2:84" x14ac:dyDescent="0.25">
      <c r="B727" s="101">
        <f>Samples!C705</f>
        <v>0</v>
      </c>
      <c r="CF727" s="160"/>
    </row>
    <row r="728" spans="2:84" x14ac:dyDescent="0.25">
      <c r="B728" s="101">
        <f>Samples!C706</f>
        <v>0</v>
      </c>
      <c r="CF728" s="160"/>
    </row>
    <row r="729" spans="2:84" x14ac:dyDescent="0.25">
      <c r="B729" s="101">
        <f>Samples!C707</f>
        <v>0</v>
      </c>
      <c r="CF729" s="160"/>
    </row>
    <row r="730" spans="2:84" x14ac:dyDescent="0.25">
      <c r="B730" s="101">
        <f>Samples!C708</f>
        <v>0</v>
      </c>
      <c r="CF730" s="160"/>
    </row>
    <row r="731" spans="2:84" x14ac:dyDescent="0.25">
      <c r="B731" s="101">
        <f>Samples!C709</f>
        <v>0</v>
      </c>
      <c r="CF731" s="160"/>
    </row>
    <row r="732" spans="2:84" x14ac:dyDescent="0.25">
      <c r="B732" s="101">
        <f>Samples!C710</f>
        <v>0</v>
      </c>
      <c r="CF732" s="160"/>
    </row>
    <row r="733" spans="2:84" x14ac:dyDescent="0.25">
      <c r="B733" s="101">
        <f>Samples!C711</f>
        <v>0</v>
      </c>
      <c r="CF733" s="160"/>
    </row>
    <row r="734" spans="2:84" x14ac:dyDescent="0.25">
      <c r="B734" s="101">
        <f>Samples!C712</f>
        <v>0</v>
      </c>
      <c r="CF734" s="160"/>
    </row>
    <row r="735" spans="2:84" x14ac:dyDescent="0.25">
      <c r="B735" s="101">
        <f>Samples!C713</f>
        <v>0</v>
      </c>
      <c r="CF735" s="160"/>
    </row>
    <row r="736" spans="2:84" x14ac:dyDescent="0.25">
      <c r="B736" s="101">
        <f>Samples!C714</f>
        <v>0</v>
      </c>
      <c r="CF736" s="160"/>
    </row>
    <row r="737" spans="2:84" x14ac:dyDescent="0.25">
      <c r="B737" s="101">
        <f>Samples!C715</f>
        <v>0</v>
      </c>
      <c r="CF737" s="160"/>
    </row>
    <row r="738" spans="2:84" x14ac:dyDescent="0.25">
      <c r="B738" s="101">
        <f>Samples!C716</f>
        <v>0</v>
      </c>
      <c r="CF738" s="160"/>
    </row>
    <row r="739" spans="2:84" x14ac:dyDescent="0.25">
      <c r="B739" s="101">
        <f>Samples!C717</f>
        <v>0</v>
      </c>
      <c r="CF739" s="160"/>
    </row>
    <row r="740" spans="2:84" x14ac:dyDescent="0.25">
      <c r="B740" s="101">
        <f>Samples!C718</f>
        <v>0</v>
      </c>
      <c r="CF740" s="160"/>
    </row>
    <row r="741" spans="2:84" x14ac:dyDescent="0.25">
      <c r="B741" s="101">
        <f>Samples!C719</f>
        <v>0</v>
      </c>
      <c r="CF741" s="160"/>
    </row>
    <row r="742" spans="2:84" x14ac:dyDescent="0.25">
      <c r="B742" s="101">
        <f>Samples!C720</f>
        <v>0</v>
      </c>
      <c r="CF742" s="160"/>
    </row>
    <row r="743" spans="2:84" x14ac:dyDescent="0.25">
      <c r="B743" s="101">
        <f>Samples!C721</f>
        <v>0</v>
      </c>
      <c r="CF743" s="160"/>
    </row>
    <row r="744" spans="2:84" x14ac:dyDescent="0.25">
      <c r="B744" s="101">
        <f>Samples!C722</f>
        <v>0</v>
      </c>
      <c r="CF744" s="160"/>
    </row>
    <row r="745" spans="2:84" x14ac:dyDescent="0.25">
      <c r="B745" s="101">
        <f>Samples!C723</f>
        <v>0</v>
      </c>
      <c r="CF745" s="160"/>
    </row>
    <row r="746" spans="2:84" x14ac:dyDescent="0.25">
      <c r="B746" s="101">
        <f>Samples!C724</f>
        <v>0</v>
      </c>
      <c r="CF746" s="160"/>
    </row>
    <row r="747" spans="2:84" x14ac:dyDescent="0.25">
      <c r="B747" s="101">
        <f>Samples!C725</f>
        <v>0</v>
      </c>
      <c r="CF747" s="160"/>
    </row>
    <row r="748" spans="2:84" x14ac:dyDescent="0.25">
      <c r="B748" s="101">
        <f>Samples!C726</f>
        <v>0</v>
      </c>
      <c r="CF748" s="160"/>
    </row>
    <row r="749" spans="2:84" x14ac:dyDescent="0.25">
      <c r="B749" s="101">
        <f>Samples!C727</f>
        <v>0</v>
      </c>
      <c r="CF749" s="160"/>
    </row>
    <row r="750" spans="2:84" x14ac:dyDescent="0.25">
      <c r="B750" s="101">
        <f>Samples!C728</f>
        <v>0</v>
      </c>
      <c r="CF750" s="160"/>
    </row>
    <row r="751" spans="2:84" x14ac:dyDescent="0.25">
      <c r="B751" s="101">
        <f>Samples!C729</f>
        <v>0</v>
      </c>
      <c r="CF751" s="160"/>
    </row>
    <row r="752" spans="2:84" x14ac:dyDescent="0.25">
      <c r="B752" s="101">
        <f>Samples!C730</f>
        <v>0</v>
      </c>
      <c r="CF752" s="160"/>
    </row>
    <row r="753" spans="2:134" x14ac:dyDescent="0.25">
      <c r="B753" s="101">
        <f>Samples!C731</f>
        <v>0</v>
      </c>
      <c r="CF753" s="160"/>
    </row>
    <row r="754" spans="2:134" x14ac:dyDescent="0.25">
      <c r="B754" s="101">
        <f>Samples!C732</f>
        <v>0</v>
      </c>
      <c r="CF754" s="160"/>
    </row>
    <row r="755" spans="2:134" x14ac:dyDescent="0.25">
      <c r="B755" s="101">
        <f>Samples!C733</f>
        <v>0</v>
      </c>
      <c r="EA755" s="148" t="s">
        <v>212</v>
      </c>
      <c r="EB755" s="148" t="s">
        <v>192</v>
      </c>
      <c r="EC755" s="148" t="s">
        <v>103</v>
      </c>
      <c r="ED755" s="167" t="s">
        <v>18</v>
      </c>
    </row>
    <row r="756" spans="2:134" x14ac:dyDescent="0.25">
      <c r="B756" s="101">
        <f>Samples!C734</f>
        <v>0</v>
      </c>
      <c r="EA756" s="148">
        <f>EC756</f>
        <v>0</v>
      </c>
      <c r="EB756" s="148">
        <f t="shared" ref="EB756:EB787" si="45">IFERROR(_xlfn.STDEV.S(EE756:ABD756)/SQRT(count),0)</f>
        <v>0</v>
      </c>
      <c r="EC756" s="148">
        <f t="shared" ref="EC756:EC787" si="46">IFERROR(SUM(EE756:ABD756)/count,0)</f>
        <v>0</v>
      </c>
      <c r="ED756" s="167">
        <v>1</v>
      </c>
    </row>
    <row r="757" spans="2:134" x14ac:dyDescent="0.25">
      <c r="B757" s="101">
        <f>Samples!C735</f>
        <v>0</v>
      </c>
      <c r="EA757" s="148">
        <f>IF(EA756&lt;1,EC757+EA756,"")</f>
        <v>0</v>
      </c>
      <c r="EB757" s="148">
        <f t="shared" si="45"/>
        <v>0</v>
      </c>
      <c r="EC757" s="148">
        <f t="shared" si="46"/>
        <v>0</v>
      </c>
      <c r="ED757" s="167">
        <v>2</v>
      </c>
    </row>
    <row r="758" spans="2:134" x14ac:dyDescent="0.25">
      <c r="B758" s="101">
        <f>Samples!C736</f>
        <v>0</v>
      </c>
      <c r="EA758" s="148">
        <f>IF(EA757&lt;1,EC758+EA757,"")</f>
        <v>0</v>
      </c>
      <c r="EB758" s="148">
        <f t="shared" si="45"/>
        <v>0</v>
      </c>
      <c r="EC758" s="148">
        <f t="shared" si="46"/>
        <v>0</v>
      </c>
      <c r="ED758" s="167">
        <v>3</v>
      </c>
    </row>
    <row r="759" spans="2:134" x14ac:dyDescent="0.25">
      <c r="B759" s="101">
        <f>Samples!C737</f>
        <v>0</v>
      </c>
      <c r="EA759" s="148">
        <f t="shared" ref="EA759:EA822" si="47">IF(EA758&lt;1,EC759+EA758,"")</f>
        <v>0</v>
      </c>
      <c r="EB759" s="148">
        <f t="shared" si="45"/>
        <v>0</v>
      </c>
      <c r="EC759" s="148">
        <f t="shared" si="46"/>
        <v>0</v>
      </c>
      <c r="ED759" s="167">
        <v>4</v>
      </c>
    </row>
    <row r="760" spans="2:134" x14ac:dyDescent="0.25">
      <c r="B760" s="101">
        <f>Samples!C738</f>
        <v>0</v>
      </c>
      <c r="EA760" s="148">
        <f t="shared" si="47"/>
        <v>0</v>
      </c>
      <c r="EB760" s="148">
        <f t="shared" si="45"/>
        <v>0</v>
      </c>
      <c r="EC760" s="148">
        <f t="shared" si="46"/>
        <v>0</v>
      </c>
      <c r="ED760" s="167">
        <v>5</v>
      </c>
    </row>
    <row r="761" spans="2:134" x14ac:dyDescent="0.25">
      <c r="B761" s="101">
        <f>Samples!C739</f>
        <v>0</v>
      </c>
      <c r="CF761" s="160"/>
      <c r="EA761" s="148">
        <f t="shared" si="47"/>
        <v>0</v>
      </c>
      <c r="EB761" s="148">
        <f t="shared" si="45"/>
        <v>0</v>
      </c>
      <c r="EC761" s="148">
        <f t="shared" si="46"/>
        <v>0</v>
      </c>
      <c r="ED761" s="167">
        <v>6</v>
      </c>
    </row>
    <row r="762" spans="2:134" x14ac:dyDescent="0.25">
      <c r="B762" s="101">
        <f>Samples!C740</f>
        <v>0</v>
      </c>
      <c r="CF762" s="160"/>
      <c r="EA762" s="148">
        <f t="shared" si="47"/>
        <v>0</v>
      </c>
      <c r="EB762" s="148">
        <f t="shared" si="45"/>
        <v>0</v>
      </c>
      <c r="EC762" s="148">
        <f t="shared" si="46"/>
        <v>0</v>
      </c>
      <c r="ED762" s="167">
        <v>7</v>
      </c>
    </row>
    <row r="763" spans="2:134" x14ac:dyDescent="0.25">
      <c r="B763" s="101">
        <f>Samples!C741</f>
        <v>0</v>
      </c>
      <c r="CF763" s="160"/>
      <c r="EA763" s="148">
        <f t="shared" si="47"/>
        <v>0</v>
      </c>
      <c r="EB763" s="148">
        <f t="shared" si="45"/>
        <v>0</v>
      </c>
      <c r="EC763" s="148">
        <f t="shared" si="46"/>
        <v>0</v>
      </c>
      <c r="ED763" s="167">
        <v>8</v>
      </c>
    </row>
    <row r="764" spans="2:134" x14ac:dyDescent="0.25">
      <c r="B764" s="101">
        <f>Samples!C742</f>
        <v>0</v>
      </c>
      <c r="CF764" s="160"/>
      <c r="EA764" s="148">
        <f t="shared" si="47"/>
        <v>0</v>
      </c>
      <c r="EB764" s="148">
        <f t="shared" si="45"/>
        <v>0</v>
      </c>
      <c r="EC764" s="148">
        <f t="shared" si="46"/>
        <v>0</v>
      </c>
      <c r="ED764" s="167">
        <v>9</v>
      </c>
    </row>
    <row r="765" spans="2:134" x14ac:dyDescent="0.25">
      <c r="B765" s="101">
        <f>Samples!C743</f>
        <v>0</v>
      </c>
      <c r="CF765" s="160"/>
      <c r="EA765" s="148">
        <f t="shared" si="47"/>
        <v>0</v>
      </c>
      <c r="EB765" s="148">
        <f t="shared" si="45"/>
        <v>0</v>
      </c>
      <c r="EC765" s="148">
        <f t="shared" si="46"/>
        <v>0</v>
      </c>
      <c r="ED765" s="167">
        <v>10</v>
      </c>
    </row>
    <row r="766" spans="2:134" x14ac:dyDescent="0.25">
      <c r="B766" s="101">
        <f>Samples!C744</f>
        <v>0</v>
      </c>
      <c r="CF766" s="160"/>
      <c r="EA766" s="148">
        <f t="shared" si="47"/>
        <v>0</v>
      </c>
      <c r="EB766" s="148">
        <f t="shared" si="45"/>
        <v>0</v>
      </c>
      <c r="EC766" s="148">
        <f t="shared" si="46"/>
        <v>0</v>
      </c>
      <c r="ED766" s="167">
        <v>11</v>
      </c>
    </row>
    <row r="767" spans="2:134" x14ac:dyDescent="0.25">
      <c r="B767" s="101">
        <f>Samples!C745</f>
        <v>0</v>
      </c>
      <c r="CF767" s="160"/>
      <c r="EA767" s="148">
        <f t="shared" si="47"/>
        <v>0</v>
      </c>
      <c r="EB767" s="148">
        <f t="shared" si="45"/>
        <v>0</v>
      </c>
      <c r="EC767" s="148">
        <f t="shared" si="46"/>
        <v>0</v>
      </c>
      <c r="ED767" s="167">
        <v>12</v>
      </c>
    </row>
    <row r="768" spans="2:134" x14ac:dyDescent="0.25">
      <c r="B768" s="101">
        <f>Samples!C746</f>
        <v>0</v>
      </c>
      <c r="CF768" s="160"/>
      <c r="EA768" s="148">
        <f t="shared" si="47"/>
        <v>0</v>
      </c>
      <c r="EB768" s="148">
        <f t="shared" si="45"/>
        <v>0</v>
      </c>
      <c r="EC768" s="148">
        <f t="shared" si="46"/>
        <v>0</v>
      </c>
      <c r="ED768" s="167">
        <v>13</v>
      </c>
    </row>
    <row r="769" spans="2:134" x14ac:dyDescent="0.25">
      <c r="B769" s="101">
        <f>Samples!C747</f>
        <v>0</v>
      </c>
      <c r="CF769" s="160"/>
      <c r="EA769" s="148">
        <f t="shared" si="47"/>
        <v>0</v>
      </c>
      <c r="EB769" s="148">
        <f t="shared" si="45"/>
        <v>0</v>
      </c>
      <c r="EC769" s="148">
        <f t="shared" si="46"/>
        <v>0</v>
      </c>
      <c r="ED769" s="167">
        <v>14</v>
      </c>
    </row>
    <row r="770" spans="2:134" x14ac:dyDescent="0.25">
      <c r="B770" s="101">
        <f>Samples!C748</f>
        <v>0</v>
      </c>
      <c r="CF770" s="160"/>
      <c r="EA770" s="148">
        <f t="shared" si="47"/>
        <v>0</v>
      </c>
      <c r="EB770" s="148">
        <f t="shared" si="45"/>
        <v>0</v>
      </c>
      <c r="EC770" s="148">
        <f t="shared" si="46"/>
        <v>0</v>
      </c>
      <c r="ED770" s="167">
        <v>15</v>
      </c>
    </row>
    <row r="771" spans="2:134" x14ac:dyDescent="0.25">
      <c r="B771" s="101">
        <f>Samples!C749</f>
        <v>0</v>
      </c>
      <c r="CF771" s="160"/>
      <c r="EA771" s="148">
        <f t="shared" si="47"/>
        <v>0</v>
      </c>
      <c r="EB771" s="148">
        <f t="shared" si="45"/>
        <v>0</v>
      </c>
      <c r="EC771" s="148">
        <f t="shared" si="46"/>
        <v>0</v>
      </c>
      <c r="ED771" s="167">
        <v>16</v>
      </c>
    </row>
    <row r="772" spans="2:134" x14ac:dyDescent="0.25">
      <c r="B772" s="101">
        <f>Samples!C750</f>
        <v>0</v>
      </c>
      <c r="CF772" s="160"/>
      <c r="EA772" s="148">
        <f t="shared" si="47"/>
        <v>0</v>
      </c>
      <c r="EB772" s="148">
        <f t="shared" si="45"/>
        <v>0</v>
      </c>
      <c r="EC772" s="148">
        <f t="shared" si="46"/>
        <v>0</v>
      </c>
      <c r="ED772" s="167">
        <v>17</v>
      </c>
    </row>
    <row r="773" spans="2:134" x14ac:dyDescent="0.25">
      <c r="B773" s="101">
        <f>Samples!C751</f>
        <v>0</v>
      </c>
      <c r="CF773" s="160"/>
      <c r="EA773" s="148">
        <f t="shared" si="47"/>
        <v>0</v>
      </c>
      <c r="EB773" s="148">
        <f t="shared" si="45"/>
        <v>0</v>
      </c>
      <c r="EC773" s="148">
        <f t="shared" si="46"/>
        <v>0</v>
      </c>
      <c r="ED773" s="167">
        <v>18</v>
      </c>
    </row>
    <row r="774" spans="2:134" x14ac:dyDescent="0.25">
      <c r="B774" s="101">
        <f>Samples!C752</f>
        <v>0</v>
      </c>
      <c r="CF774" s="160"/>
      <c r="EA774" s="148">
        <f t="shared" si="47"/>
        <v>0</v>
      </c>
      <c r="EB774" s="148">
        <f t="shared" si="45"/>
        <v>0</v>
      </c>
      <c r="EC774" s="148">
        <f t="shared" si="46"/>
        <v>0</v>
      </c>
      <c r="ED774" s="167">
        <v>19</v>
      </c>
    </row>
    <row r="775" spans="2:134" x14ac:dyDescent="0.25">
      <c r="B775" s="101">
        <f>Samples!C753</f>
        <v>0</v>
      </c>
      <c r="CF775" s="160"/>
      <c r="EA775" s="148">
        <f t="shared" si="47"/>
        <v>0</v>
      </c>
      <c r="EB775" s="148">
        <f t="shared" si="45"/>
        <v>0</v>
      </c>
      <c r="EC775" s="148">
        <f t="shared" si="46"/>
        <v>0</v>
      </c>
      <c r="ED775" s="167">
        <v>20</v>
      </c>
    </row>
    <row r="776" spans="2:134" x14ac:dyDescent="0.25">
      <c r="B776" s="101">
        <f>Samples!C754</f>
        <v>0</v>
      </c>
      <c r="CF776" s="160"/>
      <c r="EA776" s="148">
        <f t="shared" si="47"/>
        <v>0</v>
      </c>
      <c r="EB776" s="148">
        <f t="shared" si="45"/>
        <v>0</v>
      </c>
      <c r="EC776" s="148">
        <f t="shared" si="46"/>
        <v>0</v>
      </c>
      <c r="ED776" s="167">
        <v>21</v>
      </c>
    </row>
    <row r="777" spans="2:134" x14ac:dyDescent="0.25">
      <c r="B777" s="101">
        <f>Samples!C755</f>
        <v>0</v>
      </c>
      <c r="CF777" s="160"/>
      <c r="EA777" s="148">
        <f t="shared" si="47"/>
        <v>0</v>
      </c>
      <c r="EB777" s="148">
        <f t="shared" si="45"/>
        <v>0</v>
      </c>
      <c r="EC777" s="148">
        <f t="shared" si="46"/>
        <v>0</v>
      </c>
      <c r="ED777" s="167">
        <v>22</v>
      </c>
    </row>
    <row r="778" spans="2:134" x14ac:dyDescent="0.25">
      <c r="B778" s="101">
        <f>Samples!C756</f>
        <v>0</v>
      </c>
      <c r="CF778" s="160"/>
      <c r="EA778" s="148">
        <f t="shared" si="47"/>
        <v>0</v>
      </c>
      <c r="EB778" s="148">
        <f t="shared" si="45"/>
        <v>0</v>
      </c>
      <c r="EC778" s="148">
        <f t="shared" si="46"/>
        <v>0</v>
      </c>
      <c r="ED778" s="167">
        <v>23</v>
      </c>
    </row>
    <row r="779" spans="2:134" x14ac:dyDescent="0.25">
      <c r="B779" s="101">
        <f>Samples!C757</f>
        <v>0</v>
      </c>
      <c r="CF779" s="160"/>
      <c r="EA779" s="148">
        <f t="shared" si="47"/>
        <v>0</v>
      </c>
      <c r="EB779" s="148">
        <f t="shared" si="45"/>
        <v>0</v>
      </c>
      <c r="EC779" s="148">
        <f t="shared" si="46"/>
        <v>0</v>
      </c>
      <c r="ED779" s="167">
        <v>24</v>
      </c>
    </row>
    <row r="780" spans="2:134" x14ac:dyDescent="0.25">
      <c r="B780" s="101">
        <f>Samples!C758</f>
        <v>0</v>
      </c>
      <c r="CF780" s="160"/>
      <c r="EA780" s="148">
        <f t="shared" si="47"/>
        <v>0</v>
      </c>
      <c r="EB780" s="148">
        <f t="shared" si="45"/>
        <v>0</v>
      </c>
      <c r="EC780" s="148">
        <f t="shared" si="46"/>
        <v>0</v>
      </c>
      <c r="ED780" s="167">
        <v>25</v>
      </c>
    </row>
    <row r="781" spans="2:134" x14ac:dyDescent="0.25">
      <c r="B781" s="101">
        <f>Samples!C759</f>
        <v>0</v>
      </c>
      <c r="CF781" s="160"/>
      <c r="EA781" s="148">
        <f t="shared" si="47"/>
        <v>0</v>
      </c>
      <c r="EB781" s="148">
        <f t="shared" si="45"/>
        <v>0</v>
      </c>
      <c r="EC781" s="148">
        <f t="shared" si="46"/>
        <v>0</v>
      </c>
      <c r="ED781" s="167">
        <v>26</v>
      </c>
    </row>
    <row r="782" spans="2:134" x14ac:dyDescent="0.25">
      <c r="B782" s="101">
        <f>Samples!C760</f>
        <v>0</v>
      </c>
      <c r="CF782" s="160"/>
      <c r="EA782" s="148">
        <f t="shared" si="47"/>
        <v>0</v>
      </c>
      <c r="EB782" s="148">
        <f t="shared" si="45"/>
        <v>0</v>
      </c>
      <c r="EC782" s="148">
        <f t="shared" si="46"/>
        <v>0</v>
      </c>
      <c r="ED782" s="167">
        <v>27</v>
      </c>
    </row>
    <row r="783" spans="2:134" x14ac:dyDescent="0.25">
      <c r="B783" s="101">
        <f>Samples!C761</f>
        <v>0</v>
      </c>
      <c r="CF783" s="160"/>
      <c r="EA783" s="148">
        <f t="shared" si="47"/>
        <v>0</v>
      </c>
      <c r="EB783" s="148">
        <f t="shared" si="45"/>
        <v>0</v>
      </c>
      <c r="EC783" s="148">
        <f t="shared" si="46"/>
        <v>0</v>
      </c>
      <c r="ED783" s="167">
        <v>28</v>
      </c>
    </row>
    <row r="784" spans="2:134" x14ac:dyDescent="0.25">
      <c r="B784" s="101">
        <f>Samples!C762</f>
        <v>0</v>
      </c>
      <c r="CF784" s="160"/>
      <c r="EA784" s="148">
        <f t="shared" si="47"/>
        <v>0</v>
      </c>
      <c r="EB784" s="148">
        <f t="shared" si="45"/>
        <v>0</v>
      </c>
      <c r="EC784" s="148">
        <f t="shared" si="46"/>
        <v>0</v>
      </c>
      <c r="ED784" s="167">
        <v>29</v>
      </c>
    </row>
    <row r="785" spans="2:134" x14ac:dyDescent="0.25">
      <c r="B785" s="101">
        <f>Samples!C763</f>
        <v>0</v>
      </c>
      <c r="CF785" s="160"/>
      <c r="EA785" s="148">
        <f t="shared" si="47"/>
        <v>0</v>
      </c>
      <c r="EB785" s="148">
        <f t="shared" si="45"/>
        <v>0</v>
      </c>
      <c r="EC785" s="148">
        <f t="shared" si="46"/>
        <v>0</v>
      </c>
      <c r="ED785" s="167">
        <v>30</v>
      </c>
    </row>
    <row r="786" spans="2:134" x14ac:dyDescent="0.25">
      <c r="B786" s="101">
        <f>Samples!C764</f>
        <v>0</v>
      </c>
      <c r="CF786" s="160"/>
      <c r="EA786" s="148">
        <f t="shared" si="47"/>
        <v>0</v>
      </c>
      <c r="EB786" s="148">
        <f t="shared" si="45"/>
        <v>0</v>
      </c>
      <c r="EC786" s="148">
        <f t="shared" si="46"/>
        <v>0</v>
      </c>
      <c r="ED786" s="167">
        <v>31</v>
      </c>
    </row>
    <row r="787" spans="2:134" x14ac:dyDescent="0.25">
      <c r="B787" s="101">
        <f>Samples!C765</f>
        <v>0</v>
      </c>
      <c r="CF787" s="160"/>
      <c r="EA787" s="148">
        <f t="shared" si="47"/>
        <v>0</v>
      </c>
      <c r="EB787" s="148">
        <f t="shared" si="45"/>
        <v>0</v>
      </c>
      <c r="EC787" s="148">
        <f t="shared" si="46"/>
        <v>0</v>
      </c>
      <c r="ED787" s="167">
        <v>32</v>
      </c>
    </row>
    <row r="788" spans="2:134" x14ac:dyDescent="0.25">
      <c r="B788" s="101">
        <f>Samples!C766</f>
        <v>0</v>
      </c>
      <c r="CF788" s="160"/>
      <c r="EA788" s="148">
        <f t="shared" si="47"/>
        <v>0</v>
      </c>
      <c r="EB788" s="148">
        <f t="shared" ref="EB788:EB819" si="48">IFERROR(_xlfn.STDEV.S(EE788:ABD788)/SQRT(count),0)</f>
        <v>0</v>
      </c>
      <c r="EC788" s="148">
        <f t="shared" ref="EC788:EC819" si="49">IFERROR(SUM(EE788:ABD788)/count,0)</f>
        <v>0</v>
      </c>
      <c r="ED788" s="167">
        <v>33</v>
      </c>
    </row>
    <row r="789" spans="2:134" x14ac:dyDescent="0.25">
      <c r="B789" s="101">
        <f>Samples!C767</f>
        <v>0</v>
      </c>
      <c r="CF789" s="160"/>
      <c r="EA789" s="148">
        <f t="shared" si="47"/>
        <v>0</v>
      </c>
      <c r="EB789" s="148">
        <f t="shared" si="48"/>
        <v>0</v>
      </c>
      <c r="EC789" s="148">
        <f t="shared" si="49"/>
        <v>0</v>
      </c>
      <c r="ED789" s="167">
        <v>34</v>
      </c>
    </row>
    <row r="790" spans="2:134" x14ac:dyDescent="0.25">
      <c r="B790" s="101">
        <f>Samples!C768</f>
        <v>0</v>
      </c>
      <c r="CF790" s="160"/>
      <c r="EA790" s="148">
        <f t="shared" si="47"/>
        <v>0</v>
      </c>
      <c r="EB790" s="148">
        <f t="shared" si="48"/>
        <v>0</v>
      </c>
      <c r="EC790" s="148">
        <f t="shared" si="49"/>
        <v>0</v>
      </c>
      <c r="ED790" s="167">
        <v>35</v>
      </c>
    </row>
    <row r="791" spans="2:134" x14ac:dyDescent="0.25">
      <c r="B791" s="101">
        <f>Samples!C769</f>
        <v>0</v>
      </c>
      <c r="CF791" s="160"/>
      <c r="EA791" s="148">
        <f t="shared" si="47"/>
        <v>0</v>
      </c>
      <c r="EB791" s="148">
        <f t="shared" si="48"/>
        <v>0</v>
      </c>
      <c r="EC791" s="148">
        <f t="shared" si="49"/>
        <v>0</v>
      </c>
      <c r="ED791" s="167">
        <v>36</v>
      </c>
    </row>
    <row r="792" spans="2:134" x14ac:dyDescent="0.25">
      <c r="B792" s="101">
        <f>Samples!C770</f>
        <v>0</v>
      </c>
      <c r="CF792" s="160"/>
      <c r="EA792" s="148">
        <f t="shared" si="47"/>
        <v>0</v>
      </c>
      <c r="EB792" s="148">
        <f t="shared" si="48"/>
        <v>0</v>
      </c>
      <c r="EC792" s="148">
        <f t="shared" si="49"/>
        <v>0</v>
      </c>
      <c r="ED792" s="167">
        <v>37</v>
      </c>
    </row>
    <row r="793" spans="2:134" x14ac:dyDescent="0.25">
      <c r="B793" s="101">
        <f>Samples!C771</f>
        <v>0</v>
      </c>
      <c r="CF793" s="160"/>
      <c r="EA793" s="148">
        <f t="shared" si="47"/>
        <v>0</v>
      </c>
      <c r="EB793" s="148">
        <f t="shared" si="48"/>
        <v>0</v>
      </c>
      <c r="EC793" s="148">
        <f t="shared" si="49"/>
        <v>0</v>
      </c>
      <c r="ED793" s="167">
        <v>38</v>
      </c>
    </row>
    <row r="794" spans="2:134" x14ac:dyDescent="0.25">
      <c r="B794" s="101">
        <f>Samples!C772</f>
        <v>0</v>
      </c>
      <c r="CF794" s="160"/>
      <c r="EA794" s="148">
        <f t="shared" si="47"/>
        <v>0</v>
      </c>
      <c r="EB794" s="148">
        <f t="shared" si="48"/>
        <v>0</v>
      </c>
      <c r="EC794" s="148">
        <f t="shared" si="49"/>
        <v>0</v>
      </c>
      <c r="ED794" s="167">
        <v>39</v>
      </c>
    </row>
    <row r="795" spans="2:134" x14ac:dyDescent="0.25">
      <c r="B795" s="101">
        <f>Samples!C773</f>
        <v>0</v>
      </c>
      <c r="CF795" s="160"/>
      <c r="EA795" s="148">
        <f t="shared" si="47"/>
        <v>0</v>
      </c>
      <c r="EB795" s="148">
        <f t="shared" si="48"/>
        <v>0</v>
      </c>
      <c r="EC795" s="148">
        <f t="shared" si="49"/>
        <v>0</v>
      </c>
      <c r="ED795" s="167">
        <v>40</v>
      </c>
    </row>
    <row r="796" spans="2:134" x14ac:dyDescent="0.25">
      <c r="B796" s="101">
        <f>Samples!C774</f>
        <v>0</v>
      </c>
      <c r="CF796" s="160"/>
      <c r="EA796" s="148">
        <f t="shared" si="47"/>
        <v>0</v>
      </c>
      <c r="EB796" s="148">
        <f t="shared" si="48"/>
        <v>0</v>
      </c>
      <c r="EC796" s="148">
        <f t="shared" si="49"/>
        <v>0</v>
      </c>
      <c r="ED796" s="167">
        <v>41</v>
      </c>
    </row>
    <row r="797" spans="2:134" x14ac:dyDescent="0.25">
      <c r="B797" s="101">
        <f>Samples!C775</f>
        <v>0</v>
      </c>
      <c r="CF797" s="160"/>
      <c r="EA797" s="148">
        <f t="shared" si="47"/>
        <v>0</v>
      </c>
      <c r="EB797" s="148">
        <f t="shared" si="48"/>
        <v>0</v>
      </c>
      <c r="EC797" s="148">
        <f t="shared" si="49"/>
        <v>0</v>
      </c>
      <c r="ED797" s="167">
        <v>42</v>
      </c>
    </row>
    <row r="798" spans="2:134" x14ac:dyDescent="0.25">
      <c r="B798" s="101">
        <f>Samples!C776</f>
        <v>0</v>
      </c>
      <c r="CF798" s="160"/>
      <c r="EA798" s="148">
        <f t="shared" si="47"/>
        <v>0</v>
      </c>
      <c r="EB798" s="148">
        <f t="shared" si="48"/>
        <v>0</v>
      </c>
      <c r="EC798" s="148">
        <f t="shared" si="49"/>
        <v>0</v>
      </c>
      <c r="ED798" s="167">
        <v>43</v>
      </c>
    </row>
    <row r="799" spans="2:134" x14ac:dyDescent="0.25">
      <c r="B799" s="101">
        <f>Samples!C777</f>
        <v>0</v>
      </c>
      <c r="CF799" s="160"/>
      <c r="EA799" s="148">
        <f t="shared" si="47"/>
        <v>0</v>
      </c>
      <c r="EB799" s="148">
        <f t="shared" si="48"/>
        <v>0</v>
      </c>
      <c r="EC799" s="148">
        <f t="shared" si="49"/>
        <v>0</v>
      </c>
      <c r="ED799" s="167">
        <v>44</v>
      </c>
    </row>
    <row r="800" spans="2:134" x14ac:dyDescent="0.25">
      <c r="B800" s="101">
        <f>Samples!C778</f>
        <v>0</v>
      </c>
      <c r="CF800" s="160"/>
      <c r="EA800" s="148">
        <f t="shared" si="47"/>
        <v>0</v>
      </c>
      <c r="EB800" s="148">
        <f t="shared" si="48"/>
        <v>0</v>
      </c>
      <c r="EC800" s="148">
        <f t="shared" si="49"/>
        <v>0</v>
      </c>
      <c r="ED800" s="167">
        <v>45</v>
      </c>
    </row>
    <row r="801" spans="2:134" x14ac:dyDescent="0.25">
      <c r="B801" s="101">
        <f>Samples!C779</f>
        <v>0</v>
      </c>
      <c r="CF801" s="160"/>
      <c r="EA801" s="148">
        <f t="shared" si="47"/>
        <v>0</v>
      </c>
      <c r="EB801" s="148">
        <f t="shared" si="48"/>
        <v>0</v>
      </c>
      <c r="EC801" s="148">
        <f t="shared" si="49"/>
        <v>0</v>
      </c>
      <c r="ED801" s="167">
        <v>46</v>
      </c>
    </row>
    <row r="802" spans="2:134" x14ac:dyDescent="0.25">
      <c r="B802" s="101">
        <f>Samples!C780</f>
        <v>0</v>
      </c>
      <c r="CF802" s="160"/>
      <c r="EA802" s="148">
        <f t="shared" si="47"/>
        <v>0</v>
      </c>
      <c r="EB802" s="148">
        <f t="shared" si="48"/>
        <v>0</v>
      </c>
      <c r="EC802" s="148">
        <f t="shared" si="49"/>
        <v>0</v>
      </c>
      <c r="ED802" s="167">
        <v>47</v>
      </c>
    </row>
    <row r="803" spans="2:134" x14ac:dyDescent="0.25">
      <c r="B803" s="101">
        <f>Samples!C781</f>
        <v>0</v>
      </c>
      <c r="CF803" s="160"/>
      <c r="EA803" s="148">
        <f t="shared" si="47"/>
        <v>0</v>
      </c>
      <c r="EB803" s="148">
        <f t="shared" si="48"/>
        <v>0</v>
      </c>
      <c r="EC803" s="148">
        <f t="shared" si="49"/>
        <v>0</v>
      </c>
      <c r="ED803" s="167">
        <v>48</v>
      </c>
    </row>
    <row r="804" spans="2:134" x14ac:dyDescent="0.25">
      <c r="B804" s="101">
        <f>Samples!C782</f>
        <v>0</v>
      </c>
      <c r="CF804" s="160"/>
      <c r="EA804" s="148">
        <f t="shared" si="47"/>
        <v>0</v>
      </c>
      <c r="EB804" s="148">
        <f t="shared" si="48"/>
        <v>0</v>
      </c>
      <c r="EC804" s="148">
        <f t="shared" si="49"/>
        <v>0</v>
      </c>
      <c r="ED804" s="167">
        <v>49</v>
      </c>
    </row>
    <row r="805" spans="2:134" x14ac:dyDescent="0.25">
      <c r="B805" s="101">
        <f>Samples!C783</f>
        <v>0</v>
      </c>
      <c r="CF805" s="160"/>
      <c r="EA805" s="148">
        <f t="shared" si="47"/>
        <v>0</v>
      </c>
      <c r="EB805" s="148">
        <f t="shared" si="48"/>
        <v>0</v>
      </c>
      <c r="EC805" s="148">
        <f t="shared" si="49"/>
        <v>0</v>
      </c>
      <c r="ED805" s="167">
        <v>50</v>
      </c>
    </row>
    <row r="806" spans="2:134" x14ac:dyDescent="0.25">
      <c r="B806" s="101">
        <f>Samples!C784</f>
        <v>0</v>
      </c>
      <c r="CF806" s="160"/>
      <c r="EA806" s="148">
        <f t="shared" si="47"/>
        <v>0</v>
      </c>
      <c r="EB806" s="148">
        <f t="shared" si="48"/>
        <v>0</v>
      </c>
      <c r="EC806" s="148">
        <f t="shared" si="49"/>
        <v>0</v>
      </c>
      <c r="ED806" s="167">
        <v>51</v>
      </c>
    </row>
    <row r="807" spans="2:134" x14ac:dyDescent="0.25">
      <c r="B807" s="101">
        <f>Samples!C785</f>
        <v>0</v>
      </c>
      <c r="CF807" s="160"/>
      <c r="EA807" s="148">
        <f t="shared" si="47"/>
        <v>0</v>
      </c>
      <c r="EB807" s="148">
        <f t="shared" si="48"/>
        <v>0</v>
      </c>
      <c r="EC807" s="148">
        <f t="shared" si="49"/>
        <v>0</v>
      </c>
      <c r="ED807" s="167">
        <v>52</v>
      </c>
    </row>
    <row r="808" spans="2:134" x14ac:dyDescent="0.25">
      <c r="B808" s="101">
        <f>Samples!C786</f>
        <v>0</v>
      </c>
      <c r="CF808" s="160"/>
      <c r="EA808" s="148">
        <f t="shared" si="47"/>
        <v>0</v>
      </c>
      <c r="EB808" s="148">
        <f t="shared" si="48"/>
        <v>0</v>
      </c>
      <c r="EC808" s="148">
        <f t="shared" si="49"/>
        <v>0</v>
      </c>
      <c r="ED808" s="167">
        <v>53</v>
      </c>
    </row>
    <row r="809" spans="2:134" x14ac:dyDescent="0.25">
      <c r="B809" s="101">
        <f>Samples!C787</f>
        <v>0</v>
      </c>
      <c r="CF809" s="160"/>
      <c r="EA809" s="148">
        <f t="shared" si="47"/>
        <v>0</v>
      </c>
      <c r="EB809" s="148">
        <f t="shared" si="48"/>
        <v>0</v>
      </c>
      <c r="EC809" s="148">
        <f t="shared" si="49"/>
        <v>0</v>
      </c>
      <c r="ED809" s="167">
        <v>54</v>
      </c>
    </row>
    <row r="810" spans="2:134" x14ac:dyDescent="0.25">
      <c r="B810" s="101">
        <f>Samples!C788</f>
        <v>0</v>
      </c>
      <c r="CF810" s="160"/>
      <c r="EA810" s="148">
        <f t="shared" si="47"/>
        <v>0</v>
      </c>
      <c r="EB810" s="148">
        <f t="shared" si="48"/>
        <v>0</v>
      </c>
      <c r="EC810" s="148">
        <f t="shared" si="49"/>
        <v>0</v>
      </c>
      <c r="ED810" s="167">
        <v>55</v>
      </c>
    </row>
    <row r="811" spans="2:134" x14ac:dyDescent="0.25">
      <c r="B811" s="101">
        <f>Samples!C789</f>
        <v>0</v>
      </c>
      <c r="CF811" s="160"/>
      <c r="EA811" s="148">
        <f t="shared" si="47"/>
        <v>0</v>
      </c>
      <c r="EB811" s="148">
        <f t="shared" si="48"/>
        <v>0</v>
      </c>
      <c r="EC811" s="148">
        <f t="shared" si="49"/>
        <v>0</v>
      </c>
      <c r="ED811" s="167">
        <v>56</v>
      </c>
    </row>
    <row r="812" spans="2:134" x14ac:dyDescent="0.25">
      <c r="B812" s="101">
        <f>Samples!C790</f>
        <v>0</v>
      </c>
      <c r="CF812" s="160"/>
      <c r="EA812" s="148">
        <f t="shared" si="47"/>
        <v>0</v>
      </c>
      <c r="EB812" s="148">
        <f t="shared" si="48"/>
        <v>0</v>
      </c>
      <c r="EC812" s="148">
        <f t="shared" si="49"/>
        <v>0</v>
      </c>
      <c r="ED812" s="167">
        <v>57</v>
      </c>
    </row>
    <row r="813" spans="2:134" x14ac:dyDescent="0.25">
      <c r="B813" s="101">
        <f>Samples!C791</f>
        <v>0</v>
      </c>
      <c r="CF813" s="160"/>
      <c r="EA813" s="148">
        <f t="shared" si="47"/>
        <v>0</v>
      </c>
      <c r="EB813" s="148">
        <f t="shared" si="48"/>
        <v>0</v>
      </c>
      <c r="EC813" s="148">
        <f t="shared" si="49"/>
        <v>0</v>
      </c>
      <c r="ED813" s="167">
        <v>58</v>
      </c>
    </row>
    <row r="814" spans="2:134" x14ac:dyDescent="0.25">
      <c r="B814" s="101">
        <f>Samples!C792</f>
        <v>0</v>
      </c>
      <c r="CF814" s="160"/>
      <c r="EA814" s="148">
        <f t="shared" si="47"/>
        <v>0</v>
      </c>
      <c r="EB814" s="148">
        <f t="shared" si="48"/>
        <v>0</v>
      </c>
      <c r="EC814" s="148">
        <f t="shared" si="49"/>
        <v>0</v>
      </c>
      <c r="ED814" s="167">
        <v>59</v>
      </c>
    </row>
    <row r="815" spans="2:134" x14ac:dyDescent="0.25">
      <c r="B815" s="101">
        <f>Samples!C793</f>
        <v>0</v>
      </c>
      <c r="CF815" s="160"/>
      <c r="EA815" s="148">
        <f t="shared" si="47"/>
        <v>0</v>
      </c>
      <c r="EB815" s="148">
        <f t="shared" si="48"/>
        <v>0</v>
      </c>
      <c r="EC815" s="148">
        <f t="shared" si="49"/>
        <v>0</v>
      </c>
      <c r="ED815" s="167">
        <v>60</v>
      </c>
    </row>
    <row r="816" spans="2:134" x14ac:dyDescent="0.25">
      <c r="B816" s="101">
        <f>Samples!C794</f>
        <v>0</v>
      </c>
      <c r="CF816" s="160"/>
      <c r="EA816" s="148">
        <f t="shared" si="47"/>
        <v>0</v>
      </c>
      <c r="EB816" s="148">
        <f t="shared" si="48"/>
        <v>0</v>
      </c>
      <c r="EC816" s="148">
        <f t="shared" si="49"/>
        <v>0</v>
      </c>
      <c r="ED816" s="167">
        <v>61</v>
      </c>
    </row>
    <row r="817" spans="2:134" x14ac:dyDescent="0.25">
      <c r="B817" s="101">
        <f>Samples!C795</f>
        <v>0</v>
      </c>
      <c r="CF817" s="160"/>
      <c r="EA817" s="148">
        <f t="shared" si="47"/>
        <v>0</v>
      </c>
      <c r="EB817" s="148">
        <f t="shared" si="48"/>
        <v>0</v>
      </c>
      <c r="EC817" s="148">
        <f t="shared" si="49"/>
        <v>0</v>
      </c>
      <c r="ED817" s="167">
        <v>62</v>
      </c>
    </row>
    <row r="818" spans="2:134" x14ac:dyDescent="0.25">
      <c r="B818" s="101">
        <f>Samples!C796</f>
        <v>0</v>
      </c>
      <c r="CF818" s="160"/>
      <c r="EA818" s="148">
        <f t="shared" si="47"/>
        <v>0</v>
      </c>
      <c r="EB818" s="148">
        <f t="shared" si="48"/>
        <v>0</v>
      </c>
      <c r="EC818" s="148">
        <f t="shared" si="49"/>
        <v>0</v>
      </c>
      <c r="ED818" s="167">
        <v>63</v>
      </c>
    </row>
    <row r="819" spans="2:134" x14ac:dyDescent="0.25">
      <c r="B819" s="101">
        <f>Samples!C797</f>
        <v>0</v>
      </c>
      <c r="CF819" s="160"/>
      <c r="EA819" s="148">
        <f t="shared" si="47"/>
        <v>0</v>
      </c>
      <c r="EB819" s="148">
        <f t="shared" si="48"/>
        <v>0</v>
      </c>
      <c r="EC819" s="148">
        <f t="shared" si="49"/>
        <v>0</v>
      </c>
      <c r="ED819" s="167">
        <v>64</v>
      </c>
    </row>
    <row r="820" spans="2:134" x14ac:dyDescent="0.25">
      <c r="B820" s="101">
        <f>Samples!C798</f>
        <v>0</v>
      </c>
      <c r="CF820" s="160"/>
      <c r="EA820" s="148">
        <f t="shared" si="47"/>
        <v>0</v>
      </c>
      <c r="EB820" s="148">
        <f t="shared" ref="EB820:EB855" si="50">IFERROR(_xlfn.STDEV.S(EE820:ABD820)/SQRT(count),0)</f>
        <v>0</v>
      </c>
      <c r="EC820" s="148">
        <f t="shared" ref="EC820:EC855" si="51">IFERROR(SUM(EE820:ABD820)/count,0)</f>
        <v>0</v>
      </c>
      <c r="ED820" s="167">
        <v>65</v>
      </c>
    </row>
    <row r="821" spans="2:134" x14ac:dyDescent="0.25">
      <c r="B821" s="101">
        <f>Samples!C799</f>
        <v>0</v>
      </c>
      <c r="CF821" s="160"/>
      <c r="EA821" s="148">
        <f t="shared" si="47"/>
        <v>0</v>
      </c>
      <c r="EB821" s="148">
        <f t="shared" si="50"/>
        <v>0</v>
      </c>
      <c r="EC821" s="148">
        <f t="shared" si="51"/>
        <v>0</v>
      </c>
      <c r="ED821" s="167">
        <v>66</v>
      </c>
    </row>
    <row r="822" spans="2:134" x14ac:dyDescent="0.25">
      <c r="B822" s="101">
        <f>Samples!C800</f>
        <v>0</v>
      </c>
      <c r="CF822" s="160"/>
      <c r="EA822" s="148">
        <f t="shared" si="47"/>
        <v>0</v>
      </c>
      <c r="EB822" s="148">
        <f t="shared" si="50"/>
        <v>0</v>
      </c>
      <c r="EC822" s="148">
        <f t="shared" si="51"/>
        <v>0</v>
      </c>
      <c r="ED822" s="167">
        <v>67</v>
      </c>
    </row>
    <row r="823" spans="2:134" x14ac:dyDescent="0.25">
      <c r="B823" s="101">
        <f>Samples!C801</f>
        <v>0</v>
      </c>
      <c r="CF823" s="160"/>
      <c r="EA823" s="148">
        <f t="shared" ref="EA823:EA855" si="52">IF(EA822&lt;1,EC823+EA822,"")</f>
        <v>0</v>
      </c>
      <c r="EB823" s="148">
        <f t="shared" si="50"/>
        <v>0</v>
      </c>
      <c r="EC823" s="148">
        <f t="shared" si="51"/>
        <v>0</v>
      </c>
      <c r="ED823" s="167">
        <v>68</v>
      </c>
    </row>
    <row r="824" spans="2:134" x14ac:dyDescent="0.25">
      <c r="B824" s="101">
        <f>Samples!C802</f>
        <v>0</v>
      </c>
      <c r="CF824" s="160"/>
      <c r="EA824" s="148">
        <f t="shared" si="52"/>
        <v>0</v>
      </c>
      <c r="EB824" s="148">
        <f t="shared" si="50"/>
        <v>0</v>
      </c>
      <c r="EC824" s="148">
        <f t="shared" si="51"/>
        <v>0</v>
      </c>
      <c r="ED824" s="167">
        <v>69</v>
      </c>
    </row>
    <row r="825" spans="2:134" x14ac:dyDescent="0.25">
      <c r="B825" s="101">
        <f>Samples!C803</f>
        <v>0</v>
      </c>
      <c r="CF825" s="160"/>
      <c r="EA825" s="148">
        <f t="shared" si="52"/>
        <v>0</v>
      </c>
      <c r="EB825" s="148">
        <f t="shared" si="50"/>
        <v>0</v>
      </c>
      <c r="EC825" s="148">
        <f t="shared" si="51"/>
        <v>0</v>
      </c>
      <c r="ED825" s="167">
        <v>70</v>
      </c>
    </row>
    <row r="826" spans="2:134" x14ac:dyDescent="0.25">
      <c r="B826" s="101">
        <f>Samples!C804</f>
        <v>0</v>
      </c>
      <c r="CF826" s="160"/>
      <c r="EA826" s="148">
        <f t="shared" si="52"/>
        <v>0</v>
      </c>
      <c r="EB826" s="148">
        <f t="shared" si="50"/>
        <v>0</v>
      </c>
      <c r="EC826" s="148">
        <f t="shared" si="51"/>
        <v>0</v>
      </c>
      <c r="ED826" s="167">
        <v>71</v>
      </c>
    </row>
    <row r="827" spans="2:134" x14ac:dyDescent="0.25">
      <c r="B827" s="101">
        <f>Samples!C805</f>
        <v>0</v>
      </c>
      <c r="CF827" s="160"/>
      <c r="EA827" s="148">
        <f t="shared" si="52"/>
        <v>0</v>
      </c>
      <c r="EB827" s="148">
        <f t="shared" si="50"/>
        <v>0</v>
      </c>
      <c r="EC827" s="148">
        <f t="shared" si="51"/>
        <v>0</v>
      </c>
      <c r="ED827" s="167">
        <v>72</v>
      </c>
    </row>
    <row r="828" spans="2:134" x14ac:dyDescent="0.25">
      <c r="B828" s="101">
        <f>Samples!C806</f>
        <v>0</v>
      </c>
      <c r="CF828" s="160"/>
      <c r="EA828" s="148">
        <f t="shared" si="52"/>
        <v>0</v>
      </c>
      <c r="EB828" s="148">
        <f t="shared" si="50"/>
        <v>0</v>
      </c>
      <c r="EC828" s="148">
        <f t="shared" si="51"/>
        <v>0</v>
      </c>
      <c r="ED828" s="167">
        <v>73</v>
      </c>
    </row>
    <row r="829" spans="2:134" x14ac:dyDescent="0.25">
      <c r="B829" s="101">
        <f>Samples!C807</f>
        <v>0</v>
      </c>
      <c r="CF829" s="160"/>
      <c r="EA829" s="148">
        <f t="shared" si="52"/>
        <v>0</v>
      </c>
      <c r="EB829" s="148">
        <f t="shared" si="50"/>
        <v>0</v>
      </c>
      <c r="EC829" s="148">
        <f t="shared" si="51"/>
        <v>0</v>
      </c>
      <c r="ED829" s="167">
        <v>74</v>
      </c>
    </row>
    <row r="830" spans="2:134" x14ac:dyDescent="0.25">
      <c r="B830" s="101">
        <f>Samples!C808</f>
        <v>0</v>
      </c>
      <c r="CF830" s="160"/>
      <c r="EA830" s="148">
        <f t="shared" si="52"/>
        <v>0</v>
      </c>
      <c r="EB830" s="148">
        <f t="shared" si="50"/>
        <v>0</v>
      </c>
      <c r="EC830" s="148">
        <f t="shared" si="51"/>
        <v>0</v>
      </c>
      <c r="ED830" s="167">
        <v>75</v>
      </c>
    </row>
    <row r="831" spans="2:134" x14ac:dyDescent="0.25">
      <c r="B831" s="101">
        <f>Samples!C809</f>
        <v>0</v>
      </c>
      <c r="CF831" s="160"/>
      <c r="EA831" s="148">
        <f t="shared" si="52"/>
        <v>0</v>
      </c>
      <c r="EB831" s="148">
        <f t="shared" si="50"/>
        <v>0</v>
      </c>
      <c r="EC831" s="148">
        <f t="shared" si="51"/>
        <v>0</v>
      </c>
      <c r="ED831" s="167">
        <v>76</v>
      </c>
    </row>
    <row r="832" spans="2:134" x14ac:dyDescent="0.25">
      <c r="B832" s="101">
        <f>Samples!C810</f>
        <v>0</v>
      </c>
      <c r="CF832" s="160"/>
      <c r="EA832" s="148">
        <f t="shared" si="52"/>
        <v>0</v>
      </c>
      <c r="EB832" s="148">
        <f t="shared" si="50"/>
        <v>0</v>
      </c>
      <c r="EC832" s="148">
        <f t="shared" si="51"/>
        <v>0</v>
      </c>
      <c r="ED832" s="167">
        <v>77</v>
      </c>
    </row>
    <row r="833" spans="2:134" x14ac:dyDescent="0.25">
      <c r="B833" s="101">
        <f>Samples!C811</f>
        <v>0</v>
      </c>
      <c r="CF833" s="160"/>
      <c r="EA833" s="148">
        <f t="shared" si="52"/>
        <v>0</v>
      </c>
      <c r="EB833" s="148">
        <f t="shared" si="50"/>
        <v>0</v>
      </c>
      <c r="EC833" s="148">
        <f t="shared" si="51"/>
        <v>0</v>
      </c>
      <c r="ED833" s="167">
        <v>78</v>
      </c>
    </row>
    <row r="834" spans="2:134" x14ac:dyDescent="0.25">
      <c r="B834" s="101">
        <f>Samples!C812</f>
        <v>0</v>
      </c>
      <c r="CF834" s="160"/>
      <c r="EA834" s="148">
        <f t="shared" si="52"/>
        <v>0</v>
      </c>
      <c r="EB834" s="148">
        <f t="shared" si="50"/>
        <v>0</v>
      </c>
      <c r="EC834" s="148">
        <f t="shared" si="51"/>
        <v>0</v>
      </c>
      <c r="ED834" s="167">
        <v>79</v>
      </c>
    </row>
    <row r="835" spans="2:134" x14ac:dyDescent="0.25">
      <c r="B835" s="101">
        <f>Samples!C813</f>
        <v>0</v>
      </c>
      <c r="CF835" s="160"/>
      <c r="EA835" s="148">
        <f t="shared" si="52"/>
        <v>0</v>
      </c>
      <c r="EB835" s="148">
        <f t="shared" si="50"/>
        <v>0</v>
      </c>
      <c r="EC835" s="148">
        <f t="shared" si="51"/>
        <v>0</v>
      </c>
      <c r="ED835" s="167">
        <v>80</v>
      </c>
    </row>
    <row r="836" spans="2:134" x14ac:dyDescent="0.25">
      <c r="B836" s="101">
        <f>Samples!C814</f>
        <v>0</v>
      </c>
      <c r="CF836" s="160"/>
      <c r="EA836" s="148">
        <f t="shared" si="52"/>
        <v>0</v>
      </c>
      <c r="EB836" s="148">
        <f t="shared" si="50"/>
        <v>0</v>
      </c>
      <c r="EC836" s="148">
        <f t="shared" si="51"/>
        <v>0</v>
      </c>
      <c r="ED836" s="167">
        <v>81</v>
      </c>
    </row>
    <row r="837" spans="2:134" x14ac:dyDescent="0.25">
      <c r="B837" s="101">
        <f>Samples!C815</f>
        <v>0</v>
      </c>
      <c r="CF837" s="160"/>
      <c r="EA837" s="148">
        <f t="shared" si="52"/>
        <v>0</v>
      </c>
      <c r="EB837" s="148">
        <f t="shared" si="50"/>
        <v>0</v>
      </c>
      <c r="EC837" s="148">
        <f t="shared" si="51"/>
        <v>0</v>
      </c>
      <c r="ED837" s="167">
        <v>82</v>
      </c>
    </row>
    <row r="838" spans="2:134" x14ac:dyDescent="0.25">
      <c r="B838" s="101">
        <f>Samples!C816</f>
        <v>0</v>
      </c>
      <c r="CF838" s="160"/>
      <c r="EA838" s="148">
        <f t="shared" si="52"/>
        <v>0</v>
      </c>
      <c r="EB838" s="148">
        <f t="shared" si="50"/>
        <v>0</v>
      </c>
      <c r="EC838" s="148">
        <f t="shared" si="51"/>
        <v>0</v>
      </c>
      <c r="ED838" s="167">
        <v>83</v>
      </c>
    </row>
    <row r="839" spans="2:134" x14ac:dyDescent="0.25">
      <c r="B839" s="101">
        <f>Samples!C817</f>
        <v>0</v>
      </c>
      <c r="CF839" s="160"/>
      <c r="EA839" s="148">
        <f t="shared" si="52"/>
        <v>0</v>
      </c>
      <c r="EB839" s="148">
        <f t="shared" si="50"/>
        <v>0</v>
      </c>
      <c r="EC839" s="148">
        <f t="shared" si="51"/>
        <v>0</v>
      </c>
      <c r="ED839" s="167">
        <v>84</v>
      </c>
    </row>
    <row r="840" spans="2:134" x14ac:dyDescent="0.25">
      <c r="B840" s="101">
        <f>Samples!C818</f>
        <v>0</v>
      </c>
      <c r="CF840" s="160"/>
      <c r="EA840" s="148">
        <f t="shared" si="52"/>
        <v>0</v>
      </c>
      <c r="EB840" s="148">
        <f t="shared" si="50"/>
        <v>0</v>
      </c>
      <c r="EC840" s="148">
        <f t="shared" si="51"/>
        <v>0</v>
      </c>
      <c r="ED840" s="167">
        <v>85</v>
      </c>
    </row>
    <row r="841" spans="2:134" x14ac:dyDescent="0.25">
      <c r="B841" s="101">
        <f>Samples!C819</f>
        <v>0</v>
      </c>
      <c r="CF841" s="160"/>
      <c r="EA841" s="148">
        <f t="shared" si="52"/>
        <v>0</v>
      </c>
      <c r="EB841" s="148">
        <f t="shared" si="50"/>
        <v>0</v>
      </c>
      <c r="EC841" s="148">
        <f t="shared" si="51"/>
        <v>0</v>
      </c>
      <c r="ED841" s="167">
        <v>86</v>
      </c>
    </row>
    <row r="842" spans="2:134" x14ac:dyDescent="0.25">
      <c r="B842" s="101">
        <f>Samples!C820</f>
        <v>0</v>
      </c>
      <c r="CF842" s="160"/>
      <c r="EA842" s="148">
        <f t="shared" si="52"/>
        <v>0</v>
      </c>
      <c r="EB842" s="148">
        <f t="shared" si="50"/>
        <v>0</v>
      </c>
      <c r="EC842" s="148">
        <f t="shared" si="51"/>
        <v>0</v>
      </c>
      <c r="ED842" s="167">
        <v>87</v>
      </c>
    </row>
    <row r="843" spans="2:134" x14ac:dyDescent="0.25">
      <c r="B843" s="101">
        <f>Samples!C821</f>
        <v>0</v>
      </c>
      <c r="CF843" s="160"/>
      <c r="EA843" s="148">
        <f t="shared" si="52"/>
        <v>0</v>
      </c>
      <c r="EB843" s="148">
        <f t="shared" si="50"/>
        <v>0</v>
      </c>
      <c r="EC843" s="148">
        <f t="shared" si="51"/>
        <v>0</v>
      </c>
      <c r="ED843" s="167">
        <v>88</v>
      </c>
    </row>
    <row r="844" spans="2:134" x14ac:dyDescent="0.25">
      <c r="B844" s="101">
        <f>Samples!C822</f>
        <v>0</v>
      </c>
      <c r="CF844" s="160"/>
      <c r="EA844" s="148">
        <f t="shared" si="52"/>
        <v>0</v>
      </c>
      <c r="EB844" s="148">
        <f t="shared" si="50"/>
        <v>0</v>
      </c>
      <c r="EC844" s="148">
        <f t="shared" si="51"/>
        <v>0</v>
      </c>
      <c r="ED844" s="167">
        <v>89</v>
      </c>
    </row>
    <row r="845" spans="2:134" x14ac:dyDescent="0.25">
      <c r="B845" s="101">
        <f>Samples!C823</f>
        <v>0</v>
      </c>
      <c r="CF845" s="160"/>
      <c r="EA845" s="148">
        <f t="shared" si="52"/>
        <v>0</v>
      </c>
      <c r="EB845" s="148">
        <f t="shared" si="50"/>
        <v>0</v>
      </c>
      <c r="EC845" s="148">
        <f t="shared" si="51"/>
        <v>0</v>
      </c>
      <c r="ED845" s="167">
        <v>90</v>
      </c>
    </row>
    <row r="846" spans="2:134" x14ac:dyDescent="0.25">
      <c r="B846" s="101">
        <f>Samples!C824</f>
        <v>0</v>
      </c>
      <c r="CF846" s="160"/>
      <c r="EA846" s="148">
        <f t="shared" si="52"/>
        <v>0</v>
      </c>
      <c r="EB846" s="148">
        <f t="shared" si="50"/>
        <v>0</v>
      </c>
      <c r="EC846" s="148">
        <f t="shared" si="51"/>
        <v>0</v>
      </c>
      <c r="ED846" s="167">
        <v>91</v>
      </c>
    </row>
    <row r="847" spans="2:134" x14ac:dyDescent="0.25">
      <c r="B847" s="101">
        <f>Samples!C825</f>
        <v>0</v>
      </c>
      <c r="CF847" s="160"/>
      <c r="EA847" s="148">
        <f t="shared" si="52"/>
        <v>0</v>
      </c>
      <c r="EB847" s="148">
        <f t="shared" si="50"/>
        <v>0</v>
      </c>
      <c r="EC847" s="148">
        <f t="shared" si="51"/>
        <v>0</v>
      </c>
      <c r="ED847" s="167">
        <v>92</v>
      </c>
    </row>
    <row r="848" spans="2:134" x14ac:dyDescent="0.25">
      <c r="B848" s="101">
        <f>Samples!C826</f>
        <v>0</v>
      </c>
      <c r="CF848" s="160"/>
      <c r="EA848" s="148">
        <f t="shared" si="52"/>
        <v>0</v>
      </c>
      <c r="EB848" s="148">
        <f t="shared" si="50"/>
        <v>0</v>
      </c>
      <c r="EC848" s="148">
        <f t="shared" si="51"/>
        <v>0</v>
      </c>
      <c r="ED848" s="167">
        <v>93</v>
      </c>
    </row>
    <row r="849" spans="2:134" x14ac:dyDescent="0.25">
      <c r="B849" s="101">
        <f>Samples!C827</f>
        <v>0</v>
      </c>
      <c r="CF849" s="160"/>
      <c r="EA849" s="148">
        <f t="shared" si="52"/>
        <v>0</v>
      </c>
      <c r="EB849" s="148">
        <f t="shared" si="50"/>
        <v>0</v>
      </c>
      <c r="EC849" s="148">
        <f t="shared" si="51"/>
        <v>0</v>
      </c>
      <c r="ED849" s="167">
        <v>94</v>
      </c>
    </row>
    <row r="850" spans="2:134" x14ac:dyDescent="0.25">
      <c r="B850" s="101">
        <f>Samples!C828</f>
        <v>0</v>
      </c>
      <c r="CF850" s="160"/>
      <c r="EA850" s="148">
        <f t="shared" si="52"/>
        <v>0</v>
      </c>
      <c r="EB850" s="148">
        <f t="shared" si="50"/>
        <v>0</v>
      </c>
      <c r="EC850" s="148">
        <f t="shared" si="51"/>
        <v>0</v>
      </c>
      <c r="ED850" s="167">
        <v>95</v>
      </c>
    </row>
    <row r="851" spans="2:134" x14ac:dyDescent="0.25">
      <c r="B851" s="101">
        <f>Samples!C829</f>
        <v>0</v>
      </c>
      <c r="CF851" s="160"/>
      <c r="EA851" s="148">
        <f t="shared" si="52"/>
        <v>0</v>
      </c>
      <c r="EB851" s="148">
        <f t="shared" si="50"/>
        <v>0</v>
      </c>
      <c r="EC851" s="148">
        <f t="shared" si="51"/>
        <v>0</v>
      </c>
      <c r="ED851" s="167">
        <v>96</v>
      </c>
    </row>
    <row r="852" spans="2:134" x14ac:dyDescent="0.25">
      <c r="B852" s="101">
        <f>Samples!C830</f>
        <v>0</v>
      </c>
      <c r="CF852" s="160"/>
      <c r="EA852" s="148">
        <f t="shared" si="52"/>
        <v>0</v>
      </c>
      <c r="EB852" s="148">
        <f t="shared" si="50"/>
        <v>0</v>
      </c>
      <c r="EC852" s="148">
        <f t="shared" si="51"/>
        <v>0</v>
      </c>
      <c r="ED852" s="167">
        <v>97</v>
      </c>
    </row>
    <row r="853" spans="2:134" x14ac:dyDescent="0.25">
      <c r="B853" s="101">
        <f>Samples!C831</f>
        <v>0</v>
      </c>
      <c r="CF853" s="160"/>
      <c r="EA853" s="148">
        <f t="shared" si="52"/>
        <v>0</v>
      </c>
      <c r="EB853" s="148">
        <f t="shared" si="50"/>
        <v>0</v>
      </c>
      <c r="EC853" s="148">
        <f t="shared" si="51"/>
        <v>0</v>
      </c>
      <c r="ED853" s="167">
        <v>98</v>
      </c>
    </row>
    <row r="854" spans="2:134" x14ac:dyDescent="0.25">
      <c r="B854" s="101">
        <f>Samples!C832</f>
        <v>0</v>
      </c>
      <c r="CF854" s="160"/>
      <c r="EA854" s="148">
        <f t="shared" si="52"/>
        <v>0</v>
      </c>
      <c r="EB854" s="148">
        <f t="shared" si="50"/>
        <v>0</v>
      </c>
      <c r="EC854" s="148">
        <f t="shared" si="51"/>
        <v>0</v>
      </c>
      <c r="ED854" s="167">
        <v>99</v>
      </c>
    </row>
    <row r="855" spans="2:134" x14ac:dyDescent="0.25">
      <c r="B855" s="101">
        <f>Samples!C833</f>
        <v>0</v>
      </c>
      <c r="CF855" s="160"/>
      <c r="EA855" s="148">
        <f t="shared" si="52"/>
        <v>0</v>
      </c>
      <c r="EB855" s="148">
        <f t="shared" si="50"/>
        <v>0</v>
      </c>
      <c r="EC855" s="148">
        <f t="shared" si="51"/>
        <v>0</v>
      </c>
      <c r="ED855" s="167">
        <v>100</v>
      </c>
    </row>
    <row r="856" spans="2:134" x14ac:dyDescent="0.25">
      <c r="B856" s="101">
        <f>Samples!C834</f>
        <v>0</v>
      </c>
      <c r="CF856" s="160"/>
    </row>
    <row r="857" spans="2:134" x14ac:dyDescent="0.25">
      <c r="B857" s="101">
        <f>Samples!C835</f>
        <v>0</v>
      </c>
      <c r="CF857" s="160"/>
    </row>
    <row r="858" spans="2:134" x14ac:dyDescent="0.25">
      <c r="B858" s="101">
        <f>Samples!C836</f>
        <v>0</v>
      </c>
      <c r="CF858" s="160"/>
    </row>
    <row r="859" spans="2:134" x14ac:dyDescent="0.25">
      <c r="B859" s="101">
        <f>Samples!C837</f>
        <v>0</v>
      </c>
      <c r="CF859" s="160"/>
    </row>
    <row r="860" spans="2:134" x14ac:dyDescent="0.25">
      <c r="B860" s="101">
        <f>Samples!C838</f>
        <v>0</v>
      </c>
      <c r="CF860" s="160"/>
    </row>
    <row r="861" spans="2:134" x14ac:dyDescent="0.25">
      <c r="B861" s="101">
        <f>Samples!C839</f>
        <v>0</v>
      </c>
      <c r="CF861" s="160"/>
    </row>
    <row r="862" spans="2:134" x14ac:dyDescent="0.25">
      <c r="B862" s="101">
        <f>Samples!C840</f>
        <v>0</v>
      </c>
      <c r="CF862" s="160"/>
    </row>
    <row r="863" spans="2:134" x14ac:dyDescent="0.25">
      <c r="B863" s="101">
        <f>Samples!C841</f>
        <v>0</v>
      </c>
      <c r="CF863" s="160"/>
    </row>
    <row r="864" spans="2:134" x14ac:dyDescent="0.25">
      <c r="B864" s="101">
        <f>Samples!C842</f>
        <v>0</v>
      </c>
      <c r="CF864" s="160"/>
    </row>
    <row r="865" spans="2:84" x14ac:dyDescent="0.25">
      <c r="B865" s="101">
        <f>Samples!C843</f>
        <v>0</v>
      </c>
    </row>
    <row r="866" spans="2:84" x14ac:dyDescent="0.25">
      <c r="B866" s="101">
        <f>Samples!C844</f>
        <v>0</v>
      </c>
    </row>
    <row r="867" spans="2:84" x14ac:dyDescent="0.25">
      <c r="B867" s="101">
        <f>Samples!C845</f>
        <v>0</v>
      </c>
    </row>
    <row r="868" spans="2:84" x14ac:dyDescent="0.25">
      <c r="B868" s="101">
        <f>Samples!C846</f>
        <v>0</v>
      </c>
    </row>
    <row r="869" spans="2:84" x14ac:dyDescent="0.25">
      <c r="B869" s="101">
        <f>Samples!C847</f>
        <v>0</v>
      </c>
    </row>
    <row r="870" spans="2:84" x14ac:dyDescent="0.25">
      <c r="B870" s="101">
        <f>Samples!C848</f>
        <v>0</v>
      </c>
    </row>
    <row r="871" spans="2:84" x14ac:dyDescent="0.25">
      <c r="B871" s="101">
        <f>Samples!C849</f>
        <v>0</v>
      </c>
      <c r="CF871" s="160"/>
    </row>
    <row r="872" spans="2:84" x14ac:dyDescent="0.25">
      <c r="B872" s="101">
        <f>Samples!C850</f>
        <v>0</v>
      </c>
      <c r="CF872" s="160"/>
    </row>
    <row r="873" spans="2:84" x14ac:dyDescent="0.25">
      <c r="B873" s="101">
        <f>Samples!C851</f>
        <v>0</v>
      </c>
      <c r="CF873" s="160"/>
    </row>
    <row r="874" spans="2:84" x14ac:dyDescent="0.25">
      <c r="B874" s="101">
        <f>Samples!C852</f>
        <v>0</v>
      </c>
      <c r="CF874" s="160"/>
    </row>
    <row r="875" spans="2:84" x14ac:dyDescent="0.25">
      <c r="B875" s="101">
        <f>Samples!C853</f>
        <v>0</v>
      </c>
      <c r="CF875" s="160"/>
    </row>
    <row r="876" spans="2:84" x14ac:dyDescent="0.25">
      <c r="B876" s="101">
        <f>Samples!C854</f>
        <v>0</v>
      </c>
      <c r="CF876" s="160"/>
    </row>
    <row r="877" spans="2:84" x14ac:dyDescent="0.25">
      <c r="B877" s="101">
        <f>Samples!C855</f>
        <v>0</v>
      </c>
      <c r="CF877" s="160"/>
    </row>
    <row r="878" spans="2:84" x14ac:dyDescent="0.25">
      <c r="B878" s="101">
        <f>Samples!C856</f>
        <v>0</v>
      </c>
      <c r="CF878" s="160"/>
    </row>
    <row r="879" spans="2:84" x14ac:dyDescent="0.25">
      <c r="B879" s="101">
        <f>Samples!C857</f>
        <v>0</v>
      </c>
      <c r="CF879" s="160"/>
    </row>
    <row r="880" spans="2:84" x14ac:dyDescent="0.25">
      <c r="B880" s="101">
        <f>Samples!C858</f>
        <v>0</v>
      </c>
      <c r="CF880" s="160"/>
    </row>
    <row r="881" spans="2:84" x14ac:dyDescent="0.25">
      <c r="B881" s="101">
        <f>Samples!C859</f>
        <v>0</v>
      </c>
      <c r="CF881" s="160"/>
    </row>
    <row r="882" spans="2:84" x14ac:dyDescent="0.25">
      <c r="B882" s="101">
        <f>Samples!C860</f>
        <v>0</v>
      </c>
      <c r="CF882" s="160"/>
    </row>
    <row r="883" spans="2:84" x14ac:dyDescent="0.25">
      <c r="B883" s="101">
        <f>Samples!C861</f>
        <v>0</v>
      </c>
      <c r="CF883" s="160"/>
    </row>
    <row r="884" spans="2:84" x14ac:dyDescent="0.25">
      <c r="B884" s="101">
        <f>Samples!C862</f>
        <v>0</v>
      </c>
      <c r="CF884" s="160"/>
    </row>
    <row r="885" spans="2:84" x14ac:dyDescent="0.25">
      <c r="B885" s="101">
        <f>Samples!C863</f>
        <v>0</v>
      </c>
      <c r="CF885" s="160"/>
    </row>
    <row r="886" spans="2:84" x14ac:dyDescent="0.25">
      <c r="B886" s="101">
        <f>Samples!C864</f>
        <v>0</v>
      </c>
      <c r="CF886" s="160"/>
    </row>
    <row r="887" spans="2:84" x14ac:dyDescent="0.25">
      <c r="B887" s="101">
        <f>Samples!C865</f>
        <v>0</v>
      </c>
      <c r="CF887" s="160"/>
    </row>
    <row r="888" spans="2:84" x14ac:dyDescent="0.25">
      <c r="B888" s="101">
        <f>Samples!C866</f>
        <v>0</v>
      </c>
      <c r="CF888" s="160"/>
    </row>
    <row r="889" spans="2:84" x14ac:dyDescent="0.25">
      <c r="B889" s="101">
        <f>Samples!C867</f>
        <v>0</v>
      </c>
      <c r="CF889" s="160"/>
    </row>
    <row r="890" spans="2:84" x14ac:dyDescent="0.25">
      <c r="B890" s="101">
        <f>Samples!C868</f>
        <v>0</v>
      </c>
      <c r="CF890" s="160"/>
    </row>
    <row r="891" spans="2:84" x14ac:dyDescent="0.25">
      <c r="B891" s="101">
        <f>Samples!C869</f>
        <v>0</v>
      </c>
      <c r="CF891" s="160"/>
    </row>
    <row r="892" spans="2:84" x14ac:dyDescent="0.25">
      <c r="B892" s="101">
        <f>Samples!C870</f>
        <v>0</v>
      </c>
      <c r="CF892" s="160"/>
    </row>
    <row r="893" spans="2:84" x14ac:dyDescent="0.25">
      <c r="B893" s="101">
        <f>Samples!C871</f>
        <v>0</v>
      </c>
      <c r="CF893" s="160"/>
    </row>
    <row r="894" spans="2:84" x14ac:dyDescent="0.25">
      <c r="B894" s="101">
        <f>Samples!C872</f>
        <v>0</v>
      </c>
      <c r="CF894" s="160"/>
    </row>
    <row r="895" spans="2:84" x14ac:dyDescent="0.25">
      <c r="B895" s="101">
        <f>Samples!C873</f>
        <v>0</v>
      </c>
      <c r="CF895" s="160"/>
    </row>
    <row r="896" spans="2:84" x14ac:dyDescent="0.25">
      <c r="B896" s="101">
        <f>Samples!C874</f>
        <v>0</v>
      </c>
      <c r="CF896" s="160"/>
    </row>
    <row r="897" spans="2:134" x14ac:dyDescent="0.25">
      <c r="B897" s="101">
        <f>Samples!C875</f>
        <v>0</v>
      </c>
      <c r="CF897" s="160"/>
    </row>
    <row r="898" spans="2:134" x14ac:dyDescent="0.25">
      <c r="B898" s="101">
        <f>Samples!C876</f>
        <v>0</v>
      </c>
      <c r="CF898" s="160"/>
    </row>
    <row r="899" spans="2:134" x14ac:dyDescent="0.25">
      <c r="B899" s="101">
        <f>Samples!C877</f>
        <v>0</v>
      </c>
      <c r="CF899" s="160"/>
    </row>
    <row r="900" spans="2:134" x14ac:dyDescent="0.25">
      <c r="B900" s="101">
        <f>Samples!C878</f>
        <v>0</v>
      </c>
      <c r="CF900" s="160"/>
    </row>
    <row r="901" spans="2:134" x14ac:dyDescent="0.25">
      <c r="B901" s="101">
        <f>Samples!C879</f>
        <v>0</v>
      </c>
      <c r="CF901" s="160"/>
      <c r="ED901" s="278"/>
    </row>
    <row r="902" spans="2:134" x14ac:dyDescent="0.25">
      <c r="B902" s="101">
        <f>Samples!C880</f>
        <v>0</v>
      </c>
      <c r="CF902" s="160"/>
    </row>
    <row r="903" spans="2:134" x14ac:dyDescent="0.25">
      <c r="B903" s="101">
        <f>Samples!C881</f>
        <v>0</v>
      </c>
      <c r="CF903" s="160"/>
    </row>
    <row r="904" spans="2:134" x14ac:dyDescent="0.25">
      <c r="B904" s="101">
        <f>Samples!C882</f>
        <v>0</v>
      </c>
      <c r="CF904" s="160"/>
    </row>
    <row r="905" spans="2:134" ht="15.75" thickBot="1" x14ac:dyDescent="0.3">
      <c r="B905" s="101">
        <f>Samples!C883</f>
        <v>0</v>
      </c>
      <c r="CF905" s="160"/>
    </row>
    <row r="906" spans="2:134" x14ac:dyDescent="0.25">
      <c r="B906" s="101">
        <f>Samples!C884</f>
        <v>0</v>
      </c>
      <c r="CF906" s="160"/>
      <c r="ED906" s="166"/>
    </row>
    <row r="907" spans="2:134" x14ac:dyDescent="0.25">
      <c r="B907" s="101">
        <f>Samples!C885</f>
        <v>0</v>
      </c>
      <c r="CF907" s="160"/>
      <c r="ED907" s="167"/>
    </row>
    <row r="908" spans="2:134" x14ac:dyDescent="0.25">
      <c r="B908" s="101">
        <f>Samples!C886</f>
        <v>0</v>
      </c>
      <c r="CF908" s="160"/>
      <c r="ED908" s="167"/>
    </row>
    <row r="909" spans="2:134" x14ac:dyDescent="0.25">
      <c r="B909" s="101">
        <f>Samples!C887</f>
        <v>0</v>
      </c>
      <c r="CF909" s="160"/>
      <c r="ED909" s="167"/>
    </row>
    <row r="910" spans="2:134" x14ac:dyDescent="0.25">
      <c r="B910" s="101">
        <f>Samples!C888</f>
        <v>0</v>
      </c>
      <c r="CF910" s="160"/>
      <c r="ED910" s="167"/>
    </row>
    <row r="911" spans="2:134" x14ac:dyDescent="0.25">
      <c r="B911" s="101">
        <f>Samples!C889</f>
        <v>0</v>
      </c>
      <c r="CF911" s="160"/>
      <c r="ED911" s="167"/>
    </row>
    <row r="912" spans="2:134" x14ac:dyDescent="0.25">
      <c r="B912" s="101">
        <f>Samples!C890</f>
        <v>0</v>
      </c>
      <c r="CF912" s="160"/>
      <c r="ED912" s="167"/>
    </row>
    <row r="913" spans="2:134" x14ac:dyDescent="0.25">
      <c r="B913" s="101">
        <f>Samples!C891</f>
        <v>0</v>
      </c>
      <c r="CF913" s="160"/>
      <c r="ED913" s="167"/>
    </row>
    <row r="914" spans="2:134" x14ac:dyDescent="0.25">
      <c r="B914" s="101">
        <f>Samples!C892</f>
        <v>0</v>
      </c>
      <c r="CF914" s="160"/>
      <c r="ED914" s="167"/>
    </row>
    <row r="915" spans="2:134" x14ac:dyDescent="0.25">
      <c r="B915" s="101">
        <f>Samples!C893</f>
        <v>0</v>
      </c>
      <c r="CF915" s="160"/>
      <c r="ED915" s="167"/>
    </row>
    <row r="916" spans="2:134" x14ac:dyDescent="0.25">
      <c r="B916" s="101">
        <f>Samples!C894</f>
        <v>0</v>
      </c>
      <c r="CF916" s="160"/>
      <c r="ED916" s="167"/>
    </row>
    <row r="917" spans="2:134" x14ac:dyDescent="0.25">
      <c r="B917" s="101">
        <f>Samples!C895</f>
        <v>0</v>
      </c>
      <c r="CF917" s="160"/>
      <c r="ED917" s="167"/>
    </row>
    <row r="918" spans="2:134" x14ac:dyDescent="0.25">
      <c r="B918" s="101">
        <f>Samples!C896</f>
        <v>0</v>
      </c>
      <c r="CF918" s="160"/>
      <c r="ED918" s="167"/>
    </row>
    <row r="919" spans="2:134" x14ac:dyDescent="0.25">
      <c r="B919" s="101">
        <f>Samples!C897</f>
        <v>0</v>
      </c>
      <c r="CF919" s="160"/>
      <c r="ED919" s="167"/>
    </row>
    <row r="920" spans="2:134" x14ac:dyDescent="0.25">
      <c r="B920" s="101">
        <f>Samples!C898</f>
        <v>0</v>
      </c>
      <c r="CF920" s="160"/>
      <c r="ED920" s="167"/>
    </row>
    <row r="921" spans="2:134" x14ac:dyDescent="0.25">
      <c r="B921" s="101">
        <f>Samples!C899</f>
        <v>0</v>
      </c>
      <c r="CF921" s="160"/>
      <c r="ED921" s="167"/>
    </row>
    <row r="922" spans="2:134" x14ac:dyDescent="0.25">
      <c r="B922" s="101">
        <f>Samples!C900</f>
        <v>0</v>
      </c>
      <c r="CF922" s="160"/>
      <c r="ED922" s="167"/>
    </row>
    <row r="923" spans="2:134" x14ac:dyDescent="0.25">
      <c r="B923" s="101">
        <f>Samples!C901</f>
        <v>0</v>
      </c>
      <c r="CF923" s="160"/>
      <c r="ED923" s="167"/>
    </row>
    <row r="924" spans="2:134" x14ac:dyDescent="0.25">
      <c r="B924" s="101">
        <f>Samples!C902</f>
        <v>0</v>
      </c>
      <c r="CF924" s="160"/>
      <c r="ED924" s="167"/>
    </row>
    <row r="925" spans="2:134" x14ac:dyDescent="0.25">
      <c r="B925" s="101">
        <f>Samples!C903</f>
        <v>0</v>
      </c>
      <c r="CF925" s="160"/>
      <c r="ED925" s="167"/>
    </row>
    <row r="926" spans="2:134" x14ac:dyDescent="0.25">
      <c r="B926" s="101">
        <f>Samples!C904</f>
        <v>0</v>
      </c>
      <c r="CF926" s="160"/>
      <c r="ED926" s="167"/>
    </row>
    <row r="927" spans="2:134" x14ac:dyDescent="0.25">
      <c r="B927" s="101">
        <f>Samples!C905</f>
        <v>0</v>
      </c>
      <c r="CF927" s="160"/>
      <c r="ED927" s="167"/>
    </row>
    <row r="928" spans="2:134" x14ac:dyDescent="0.25">
      <c r="B928" s="101">
        <f>Samples!C906</f>
        <v>0</v>
      </c>
      <c r="CF928" s="160"/>
      <c r="ED928" s="167"/>
    </row>
    <row r="929" spans="2:134" x14ac:dyDescent="0.25">
      <c r="B929" s="101">
        <f>Samples!C907</f>
        <v>0</v>
      </c>
      <c r="CF929" s="160"/>
      <c r="ED929" s="167"/>
    </row>
    <row r="930" spans="2:134" x14ac:dyDescent="0.25">
      <c r="B930" s="101">
        <f>Samples!C908</f>
        <v>0</v>
      </c>
      <c r="CF930" s="160"/>
      <c r="ED930" s="167"/>
    </row>
    <row r="931" spans="2:134" x14ac:dyDescent="0.25">
      <c r="B931" s="101">
        <f>Samples!C909</f>
        <v>0</v>
      </c>
      <c r="CF931" s="160"/>
      <c r="ED931" s="167"/>
    </row>
    <row r="932" spans="2:134" x14ac:dyDescent="0.25">
      <c r="B932" s="101">
        <f>Samples!C910</f>
        <v>0</v>
      </c>
      <c r="CF932" s="160"/>
      <c r="ED932" s="167"/>
    </row>
    <row r="933" spans="2:134" x14ac:dyDescent="0.25">
      <c r="B933" s="101">
        <f>Samples!C911</f>
        <v>0</v>
      </c>
      <c r="CF933" s="160"/>
      <c r="ED933" s="167"/>
    </row>
    <row r="934" spans="2:134" x14ac:dyDescent="0.25">
      <c r="B934" s="101">
        <f>Samples!C912</f>
        <v>0</v>
      </c>
      <c r="CF934" s="160"/>
      <c r="ED934" s="167"/>
    </row>
    <row r="935" spans="2:134" x14ac:dyDescent="0.25">
      <c r="B935" s="101">
        <f>Samples!C913</f>
        <v>0</v>
      </c>
      <c r="CF935" s="160"/>
      <c r="ED935" s="167"/>
    </row>
    <row r="936" spans="2:134" x14ac:dyDescent="0.25">
      <c r="B936" s="101">
        <f>Samples!C914</f>
        <v>0</v>
      </c>
      <c r="CF936" s="160"/>
      <c r="ED936" s="167"/>
    </row>
    <row r="937" spans="2:134" x14ac:dyDescent="0.25">
      <c r="B937" s="101">
        <f>Samples!C915</f>
        <v>0</v>
      </c>
      <c r="CF937" s="160"/>
      <c r="ED937" s="167"/>
    </row>
    <row r="938" spans="2:134" x14ac:dyDescent="0.25">
      <c r="B938" s="101">
        <f>Samples!C916</f>
        <v>0</v>
      </c>
      <c r="CF938" s="160"/>
      <c r="ED938" s="167"/>
    </row>
    <row r="939" spans="2:134" x14ac:dyDescent="0.25">
      <c r="B939" s="101">
        <f>Samples!C917</f>
        <v>0</v>
      </c>
      <c r="CF939" s="160"/>
      <c r="ED939" s="167"/>
    </row>
    <row r="940" spans="2:134" x14ac:dyDescent="0.25">
      <c r="B940" s="101">
        <f>Samples!C918</f>
        <v>0</v>
      </c>
      <c r="CF940" s="160"/>
      <c r="ED940" s="167"/>
    </row>
    <row r="941" spans="2:134" x14ac:dyDescent="0.25">
      <c r="B941" s="101">
        <f>Samples!C919</f>
        <v>0</v>
      </c>
      <c r="CF941" s="160"/>
      <c r="ED941" s="167"/>
    </row>
    <row r="942" spans="2:134" x14ac:dyDescent="0.25">
      <c r="B942" s="101">
        <f>Samples!C920</f>
        <v>0</v>
      </c>
      <c r="CF942" s="160"/>
      <c r="ED942" s="167"/>
    </row>
    <row r="943" spans="2:134" x14ac:dyDescent="0.25">
      <c r="B943" s="101">
        <f>Samples!C921</f>
        <v>0</v>
      </c>
      <c r="CF943" s="160"/>
      <c r="ED943" s="167"/>
    </row>
    <row r="944" spans="2:134" x14ac:dyDescent="0.25">
      <c r="B944" s="101">
        <f>Samples!C922</f>
        <v>0</v>
      </c>
      <c r="CF944" s="160"/>
      <c r="ED944" s="167"/>
    </row>
    <row r="945" spans="2:134" x14ac:dyDescent="0.25">
      <c r="B945" s="101">
        <f>Samples!C923</f>
        <v>0</v>
      </c>
      <c r="CF945" s="160"/>
      <c r="ED945" s="167"/>
    </row>
    <row r="946" spans="2:134" x14ac:dyDescent="0.25">
      <c r="B946" s="101">
        <f>Samples!C924</f>
        <v>0</v>
      </c>
      <c r="CF946" s="160"/>
      <c r="ED946" s="167"/>
    </row>
    <row r="947" spans="2:134" x14ac:dyDescent="0.25">
      <c r="B947" s="101">
        <f>Samples!C925</f>
        <v>0</v>
      </c>
      <c r="CF947" s="160"/>
      <c r="ED947" s="167"/>
    </row>
    <row r="948" spans="2:134" x14ac:dyDescent="0.25">
      <c r="B948" s="101">
        <f>Samples!C926</f>
        <v>0</v>
      </c>
      <c r="CF948" s="160"/>
      <c r="ED948" s="167"/>
    </row>
    <row r="949" spans="2:134" x14ac:dyDescent="0.25">
      <c r="B949" s="101">
        <f>Samples!C927</f>
        <v>0</v>
      </c>
      <c r="CF949" s="160"/>
      <c r="ED949" s="167"/>
    </row>
    <row r="950" spans="2:134" x14ac:dyDescent="0.25">
      <c r="B950" s="101">
        <f>Samples!C928</f>
        <v>0</v>
      </c>
      <c r="CF950" s="160"/>
      <c r="ED950" s="167"/>
    </row>
    <row r="951" spans="2:134" x14ac:dyDescent="0.25">
      <c r="B951" s="101">
        <f>Samples!C929</f>
        <v>0</v>
      </c>
      <c r="CF951" s="160"/>
      <c r="ED951" s="167"/>
    </row>
    <row r="952" spans="2:134" x14ac:dyDescent="0.25">
      <c r="B952" s="101">
        <f>Samples!C930</f>
        <v>0</v>
      </c>
      <c r="CF952" s="160"/>
      <c r="ED952" s="167"/>
    </row>
    <row r="953" spans="2:134" x14ac:dyDescent="0.25">
      <c r="B953" s="101">
        <f>Samples!C931</f>
        <v>0</v>
      </c>
      <c r="CF953" s="160"/>
      <c r="ED953" s="167"/>
    </row>
    <row r="954" spans="2:134" x14ac:dyDescent="0.25">
      <c r="B954" s="101">
        <f>Samples!C932</f>
        <v>0</v>
      </c>
      <c r="CF954" s="160"/>
      <c r="ED954" s="167"/>
    </row>
    <row r="955" spans="2:134" x14ac:dyDescent="0.25">
      <c r="B955" s="101">
        <f>Samples!C933</f>
        <v>0</v>
      </c>
      <c r="CF955" s="160"/>
      <c r="ED955" s="167"/>
    </row>
    <row r="956" spans="2:134" x14ac:dyDescent="0.25">
      <c r="B956" s="101">
        <f>Samples!C934</f>
        <v>0</v>
      </c>
      <c r="CF956" s="160"/>
      <c r="ED956" s="167"/>
    </row>
    <row r="957" spans="2:134" x14ac:dyDescent="0.25">
      <c r="B957" s="101">
        <f>Samples!C935</f>
        <v>0</v>
      </c>
      <c r="CF957" s="160"/>
      <c r="ED957" s="167"/>
    </row>
    <row r="958" spans="2:134" x14ac:dyDescent="0.25">
      <c r="B958" s="101">
        <f>Samples!C936</f>
        <v>0</v>
      </c>
      <c r="CF958" s="160"/>
      <c r="ED958" s="167"/>
    </row>
    <row r="959" spans="2:134" x14ac:dyDescent="0.25">
      <c r="B959" s="101">
        <f>Samples!C937</f>
        <v>0</v>
      </c>
      <c r="CF959" s="160"/>
      <c r="ED959" s="167"/>
    </row>
    <row r="960" spans="2:134" x14ac:dyDescent="0.25">
      <c r="B960" s="101">
        <f>Samples!C938</f>
        <v>0</v>
      </c>
      <c r="CF960" s="160"/>
      <c r="ED960" s="167"/>
    </row>
    <row r="961" spans="2:134" x14ac:dyDescent="0.25">
      <c r="B961" s="101">
        <f>Samples!C939</f>
        <v>0</v>
      </c>
      <c r="CF961" s="160"/>
      <c r="ED961" s="167"/>
    </row>
    <row r="962" spans="2:134" x14ac:dyDescent="0.25">
      <c r="B962" s="101">
        <f>Samples!C940</f>
        <v>0</v>
      </c>
      <c r="CF962" s="160"/>
      <c r="ED962" s="167"/>
    </row>
    <row r="963" spans="2:134" x14ac:dyDescent="0.25">
      <c r="B963" s="101">
        <f>Samples!C941</f>
        <v>0</v>
      </c>
      <c r="CF963" s="160"/>
      <c r="ED963" s="167"/>
    </row>
    <row r="964" spans="2:134" x14ac:dyDescent="0.25">
      <c r="B964" s="101">
        <f>Samples!C942</f>
        <v>0</v>
      </c>
      <c r="CF964" s="160"/>
      <c r="ED964" s="167"/>
    </row>
    <row r="965" spans="2:134" x14ac:dyDescent="0.25">
      <c r="B965" s="101">
        <f>Samples!C943</f>
        <v>0</v>
      </c>
      <c r="CF965" s="160"/>
      <c r="ED965" s="167"/>
    </row>
    <row r="966" spans="2:134" x14ac:dyDescent="0.25">
      <c r="B966" s="101">
        <f>Samples!C944</f>
        <v>0</v>
      </c>
      <c r="CF966" s="160"/>
      <c r="ED966" s="167"/>
    </row>
    <row r="967" spans="2:134" x14ac:dyDescent="0.25">
      <c r="B967" s="101">
        <f>Samples!C945</f>
        <v>0</v>
      </c>
      <c r="CF967" s="160"/>
      <c r="ED967" s="167"/>
    </row>
    <row r="968" spans="2:134" x14ac:dyDescent="0.25">
      <c r="B968" s="101">
        <f>Samples!C946</f>
        <v>0</v>
      </c>
      <c r="CF968" s="160"/>
      <c r="ED968" s="167"/>
    </row>
    <row r="969" spans="2:134" x14ac:dyDescent="0.25">
      <c r="B969" s="101">
        <f>Samples!C947</f>
        <v>0</v>
      </c>
      <c r="CF969" s="160"/>
      <c r="ED969" s="167"/>
    </row>
    <row r="970" spans="2:134" x14ac:dyDescent="0.25">
      <c r="B970" s="101">
        <f>Samples!C948</f>
        <v>0</v>
      </c>
      <c r="CF970" s="160"/>
      <c r="ED970" s="167"/>
    </row>
    <row r="971" spans="2:134" x14ac:dyDescent="0.25">
      <c r="B971" s="101">
        <f>Samples!C949</f>
        <v>0</v>
      </c>
      <c r="CF971" s="160"/>
      <c r="ED971" s="167"/>
    </row>
    <row r="972" spans="2:134" x14ac:dyDescent="0.25">
      <c r="B972" s="101">
        <f>Samples!C950</f>
        <v>0</v>
      </c>
      <c r="CF972" s="160"/>
      <c r="ED972" s="167"/>
    </row>
    <row r="973" spans="2:134" x14ac:dyDescent="0.25">
      <c r="B973" s="101">
        <f>Samples!C951</f>
        <v>0</v>
      </c>
      <c r="CF973" s="160"/>
      <c r="ED973" s="167"/>
    </row>
    <row r="974" spans="2:134" x14ac:dyDescent="0.25">
      <c r="B974" s="101">
        <f>Samples!C952</f>
        <v>0</v>
      </c>
      <c r="CF974" s="160"/>
      <c r="ED974" s="167"/>
    </row>
    <row r="975" spans="2:134" x14ac:dyDescent="0.25">
      <c r="B975" s="101">
        <f>Samples!C953</f>
        <v>0</v>
      </c>
      <c r="ED975" s="167"/>
    </row>
    <row r="976" spans="2:134" x14ac:dyDescent="0.25">
      <c r="B976" s="101">
        <f>Samples!C954</f>
        <v>0</v>
      </c>
      <c r="ED976" s="167"/>
    </row>
    <row r="977" spans="2:134" x14ac:dyDescent="0.25">
      <c r="B977" s="101">
        <f>Samples!C955</f>
        <v>0</v>
      </c>
      <c r="ED977" s="167"/>
    </row>
    <row r="978" spans="2:134" x14ac:dyDescent="0.25">
      <c r="B978" s="101">
        <f>Samples!C956</f>
        <v>0</v>
      </c>
      <c r="ED978" s="167"/>
    </row>
    <row r="979" spans="2:134" x14ac:dyDescent="0.25">
      <c r="B979" s="101">
        <f>Samples!C957</f>
        <v>0</v>
      </c>
      <c r="ED979" s="167"/>
    </row>
    <row r="980" spans="2:134" x14ac:dyDescent="0.25">
      <c r="B980" s="101">
        <f>Samples!C958</f>
        <v>0</v>
      </c>
      <c r="ED980" s="167"/>
    </row>
    <row r="981" spans="2:134" x14ac:dyDescent="0.25">
      <c r="B981" s="101">
        <f>Samples!C959</f>
        <v>0</v>
      </c>
      <c r="ED981" s="167"/>
    </row>
    <row r="982" spans="2:134" x14ac:dyDescent="0.25">
      <c r="B982" s="101">
        <f>Samples!C960</f>
        <v>0</v>
      </c>
      <c r="ED982" s="167"/>
    </row>
    <row r="983" spans="2:134" x14ac:dyDescent="0.25">
      <c r="B983" s="101">
        <f>Samples!C961</f>
        <v>0</v>
      </c>
      <c r="ED983" s="167"/>
    </row>
    <row r="984" spans="2:134" x14ac:dyDescent="0.25">
      <c r="B984" s="101">
        <f>Samples!C962</f>
        <v>0</v>
      </c>
      <c r="ED984" s="167"/>
    </row>
    <row r="985" spans="2:134" x14ac:dyDescent="0.25">
      <c r="B985" s="101">
        <f>Samples!C963</f>
        <v>0</v>
      </c>
      <c r="CF985" s="160"/>
      <c r="ED985" s="167"/>
    </row>
    <row r="986" spans="2:134" x14ac:dyDescent="0.25">
      <c r="B986" s="101">
        <f>Samples!C964</f>
        <v>0</v>
      </c>
      <c r="CF986" s="160"/>
      <c r="ED986" s="167"/>
    </row>
    <row r="987" spans="2:134" x14ac:dyDescent="0.25">
      <c r="B987" s="101">
        <f>Samples!C965</f>
        <v>0</v>
      </c>
      <c r="CF987" s="160"/>
      <c r="ED987" s="167"/>
    </row>
    <row r="988" spans="2:134" x14ac:dyDescent="0.25">
      <c r="B988" s="101">
        <f>Samples!C966</f>
        <v>0</v>
      </c>
      <c r="CF988" s="160"/>
      <c r="ED988" s="167"/>
    </row>
    <row r="989" spans="2:134" x14ac:dyDescent="0.25">
      <c r="B989" s="101">
        <f>Samples!C967</f>
        <v>0</v>
      </c>
      <c r="CF989" s="160"/>
      <c r="ED989" s="167"/>
    </row>
    <row r="990" spans="2:134" x14ac:dyDescent="0.25">
      <c r="B990" s="101">
        <f>Samples!C968</f>
        <v>0</v>
      </c>
      <c r="CF990" s="160"/>
      <c r="ED990" s="167"/>
    </row>
    <row r="991" spans="2:134" x14ac:dyDescent="0.25">
      <c r="B991" s="101">
        <f>Samples!C969</f>
        <v>0</v>
      </c>
      <c r="CF991" s="160"/>
      <c r="ED991" s="167"/>
    </row>
    <row r="992" spans="2:134" x14ac:dyDescent="0.25">
      <c r="B992" s="101">
        <f>Samples!C970</f>
        <v>0</v>
      </c>
      <c r="CF992" s="160"/>
      <c r="ED992" s="167"/>
    </row>
    <row r="993" spans="2:134" x14ac:dyDescent="0.25">
      <c r="B993" s="101">
        <f>Samples!C971</f>
        <v>0</v>
      </c>
      <c r="CF993" s="160"/>
      <c r="ED993" s="167"/>
    </row>
    <row r="994" spans="2:134" x14ac:dyDescent="0.25">
      <c r="B994" s="101">
        <f>Samples!C972</f>
        <v>0</v>
      </c>
      <c r="CF994" s="160"/>
      <c r="ED994" s="167"/>
    </row>
    <row r="995" spans="2:134" x14ac:dyDescent="0.25">
      <c r="B995" s="101">
        <f>Samples!C973</f>
        <v>0</v>
      </c>
      <c r="CF995" s="160"/>
      <c r="ED995" s="167"/>
    </row>
    <row r="996" spans="2:134" x14ac:dyDescent="0.25">
      <c r="B996" s="101">
        <f>Samples!C974</f>
        <v>0</v>
      </c>
      <c r="CF996" s="160"/>
      <c r="ED996" s="167"/>
    </row>
    <row r="997" spans="2:134" x14ac:dyDescent="0.25">
      <c r="B997" s="101">
        <f>Samples!C975</f>
        <v>0</v>
      </c>
      <c r="CF997" s="160"/>
      <c r="ED997" s="167"/>
    </row>
    <row r="998" spans="2:134" x14ac:dyDescent="0.25">
      <c r="B998" s="101">
        <f>Samples!C976</f>
        <v>0</v>
      </c>
      <c r="CF998" s="160"/>
      <c r="ED998" s="167"/>
    </row>
    <row r="999" spans="2:134" x14ac:dyDescent="0.25">
      <c r="B999" s="101">
        <f>Samples!C977</f>
        <v>0</v>
      </c>
      <c r="CF999" s="160"/>
      <c r="ED999" s="167"/>
    </row>
    <row r="1000" spans="2:134" x14ac:dyDescent="0.25">
      <c r="B1000" s="101">
        <f>Samples!C978</f>
        <v>0</v>
      </c>
      <c r="CF1000" s="160"/>
      <c r="ED1000" s="167"/>
    </row>
    <row r="1001" spans="2:134" x14ac:dyDescent="0.25">
      <c r="B1001" s="101">
        <f>Samples!C979</f>
        <v>0</v>
      </c>
      <c r="CF1001" s="160"/>
      <c r="ED1001" s="167"/>
    </row>
    <row r="1002" spans="2:134" x14ac:dyDescent="0.25">
      <c r="B1002" s="101">
        <f>Samples!C980</f>
        <v>0</v>
      </c>
      <c r="CF1002" s="160"/>
      <c r="ED1002" s="167"/>
    </row>
    <row r="1003" spans="2:134" x14ac:dyDescent="0.25">
      <c r="B1003" s="101">
        <f>Samples!C981</f>
        <v>0</v>
      </c>
      <c r="CF1003" s="160"/>
      <c r="ED1003" s="167"/>
    </row>
    <row r="1004" spans="2:134" x14ac:dyDescent="0.25">
      <c r="B1004" s="101">
        <f>Samples!C982</f>
        <v>0</v>
      </c>
      <c r="CF1004" s="160"/>
      <c r="ED1004" s="167"/>
    </row>
    <row r="1005" spans="2:134" x14ac:dyDescent="0.25">
      <c r="B1005" s="101">
        <f>Samples!C983</f>
        <v>0</v>
      </c>
      <c r="CF1005" s="160"/>
      <c r="ED1005" s="167"/>
    </row>
    <row r="1006" spans="2:134" x14ac:dyDescent="0.25">
      <c r="B1006" s="101">
        <f>Samples!C984</f>
        <v>0</v>
      </c>
      <c r="CF1006" s="160"/>
    </row>
    <row r="1007" spans="2:134" x14ac:dyDescent="0.25">
      <c r="B1007" s="101">
        <f>Samples!C985</f>
        <v>0</v>
      </c>
      <c r="CF1007" s="160"/>
    </row>
    <row r="1008" spans="2:134" x14ac:dyDescent="0.25">
      <c r="B1008" s="101">
        <f>Samples!C986</f>
        <v>0</v>
      </c>
      <c r="CF1008" s="160"/>
    </row>
    <row r="1009" spans="2:84" x14ac:dyDescent="0.25">
      <c r="B1009" s="101">
        <f>Samples!C987</f>
        <v>0</v>
      </c>
      <c r="CF1009" s="160"/>
    </row>
    <row r="1010" spans="2:84" x14ac:dyDescent="0.25">
      <c r="B1010" s="101">
        <f>Samples!C988</f>
        <v>0</v>
      </c>
      <c r="CF1010" s="160"/>
    </row>
    <row r="1011" spans="2:84" x14ac:dyDescent="0.25">
      <c r="B1011" s="101">
        <f>Samples!C989</f>
        <v>0</v>
      </c>
      <c r="CF1011" s="160"/>
    </row>
    <row r="1012" spans="2:84" x14ac:dyDescent="0.25">
      <c r="B1012" s="101">
        <f>Samples!C990</f>
        <v>0</v>
      </c>
      <c r="CF1012" s="160"/>
    </row>
    <row r="1013" spans="2:84" x14ac:dyDescent="0.25">
      <c r="B1013" s="101">
        <f>Samples!C991</f>
        <v>0</v>
      </c>
      <c r="CF1013" s="160"/>
    </row>
    <row r="1014" spans="2:84" x14ac:dyDescent="0.25">
      <c r="B1014" s="101">
        <f>Samples!C992</f>
        <v>0</v>
      </c>
      <c r="CF1014" s="160"/>
    </row>
    <row r="1015" spans="2:84" x14ac:dyDescent="0.25">
      <c r="B1015" s="101">
        <f>Samples!C993</f>
        <v>0</v>
      </c>
      <c r="CF1015" s="160"/>
    </row>
    <row r="1016" spans="2:84" x14ac:dyDescent="0.25">
      <c r="B1016" s="101">
        <f>Samples!C994</f>
        <v>0</v>
      </c>
      <c r="CF1016" s="160"/>
    </row>
    <row r="1017" spans="2:84" x14ac:dyDescent="0.25">
      <c r="B1017" s="101">
        <f>Samples!C995</f>
        <v>0</v>
      </c>
      <c r="CF1017" s="160"/>
    </row>
    <row r="1018" spans="2:84" x14ac:dyDescent="0.25">
      <c r="B1018" s="101">
        <f>Samples!C996</f>
        <v>0</v>
      </c>
      <c r="CF1018" s="160"/>
    </row>
    <row r="1019" spans="2:84" x14ac:dyDescent="0.25">
      <c r="B1019" s="101">
        <f>Samples!C997</f>
        <v>0</v>
      </c>
      <c r="CF1019" s="160"/>
    </row>
    <row r="1020" spans="2:84" x14ac:dyDescent="0.25">
      <c r="B1020" s="101">
        <f>Samples!C998</f>
        <v>0</v>
      </c>
      <c r="CF1020" s="160"/>
    </row>
    <row r="1021" spans="2:84" x14ac:dyDescent="0.25">
      <c r="B1021" s="101">
        <f>Samples!C999</f>
        <v>0</v>
      </c>
      <c r="CF1021" s="160"/>
    </row>
    <row r="1022" spans="2:84" x14ac:dyDescent="0.25">
      <c r="B1022" s="101">
        <f>Samples!C1000</f>
        <v>0</v>
      </c>
      <c r="CF1022" s="160"/>
    </row>
    <row r="1023" spans="2:84" x14ac:dyDescent="0.25">
      <c r="B1023" s="101">
        <f>Samples!C1001</f>
        <v>0</v>
      </c>
      <c r="CF1023" s="160"/>
    </row>
    <row r="1024" spans="2:84" x14ac:dyDescent="0.25">
      <c r="B1024" s="101">
        <f>Samples!C1002</f>
        <v>0</v>
      </c>
      <c r="CF1024" s="160"/>
    </row>
    <row r="1025" spans="2:84" x14ac:dyDescent="0.25">
      <c r="B1025" s="101">
        <f>Samples!C1003</f>
        <v>0</v>
      </c>
      <c r="CF1025" s="160"/>
    </row>
    <row r="1026" spans="2:84" x14ac:dyDescent="0.25">
      <c r="B1026" s="101">
        <f>Samples!C1004</f>
        <v>0</v>
      </c>
      <c r="CF1026" s="160"/>
    </row>
    <row r="1027" spans="2:84" x14ac:dyDescent="0.25">
      <c r="B1027" s="101">
        <f>Samples!C1005</f>
        <v>0</v>
      </c>
      <c r="CF1027" s="160"/>
    </row>
    <row r="1028" spans="2:84" x14ac:dyDescent="0.25">
      <c r="B1028" s="101">
        <f>Samples!C1006</f>
        <v>0</v>
      </c>
      <c r="CF1028" s="160"/>
    </row>
    <row r="1029" spans="2:84" x14ac:dyDescent="0.25">
      <c r="B1029" s="101">
        <f>Samples!C1007</f>
        <v>0</v>
      </c>
      <c r="CF1029" s="160"/>
    </row>
    <row r="1030" spans="2:84" x14ac:dyDescent="0.25">
      <c r="B1030" s="101">
        <f>Samples!C1008</f>
        <v>0</v>
      </c>
      <c r="CF1030" s="160"/>
    </row>
    <row r="1031" spans="2:84" x14ac:dyDescent="0.25">
      <c r="B1031" s="101">
        <f>Samples!C1009</f>
        <v>0</v>
      </c>
      <c r="CF1031" s="160"/>
    </row>
    <row r="1032" spans="2:84" x14ac:dyDescent="0.25">
      <c r="B1032" s="101">
        <f>Samples!C1010</f>
        <v>0</v>
      </c>
      <c r="CF1032" s="160"/>
    </row>
    <row r="1033" spans="2:84" x14ac:dyDescent="0.25">
      <c r="B1033" s="101">
        <f>Samples!C1011</f>
        <v>0</v>
      </c>
      <c r="CF1033" s="160"/>
    </row>
    <row r="1034" spans="2:84" x14ac:dyDescent="0.25">
      <c r="B1034" s="101">
        <f>Samples!C1012</f>
        <v>0</v>
      </c>
      <c r="CF1034" s="160"/>
    </row>
    <row r="1035" spans="2:84" x14ac:dyDescent="0.25">
      <c r="B1035" s="101">
        <f>Samples!C1013</f>
        <v>0</v>
      </c>
      <c r="CF1035" s="160"/>
    </row>
    <row r="1036" spans="2:84" x14ac:dyDescent="0.25">
      <c r="B1036" s="101">
        <f>Samples!C1014</f>
        <v>0</v>
      </c>
      <c r="CF1036" s="160"/>
    </row>
    <row r="1037" spans="2:84" x14ac:dyDescent="0.25">
      <c r="B1037" s="101">
        <f>Samples!C1015</f>
        <v>0</v>
      </c>
      <c r="CF1037" s="160"/>
    </row>
    <row r="1038" spans="2:84" x14ac:dyDescent="0.25">
      <c r="B1038" s="101">
        <f>Samples!C1016</f>
        <v>0</v>
      </c>
      <c r="CF1038" s="160"/>
    </row>
    <row r="1039" spans="2:84" x14ac:dyDescent="0.25">
      <c r="B1039" s="101">
        <f>Samples!C1017</f>
        <v>0</v>
      </c>
      <c r="CF1039" s="160"/>
    </row>
    <row r="1040" spans="2:84" x14ac:dyDescent="0.25">
      <c r="B1040" s="101">
        <f>Samples!C1018</f>
        <v>0</v>
      </c>
      <c r="CF1040" s="160"/>
    </row>
    <row r="1041" spans="2:134" x14ac:dyDescent="0.25">
      <c r="B1041" s="101">
        <f>Samples!C1019</f>
        <v>0</v>
      </c>
      <c r="CF1041" s="160"/>
    </row>
    <row r="1042" spans="2:134" x14ac:dyDescent="0.25">
      <c r="B1042" s="101">
        <f>Samples!C1020</f>
        <v>0</v>
      </c>
      <c r="CF1042" s="160"/>
    </row>
    <row r="1043" spans="2:134" x14ac:dyDescent="0.25">
      <c r="B1043" s="101">
        <f>Samples!C1021</f>
        <v>0</v>
      </c>
      <c r="CF1043" s="160"/>
    </row>
    <row r="1044" spans="2:134" x14ac:dyDescent="0.25">
      <c r="B1044" s="101">
        <f>Samples!C1022</f>
        <v>0</v>
      </c>
      <c r="CF1044" s="160"/>
    </row>
    <row r="1045" spans="2:134" x14ac:dyDescent="0.25">
      <c r="B1045" s="101">
        <f>Samples!C1023</f>
        <v>0</v>
      </c>
      <c r="CF1045" s="160"/>
    </row>
    <row r="1046" spans="2:134" x14ac:dyDescent="0.25">
      <c r="B1046" s="101">
        <f>Samples!C1024</f>
        <v>0</v>
      </c>
      <c r="CF1046" s="160"/>
    </row>
    <row r="1047" spans="2:134" x14ac:dyDescent="0.25">
      <c r="B1047" s="101">
        <f>Samples!C1025</f>
        <v>0</v>
      </c>
      <c r="CF1047" s="160"/>
    </row>
    <row r="1048" spans="2:134" x14ac:dyDescent="0.25">
      <c r="B1048" s="101">
        <f>Samples!C1026</f>
        <v>0</v>
      </c>
      <c r="CF1048" s="160"/>
    </row>
    <row r="1049" spans="2:134" x14ac:dyDescent="0.25">
      <c r="B1049" s="101">
        <f>Samples!C1027</f>
        <v>0</v>
      </c>
      <c r="CF1049" s="160"/>
    </row>
    <row r="1050" spans="2:134" x14ac:dyDescent="0.25">
      <c r="B1050" s="101">
        <f>Samples!C1028</f>
        <v>0</v>
      </c>
      <c r="CF1050" s="160"/>
    </row>
    <row r="1051" spans="2:134" x14ac:dyDescent="0.25">
      <c r="B1051" s="101">
        <f>Samples!C1029</f>
        <v>0</v>
      </c>
      <c r="CF1051" s="160"/>
    </row>
    <row r="1052" spans="2:134" x14ac:dyDescent="0.25">
      <c r="B1052" s="101">
        <f>Samples!C1030</f>
        <v>0</v>
      </c>
      <c r="CF1052" s="160"/>
    </row>
    <row r="1053" spans="2:134" x14ac:dyDescent="0.25">
      <c r="B1053" s="101">
        <f>Samples!C1031</f>
        <v>0</v>
      </c>
      <c r="CF1053" s="160"/>
    </row>
    <row r="1054" spans="2:134" x14ac:dyDescent="0.25">
      <c r="B1054" s="101">
        <f>Samples!C1032</f>
        <v>0</v>
      </c>
      <c r="CF1054" s="160"/>
    </row>
    <row r="1055" spans="2:134" ht="15.75" thickBot="1" x14ac:dyDescent="0.3">
      <c r="B1055" s="101">
        <f>Samples!C1033</f>
        <v>0</v>
      </c>
      <c r="CF1055" s="160"/>
    </row>
    <row r="1056" spans="2:134" x14ac:dyDescent="0.25">
      <c r="B1056" s="101">
        <f>Samples!C1034</f>
        <v>0</v>
      </c>
      <c r="CF1056" s="160"/>
      <c r="ED1056" s="166"/>
    </row>
    <row r="1057" spans="2:134" x14ac:dyDescent="0.25">
      <c r="B1057" s="101">
        <f>Samples!C1035</f>
        <v>0</v>
      </c>
      <c r="CF1057" s="160"/>
      <c r="ED1057" s="167"/>
    </row>
    <row r="1058" spans="2:134" x14ac:dyDescent="0.25">
      <c r="B1058" s="101">
        <f>Samples!C1036</f>
        <v>0</v>
      </c>
      <c r="CF1058" s="160"/>
      <c r="ED1058" s="167"/>
    </row>
    <row r="1059" spans="2:134" x14ac:dyDescent="0.25">
      <c r="B1059" s="101">
        <f>Samples!C1037</f>
        <v>0</v>
      </c>
      <c r="CF1059" s="160"/>
      <c r="ED1059" s="167"/>
    </row>
    <row r="1060" spans="2:134" x14ac:dyDescent="0.25">
      <c r="B1060" s="101">
        <f>Samples!C1038</f>
        <v>0</v>
      </c>
      <c r="CF1060" s="160"/>
      <c r="ED1060" s="167"/>
    </row>
    <row r="1061" spans="2:134" x14ac:dyDescent="0.25">
      <c r="B1061" s="101">
        <f>Samples!C1039</f>
        <v>0</v>
      </c>
      <c r="CF1061" s="160"/>
      <c r="ED1061" s="167"/>
    </row>
    <row r="1062" spans="2:134" x14ac:dyDescent="0.25">
      <c r="B1062" s="101">
        <f>Samples!C1040</f>
        <v>0</v>
      </c>
      <c r="CF1062" s="160"/>
      <c r="ED1062" s="167"/>
    </row>
    <row r="1063" spans="2:134" x14ac:dyDescent="0.25">
      <c r="B1063" s="101">
        <f>Samples!C1041</f>
        <v>0</v>
      </c>
      <c r="CF1063" s="160"/>
      <c r="ED1063" s="167"/>
    </row>
    <row r="1064" spans="2:134" x14ac:dyDescent="0.25">
      <c r="B1064" s="101">
        <f>Samples!C1042</f>
        <v>0</v>
      </c>
      <c r="CF1064" s="160"/>
      <c r="ED1064" s="167"/>
    </row>
    <row r="1065" spans="2:134" x14ac:dyDescent="0.25">
      <c r="B1065" s="101">
        <f>Samples!C1043</f>
        <v>0</v>
      </c>
      <c r="CF1065" s="160"/>
      <c r="ED1065" s="167"/>
    </row>
    <row r="1066" spans="2:134" x14ac:dyDescent="0.25">
      <c r="B1066" s="101">
        <f>Samples!C1044</f>
        <v>0</v>
      </c>
      <c r="CF1066" s="160"/>
      <c r="ED1066" s="167"/>
    </row>
    <row r="1067" spans="2:134" x14ac:dyDescent="0.25">
      <c r="B1067" s="101">
        <f>Samples!C1045</f>
        <v>0</v>
      </c>
      <c r="CF1067" s="160"/>
      <c r="ED1067" s="167"/>
    </row>
    <row r="1068" spans="2:134" x14ac:dyDescent="0.25">
      <c r="B1068" s="101">
        <f>Samples!C1046</f>
        <v>0</v>
      </c>
      <c r="CF1068" s="160"/>
      <c r="ED1068" s="167"/>
    </row>
    <row r="1069" spans="2:134" x14ac:dyDescent="0.25">
      <c r="B1069" s="101">
        <f>Samples!C1047</f>
        <v>0</v>
      </c>
      <c r="CF1069" s="160"/>
      <c r="ED1069" s="167"/>
    </row>
    <row r="1070" spans="2:134" x14ac:dyDescent="0.25">
      <c r="B1070" s="101">
        <f>Samples!C1048</f>
        <v>0</v>
      </c>
      <c r="CF1070" s="160"/>
      <c r="ED1070" s="167"/>
    </row>
    <row r="1071" spans="2:134" x14ac:dyDescent="0.25">
      <c r="B1071" s="101">
        <f>Samples!C1049</f>
        <v>0</v>
      </c>
      <c r="CF1071" s="160"/>
      <c r="ED1071" s="167"/>
    </row>
    <row r="1072" spans="2:134" x14ac:dyDescent="0.25">
      <c r="B1072" s="101">
        <f>Samples!C1050</f>
        <v>0</v>
      </c>
      <c r="CF1072" s="160"/>
      <c r="ED1072" s="167"/>
    </row>
    <row r="1073" spans="2:134" x14ac:dyDescent="0.25">
      <c r="B1073" s="101">
        <f>Samples!C1051</f>
        <v>0</v>
      </c>
      <c r="CF1073" s="160"/>
      <c r="ED1073" s="167"/>
    </row>
    <row r="1074" spans="2:134" x14ac:dyDescent="0.25">
      <c r="B1074" s="101">
        <f>Samples!C1052</f>
        <v>0</v>
      </c>
      <c r="CF1074" s="160"/>
      <c r="ED1074" s="167"/>
    </row>
    <row r="1075" spans="2:134" x14ac:dyDescent="0.25">
      <c r="B1075" s="101">
        <f>Samples!C1053</f>
        <v>0</v>
      </c>
      <c r="CF1075" s="160"/>
      <c r="ED1075" s="167"/>
    </row>
    <row r="1076" spans="2:134" x14ac:dyDescent="0.25">
      <c r="B1076" s="101">
        <f>Samples!C1054</f>
        <v>0</v>
      </c>
      <c r="CF1076" s="160"/>
      <c r="ED1076" s="167"/>
    </row>
    <row r="1077" spans="2:134" x14ac:dyDescent="0.25">
      <c r="B1077" s="101">
        <f>Samples!C1055</f>
        <v>0</v>
      </c>
      <c r="CF1077" s="160"/>
      <c r="ED1077" s="167"/>
    </row>
    <row r="1078" spans="2:134" x14ac:dyDescent="0.25">
      <c r="B1078" s="101">
        <f>Samples!C1056</f>
        <v>0</v>
      </c>
      <c r="CF1078" s="160"/>
      <c r="ED1078" s="167"/>
    </row>
    <row r="1079" spans="2:134" x14ac:dyDescent="0.25">
      <c r="B1079" s="101">
        <f>Samples!C1057</f>
        <v>0</v>
      </c>
      <c r="CF1079" s="160"/>
      <c r="ED1079" s="167"/>
    </row>
    <row r="1080" spans="2:134" x14ac:dyDescent="0.25">
      <c r="B1080" s="101">
        <f>Samples!C1058</f>
        <v>0</v>
      </c>
      <c r="CF1080" s="160"/>
      <c r="ED1080" s="167"/>
    </row>
    <row r="1081" spans="2:134" x14ac:dyDescent="0.25">
      <c r="B1081" s="101">
        <f>Samples!C1059</f>
        <v>0</v>
      </c>
      <c r="CF1081" s="160"/>
      <c r="ED1081" s="167"/>
    </row>
    <row r="1082" spans="2:134" x14ac:dyDescent="0.25">
      <c r="B1082" s="101">
        <f>Samples!C1060</f>
        <v>0</v>
      </c>
      <c r="CF1082" s="160"/>
      <c r="ED1082" s="167"/>
    </row>
    <row r="1083" spans="2:134" x14ac:dyDescent="0.25">
      <c r="B1083" s="101">
        <f>Samples!C1061</f>
        <v>0</v>
      </c>
      <c r="CF1083" s="160"/>
      <c r="ED1083" s="167"/>
    </row>
    <row r="1084" spans="2:134" x14ac:dyDescent="0.25">
      <c r="B1084" s="101">
        <f>Samples!C1062</f>
        <v>0</v>
      </c>
      <c r="CF1084" s="160"/>
      <c r="ED1084" s="167"/>
    </row>
    <row r="1085" spans="2:134" x14ac:dyDescent="0.25">
      <c r="B1085" s="101">
        <f>Samples!C1063</f>
        <v>0</v>
      </c>
      <c r="ED1085" s="167"/>
    </row>
    <row r="1086" spans="2:134" x14ac:dyDescent="0.25">
      <c r="B1086" s="101">
        <f>Samples!C1064</f>
        <v>0</v>
      </c>
      <c r="ED1086" s="167"/>
    </row>
    <row r="1087" spans="2:134" x14ac:dyDescent="0.25">
      <c r="B1087" s="101">
        <f>Samples!C1065</f>
        <v>0</v>
      </c>
      <c r="ED1087" s="167"/>
    </row>
    <row r="1088" spans="2:134" x14ac:dyDescent="0.25">
      <c r="B1088" s="101">
        <f>Samples!C1066</f>
        <v>0</v>
      </c>
      <c r="ED1088" s="167"/>
    </row>
    <row r="1089" spans="2:134" x14ac:dyDescent="0.25">
      <c r="B1089" s="101">
        <f>Samples!C1067</f>
        <v>0</v>
      </c>
      <c r="ED1089" s="167"/>
    </row>
    <row r="1090" spans="2:134" x14ac:dyDescent="0.25">
      <c r="B1090" s="101">
        <f>Samples!C1068</f>
        <v>0</v>
      </c>
      <c r="ED1090" s="167"/>
    </row>
    <row r="1091" spans="2:134" x14ac:dyDescent="0.25">
      <c r="B1091" s="101">
        <f>Samples!C1069</f>
        <v>0</v>
      </c>
      <c r="ED1091" s="167"/>
    </row>
    <row r="1092" spans="2:134" x14ac:dyDescent="0.25">
      <c r="B1092" s="101">
        <f>Samples!C1070</f>
        <v>0</v>
      </c>
      <c r="ED1092" s="167"/>
    </row>
    <row r="1093" spans="2:134" x14ac:dyDescent="0.25">
      <c r="B1093" s="101">
        <f>Samples!C1071</f>
        <v>0</v>
      </c>
      <c r="ED1093" s="167"/>
    </row>
    <row r="1094" spans="2:134" x14ac:dyDescent="0.25">
      <c r="B1094" s="101">
        <f>Samples!C1072</f>
        <v>0</v>
      </c>
      <c r="ED1094" s="167"/>
    </row>
    <row r="1095" spans="2:134" x14ac:dyDescent="0.25">
      <c r="B1095" s="101">
        <f>Samples!C1073</f>
        <v>0</v>
      </c>
      <c r="ED1095" s="167"/>
    </row>
    <row r="1096" spans="2:134" x14ac:dyDescent="0.25">
      <c r="B1096" s="101">
        <f>Samples!C1074</f>
        <v>0</v>
      </c>
      <c r="ED1096" s="167"/>
    </row>
    <row r="1097" spans="2:134" x14ac:dyDescent="0.25">
      <c r="B1097" s="101">
        <f>Samples!C1075</f>
        <v>0</v>
      </c>
      <c r="ED1097" s="167"/>
    </row>
    <row r="1098" spans="2:134" x14ac:dyDescent="0.25">
      <c r="B1098" s="101">
        <f>Samples!C1076</f>
        <v>0</v>
      </c>
      <c r="ED1098" s="167"/>
    </row>
    <row r="1099" spans="2:134" x14ac:dyDescent="0.25">
      <c r="B1099" s="101">
        <f>Samples!C1077</f>
        <v>0</v>
      </c>
      <c r="ED1099" s="167"/>
    </row>
    <row r="1100" spans="2:134" x14ac:dyDescent="0.25">
      <c r="B1100" s="101">
        <f>Samples!C1078</f>
        <v>0</v>
      </c>
      <c r="ED1100" s="167"/>
    </row>
    <row r="1101" spans="2:134" x14ac:dyDescent="0.25">
      <c r="B1101" s="101">
        <f>Samples!C1079</f>
        <v>0</v>
      </c>
      <c r="ED1101" s="167"/>
    </row>
    <row r="1102" spans="2:134" x14ac:dyDescent="0.25">
      <c r="B1102" s="101">
        <f>Samples!C1080</f>
        <v>0</v>
      </c>
      <c r="ED1102" s="167"/>
    </row>
    <row r="1103" spans="2:134" x14ac:dyDescent="0.25">
      <c r="B1103" s="101">
        <f>Samples!C1081</f>
        <v>0</v>
      </c>
      <c r="ED1103" s="167"/>
    </row>
    <row r="1104" spans="2:134" x14ac:dyDescent="0.25">
      <c r="B1104" s="101">
        <f>Samples!C1082</f>
        <v>0</v>
      </c>
      <c r="ED1104" s="167"/>
    </row>
    <row r="1105" spans="2:134" x14ac:dyDescent="0.25">
      <c r="B1105" s="101">
        <f>Samples!C1083</f>
        <v>0</v>
      </c>
      <c r="ED1105" s="167"/>
    </row>
    <row r="1106" spans="2:134" x14ac:dyDescent="0.25">
      <c r="B1106" s="101">
        <f>Samples!C1084</f>
        <v>0</v>
      </c>
      <c r="ED1106" s="167"/>
    </row>
    <row r="1107" spans="2:134" x14ac:dyDescent="0.25">
      <c r="B1107" s="101">
        <f>Samples!C1085</f>
        <v>0</v>
      </c>
      <c r="ED1107" s="167"/>
    </row>
    <row r="1108" spans="2:134" x14ac:dyDescent="0.25">
      <c r="B1108" s="101">
        <f>Samples!C1086</f>
        <v>0</v>
      </c>
      <c r="ED1108" s="167"/>
    </row>
    <row r="1109" spans="2:134" x14ac:dyDescent="0.25">
      <c r="B1109" s="101">
        <f>Samples!C1087</f>
        <v>0</v>
      </c>
      <c r="ED1109" s="167"/>
    </row>
    <row r="1110" spans="2:134" x14ac:dyDescent="0.25">
      <c r="B1110" s="101">
        <f>Samples!C1088</f>
        <v>0</v>
      </c>
      <c r="ED1110" s="167"/>
    </row>
    <row r="1111" spans="2:134" x14ac:dyDescent="0.25">
      <c r="B1111" s="101">
        <f>Samples!C1089</f>
        <v>0</v>
      </c>
      <c r="ED1111" s="167"/>
    </row>
    <row r="1112" spans="2:134" x14ac:dyDescent="0.25">
      <c r="B1112" s="101">
        <f>Samples!C1090</f>
        <v>0</v>
      </c>
      <c r="ED1112" s="167"/>
    </row>
    <row r="1113" spans="2:134" x14ac:dyDescent="0.25">
      <c r="B1113" s="101">
        <f>Samples!C1091</f>
        <v>0</v>
      </c>
      <c r="ED1113" s="167"/>
    </row>
    <row r="1114" spans="2:134" x14ac:dyDescent="0.25">
      <c r="B1114" s="101">
        <f>Samples!C1092</f>
        <v>0</v>
      </c>
      <c r="ED1114" s="167"/>
    </row>
    <row r="1115" spans="2:134" x14ac:dyDescent="0.25">
      <c r="B1115" s="101">
        <f>Samples!C1093</f>
        <v>0</v>
      </c>
      <c r="ED1115" s="167"/>
    </row>
    <row r="1116" spans="2:134" x14ac:dyDescent="0.25">
      <c r="B1116" s="101">
        <f>Samples!C1094</f>
        <v>0</v>
      </c>
      <c r="ED1116" s="167"/>
    </row>
    <row r="1117" spans="2:134" x14ac:dyDescent="0.25">
      <c r="B1117" s="101">
        <f>Samples!C1095</f>
        <v>0</v>
      </c>
      <c r="ED1117" s="167"/>
    </row>
    <row r="1118" spans="2:134" x14ac:dyDescent="0.25">
      <c r="B1118" s="101">
        <f>Samples!C1096</f>
        <v>0</v>
      </c>
      <c r="ED1118" s="167"/>
    </row>
    <row r="1119" spans="2:134" x14ac:dyDescent="0.25">
      <c r="B1119" s="101">
        <f>Samples!C1097</f>
        <v>0</v>
      </c>
      <c r="ED1119" s="167"/>
    </row>
    <row r="1120" spans="2:134" x14ac:dyDescent="0.25">
      <c r="B1120" s="101">
        <f>Samples!C1098</f>
        <v>0</v>
      </c>
      <c r="ED1120" s="167"/>
    </row>
    <row r="1121" spans="2:134" x14ac:dyDescent="0.25">
      <c r="B1121" s="101">
        <f>Samples!C1099</f>
        <v>0</v>
      </c>
      <c r="ED1121" s="167"/>
    </row>
    <row r="1122" spans="2:134" x14ac:dyDescent="0.25">
      <c r="B1122" s="101">
        <f>Samples!C1100</f>
        <v>0</v>
      </c>
      <c r="ED1122" s="167"/>
    </row>
    <row r="1123" spans="2:134" x14ac:dyDescent="0.25">
      <c r="B1123" s="101">
        <f>Samples!C1101</f>
        <v>0</v>
      </c>
      <c r="ED1123" s="167"/>
    </row>
    <row r="1124" spans="2:134" x14ac:dyDescent="0.25">
      <c r="B1124" s="101">
        <f>Samples!C1102</f>
        <v>0</v>
      </c>
      <c r="ED1124" s="167"/>
    </row>
    <row r="1125" spans="2:134" x14ac:dyDescent="0.25">
      <c r="B1125" s="101">
        <f>Samples!C1103</f>
        <v>0</v>
      </c>
      <c r="ED1125" s="167"/>
    </row>
    <row r="1126" spans="2:134" x14ac:dyDescent="0.25">
      <c r="B1126" s="101">
        <f>Samples!C1104</f>
        <v>0</v>
      </c>
      <c r="ED1126" s="167"/>
    </row>
    <row r="1127" spans="2:134" x14ac:dyDescent="0.25">
      <c r="B1127" s="101">
        <f>Samples!C1105</f>
        <v>0</v>
      </c>
      <c r="ED1127" s="167"/>
    </row>
    <row r="1128" spans="2:134" x14ac:dyDescent="0.25">
      <c r="B1128" s="101">
        <f>Samples!C1106</f>
        <v>0</v>
      </c>
      <c r="ED1128" s="167"/>
    </row>
    <row r="1129" spans="2:134" x14ac:dyDescent="0.25">
      <c r="B1129" s="101">
        <f>Samples!C1107</f>
        <v>0</v>
      </c>
      <c r="ED1129" s="167"/>
    </row>
    <row r="1130" spans="2:134" x14ac:dyDescent="0.25">
      <c r="B1130" s="101">
        <f>Samples!C1108</f>
        <v>0</v>
      </c>
      <c r="ED1130" s="167"/>
    </row>
    <row r="1131" spans="2:134" x14ac:dyDescent="0.25">
      <c r="B1131" s="101">
        <f>Samples!C1109</f>
        <v>0</v>
      </c>
      <c r="ED1131" s="167"/>
    </row>
    <row r="1132" spans="2:134" x14ac:dyDescent="0.25">
      <c r="B1132" s="101">
        <f>Samples!C1110</f>
        <v>0</v>
      </c>
      <c r="ED1132" s="167"/>
    </row>
    <row r="1133" spans="2:134" x14ac:dyDescent="0.25">
      <c r="B1133" s="101">
        <f>Samples!C1111</f>
        <v>0</v>
      </c>
      <c r="ED1133" s="167"/>
    </row>
    <row r="1134" spans="2:134" x14ac:dyDescent="0.25">
      <c r="B1134" s="101">
        <f>Samples!C1112</f>
        <v>0</v>
      </c>
      <c r="ED1134" s="167"/>
    </row>
    <row r="1135" spans="2:134" x14ac:dyDescent="0.25">
      <c r="B1135" s="101">
        <f>Samples!C1113</f>
        <v>0</v>
      </c>
      <c r="ED1135" s="167"/>
    </row>
    <row r="1136" spans="2:134" x14ac:dyDescent="0.25">
      <c r="B1136" s="101">
        <f>Samples!C1114</f>
        <v>0</v>
      </c>
      <c r="ED1136" s="167"/>
    </row>
    <row r="1137" spans="2:134" x14ac:dyDescent="0.25">
      <c r="B1137" s="101">
        <f>Samples!C1115</f>
        <v>0</v>
      </c>
      <c r="ED1137" s="167"/>
    </row>
    <row r="1138" spans="2:134" x14ac:dyDescent="0.25">
      <c r="B1138" s="101">
        <f>Samples!C1116</f>
        <v>0</v>
      </c>
      <c r="ED1138" s="167"/>
    </row>
    <row r="1139" spans="2:134" x14ac:dyDescent="0.25">
      <c r="B1139" s="101">
        <f>Samples!C1117</f>
        <v>0</v>
      </c>
      <c r="ED1139" s="167"/>
    </row>
    <row r="1140" spans="2:134" x14ac:dyDescent="0.25">
      <c r="B1140" s="101">
        <f>Samples!C1118</f>
        <v>0</v>
      </c>
      <c r="ED1140" s="167"/>
    </row>
    <row r="1141" spans="2:134" x14ac:dyDescent="0.25">
      <c r="B1141" s="101">
        <f>Samples!C1119</f>
        <v>0</v>
      </c>
      <c r="ED1141" s="167"/>
    </row>
    <row r="1142" spans="2:134" x14ac:dyDescent="0.25">
      <c r="B1142" s="101">
        <f>Samples!C1120</f>
        <v>0</v>
      </c>
      <c r="ED1142" s="167"/>
    </row>
    <row r="1143" spans="2:134" x14ac:dyDescent="0.25">
      <c r="B1143" s="101">
        <f>Samples!C1121</f>
        <v>0</v>
      </c>
      <c r="ED1143" s="167"/>
    </row>
    <row r="1144" spans="2:134" x14ac:dyDescent="0.25">
      <c r="B1144" s="101">
        <f>Samples!C1122</f>
        <v>0</v>
      </c>
      <c r="ED1144" s="167"/>
    </row>
    <row r="1145" spans="2:134" x14ac:dyDescent="0.25">
      <c r="B1145" s="101">
        <f>Samples!C1123</f>
        <v>0</v>
      </c>
      <c r="ED1145" s="167"/>
    </row>
    <row r="1146" spans="2:134" x14ac:dyDescent="0.25">
      <c r="B1146" s="101">
        <f>Samples!C1124</f>
        <v>0</v>
      </c>
      <c r="ED1146" s="167"/>
    </row>
    <row r="1147" spans="2:134" x14ac:dyDescent="0.25">
      <c r="B1147" s="101">
        <f>Samples!C1125</f>
        <v>0</v>
      </c>
      <c r="ED1147" s="167"/>
    </row>
    <row r="1148" spans="2:134" x14ac:dyDescent="0.25">
      <c r="B1148" s="101">
        <f>Samples!C1126</f>
        <v>0</v>
      </c>
      <c r="ED1148" s="167"/>
    </row>
    <row r="1149" spans="2:134" x14ac:dyDescent="0.25">
      <c r="B1149" s="101">
        <f>Samples!C1127</f>
        <v>0</v>
      </c>
      <c r="ED1149" s="167"/>
    </row>
    <row r="1150" spans="2:134" x14ac:dyDescent="0.25">
      <c r="B1150" s="101">
        <f>Samples!C1128</f>
        <v>0</v>
      </c>
      <c r="ED1150" s="167"/>
    </row>
    <row r="1151" spans="2:134" x14ac:dyDescent="0.25">
      <c r="B1151" s="101">
        <f>Samples!C1129</f>
        <v>0</v>
      </c>
      <c r="ED1151" s="167"/>
    </row>
    <row r="1152" spans="2:134" x14ac:dyDescent="0.25">
      <c r="B1152" s="101">
        <f>Samples!C1130</f>
        <v>0</v>
      </c>
      <c r="ED1152" s="167"/>
    </row>
    <row r="1153" spans="2:134" x14ac:dyDescent="0.25">
      <c r="B1153" s="101">
        <f>Samples!C1131</f>
        <v>0</v>
      </c>
      <c r="ED1153" s="167"/>
    </row>
    <row r="1154" spans="2:134" x14ac:dyDescent="0.25">
      <c r="B1154" s="101">
        <f>Samples!C1132</f>
        <v>0</v>
      </c>
      <c r="ED1154" s="167"/>
    </row>
    <row r="1155" spans="2:134" x14ac:dyDescent="0.25">
      <c r="B1155" s="101">
        <f>Samples!C1133</f>
        <v>0</v>
      </c>
      <c r="ED1155" s="167"/>
    </row>
    <row r="1156" spans="2:134" x14ac:dyDescent="0.25">
      <c r="B1156" s="101">
        <f>Samples!C1134</f>
        <v>0</v>
      </c>
    </row>
    <row r="1157" spans="2:134" x14ac:dyDescent="0.25">
      <c r="B1157" s="101">
        <f>Samples!C1135</f>
        <v>0</v>
      </c>
    </row>
    <row r="1158" spans="2:134" x14ac:dyDescent="0.25">
      <c r="B1158" s="101">
        <f>Samples!C1136</f>
        <v>0</v>
      </c>
    </row>
    <row r="1159" spans="2:134" x14ac:dyDescent="0.25">
      <c r="B1159" s="101">
        <f>Samples!C1137</f>
        <v>0</v>
      </c>
    </row>
    <row r="1160" spans="2:134" x14ac:dyDescent="0.25">
      <c r="B1160" s="101">
        <f>Samples!C1138</f>
        <v>0</v>
      </c>
    </row>
    <row r="1161" spans="2:134" x14ac:dyDescent="0.25">
      <c r="B1161" s="101">
        <f>Samples!C1139</f>
        <v>0</v>
      </c>
    </row>
    <row r="1162" spans="2:134" x14ac:dyDescent="0.25">
      <c r="B1162" s="101">
        <f>Samples!C1140</f>
        <v>0</v>
      </c>
    </row>
    <row r="1163" spans="2:134" x14ac:dyDescent="0.25">
      <c r="B1163" s="101">
        <f>Samples!C1141</f>
        <v>0</v>
      </c>
    </row>
    <row r="1164" spans="2:134" x14ac:dyDescent="0.25">
      <c r="B1164" s="101">
        <f>Samples!C1142</f>
        <v>0</v>
      </c>
    </row>
    <row r="1165" spans="2:134" x14ac:dyDescent="0.25">
      <c r="B1165" s="101">
        <f>Samples!C1143</f>
        <v>0</v>
      </c>
    </row>
    <row r="1166" spans="2:134" x14ac:dyDescent="0.25">
      <c r="B1166" s="101">
        <f>Samples!C1144</f>
        <v>0</v>
      </c>
    </row>
    <row r="1167" spans="2:134" x14ac:dyDescent="0.25">
      <c r="B1167" s="101">
        <f>Samples!C1145</f>
        <v>0</v>
      </c>
    </row>
    <row r="1168" spans="2:134" x14ac:dyDescent="0.25">
      <c r="B1168" s="101">
        <f>Samples!C1146</f>
        <v>0</v>
      </c>
    </row>
    <row r="1169" spans="2:2" x14ac:dyDescent="0.25">
      <c r="B1169" s="101">
        <f>Samples!C1147</f>
        <v>0</v>
      </c>
    </row>
    <row r="1170" spans="2:2" x14ac:dyDescent="0.25">
      <c r="B1170" s="101">
        <f>Samples!C1148</f>
        <v>0</v>
      </c>
    </row>
    <row r="1171" spans="2:2" x14ac:dyDescent="0.25">
      <c r="B1171" s="101">
        <f>Samples!C1149</f>
        <v>0</v>
      </c>
    </row>
    <row r="1172" spans="2:2" x14ac:dyDescent="0.25">
      <c r="B1172" s="101">
        <f>Samples!C1150</f>
        <v>0</v>
      </c>
    </row>
    <row r="1173" spans="2:2" x14ac:dyDescent="0.25">
      <c r="B1173" s="101">
        <f>Samples!C1151</f>
        <v>0</v>
      </c>
    </row>
    <row r="1174" spans="2:2" x14ac:dyDescent="0.25">
      <c r="B1174" s="101">
        <f>Samples!C1152</f>
        <v>0</v>
      </c>
    </row>
    <row r="1175" spans="2:2" x14ac:dyDescent="0.25">
      <c r="B1175" s="101">
        <f>Samples!C1153</f>
        <v>0</v>
      </c>
    </row>
    <row r="1176" spans="2:2" x14ac:dyDescent="0.25">
      <c r="B1176" s="101">
        <f>Samples!C1154</f>
        <v>0</v>
      </c>
    </row>
    <row r="1177" spans="2:2" x14ac:dyDescent="0.25">
      <c r="B1177" s="101">
        <f>Samples!C1155</f>
        <v>0</v>
      </c>
    </row>
    <row r="1178" spans="2:2" x14ac:dyDescent="0.25">
      <c r="B1178" s="101">
        <f>Samples!C1156</f>
        <v>0</v>
      </c>
    </row>
    <row r="1179" spans="2:2" x14ac:dyDescent="0.25">
      <c r="B1179" s="101">
        <f>Samples!C1157</f>
        <v>0</v>
      </c>
    </row>
    <row r="1180" spans="2:2" x14ac:dyDescent="0.25">
      <c r="B1180" s="101">
        <f>Samples!C1158</f>
        <v>0</v>
      </c>
    </row>
    <row r="1181" spans="2:2" x14ac:dyDescent="0.25">
      <c r="B1181" s="101">
        <f>Samples!C1159</f>
        <v>0</v>
      </c>
    </row>
    <row r="1182" spans="2:2" x14ac:dyDescent="0.25">
      <c r="B1182" s="101">
        <f>Samples!C1160</f>
        <v>0</v>
      </c>
    </row>
    <row r="1183" spans="2:2" x14ac:dyDescent="0.25">
      <c r="B1183" s="101">
        <f>Samples!C1161</f>
        <v>0</v>
      </c>
    </row>
    <row r="1184" spans="2:2" x14ac:dyDescent="0.25">
      <c r="B1184" s="101">
        <f>Samples!C1162</f>
        <v>0</v>
      </c>
    </row>
    <row r="1185" spans="2:2" x14ac:dyDescent="0.25">
      <c r="B1185" s="101">
        <f>Samples!C1163</f>
        <v>0</v>
      </c>
    </row>
    <row r="1186" spans="2:2" x14ac:dyDescent="0.25">
      <c r="B1186" s="101">
        <f>Samples!C1164</f>
        <v>0</v>
      </c>
    </row>
    <row r="1187" spans="2:2" x14ac:dyDescent="0.25">
      <c r="B1187" s="101">
        <f>Samples!C1165</f>
        <v>0</v>
      </c>
    </row>
    <row r="1188" spans="2:2" x14ac:dyDescent="0.25">
      <c r="B1188" s="101">
        <f>Samples!C1166</f>
        <v>0</v>
      </c>
    </row>
    <row r="1189" spans="2:2" x14ac:dyDescent="0.25">
      <c r="B1189" s="101">
        <f>Samples!C1167</f>
        <v>0</v>
      </c>
    </row>
    <row r="1190" spans="2:2" x14ac:dyDescent="0.25">
      <c r="B1190" s="101">
        <f>Samples!C1168</f>
        <v>0</v>
      </c>
    </row>
    <row r="1191" spans="2:2" x14ac:dyDescent="0.25">
      <c r="B1191" s="101">
        <f>Samples!C1169</f>
        <v>0</v>
      </c>
    </row>
    <row r="1192" spans="2:2" x14ac:dyDescent="0.25">
      <c r="B1192" s="101">
        <f>Samples!C1170</f>
        <v>0</v>
      </c>
    </row>
    <row r="1193" spans="2:2" x14ac:dyDescent="0.25">
      <c r="B1193" s="101">
        <f>Samples!C1171</f>
        <v>0</v>
      </c>
    </row>
    <row r="1194" spans="2:2" x14ac:dyDescent="0.25">
      <c r="B1194" s="101">
        <f>Samples!C1172</f>
        <v>0</v>
      </c>
    </row>
    <row r="1195" spans="2:2" x14ac:dyDescent="0.25">
      <c r="B1195" s="101">
        <f>Samples!C1173</f>
        <v>0</v>
      </c>
    </row>
    <row r="1196" spans="2:2" x14ac:dyDescent="0.25">
      <c r="B1196" s="101">
        <f>Samples!C1174</f>
        <v>0</v>
      </c>
    </row>
    <row r="1197" spans="2:2" x14ac:dyDescent="0.25">
      <c r="B1197" s="101">
        <f>Samples!C1175</f>
        <v>0</v>
      </c>
    </row>
    <row r="1198" spans="2:2" x14ac:dyDescent="0.25">
      <c r="B1198" s="101">
        <f>Samples!C1176</f>
        <v>0</v>
      </c>
    </row>
    <row r="1199" spans="2:2" x14ac:dyDescent="0.25">
      <c r="B1199" s="101">
        <f>Samples!C1177</f>
        <v>0</v>
      </c>
    </row>
    <row r="1200" spans="2:2" x14ac:dyDescent="0.25">
      <c r="B1200" s="101">
        <f>Samples!C1178</f>
        <v>0</v>
      </c>
    </row>
    <row r="1201" spans="2:134" x14ac:dyDescent="0.25">
      <c r="B1201" s="101">
        <f>Samples!C1179</f>
        <v>0</v>
      </c>
    </row>
    <row r="1202" spans="2:134" x14ac:dyDescent="0.25">
      <c r="B1202" s="101">
        <f>Samples!C1180</f>
        <v>0</v>
      </c>
    </row>
    <row r="1203" spans="2:134" x14ac:dyDescent="0.25">
      <c r="B1203" s="101">
        <f>Samples!C1181</f>
        <v>0</v>
      </c>
    </row>
    <row r="1204" spans="2:134" x14ac:dyDescent="0.25">
      <c r="B1204" s="101">
        <f>Samples!C1182</f>
        <v>0</v>
      </c>
    </row>
    <row r="1205" spans="2:134" ht="15.75" thickBot="1" x14ac:dyDescent="0.3">
      <c r="B1205" s="101">
        <f>Samples!C1183</f>
        <v>0</v>
      </c>
    </row>
    <row r="1206" spans="2:134" x14ac:dyDescent="0.25">
      <c r="B1206" s="101">
        <f>Samples!C1184</f>
        <v>0</v>
      </c>
      <c r="ED1206" s="166"/>
    </row>
    <row r="1207" spans="2:134" x14ac:dyDescent="0.25">
      <c r="B1207" s="101">
        <f>Samples!C1185</f>
        <v>0</v>
      </c>
      <c r="ED1207" s="167"/>
    </row>
    <row r="1208" spans="2:134" x14ac:dyDescent="0.25">
      <c r="B1208" s="101">
        <f>Samples!C1186</f>
        <v>0</v>
      </c>
      <c r="ED1208" s="167"/>
    </row>
    <row r="1209" spans="2:134" x14ac:dyDescent="0.25">
      <c r="B1209" s="101">
        <f>Samples!C1187</f>
        <v>0</v>
      </c>
      <c r="ED1209" s="167"/>
    </row>
    <row r="1210" spans="2:134" x14ac:dyDescent="0.25">
      <c r="B1210" s="101">
        <f>Samples!C1188</f>
        <v>0</v>
      </c>
      <c r="ED1210" s="167"/>
    </row>
    <row r="1211" spans="2:134" x14ac:dyDescent="0.25">
      <c r="B1211" s="101">
        <f>Samples!C1189</f>
        <v>0</v>
      </c>
      <c r="ED1211" s="167"/>
    </row>
    <row r="1212" spans="2:134" x14ac:dyDescent="0.25">
      <c r="B1212" s="101">
        <f>Samples!C1190</f>
        <v>0</v>
      </c>
      <c r="ED1212" s="167"/>
    </row>
    <row r="1213" spans="2:134" x14ac:dyDescent="0.25">
      <c r="B1213" s="101">
        <f>Samples!C1191</f>
        <v>0</v>
      </c>
      <c r="ED1213" s="167"/>
    </row>
    <row r="1214" spans="2:134" x14ac:dyDescent="0.25">
      <c r="B1214" s="101">
        <f>Samples!C1192</f>
        <v>0</v>
      </c>
      <c r="ED1214" s="167"/>
    </row>
    <row r="1215" spans="2:134" x14ac:dyDescent="0.25">
      <c r="B1215" s="101">
        <f>Samples!C1193</f>
        <v>0</v>
      </c>
      <c r="ED1215" s="167"/>
    </row>
    <row r="1216" spans="2:134" x14ac:dyDescent="0.25">
      <c r="B1216" s="101">
        <f>Samples!C1194</f>
        <v>0</v>
      </c>
      <c r="ED1216" s="167"/>
    </row>
    <row r="1217" spans="2:134" x14ac:dyDescent="0.25">
      <c r="B1217" s="101">
        <f>Samples!C1195</f>
        <v>0</v>
      </c>
      <c r="ED1217" s="167"/>
    </row>
    <row r="1218" spans="2:134" x14ac:dyDescent="0.25">
      <c r="B1218" s="101">
        <f>Samples!C1196</f>
        <v>0</v>
      </c>
      <c r="ED1218" s="167"/>
    </row>
    <row r="1219" spans="2:134" x14ac:dyDescent="0.25">
      <c r="B1219" s="101">
        <f>Samples!C1197</f>
        <v>0</v>
      </c>
      <c r="ED1219" s="167"/>
    </row>
    <row r="1220" spans="2:134" x14ac:dyDescent="0.25">
      <c r="B1220" s="101">
        <f>Samples!C1198</f>
        <v>0</v>
      </c>
      <c r="ED1220" s="167"/>
    </row>
    <row r="1221" spans="2:134" x14ac:dyDescent="0.25">
      <c r="B1221" s="101">
        <f>Samples!C1199</f>
        <v>0</v>
      </c>
      <c r="ED1221" s="167"/>
    </row>
    <row r="1222" spans="2:134" x14ac:dyDescent="0.25">
      <c r="B1222" s="101">
        <f>Samples!C1200</f>
        <v>0</v>
      </c>
      <c r="ED1222" s="167"/>
    </row>
    <row r="1223" spans="2:134" x14ac:dyDescent="0.25">
      <c r="B1223" s="101">
        <f>Samples!C1201</f>
        <v>0</v>
      </c>
      <c r="ED1223" s="167"/>
    </row>
    <row r="1224" spans="2:134" x14ac:dyDescent="0.25">
      <c r="B1224" s="101">
        <f>Samples!C1202</f>
        <v>0</v>
      </c>
      <c r="ED1224" s="167"/>
    </row>
    <row r="1225" spans="2:134" x14ac:dyDescent="0.25">
      <c r="B1225" s="101">
        <f>Samples!C1203</f>
        <v>0</v>
      </c>
      <c r="ED1225" s="167"/>
    </row>
    <row r="1226" spans="2:134" x14ac:dyDescent="0.25">
      <c r="B1226" s="101">
        <f>Samples!C1204</f>
        <v>0</v>
      </c>
      <c r="ED1226" s="167"/>
    </row>
    <row r="1227" spans="2:134" x14ac:dyDescent="0.25">
      <c r="B1227" s="101">
        <f>Samples!C1205</f>
        <v>0</v>
      </c>
      <c r="ED1227" s="167"/>
    </row>
    <row r="1228" spans="2:134" x14ac:dyDescent="0.25">
      <c r="B1228" s="101">
        <f>Samples!C1206</f>
        <v>0</v>
      </c>
      <c r="ED1228" s="167"/>
    </row>
    <row r="1229" spans="2:134" x14ac:dyDescent="0.25">
      <c r="B1229" s="101">
        <f>Samples!C1207</f>
        <v>0</v>
      </c>
      <c r="ED1229" s="167"/>
    </row>
    <row r="1230" spans="2:134" x14ac:dyDescent="0.25">
      <c r="B1230" s="101">
        <f>Samples!C1208</f>
        <v>0</v>
      </c>
      <c r="ED1230" s="167"/>
    </row>
    <row r="1231" spans="2:134" x14ac:dyDescent="0.25">
      <c r="B1231" s="101">
        <f>Samples!C1209</f>
        <v>0</v>
      </c>
      <c r="ED1231" s="167"/>
    </row>
    <row r="1232" spans="2:134" x14ac:dyDescent="0.25">
      <c r="B1232" s="101">
        <f>Samples!C1210</f>
        <v>0</v>
      </c>
      <c r="ED1232" s="167"/>
    </row>
    <row r="1233" spans="2:134" x14ac:dyDescent="0.25">
      <c r="B1233" s="101">
        <f>Samples!C1211</f>
        <v>0</v>
      </c>
      <c r="ED1233" s="167"/>
    </row>
    <row r="1234" spans="2:134" x14ac:dyDescent="0.25">
      <c r="B1234" s="101">
        <f>Samples!C1212</f>
        <v>0</v>
      </c>
      <c r="ED1234" s="167"/>
    </row>
    <row r="1235" spans="2:134" x14ac:dyDescent="0.25">
      <c r="B1235" s="101">
        <f>Samples!C1213</f>
        <v>0</v>
      </c>
      <c r="ED1235" s="167"/>
    </row>
    <row r="1236" spans="2:134" x14ac:dyDescent="0.25">
      <c r="B1236" s="101">
        <f>Samples!C1214</f>
        <v>0</v>
      </c>
      <c r="ED1236" s="167"/>
    </row>
    <row r="1237" spans="2:134" x14ac:dyDescent="0.25">
      <c r="B1237" s="101">
        <f>Samples!C1215</f>
        <v>0</v>
      </c>
      <c r="ED1237" s="167"/>
    </row>
    <row r="1238" spans="2:134" x14ac:dyDescent="0.25">
      <c r="B1238" s="101">
        <f>Samples!C1216</f>
        <v>0</v>
      </c>
      <c r="ED1238" s="167"/>
    </row>
    <row r="1239" spans="2:134" x14ac:dyDescent="0.25">
      <c r="B1239" s="101">
        <f>Samples!C1217</f>
        <v>0</v>
      </c>
      <c r="ED1239" s="167"/>
    </row>
    <row r="1240" spans="2:134" x14ac:dyDescent="0.25">
      <c r="B1240" s="101">
        <f>Samples!C1218</f>
        <v>0</v>
      </c>
      <c r="ED1240" s="167"/>
    </row>
    <row r="1241" spans="2:134" x14ac:dyDescent="0.25">
      <c r="B1241" s="101">
        <f>Samples!C1219</f>
        <v>0</v>
      </c>
      <c r="ED1241" s="167"/>
    </row>
    <row r="1242" spans="2:134" x14ac:dyDescent="0.25">
      <c r="B1242" s="101">
        <f>Samples!C1220</f>
        <v>0</v>
      </c>
      <c r="ED1242" s="167"/>
    </row>
    <row r="1243" spans="2:134" x14ac:dyDescent="0.25">
      <c r="B1243" s="101">
        <f>Samples!C1221</f>
        <v>0</v>
      </c>
      <c r="ED1243" s="167"/>
    </row>
    <row r="1244" spans="2:134" x14ac:dyDescent="0.25">
      <c r="B1244" s="101">
        <f>Samples!C1222</f>
        <v>0</v>
      </c>
      <c r="ED1244" s="167"/>
    </row>
    <row r="1245" spans="2:134" x14ac:dyDescent="0.25">
      <c r="B1245" s="101">
        <f>Samples!C1223</f>
        <v>0</v>
      </c>
      <c r="ED1245" s="167"/>
    </row>
    <row r="1246" spans="2:134" x14ac:dyDescent="0.25">
      <c r="B1246" s="101">
        <f>Samples!C1224</f>
        <v>0</v>
      </c>
      <c r="ED1246" s="167"/>
    </row>
    <row r="1247" spans="2:134" x14ac:dyDescent="0.25">
      <c r="B1247" s="101">
        <f>Samples!C1225</f>
        <v>0</v>
      </c>
      <c r="ED1247" s="167"/>
    </row>
    <row r="1248" spans="2:134" x14ac:dyDescent="0.25">
      <c r="B1248" s="101">
        <f>Samples!C1226</f>
        <v>0</v>
      </c>
      <c r="ED1248" s="167"/>
    </row>
    <row r="1249" spans="2:134" x14ac:dyDescent="0.25">
      <c r="B1249" s="101">
        <f>Samples!C1227</f>
        <v>0</v>
      </c>
      <c r="ED1249" s="167"/>
    </row>
    <row r="1250" spans="2:134" x14ac:dyDescent="0.25">
      <c r="B1250" s="101">
        <f>Samples!C1228</f>
        <v>0</v>
      </c>
      <c r="ED1250" s="167"/>
    </row>
    <row r="1251" spans="2:134" x14ac:dyDescent="0.25">
      <c r="B1251" s="101">
        <f>Samples!C1229</f>
        <v>0</v>
      </c>
      <c r="ED1251" s="167"/>
    </row>
    <row r="1252" spans="2:134" x14ac:dyDescent="0.25">
      <c r="B1252" s="101">
        <f>Samples!C1230</f>
        <v>0</v>
      </c>
      <c r="ED1252" s="167"/>
    </row>
    <row r="1253" spans="2:134" x14ac:dyDescent="0.25">
      <c r="B1253" s="101">
        <f>Samples!C1231</f>
        <v>0</v>
      </c>
      <c r="ED1253" s="167"/>
    </row>
    <row r="1254" spans="2:134" x14ac:dyDescent="0.25">
      <c r="B1254" s="101">
        <f>Samples!C1232</f>
        <v>0</v>
      </c>
      <c r="ED1254" s="167"/>
    </row>
    <row r="1255" spans="2:134" x14ac:dyDescent="0.25">
      <c r="B1255" s="101">
        <f>Samples!C1233</f>
        <v>0</v>
      </c>
      <c r="ED1255" s="167"/>
    </row>
    <row r="1256" spans="2:134" x14ac:dyDescent="0.25">
      <c r="B1256" s="101">
        <f>Samples!C1234</f>
        <v>0</v>
      </c>
      <c r="ED1256" s="167"/>
    </row>
    <row r="1257" spans="2:134" x14ac:dyDescent="0.25">
      <c r="B1257" s="101">
        <f>Samples!C1235</f>
        <v>0</v>
      </c>
      <c r="ED1257" s="167"/>
    </row>
    <row r="1258" spans="2:134" x14ac:dyDescent="0.25">
      <c r="B1258" s="101">
        <f>Samples!C1236</f>
        <v>0</v>
      </c>
      <c r="ED1258" s="167"/>
    </row>
    <row r="1259" spans="2:134" x14ac:dyDescent="0.25">
      <c r="B1259" s="101">
        <f>Samples!C1237</f>
        <v>0</v>
      </c>
      <c r="ED1259" s="167"/>
    </row>
    <row r="1260" spans="2:134" x14ac:dyDescent="0.25">
      <c r="B1260" s="101">
        <f>Samples!C1238</f>
        <v>0</v>
      </c>
      <c r="ED1260" s="167"/>
    </row>
    <row r="1261" spans="2:134" x14ac:dyDescent="0.25">
      <c r="B1261" s="101">
        <f>Samples!C1239</f>
        <v>0</v>
      </c>
      <c r="ED1261" s="167"/>
    </row>
    <row r="1262" spans="2:134" x14ac:dyDescent="0.25">
      <c r="B1262" s="101">
        <f>Samples!C1240</f>
        <v>0</v>
      </c>
      <c r="ED1262" s="167"/>
    </row>
    <row r="1263" spans="2:134" x14ac:dyDescent="0.25">
      <c r="B1263" s="101">
        <f>Samples!C1241</f>
        <v>0</v>
      </c>
      <c r="ED1263" s="167"/>
    </row>
    <row r="1264" spans="2:134" x14ac:dyDescent="0.25">
      <c r="B1264" s="101">
        <f>Samples!C1242</f>
        <v>0</v>
      </c>
      <c r="ED1264" s="167"/>
    </row>
    <row r="1265" spans="2:134" x14ac:dyDescent="0.25">
      <c r="B1265" s="101">
        <f>Samples!C1243</f>
        <v>0</v>
      </c>
      <c r="ED1265" s="167"/>
    </row>
    <row r="1266" spans="2:134" x14ac:dyDescent="0.25">
      <c r="B1266" s="101">
        <f>Samples!C1244</f>
        <v>0</v>
      </c>
      <c r="ED1266" s="167"/>
    </row>
    <row r="1267" spans="2:134" x14ac:dyDescent="0.25">
      <c r="B1267" s="101">
        <f>Samples!C1245</f>
        <v>0</v>
      </c>
      <c r="ED1267" s="167"/>
    </row>
    <row r="1268" spans="2:134" x14ac:dyDescent="0.25">
      <c r="B1268" s="101">
        <f>Samples!C1246</f>
        <v>0</v>
      </c>
      <c r="ED1268" s="167"/>
    </row>
    <row r="1269" spans="2:134" x14ac:dyDescent="0.25">
      <c r="B1269" s="101">
        <f>Samples!C1247</f>
        <v>0</v>
      </c>
      <c r="ED1269" s="167"/>
    </row>
    <row r="1270" spans="2:134" x14ac:dyDescent="0.25">
      <c r="B1270" s="101">
        <f>Samples!C1248</f>
        <v>0</v>
      </c>
      <c r="ED1270" s="167"/>
    </row>
    <row r="1271" spans="2:134" x14ac:dyDescent="0.25">
      <c r="B1271" s="101">
        <f>Samples!C1249</f>
        <v>0</v>
      </c>
      <c r="ED1271" s="167"/>
    </row>
    <row r="1272" spans="2:134" x14ac:dyDescent="0.25">
      <c r="B1272" s="101">
        <f>Samples!C1250</f>
        <v>0</v>
      </c>
      <c r="ED1272" s="167"/>
    </row>
    <row r="1273" spans="2:134" x14ac:dyDescent="0.25">
      <c r="B1273" s="101">
        <f>Samples!C1251</f>
        <v>0</v>
      </c>
      <c r="ED1273" s="167"/>
    </row>
    <row r="1274" spans="2:134" x14ac:dyDescent="0.25">
      <c r="B1274" s="101">
        <f>Samples!C1252</f>
        <v>0</v>
      </c>
      <c r="ED1274" s="167"/>
    </row>
    <row r="1275" spans="2:134" x14ac:dyDescent="0.25">
      <c r="B1275" s="101">
        <f>Samples!C1253</f>
        <v>0</v>
      </c>
      <c r="ED1275" s="167"/>
    </row>
    <row r="1276" spans="2:134" x14ac:dyDescent="0.25">
      <c r="B1276" s="101">
        <f>Samples!C1254</f>
        <v>0</v>
      </c>
      <c r="ED1276" s="167"/>
    </row>
    <row r="1277" spans="2:134" x14ac:dyDescent="0.25">
      <c r="B1277" s="101">
        <f>Samples!C1255</f>
        <v>0</v>
      </c>
      <c r="ED1277" s="167"/>
    </row>
    <row r="1278" spans="2:134" x14ac:dyDescent="0.25">
      <c r="B1278" s="101">
        <f>Samples!C1256</f>
        <v>0</v>
      </c>
      <c r="ED1278" s="167"/>
    </row>
    <row r="1279" spans="2:134" x14ac:dyDescent="0.25">
      <c r="B1279" s="101">
        <f>Samples!C1257</f>
        <v>0</v>
      </c>
      <c r="ED1279" s="167"/>
    </row>
    <row r="1280" spans="2:134" x14ac:dyDescent="0.25">
      <c r="B1280" s="101">
        <f>Samples!C1258</f>
        <v>0</v>
      </c>
      <c r="ED1280" s="167"/>
    </row>
    <row r="1281" spans="2:134" x14ac:dyDescent="0.25">
      <c r="B1281" s="101">
        <f>Samples!C1259</f>
        <v>0</v>
      </c>
      <c r="ED1281" s="167"/>
    </row>
    <row r="1282" spans="2:134" x14ac:dyDescent="0.25">
      <c r="B1282" s="101">
        <f>Samples!C1260</f>
        <v>0</v>
      </c>
      <c r="ED1282" s="167"/>
    </row>
    <row r="1283" spans="2:134" x14ac:dyDescent="0.25">
      <c r="B1283" s="101">
        <f>Samples!C1261</f>
        <v>0</v>
      </c>
      <c r="ED1283" s="167"/>
    </row>
    <row r="1284" spans="2:134" x14ac:dyDescent="0.25">
      <c r="B1284" s="101">
        <f>Samples!C1262</f>
        <v>0</v>
      </c>
      <c r="ED1284" s="167"/>
    </row>
    <row r="1285" spans="2:134" x14ac:dyDescent="0.25">
      <c r="B1285" s="101">
        <f>Samples!C1263</f>
        <v>0</v>
      </c>
      <c r="ED1285" s="167"/>
    </row>
    <row r="1286" spans="2:134" x14ac:dyDescent="0.25">
      <c r="B1286" s="101">
        <f>Samples!C1264</f>
        <v>0</v>
      </c>
      <c r="ED1286" s="167"/>
    </row>
    <row r="1287" spans="2:134" x14ac:dyDescent="0.25">
      <c r="B1287" s="101">
        <f>Samples!C1265</f>
        <v>0</v>
      </c>
      <c r="ED1287" s="167"/>
    </row>
    <row r="1288" spans="2:134" x14ac:dyDescent="0.25">
      <c r="B1288" s="101">
        <f>Samples!C1266</f>
        <v>0</v>
      </c>
      <c r="ED1288" s="167"/>
    </row>
    <row r="1289" spans="2:134" x14ac:dyDescent="0.25">
      <c r="B1289" s="101">
        <f>Samples!C1267</f>
        <v>0</v>
      </c>
      <c r="ED1289" s="167"/>
    </row>
    <row r="1290" spans="2:134" x14ac:dyDescent="0.25">
      <c r="B1290" s="101">
        <f>Samples!C1268</f>
        <v>0</v>
      </c>
      <c r="ED1290" s="167"/>
    </row>
    <row r="1291" spans="2:134" x14ac:dyDescent="0.25">
      <c r="B1291" s="101">
        <f>Samples!C1269</f>
        <v>0</v>
      </c>
      <c r="ED1291" s="167"/>
    </row>
    <row r="1292" spans="2:134" x14ac:dyDescent="0.25">
      <c r="B1292" s="101">
        <f>Samples!C1270</f>
        <v>0</v>
      </c>
      <c r="ED1292" s="167"/>
    </row>
    <row r="1293" spans="2:134" x14ac:dyDescent="0.25">
      <c r="B1293" s="101">
        <f>Samples!C1271</f>
        <v>0</v>
      </c>
      <c r="ED1293" s="167"/>
    </row>
    <row r="1294" spans="2:134" x14ac:dyDescent="0.25">
      <c r="B1294" s="101">
        <f>Samples!C1272</f>
        <v>0</v>
      </c>
      <c r="ED1294" s="167"/>
    </row>
    <row r="1295" spans="2:134" x14ac:dyDescent="0.25">
      <c r="B1295" s="101">
        <f>Samples!C1273</f>
        <v>0</v>
      </c>
      <c r="ED1295" s="167"/>
    </row>
    <row r="1296" spans="2:134" x14ac:dyDescent="0.25">
      <c r="B1296" s="101">
        <f>Samples!C1274</f>
        <v>0</v>
      </c>
      <c r="ED1296" s="167"/>
    </row>
    <row r="1297" spans="2:134" x14ac:dyDescent="0.25">
      <c r="B1297" s="101">
        <f>Samples!C1275</f>
        <v>0</v>
      </c>
      <c r="ED1297" s="167"/>
    </row>
    <row r="1298" spans="2:134" x14ac:dyDescent="0.25">
      <c r="B1298" s="101">
        <f>Samples!C1276</f>
        <v>0</v>
      </c>
      <c r="ED1298" s="167"/>
    </row>
    <row r="1299" spans="2:134" x14ac:dyDescent="0.25">
      <c r="B1299" s="101">
        <f>Samples!C1277</f>
        <v>0</v>
      </c>
      <c r="ED1299" s="167"/>
    </row>
    <row r="1300" spans="2:134" x14ac:dyDescent="0.25">
      <c r="B1300" s="101">
        <f>Samples!C1278</f>
        <v>0</v>
      </c>
      <c r="ED1300" s="167"/>
    </row>
    <row r="1301" spans="2:134" x14ac:dyDescent="0.25">
      <c r="B1301" s="101">
        <f>Samples!C1279</f>
        <v>0</v>
      </c>
      <c r="ED1301" s="167"/>
    </row>
    <row r="1302" spans="2:134" x14ac:dyDescent="0.25">
      <c r="B1302" s="101">
        <f>Samples!C1280</f>
        <v>0</v>
      </c>
      <c r="ED1302" s="167"/>
    </row>
    <row r="1303" spans="2:134" x14ac:dyDescent="0.25">
      <c r="B1303" s="101">
        <f>Samples!C1281</f>
        <v>0</v>
      </c>
      <c r="ED1303" s="167"/>
    </row>
    <row r="1304" spans="2:134" x14ac:dyDescent="0.25">
      <c r="B1304" s="101">
        <f>Samples!C1282</f>
        <v>0</v>
      </c>
      <c r="ED1304" s="167"/>
    </row>
    <row r="1305" spans="2:134" x14ac:dyDescent="0.25">
      <c r="B1305" s="101">
        <f>Samples!C1283</f>
        <v>0</v>
      </c>
      <c r="ED1305" s="167"/>
    </row>
    <row r="1306" spans="2:134" x14ac:dyDescent="0.25">
      <c r="B1306" s="101">
        <f>Samples!C1284</f>
        <v>0</v>
      </c>
    </row>
    <row r="1307" spans="2:134" x14ac:dyDescent="0.25">
      <c r="B1307" s="101">
        <f>Samples!C1285</f>
        <v>0</v>
      </c>
    </row>
    <row r="1308" spans="2:134" x14ac:dyDescent="0.25">
      <c r="B1308" s="101">
        <f>Samples!C1286</f>
        <v>0</v>
      </c>
    </row>
    <row r="1309" spans="2:134" x14ac:dyDescent="0.25">
      <c r="B1309" s="101">
        <f>Samples!C1287</f>
        <v>0</v>
      </c>
    </row>
    <row r="1310" spans="2:134" x14ac:dyDescent="0.25">
      <c r="B1310" s="101">
        <f>Samples!C1288</f>
        <v>0</v>
      </c>
    </row>
    <row r="1311" spans="2:134" x14ac:dyDescent="0.25">
      <c r="B1311" s="101">
        <f>Samples!C1289</f>
        <v>0</v>
      </c>
    </row>
    <row r="1312" spans="2:134" x14ac:dyDescent="0.25">
      <c r="B1312" s="101">
        <f>Samples!C1290</f>
        <v>0</v>
      </c>
    </row>
    <row r="1313" spans="2:2" x14ac:dyDescent="0.25">
      <c r="B1313" s="101">
        <f>Samples!C1291</f>
        <v>0</v>
      </c>
    </row>
    <row r="1314" spans="2:2" x14ac:dyDescent="0.25">
      <c r="B1314" s="101">
        <f>Samples!C1292</f>
        <v>0</v>
      </c>
    </row>
    <row r="1315" spans="2:2" x14ac:dyDescent="0.25">
      <c r="B1315" s="101">
        <f>Samples!C1293</f>
        <v>0</v>
      </c>
    </row>
    <row r="1316" spans="2:2" x14ac:dyDescent="0.25">
      <c r="B1316" s="101">
        <f>Samples!C1294</f>
        <v>0</v>
      </c>
    </row>
    <row r="1317" spans="2:2" x14ac:dyDescent="0.25">
      <c r="B1317" s="101">
        <f>Samples!C1295</f>
        <v>0</v>
      </c>
    </row>
    <row r="1318" spans="2:2" x14ac:dyDescent="0.25">
      <c r="B1318" s="101">
        <f>Samples!C1296</f>
        <v>0</v>
      </c>
    </row>
    <row r="1319" spans="2:2" x14ac:dyDescent="0.25">
      <c r="B1319" s="101">
        <f>Samples!C1297</f>
        <v>0</v>
      </c>
    </row>
    <row r="1320" spans="2:2" x14ac:dyDescent="0.25">
      <c r="B1320" s="101">
        <f>Samples!C1298</f>
        <v>0</v>
      </c>
    </row>
    <row r="1321" spans="2:2" x14ac:dyDescent="0.25">
      <c r="B1321" s="101">
        <f>Samples!C1299</f>
        <v>0</v>
      </c>
    </row>
    <row r="1322" spans="2:2" x14ac:dyDescent="0.25">
      <c r="B1322" s="101">
        <f>Samples!C1300</f>
        <v>0</v>
      </c>
    </row>
    <row r="1323" spans="2:2" x14ac:dyDescent="0.25">
      <c r="B1323" s="101">
        <f>Samples!C1301</f>
        <v>0</v>
      </c>
    </row>
    <row r="1324" spans="2:2" x14ac:dyDescent="0.25">
      <c r="B1324" s="101">
        <f>Samples!C1302</f>
        <v>0</v>
      </c>
    </row>
    <row r="1325" spans="2:2" x14ac:dyDescent="0.25">
      <c r="B1325" s="101">
        <f>Samples!C1303</f>
        <v>0</v>
      </c>
    </row>
    <row r="1326" spans="2:2" x14ac:dyDescent="0.25">
      <c r="B1326" s="101">
        <f>Samples!C1304</f>
        <v>0</v>
      </c>
    </row>
    <row r="1327" spans="2:2" x14ac:dyDescent="0.25">
      <c r="B1327" s="101">
        <f>Samples!C1305</f>
        <v>0</v>
      </c>
    </row>
    <row r="1328" spans="2:2" x14ac:dyDescent="0.25">
      <c r="B1328" s="101">
        <f>Samples!C1306</f>
        <v>0</v>
      </c>
    </row>
    <row r="1329" spans="2:2" x14ac:dyDescent="0.25">
      <c r="B1329" s="101">
        <f>Samples!C1307</f>
        <v>0</v>
      </c>
    </row>
    <row r="1330" spans="2:2" x14ac:dyDescent="0.25">
      <c r="B1330" s="101">
        <f>Samples!C1308</f>
        <v>0</v>
      </c>
    </row>
    <row r="1331" spans="2:2" x14ac:dyDescent="0.25">
      <c r="B1331" s="101">
        <f>Samples!C1309</f>
        <v>0</v>
      </c>
    </row>
    <row r="1332" spans="2:2" x14ac:dyDescent="0.25">
      <c r="B1332" s="101">
        <f>Samples!C1310</f>
        <v>0</v>
      </c>
    </row>
    <row r="1333" spans="2:2" x14ac:dyDescent="0.25">
      <c r="B1333" s="101">
        <f>Samples!C1311</f>
        <v>0</v>
      </c>
    </row>
    <row r="1334" spans="2:2" x14ac:dyDescent="0.25">
      <c r="B1334" s="101">
        <f>Samples!C1312</f>
        <v>0</v>
      </c>
    </row>
    <row r="1335" spans="2:2" x14ac:dyDescent="0.25">
      <c r="B1335" s="101">
        <f>Samples!C1313</f>
        <v>0</v>
      </c>
    </row>
    <row r="1336" spans="2:2" x14ac:dyDescent="0.25">
      <c r="B1336" s="101">
        <f>Samples!C1314</f>
        <v>0</v>
      </c>
    </row>
    <row r="1337" spans="2:2" x14ac:dyDescent="0.25">
      <c r="B1337" s="101">
        <f>Samples!C1315</f>
        <v>0</v>
      </c>
    </row>
    <row r="1338" spans="2:2" x14ac:dyDescent="0.25">
      <c r="B1338" s="101">
        <f>Samples!C1316</f>
        <v>0</v>
      </c>
    </row>
    <row r="1339" spans="2:2" x14ac:dyDescent="0.25">
      <c r="B1339" s="101">
        <f>Samples!C1317</f>
        <v>0</v>
      </c>
    </row>
    <row r="1340" spans="2:2" x14ac:dyDescent="0.25">
      <c r="B1340" s="101">
        <f>Samples!C1318</f>
        <v>0</v>
      </c>
    </row>
    <row r="1341" spans="2:2" x14ac:dyDescent="0.25">
      <c r="B1341" s="101">
        <f>Samples!C1319</f>
        <v>0</v>
      </c>
    </row>
    <row r="1342" spans="2:2" x14ac:dyDescent="0.25">
      <c r="B1342" s="101">
        <f>Samples!C1320</f>
        <v>0</v>
      </c>
    </row>
    <row r="1343" spans="2:2" x14ac:dyDescent="0.25">
      <c r="B1343" s="101">
        <f>Samples!C1321</f>
        <v>0</v>
      </c>
    </row>
    <row r="1344" spans="2:2" x14ac:dyDescent="0.25">
      <c r="B1344" s="101">
        <f>Samples!C1322</f>
        <v>0</v>
      </c>
    </row>
    <row r="1345" spans="2:134" x14ac:dyDescent="0.25">
      <c r="B1345" s="101">
        <f>Samples!C1323</f>
        <v>0</v>
      </c>
    </row>
    <row r="1346" spans="2:134" x14ac:dyDescent="0.25">
      <c r="B1346" s="101">
        <f>Samples!C1324</f>
        <v>0</v>
      </c>
    </row>
    <row r="1347" spans="2:134" x14ac:dyDescent="0.25">
      <c r="B1347" s="101">
        <f>Samples!C1325</f>
        <v>0</v>
      </c>
    </row>
    <row r="1348" spans="2:134" x14ac:dyDescent="0.25">
      <c r="B1348" s="101">
        <f>Samples!C1326</f>
        <v>0</v>
      </c>
    </row>
    <row r="1349" spans="2:134" x14ac:dyDescent="0.25">
      <c r="B1349" s="101">
        <f>Samples!C1327</f>
        <v>0</v>
      </c>
    </row>
    <row r="1350" spans="2:134" x14ac:dyDescent="0.25">
      <c r="B1350" s="101">
        <f>Samples!C1328</f>
        <v>0</v>
      </c>
    </row>
    <row r="1351" spans="2:134" x14ac:dyDescent="0.25">
      <c r="B1351" s="101">
        <f>Samples!C1329</f>
        <v>0</v>
      </c>
    </row>
    <row r="1352" spans="2:134" x14ac:dyDescent="0.25">
      <c r="B1352" s="101">
        <f>Samples!C1330</f>
        <v>0</v>
      </c>
    </row>
    <row r="1353" spans="2:134" x14ac:dyDescent="0.25">
      <c r="B1353" s="101">
        <f>Samples!C1331</f>
        <v>0</v>
      </c>
    </row>
    <row r="1354" spans="2:134" x14ac:dyDescent="0.25">
      <c r="B1354" s="101">
        <f>Samples!C1332</f>
        <v>0</v>
      </c>
    </row>
    <row r="1355" spans="2:134" ht="15.75" thickBot="1" x14ac:dyDescent="0.3">
      <c r="B1355" s="101">
        <f>Samples!C1333</f>
        <v>0</v>
      </c>
    </row>
    <row r="1356" spans="2:134" x14ac:dyDescent="0.25">
      <c r="B1356" s="101">
        <f>Samples!C1334</f>
        <v>0</v>
      </c>
      <c r="ED1356" s="166"/>
    </row>
    <row r="1357" spans="2:134" x14ac:dyDescent="0.25">
      <c r="B1357" s="101">
        <f>Samples!C1335</f>
        <v>0</v>
      </c>
      <c r="ED1357" s="167"/>
    </row>
    <row r="1358" spans="2:134" x14ac:dyDescent="0.25">
      <c r="B1358" s="101">
        <f>Samples!C1336</f>
        <v>0</v>
      </c>
      <c r="ED1358" s="167"/>
    </row>
    <row r="1359" spans="2:134" x14ac:dyDescent="0.25">
      <c r="B1359" s="101">
        <f>Samples!C1337</f>
        <v>0</v>
      </c>
      <c r="ED1359" s="167"/>
    </row>
    <row r="1360" spans="2:134" x14ac:dyDescent="0.25">
      <c r="B1360" s="101">
        <f>Samples!C1338</f>
        <v>0</v>
      </c>
      <c r="ED1360" s="167"/>
    </row>
    <row r="1361" spans="2:134" x14ac:dyDescent="0.25">
      <c r="B1361" s="101">
        <f>Samples!C1339</f>
        <v>0</v>
      </c>
      <c r="ED1361" s="167"/>
    </row>
    <row r="1362" spans="2:134" x14ac:dyDescent="0.25">
      <c r="B1362" s="101">
        <f>Samples!C1340</f>
        <v>0</v>
      </c>
      <c r="ED1362" s="167"/>
    </row>
    <row r="1363" spans="2:134" x14ac:dyDescent="0.25">
      <c r="B1363" s="101">
        <f>Samples!C1341</f>
        <v>0</v>
      </c>
      <c r="ED1363" s="167"/>
    </row>
    <row r="1364" spans="2:134" x14ac:dyDescent="0.25">
      <c r="B1364" s="101">
        <f>Samples!C1342</f>
        <v>0</v>
      </c>
      <c r="ED1364" s="167"/>
    </row>
    <row r="1365" spans="2:134" x14ac:dyDescent="0.25">
      <c r="B1365" s="101">
        <f>Samples!C1343</f>
        <v>0</v>
      </c>
      <c r="ED1365" s="167"/>
    </row>
    <row r="1366" spans="2:134" x14ac:dyDescent="0.25">
      <c r="B1366" s="101">
        <f>Samples!C1344</f>
        <v>0</v>
      </c>
      <c r="ED1366" s="167"/>
    </row>
    <row r="1367" spans="2:134" x14ac:dyDescent="0.25">
      <c r="B1367" s="101">
        <f>Samples!C1345</f>
        <v>0</v>
      </c>
      <c r="ED1367" s="167"/>
    </row>
    <row r="1368" spans="2:134" x14ac:dyDescent="0.25">
      <c r="B1368" s="101">
        <f>Samples!C1346</f>
        <v>0</v>
      </c>
      <c r="ED1368" s="167"/>
    </row>
    <row r="1369" spans="2:134" x14ac:dyDescent="0.25">
      <c r="B1369" s="101">
        <f>Samples!C1347</f>
        <v>0</v>
      </c>
      <c r="ED1369" s="167"/>
    </row>
    <row r="1370" spans="2:134" x14ac:dyDescent="0.25">
      <c r="B1370" s="101">
        <f>Samples!C1348</f>
        <v>0</v>
      </c>
      <c r="ED1370" s="167"/>
    </row>
    <row r="1371" spans="2:134" x14ac:dyDescent="0.25">
      <c r="B1371" s="101">
        <f>Samples!C1349</f>
        <v>0</v>
      </c>
      <c r="ED1371" s="167"/>
    </row>
    <row r="1372" spans="2:134" x14ac:dyDescent="0.25">
      <c r="B1372" s="101">
        <f>Samples!C1350</f>
        <v>0</v>
      </c>
      <c r="ED1372" s="167"/>
    </row>
    <row r="1373" spans="2:134" x14ac:dyDescent="0.25">
      <c r="B1373" s="101">
        <f>Samples!C1351</f>
        <v>0</v>
      </c>
      <c r="ED1373" s="167"/>
    </row>
    <row r="1374" spans="2:134" x14ac:dyDescent="0.25">
      <c r="B1374" s="101">
        <f>Samples!C1352</f>
        <v>0</v>
      </c>
      <c r="ED1374" s="167"/>
    </row>
    <row r="1375" spans="2:134" x14ac:dyDescent="0.25">
      <c r="B1375" s="101">
        <f>Samples!C1353</f>
        <v>0</v>
      </c>
      <c r="ED1375" s="167"/>
    </row>
    <row r="1376" spans="2:134" x14ac:dyDescent="0.25">
      <c r="B1376" s="101">
        <f>Samples!C1354</f>
        <v>0</v>
      </c>
      <c r="ED1376" s="167"/>
    </row>
    <row r="1377" spans="2:134" x14ac:dyDescent="0.25">
      <c r="B1377" s="101">
        <f>Samples!C1355</f>
        <v>0</v>
      </c>
      <c r="ED1377" s="167"/>
    </row>
    <row r="1378" spans="2:134" x14ac:dyDescent="0.25">
      <c r="B1378" s="101">
        <f>Samples!C1356</f>
        <v>0</v>
      </c>
      <c r="ED1378" s="167"/>
    </row>
    <row r="1379" spans="2:134" x14ac:dyDescent="0.25">
      <c r="B1379" s="101">
        <f>Samples!C1357</f>
        <v>0</v>
      </c>
      <c r="ED1379" s="167"/>
    </row>
    <row r="1380" spans="2:134" x14ac:dyDescent="0.25">
      <c r="B1380" s="101">
        <f>Samples!C1358</f>
        <v>0</v>
      </c>
      <c r="ED1380" s="167"/>
    </row>
    <row r="1381" spans="2:134" x14ac:dyDescent="0.25">
      <c r="B1381" s="101">
        <f>Samples!C1359</f>
        <v>0</v>
      </c>
      <c r="ED1381" s="167"/>
    </row>
    <row r="1382" spans="2:134" x14ac:dyDescent="0.25">
      <c r="B1382" s="101">
        <f>Samples!C1360</f>
        <v>0</v>
      </c>
      <c r="ED1382" s="167"/>
    </row>
    <row r="1383" spans="2:134" x14ac:dyDescent="0.25">
      <c r="B1383" s="101">
        <f>Samples!C1361</f>
        <v>0</v>
      </c>
      <c r="ED1383" s="167"/>
    </row>
    <row r="1384" spans="2:134" x14ac:dyDescent="0.25">
      <c r="B1384" s="101">
        <f>Samples!C1362</f>
        <v>0</v>
      </c>
      <c r="ED1384" s="167"/>
    </row>
    <row r="1385" spans="2:134" x14ac:dyDescent="0.25">
      <c r="B1385" s="101">
        <f>Samples!C1363</f>
        <v>0</v>
      </c>
      <c r="ED1385" s="167"/>
    </row>
    <row r="1386" spans="2:134" x14ac:dyDescent="0.25">
      <c r="B1386" s="101">
        <f>Samples!C1364</f>
        <v>0</v>
      </c>
      <c r="ED1386" s="167"/>
    </row>
    <row r="1387" spans="2:134" x14ac:dyDescent="0.25">
      <c r="B1387" s="101">
        <f>Samples!C1365</f>
        <v>0</v>
      </c>
      <c r="ED1387" s="167"/>
    </row>
    <row r="1388" spans="2:134" x14ac:dyDescent="0.25">
      <c r="B1388" s="101">
        <f>Samples!C1366</f>
        <v>0</v>
      </c>
      <c r="ED1388" s="167"/>
    </row>
    <row r="1389" spans="2:134" x14ac:dyDescent="0.25">
      <c r="B1389" s="101">
        <f>Samples!C1367</f>
        <v>0</v>
      </c>
      <c r="ED1389" s="167"/>
    </row>
    <row r="1390" spans="2:134" x14ac:dyDescent="0.25">
      <c r="B1390" s="101">
        <f>Samples!C1368</f>
        <v>0</v>
      </c>
      <c r="ED1390" s="167"/>
    </row>
    <row r="1391" spans="2:134" x14ac:dyDescent="0.25">
      <c r="B1391" s="101">
        <f>Samples!C1369</f>
        <v>0</v>
      </c>
      <c r="ED1391" s="167"/>
    </row>
    <row r="1392" spans="2:134" x14ac:dyDescent="0.25">
      <c r="B1392" s="101">
        <f>Samples!C1370</f>
        <v>0</v>
      </c>
      <c r="ED1392" s="167"/>
    </row>
    <row r="1393" spans="2:134" x14ac:dyDescent="0.25">
      <c r="B1393" s="101">
        <f>Samples!C1371</f>
        <v>0</v>
      </c>
      <c r="ED1393" s="167"/>
    </row>
    <row r="1394" spans="2:134" x14ac:dyDescent="0.25">
      <c r="B1394" s="101">
        <f>Samples!C1372</f>
        <v>0</v>
      </c>
      <c r="ED1394" s="167"/>
    </row>
    <row r="1395" spans="2:134" x14ac:dyDescent="0.25">
      <c r="B1395" s="101">
        <f>Samples!C1373</f>
        <v>0</v>
      </c>
      <c r="ED1395" s="167"/>
    </row>
    <row r="1396" spans="2:134" x14ac:dyDescent="0.25">
      <c r="B1396" s="101">
        <f>Samples!C1374</f>
        <v>0</v>
      </c>
      <c r="ED1396" s="167"/>
    </row>
    <row r="1397" spans="2:134" x14ac:dyDescent="0.25">
      <c r="B1397" s="101">
        <f>Samples!C1375</f>
        <v>0</v>
      </c>
      <c r="ED1397" s="167"/>
    </row>
    <row r="1398" spans="2:134" x14ac:dyDescent="0.25">
      <c r="B1398" s="101">
        <f>Samples!C1376</f>
        <v>0</v>
      </c>
      <c r="ED1398" s="167"/>
    </row>
    <row r="1399" spans="2:134" x14ac:dyDescent="0.25">
      <c r="B1399" s="101">
        <f>Samples!C1377</f>
        <v>0</v>
      </c>
      <c r="ED1399" s="167"/>
    </row>
    <row r="1400" spans="2:134" x14ac:dyDescent="0.25">
      <c r="B1400" s="101">
        <f>Samples!C1378</f>
        <v>0</v>
      </c>
      <c r="ED1400" s="167"/>
    </row>
    <row r="1401" spans="2:134" x14ac:dyDescent="0.25">
      <c r="B1401" s="101">
        <f>Samples!C1379</f>
        <v>0</v>
      </c>
      <c r="ED1401" s="167"/>
    </row>
    <row r="1402" spans="2:134" x14ac:dyDescent="0.25">
      <c r="B1402" s="101">
        <f>Samples!C1380</f>
        <v>0</v>
      </c>
      <c r="ED1402" s="167"/>
    </row>
    <row r="1403" spans="2:134" x14ac:dyDescent="0.25">
      <c r="B1403" s="101">
        <f>Samples!C1381</f>
        <v>0</v>
      </c>
      <c r="ED1403" s="167"/>
    </row>
    <row r="1404" spans="2:134" x14ac:dyDescent="0.25">
      <c r="B1404" s="101">
        <f>Samples!C1382</f>
        <v>0</v>
      </c>
      <c r="ED1404" s="167"/>
    </row>
    <row r="1405" spans="2:134" x14ac:dyDescent="0.25">
      <c r="B1405" s="101">
        <f>Samples!C1383</f>
        <v>0</v>
      </c>
      <c r="ED1405" s="167"/>
    </row>
    <row r="1406" spans="2:134" x14ac:dyDescent="0.25">
      <c r="B1406" s="101">
        <f>Samples!C1384</f>
        <v>0</v>
      </c>
      <c r="ED1406" s="167"/>
    </row>
    <row r="1407" spans="2:134" x14ac:dyDescent="0.25">
      <c r="B1407" s="101">
        <f>Samples!C1385</f>
        <v>0</v>
      </c>
      <c r="ED1407" s="167"/>
    </row>
    <row r="1408" spans="2:134" x14ac:dyDescent="0.25">
      <c r="B1408" s="101">
        <f>Samples!C1386</f>
        <v>0</v>
      </c>
      <c r="ED1408" s="167"/>
    </row>
    <row r="1409" spans="2:134" x14ac:dyDescent="0.25">
      <c r="B1409" s="101">
        <f>Samples!C1387</f>
        <v>0</v>
      </c>
      <c r="ED1409" s="167"/>
    </row>
    <row r="1410" spans="2:134" x14ac:dyDescent="0.25">
      <c r="B1410" s="101">
        <f>Samples!C1388</f>
        <v>0</v>
      </c>
      <c r="ED1410" s="167"/>
    </row>
    <row r="1411" spans="2:134" x14ac:dyDescent="0.25">
      <c r="B1411" s="101">
        <f>Samples!C1389</f>
        <v>0</v>
      </c>
      <c r="ED1411" s="167"/>
    </row>
    <row r="1412" spans="2:134" x14ac:dyDescent="0.25">
      <c r="B1412" s="101">
        <f>Samples!C1390</f>
        <v>0</v>
      </c>
      <c r="ED1412" s="167"/>
    </row>
    <row r="1413" spans="2:134" x14ac:dyDescent="0.25">
      <c r="B1413" s="101">
        <f>Samples!C1391</f>
        <v>0</v>
      </c>
      <c r="ED1413" s="167"/>
    </row>
    <row r="1414" spans="2:134" x14ac:dyDescent="0.25">
      <c r="B1414" s="101">
        <f>Samples!C1392</f>
        <v>0</v>
      </c>
      <c r="ED1414" s="167"/>
    </row>
    <row r="1415" spans="2:134" x14ac:dyDescent="0.25">
      <c r="B1415" s="101">
        <f>Samples!C1393</f>
        <v>0</v>
      </c>
      <c r="ED1415" s="167"/>
    </row>
    <row r="1416" spans="2:134" x14ac:dyDescent="0.25">
      <c r="B1416" s="101">
        <f>Samples!C1394</f>
        <v>0</v>
      </c>
      <c r="ED1416" s="167"/>
    </row>
    <row r="1417" spans="2:134" x14ac:dyDescent="0.25">
      <c r="B1417" s="101">
        <f>Samples!C1395</f>
        <v>0</v>
      </c>
      <c r="ED1417" s="167"/>
    </row>
    <row r="1418" spans="2:134" x14ac:dyDescent="0.25">
      <c r="B1418" s="101">
        <f>Samples!C1396</f>
        <v>0</v>
      </c>
      <c r="ED1418" s="167"/>
    </row>
    <row r="1419" spans="2:134" x14ac:dyDescent="0.25">
      <c r="B1419" s="101">
        <f>Samples!C1397</f>
        <v>0</v>
      </c>
      <c r="ED1419" s="167"/>
    </row>
    <row r="1420" spans="2:134" x14ac:dyDescent="0.25">
      <c r="B1420" s="101">
        <f>Samples!C1398</f>
        <v>0</v>
      </c>
      <c r="ED1420" s="167"/>
    </row>
    <row r="1421" spans="2:134" x14ac:dyDescent="0.25">
      <c r="B1421" s="101">
        <f>Samples!C1399</f>
        <v>0</v>
      </c>
      <c r="ED1421" s="167"/>
    </row>
    <row r="1422" spans="2:134" x14ac:dyDescent="0.25">
      <c r="B1422" s="101">
        <f>Samples!C1400</f>
        <v>0</v>
      </c>
      <c r="ED1422" s="167"/>
    </row>
    <row r="1423" spans="2:134" x14ac:dyDescent="0.25">
      <c r="B1423" s="101">
        <f>Samples!C1401</f>
        <v>0</v>
      </c>
      <c r="ED1423" s="167"/>
    </row>
    <row r="1424" spans="2:134" x14ac:dyDescent="0.25">
      <c r="B1424" s="101">
        <f>Samples!C1402</f>
        <v>0</v>
      </c>
      <c r="ED1424" s="167"/>
    </row>
    <row r="1425" spans="2:134" x14ac:dyDescent="0.25">
      <c r="B1425" s="101">
        <f>Samples!C1403</f>
        <v>0</v>
      </c>
      <c r="ED1425" s="167"/>
    </row>
    <row r="1426" spans="2:134" x14ac:dyDescent="0.25">
      <c r="B1426" s="101">
        <f>Samples!C1404</f>
        <v>0</v>
      </c>
      <c r="ED1426" s="167"/>
    </row>
    <row r="1427" spans="2:134" x14ac:dyDescent="0.25">
      <c r="B1427" s="101">
        <f>Samples!C1405</f>
        <v>0</v>
      </c>
      <c r="ED1427" s="167"/>
    </row>
    <row r="1428" spans="2:134" x14ac:dyDescent="0.25">
      <c r="B1428" s="101">
        <f>Samples!C1406</f>
        <v>0</v>
      </c>
      <c r="ED1428" s="167"/>
    </row>
    <row r="1429" spans="2:134" x14ac:dyDescent="0.25">
      <c r="B1429" s="101">
        <f>Samples!C1407</f>
        <v>0</v>
      </c>
      <c r="ED1429" s="167"/>
    </row>
    <row r="1430" spans="2:134" x14ac:dyDescent="0.25">
      <c r="B1430" s="101">
        <f>Samples!C1408</f>
        <v>0</v>
      </c>
      <c r="ED1430" s="167"/>
    </row>
    <row r="1431" spans="2:134" x14ac:dyDescent="0.25">
      <c r="B1431" s="101">
        <f>Samples!C1409</f>
        <v>0</v>
      </c>
      <c r="ED1431" s="167"/>
    </row>
    <row r="1432" spans="2:134" x14ac:dyDescent="0.25">
      <c r="B1432" s="101">
        <f>Samples!C1410</f>
        <v>0</v>
      </c>
      <c r="ED1432" s="167"/>
    </row>
    <row r="1433" spans="2:134" x14ac:dyDescent="0.25">
      <c r="B1433" s="101">
        <f>Samples!C1411</f>
        <v>0</v>
      </c>
      <c r="ED1433" s="167"/>
    </row>
    <row r="1434" spans="2:134" x14ac:dyDescent="0.25">
      <c r="B1434" s="101">
        <f>Samples!C1412</f>
        <v>0</v>
      </c>
      <c r="ED1434" s="167"/>
    </row>
    <row r="1435" spans="2:134" x14ac:dyDescent="0.25">
      <c r="B1435" s="101">
        <f>Samples!C1413</f>
        <v>0</v>
      </c>
      <c r="ED1435" s="167"/>
    </row>
    <row r="1436" spans="2:134" x14ac:dyDescent="0.25">
      <c r="B1436" s="101">
        <f>Samples!C1414</f>
        <v>0</v>
      </c>
      <c r="ED1436" s="167"/>
    </row>
    <row r="1437" spans="2:134" x14ac:dyDescent="0.25">
      <c r="B1437" s="101">
        <f>Samples!C1415</f>
        <v>0</v>
      </c>
      <c r="ED1437" s="167"/>
    </row>
    <row r="1438" spans="2:134" x14ac:dyDescent="0.25">
      <c r="B1438" s="101">
        <f>Samples!C1416</f>
        <v>0</v>
      </c>
      <c r="ED1438" s="167"/>
    </row>
    <row r="1439" spans="2:134" x14ac:dyDescent="0.25">
      <c r="B1439" s="101">
        <f>Samples!C1417</f>
        <v>0</v>
      </c>
      <c r="ED1439" s="167"/>
    </row>
    <row r="1440" spans="2:134" x14ac:dyDescent="0.25">
      <c r="B1440" s="101">
        <f>Samples!C1418</f>
        <v>0</v>
      </c>
      <c r="ED1440" s="167"/>
    </row>
    <row r="1441" spans="2:134" x14ac:dyDescent="0.25">
      <c r="B1441" s="101">
        <f>Samples!C1419</f>
        <v>0</v>
      </c>
      <c r="ED1441" s="167"/>
    </row>
    <row r="1442" spans="2:134" x14ac:dyDescent="0.25">
      <c r="B1442" s="101">
        <f>Samples!C1420</f>
        <v>0</v>
      </c>
      <c r="ED1442" s="167"/>
    </row>
    <row r="1443" spans="2:134" x14ac:dyDescent="0.25">
      <c r="B1443" s="101">
        <f>Samples!C1421</f>
        <v>0</v>
      </c>
      <c r="ED1443" s="167"/>
    </row>
    <row r="1444" spans="2:134" x14ac:dyDescent="0.25">
      <c r="B1444" s="101">
        <f>Samples!C1422</f>
        <v>0</v>
      </c>
      <c r="ED1444" s="167"/>
    </row>
    <row r="1445" spans="2:134" x14ac:dyDescent="0.25">
      <c r="B1445" s="101">
        <f>Samples!C1423</f>
        <v>0</v>
      </c>
      <c r="ED1445" s="167"/>
    </row>
    <row r="1446" spans="2:134" x14ac:dyDescent="0.25">
      <c r="B1446" s="101">
        <f>Samples!C1424</f>
        <v>0</v>
      </c>
      <c r="ED1446" s="167"/>
    </row>
    <row r="1447" spans="2:134" x14ac:dyDescent="0.25">
      <c r="B1447" s="101">
        <f>Samples!C1425</f>
        <v>0</v>
      </c>
      <c r="ED1447" s="167"/>
    </row>
    <row r="1448" spans="2:134" x14ac:dyDescent="0.25">
      <c r="B1448" s="101">
        <f>Samples!C1426</f>
        <v>0</v>
      </c>
      <c r="ED1448" s="167"/>
    </row>
    <row r="1449" spans="2:134" x14ac:dyDescent="0.25">
      <c r="B1449" s="101">
        <f>Samples!C1427</f>
        <v>0</v>
      </c>
      <c r="ED1449" s="167"/>
    </row>
    <row r="1450" spans="2:134" x14ac:dyDescent="0.25">
      <c r="B1450" s="101">
        <f>Samples!C1428</f>
        <v>0</v>
      </c>
      <c r="ED1450" s="167"/>
    </row>
    <row r="1451" spans="2:134" x14ac:dyDescent="0.25">
      <c r="B1451" s="101">
        <f>Samples!C1429</f>
        <v>0</v>
      </c>
      <c r="ED1451" s="167"/>
    </row>
    <row r="1452" spans="2:134" x14ac:dyDescent="0.25">
      <c r="B1452" s="101">
        <f>Samples!C1430</f>
        <v>0</v>
      </c>
      <c r="ED1452" s="167"/>
    </row>
    <row r="1453" spans="2:134" x14ac:dyDescent="0.25">
      <c r="B1453" s="101">
        <f>Samples!C1431</f>
        <v>0</v>
      </c>
      <c r="ED1453" s="167"/>
    </row>
    <row r="1454" spans="2:134" x14ac:dyDescent="0.25">
      <c r="B1454" s="101">
        <f>Samples!C1432</f>
        <v>0</v>
      </c>
      <c r="ED1454" s="167"/>
    </row>
    <row r="1455" spans="2:134" x14ac:dyDescent="0.25">
      <c r="B1455" s="101">
        <f>Samples!C1433</f>
        <v>0</v>
      </c>
      <c r="ED1455" s="167"/>
    </row>
    <row r="1456" spans="2:134" x14ac:dyDescent="0.25">
      <c r="B1456" s="101">
        <f>Samples!C1434</f>
        <v>0</v>
      </c>
    </row>
    <row r="1457" spans="2:2" x14ac:dyDescent="0.25">
      <c r="B1457" s="101">
        <f>Samples!C1435</f>
        <v>0</v>
      </c>
    </row>
    <row r="1458" spans="2:2" x14ac:dyDescent="0.25">
      <c r="B1458" s="101">
        <f>Samples!C1436</f>
        <v>0</v>
      </c>
    </row>
    <row r="1459" spans="2:2" x14ac:dyDescent="0.25">
      <c r="B1459" s="101">
        <f>Samples!C1437</f>
        <v>0</v>
      </c>
    </row>
    <row r="1460" spans="2:2" x14ac:dyDescent="0.25">
      <c r="B1460" s="101">
        <f>Samples!C1438</f>
        <v>0</v>
      </c>
    </row>
    <row r="1461" spans="2:2" x14ac:dyDescent="0.25">
      <c r="B1461" s="101">
        <f>Samples!C1439</f>
        <v>0</v>
      </c>
    </row>
    <row r="1462" spans="2:2" x14ac:dyDescent="0.25">
      <c r="B1462" s="101">
        <f>Samples!C1440</f>
        <v>0</v>
      </c>
    </row>
    <row r="1463" spans="2:2" x14ac:dyDescent="0.25">
      <c r="B1463" s="101">
        <f>Samples!C1441</f>
        <v>0</v>
      </c>
    </row>
    <row r="1464" spans="2:2" x14ac:dyDescent="0.25">
      <c r="B1464" s="101">
        <f>Samples!C1442</f>
        <v>0</v>
      </c>
    </row>
    <row r="1465" spans="2:2" x14ac:dyDescent="0.25">
      <c r="B1465" s="101">
        <f>Samples!C1443</f>
        <v>0</v>
      </c>
    </row>
    <row r="1466" spans="2:2" x14ac:dyDescent="0.25">
      <c r="B1466" s="101">
        <f>Samples!C1444</f>
        <v>0</v>
      </c>
    </row>
    <row r="1467" spans="2:2" x14ac:dyDescent="0.25">
      <c r="B1467" s="101">
        <f>Samples!C1445</f>
        <v>0</v>
      </c>
    </row>
    <row r="1468" spans="2:2" x14ac:dyDescent="0.25">
      <c r="B1468" s="101">
        <f>Samples!C1446</f>
        <v>0</v>
      </c>
    </row>
    <row r="1469" spans="2:2" x14ac:dyDescent="0.25">
      <c r="B1469" s="101">
        <f>Samples!C1447</f>
        <v>0</v>
      </c>
    </row>
    <row r="1470" spans="2:2" x14ac:dyDescent="0.25">
      <c r="B1470" s="101">
        <f>Samples!C1448</f>
        <v>0</v>
      </c>
    </row>
    <row r="1471" spans="2:2" x14ac:dyDescent="0.25">
      <c r="B1471" s="101">
        <f>Samples!C1449</f>
        <v>0</v>
      </c>
    </row>
    <row r="1472" spans="2:2" x14ac:dyDescent="0.25">
      <c r="B1472" s="101">
        <f>Samples!C1450</f>
        <v>0</v>
      </c>
    </row>
    <row r="1473" spans="2:2" x14ac:dyDescent="0.25">
      <c r="B1473" s="101">
        <f>Samples!C1451</f>
        <v>0</v>
      </c>
    </row>
    <row r="1474" spans="2:2" x14ac:dyDescent="0.25">
      <c r="B1474" s="101">
        <f>Samples!C1452</f>
        <v>0</v>
      </c>
    </row>
    <row r="1475" spans="2:2" x14ac:dyDescent="0.25">
      <c r="B1475" s="101">
        <f>Samples!C1453</f>
        <v>0</v>
      </c>
    </row>
    <row r="1476" spans="2:2" x14ac:dyDescent="0.25">
      <c r="B1476" s="101">
        <f>Samples!C1454</f>
        <v>0</v>
      </c>
    </row>
    <row r="1477" spans="2:2" x14ac:dyDescent="0.25">
      <c r="B1477" s="101">
        <f>Samples!C1455</f>
        <v>0</v>
      </c>
    </row>
    <row r="1478" spans="2:2" x14ac:dyDescent="0.25">
      <c r="B1478" s="101">
        <f>Samples!C1456</f>
        <v>0</v>
      </c>
    </row>
    <row r="1479" spans="2:2" x14ac:dyDescent="0.25">
      <c r="B1479" s="101">
        <f>Samples!C1457</f>
        <v>0</v>
      </c>
    </row>
    <row r="1480" spans="2:2" x14ac:dyDescent="0.25">
      <c r="B1480" s="101">
        <f>Samples!C1458</f>
        <v>0</v>
      </c>
    </row>
    <row r="1481" spans="2:2" x14ac:dyDescent="0.25">
      <c r="B1481" s="101">
        <f>Samples!C1459</f>
        <v>0</v>
      </c>
    </row>
    <row r="1482" spans="2:2" x14ac:dyDescent="0.25">
      <c r="B1482" s="101">
        <f>Samples!C1460</f>
        <v>0</v>
      </c>
    </row>
    <row r="1483" spans="2:2" x14ac:dyDescent="0.25">
      <c r="B1483" s="101">
        <f>Samples!C1461</f>
        <v>0</v>
      </c>
    </row>
    <row r="1484" spans="2:2" x14ac:dyDescent="0.25">
      <c r="B1484" s="101">
        <f>Samples!C1462</f>
        <v>0</v>
      </c>
    </row>
    <row r="1485" spans="2:2" x14ac:dyDescent="0.25">
      <c r="B1485" s="101">
        <f>Samples!C1463</f>
        <v>0</v>
      </c>
    </row>
    <row r="1486" spans="2:2" x14ac:dyDescent="0.25">
      <c r="B1486" s="101">
        <f>Samples!C1464</f>
        <v>0</v>
      </c>
    </row>
    <row r="1487" spans="2:2" x14ac:dyDescent="0.25">
      <c r="B1487" s="101">
        <f>Samples!C1465</f>
        <v>0</v>
      </c>
    </row>
    <row r="1488" spans="2:2" x14ac:dyDescent="0.25">
      <c r="B1488" s="101">
        <f>Samples!C1466</f>
        <v>0</v>
      </c>
    </row>
    <row r="1489" spans="2:2" x14ac:dyDescent="0.25">
      <c r="B1489" s="101">
        <f>Samples!C1467</f>
        <v>0</v>
      </c>
    </row>
    <row r="1490" spans="2:2" x14ac:dyDescent="0.25">
      <c r="B1490" s="101">
        <f>Samples!C1468</f>
        <v>0</v>
      </c>
    </row>
    <row r="1491" spans="2:2" x14ac:dyDescent="0.25">
      <c r="B1491" s="101">
        <f>Samples!C1469</f>
        <v>0</v>
      </c>
    </row>
    <row r="1492" spans="2:2" x14ac:dyDescent="0.25">
      <c r="B1492" s="101">
        <f>Samples!C1470</f>
        <v>0</v>
      </c>
    </row>
    <row r="1493" spans="2:2" x14ac:dyDescent="0.25">
      <c r="B1493" s="101">
        <f>Samples!C1471</f>
        <v>0</v>
      </c>
    </row>
    <row r="1494" spans="2:2" x14ac:dyDescent="0.25">
      <c r="B1494" s="101">
        <f>Samples!C1472</f>
        <v>0</v>
      </c>
    </row>
    <row r="1495" spans="2:2" x14ac:dyDescent="0.25">
      <c r="B1495" s="101">
        <f>Samples!C1473</f>
        <v>0</v>
      </c>
    </row>
    <row r="1496" spans="2:2" x14ac:dyDescent="0.25">
      <c r="B1496" s="101">
        <f>Samples!C1474</f>
        <v>0</v>
      </c>
    </row>
    <row r="1497" spans="2:2" x14ac:dyDescent="0.25">
      <c r="B1497" s="101">
        <f>Samples!C1475</f>
        <v>0</v>
      </c>
    </row>
    <row r="1498" spans="2:2" x14ac:dyDescent="0.25">
      <c r="B1498" s="101">
        <f>Samples!C1476</f>
        <v>0</v>
      </c>
    </row>
    <row r="1499" spans="2:2" x14ac:dyDescent="0.25">
      <c r="B1499" s="101">
        <f>Samples!C1477</f>
        <v>0</v>
      </c>
    </row>
    <row r="1500" spans="2:2" x14ac:dyDescent="0.25">
      <c r="B1500" s="101">
        <f>Samples!C1478</f>
        <v>0</v>
      </c>
    </row>
    <row r="1501" spans="2:2" x14ac:dyDescent="0.25">
      <c r="B1501" s="101">
        <f>Samples!C1479</f>
        <v>0</v>
      </c>
    </row>
    <row r="1502" spans="2:2" x14ac:dyDescent="0.25">
      <c r="B1502" s="101">
        <f>Samples!C1480</f>
        <v>0</v>
      </c>
    </row>
    <row r="1503" spans="2:2" x14ac:dyDescent="0.25">
      <c r="B1503" s="101">
        <f>Samples!C1481</f>
        <v>0</v>
      </c>
    </row>
    <row r="1504" spans="2:2" x14ac:dyDescent="0.25">
      <c r="B1504" s="101">
        <f>Samples!C1482</f>
        <v>0</v>
      </c>
    </row>
    <row r="1505" spans="2:2" x14ac:dyDescent="0.25">
      <c r="B1505" s="101">
        <f>Samples!C1483</f>
        <v>0</v>
      </c>
    </row>
    <row r="1506" spans="2:2" x14ac:dyDescent="0.25">
      <c r="B1506" s="101">
        <f>Samples!C1484</f>
        <v>0</v>
      </c>
    </row>
    <row r="1507" spans="2:2" x14ac:dyDescent="0.25">
      <c r="B1507" s="101">
        <f>Samples!C1485</f>
        <v>0</v>
      </c>
    </row>
    <row r="1508" spans="2:2" x14ac:dyDescent="0.25">
      <c r="B1508" s="101">
        <f>Samples!C1486</f>
        <v>0</v>
      </c>
    </row>
    <row r="1509" spans="2:2" x14ac:dyDescent="0.25">
      <c r="B1509" s="101">
        <f>Samples!C1487</f>
        <v>0</v>
      </c>
    </row>
    <row r="1510" spans="2:2" x14ac:dyDescent="0.25">
      <c r="B1510" s="101">
        <f>Samples!C1488</f>
        <v>0</v>
      </c>
    </row>
    <row r="1511" spans="2:2" x14ac:dyDescent="0.25">
      <c r="B1511" s="101">
        <f>Samples!C1489</f>
        <v>0</v>
      </c>
    </row>
    <row r="1512" spans="2:2" x14ac:dyDescent="0.25">
      <c r="B1512" s="101">
        <f>Samples!C1490</f>
        <v>0</v>
      </c>
    </row>
    <row r="1513" spans="2:2" x14ac:dyDescent="0.25">
      <c r="B1513" s="101">
        <f>Samples!C1491</f>
        <v>0</v>
      </c>
    </row>
    <row r="1514" spans="2:2" x14ac:dyDescent="0.25">
      <c r="B1514" s="101">
        <f>Samples!C1492</f>
        <v>0</v>
      </c>
    </row>
    <row r="1515" spans="2:2" x14ac:dyDescent="0.25">
      <c r="B1515" s="101">
        <f>Samples!C1493</f>
        <v>0</v>
      </c>
    </row>
    <row r="1516" spans="2:2" x14ac:dyDescent="0.25">
      <c r="B1516" s="101">
        <f>Samples!C1494</f>
        <v>0</v>
      </c>
    </row>
    <row r="1517" spans="2:2" x14ac:dyDescent="0.25">
      <c r="B1517" s="101">
        <f>Samples!C1495</f>
        <v>0</v>
      </c>
    </row>
    <row r="1518" spans="2:2" x14ac:dyDescent="0.25">
      <c r="B1518" s="101">
        <f>Samples!C1496</f>
        <v>0</v>
      </c>
    </row>
    <row r="1519" spans="2:2" x14ac:dyDescent="0.25">
      <c r="B1519" s="101">
        <f>Samples!C1497</f>
        <v>0</v>
      </c>
    </row>
    <row r="1520" spans="2:2" x14ac:dyDescent="0.25">
      <c r="B1520" s="101">
        <f>Samples!C1498</f>
        <v>0</v>
      </c>
    </row>
    <row r="1521" spans="2:2" x14ac:dyDescent="0.25">
      <c r="B1521" s="101">
        <f>Samples!C1499</f>
        <v>0</v>
      </c>
    </row>
    <row r="1522" spans="2:2" x14ac:dyDescent="0.25">
      <c r="B1522" s="101">
        <f>Samples!C1500</f>
        <v>0</v>
      </c>
    </row>
    <row r="1523" spans="2:2" x14ac:dyDescent="0.25">
      <c r="B1523" s="101">
        <f>Samples!C1501</f>
        <v>0</v>
      </c>
    </row>
    <row r="1524" spans="2:2" x14ac:dyDescent="0.25">
      <c r="B1524" s="101">
        <f>Samples!C1502</f>
        <v>0</v>
      </c>
    </row>
    <row r="1525" spans="2:2" x14ac:dyDescent="0.25">
      <c r="B1525" s="101">
        <f>Samples!C1503</f>
        <v>0</v>
      </c>
    </row>
    <row r="1526" spans="2:2" x14ac:dyDescent="0.25">
      <c r="B1526" s="101">
        <f>Samples!C1504</f>
        <v>0</v>
      </c>
    </row>
    <row r="1527" spans="2:2" x14ac:dyDescent="0.25">
      <c r="B1527" s="101">
        <f>Samples!C1505</f>
        <v>0</v>
      </c>
    </row>
    <row r="1528" spans="2:2" x14ac:dyDescent="0.25">
      <c r="B1528" s="101">
        <f>Samples!C1506</f>
        <v>0</v>
      </c>
    </row>
    <row r="1529" spans="2:2" x14ac:dyDescent="0.25">
      <c r="B1529" s="101">
        <f>Samples!C1507</f>
        <v>0</v>
      </c>
    </row>
    <row r="1530" spans="2:2" x14ac:dyDescent="0.25">
      <c r="B1530" s="101">
        <f>Samples!C1508</f>
        <v>0</v>
      </c>
    </row>
    <row r="1531" spans="2:2" x14ac:dyDescent="0.25">
      <c r="B1531" s="101">
        <f>Samples!C1509</f>
        <v>0</v>
      </c>
    </row>
    <row r="1532" spans="2:2" x14ac:dyDescent="0.25">
      <c r="B1532" s="101">
        <f>Samples!C1510</f>
        <v>0</v>
      </c>
    </row>
    <row r="1533" spans="2:2" x14ac:dyDescent="0.25">
      <c r="B1533" s="101">
        <f>Samples!C1511</f>
        <v>0</v>
      </c>
    </row>
    <row r="1534" spans="2:2" x14ac:dyDescent="0.25">
      <c r="B1534" s="101">
        <f>Samples!C1512</f>
        <v>0</v>
      </c>
    </row>
    <row r="1535" spans="2:2" x14ac:dyDescent="0.25">
      <c r="B1535" s="101">
        <f>Samples!C1513</f>
        <v>0</v>
      </c>
    </row>
    <row r="1536" spans="2:2" x14ac:dyDescent="0.25">
      <c r="B1536" s="101">
        <f>Samples!C1514</f>
        <v>0</v>
      </c>
    </row>
    <row r="1537" spans="2:2" x14ac:dyDescent="0.25">
      <c r="B1537" s="101">
        <f>Samples!C1515</f>
        <v>0</v>
      </c>
    </row>
    <row r="1538" spans="2:2" x14ac:dyDescent="0.25">
      <c r="B1538" s="101">
        <f>Samples!C1516</f>
        <v>0</v>
      </c>
    </row>
    <row r="1539" spans="2:2" x14ac:dyDescent="0.25">
      <c r="B1539" s="101">
        <f>Samples!C1517</f>
        <v>0</v>
      </c>
    </row>
    <row r="1540" spans="2:2" x14ac:dyDescent="0.25">
      <c r="B1540" s="101">
        <f>Samples!C1518</f>
        <v>0</v>
      </c>
    </row>
    <row r="1541" spans="2:2" x14ac:dyDescent="0.25">
      <c r="B1541" s="101">
        <f>Samples!C1519</f>
        <v>0</v>
      </c>
    </row>
    <row r="1542" spans="2:2" x14ac:dyDescent="0.25">
      <c r="B1542" s="101">
        <f>Samples!C1520</f>
        <v>0</v>
      </c>
    </row>
    <row r="1543" spans="2:2" x14ac:dyDescent="0.25">
      <c r="B1543" s="101">
        <f>Samples!C1521</f>
        <v>0</v>
      </c>
    </row>
    <row r="1544" spans="2:2" x14ac:dyDescent="0.25">
      <c r="B1544" s="101">
        <f>Samples!C1522</f>
        <v>0</v>
      </c>
    </row>
    <row r="1545" spans="2:2" x14ac:dyDescent="0.25">
      <c r="B1545" s="101">
        <f>Samples!C1523</f>
        <v>0</v>
      </c>
    </row>
    <row r="1546" spans="2:2" x14ac:dyDescent="0.25">
      <c r="B1546" s="101">
        <f>Samples!C1524</f>
        <v>0</v>
      </c>
    </row>
    <row r="1547" spans="2:2" x14ac:dyDescent="0.25">
      <c r="B1547" s="101">
        <f>Samples!C1525</f>
        <v>0</v>
      </c>
    </row>
    <row r="1548" spans="2:2" x14ac:dyDescent="0.25">
      <c r="B1548" s="101">
        <f>Samples!C1526</f>
        <v>0</v>
      </c>
    </row>
    <row r="1549" spans="2:2" x14ac:dyDescent="0.25">
      <c r="B1549" s="101">
        <f>Samples!C1527</f>
        <v>0</v>
      </c>
    </row>
    <row r="1550" spans="2:2" x14ac:dyDescent="0.25">
      <c r="B1550" s="101">
        <f>Samples!C1528</f>
        <v>0</v>
      </c>
    </row>
    <row r="1551" spans="2:2" x14ac:dyDescent="0.25">
      <c r="B1551" s="101">
        <f>Samples!C1529</f>
        <v>0</v>
      </c>
    </row>
    <row r="1552" spans="2:2" x14ac:dyDescent="0.25">
      <c r="B1552" s="101">
        <f>Samples!C1530</f>
        <v>0</v>
      </c>
    </row>
    <row r="1553" spans="2:2" x14ac:dyDescent="0.25">
      <c r="B1553" s="101">
        <f>Samples!C1531</f>
        <v>0</v>
      </c>
    </row>
    <row r="1554" spans="2:2" x14ac:dyDescent="0.25">
      <c r="B1554" s="101">
        <f>Samples!C1532</f>
        <v>0</v>
      </c>
    </row>
    <row r="1555" spans="2:2" x14ac:dyDescent="0.25">
      <c r="B1555" s="101">
        <f>Samples!C1533</f>
        <v>0</v>
      </c>
    </row>
    <row r="1556" spans="2:2" x14ac:dyDescent="0.25">
      <c r="B1556" s="101">
        <f>Samples!C1534</f>
        <v>0</v>
      </c>
    </row>
    <row r="1557" spans="2:2" x14ac:dyDescent="0.25">
      <c r="B1557" s="101">
        <f>Samples!C1535</f>
        <v>0</v>
      </c>
    </row>
    <row r="1558" spans="2:2" x14ac:dyDescent="0.25">
      <c r="B1558" s="101">
        <f>Samples!C1536</f>
        <v>0</v>
      </c>
    </row>
    <row r="1559" spans="2:2" x14ac:dyDescent="0.25">
      <c r="B1559" s="101">
        <f>Samples!C1537</f>
        <v>0</v>
      </c>
    </row>
    <row r="1560" spans="2:2" x14ac:dyDescent="0.25">
      <c r="B1560" s="101">
        <f>Samples!C1538</f>
        <v>0</v>
      </c>
    </row>
    <row r="1561" spans="2:2" x14ac:dyDescent="0.25">
      <c r="B1561" s="101">
        <f>Samples!C1539</f>
        <v>0</v>
      </c>
    </row>
    <row r="1562" spans="2:2" x14ac:dyDescent="0.25">
      <c r="B1562" s="101">
        <f>Samples!C1540</f>
        <v>0</v>
      </c>
    </row>
    <row r="1563" spans="2:2" x14ac:dyDescent="0.25">
      <c r="B1563" s="101">
        <f>Samples!C1541</f>
        <v>0</v>
      </c>
    </row>
    <row r="1564" spans="2:2" x14ac:dyDescent="0.25">
      <c r="B1564" s="101">
        <f>Samples!C1542</f>
        <v>0</v>
      </c>
    </row>
    <row r="1565" spans="2:2" x14ac:dyDescent="0.25">
      <c r="B1565" s="101">
        <f>Samples!C1543</f>
        <v>0</v>
      </c>
    </row>
    <row r="1566" spans="2:2" x14ac:dyDescent="0.25">
      <c r="B1566" s="101">
        <f>Samples!C1544</f>
        <v>0</v>
      </c>
    </row>
    <row r="1567" spans="2:2" x14ac:dyDescent="0.25">
      <c r="B1567" s="101">
        <f>Samples!C1545</f>
        <v>0</v>
      </c>
    </row>
    <row r="1568" spans="2:2" x14ac:dyDescent="0.25">
      <c r="B1568" s="101">
        <f>Samples!C1546</f>
        <v>0</v>
      </c>
    </row>
    <row r="1569" spans="2:2" x14ac:dyDescent="0.25">
      <c r="B1569" s="101">
        <f>Samples!C1547</f>
        <v>0</v>
      </c>
    </row>
    <row r="1570" spans="2:2" x14ac:dyDescent="0.25">
      <c r="B1570" s="101">
        <f>Samples!C1548</f>
        <v>0</v>
      </c>
    </row>
    <row r="1571" spans="2:2" x14ac:dyDescent="0.25">
      <c r="B1571" s="101">
        <f>Samples!C1549</f>
        <v>0</v>
      </c>
    </row>
    <row r="1572" spans="2:2" x14ac:dyDescent="0.25">
      <c r="B1572" s="101">
        <f>Samples!C1550</f>
        <v>0</v>
      </c>
    </row>
    <row r="1573" spans="2:2" x14ac:dyDescent="0.25">
      <c r="B1573" s="101">
        <f>Samples!C1551</f>
        <v>0</v>
      </c>
    </row>
    <row r="1574" spans="2:2" x14ac:dyDescent="0.25">
      <c r="B1574" s="101">
        <f>Samples!C1552</f>
        <v>0</v>
      </c>
    </row>
    <row r="1575" spans="2:2" x14ac:dyDescent="0.25">
      <c r="B1575" s="101">
        <f>Samples!C1553</f>
        <v>0</v>
      </c>
    </row>
    <row r="1576" spans="2:2" x14ac:dyDescent="0.25">
      <c r="B1576" s="101">
        <f>Samples!C1554</f>
        <v>0</v>
      </c>
    </row>
    <row r="1577" spans="2:2" x14ac:dyDescent="0.25">
      <c r="B1577" s="101">
        <f>Samples!C1555</f>
        <v>0</v>
      </c>
    </row>
    <row r="1578" spans="2:2" x14ac:dyDescent="0.25">
      <c r="B1578" s="101">
        <f>Samples!C1556</f>
        <v>0</v>
      </c>
    </row>
    <row r="1579" spans="2:2" x14ac:dyDescent="0.25">
      <c r="B1579" s="101">
        <f>Samples!C1557</f>
        <v>0</v>
      </c>
    </row>
    <row r="1580" spans="2:2" x14ac:dyDescent="0.25">
      <c r="B1580" s="101">
        <f>Samples!C1558</f>
        <v>0</v>
      </c>
    </row>
    <row r="1581" spans="2:2" x14ac:dyDescent="0.25">
      <c r="B1581" s="101">
        <f>Samples!C1559</f>
        <v>0</v>
      </c>
    </row>
    <row r="1582" spans="2:2" x14ac:dyDescent="0.25">
      <c r="B1582" s="101">
        <f>Samples!C1560</f>
        <v>0</v>
      </c>
    </row>
    <row r="1583" spans="2:2" x14ac:dyDescent="0.25">
      <c r="B1583" s="101">
        <f>Samples!C1561</f>
        <v>0</v>
      </c>
    </row>
    <row r="1584" spans="2:2" x14ac:dyDescent="0.25">
      <c r="B1584" s="101">
        <f>Samples!C1562</f>
        <v>0</v>
      </c>
    </row>
    <row r="1585" spans="2:2" x14ac:dyDescent="0.25">
      <c r="B1585" s="101">
        <f>Samples!C1563</f>
        <v>0</v>
      </c>
    </row>
    <row r="1586" spans="2:2" x14ac:dyDescent="0.25">
      <c r="B1586" s="101">
        <f>Samples!C1564</f>
        <v>0</v>
      </c>
    </row>
    <row r="1587" spans="2:2" x14ac:dyDescent="0.25">
      <c r="B1587" s="101">
        <f>Samples!C1565</f>
        <v>0</v>
      </c>
    </row>
    <row r="1588" spans="2:2" x14ac:dyDescent="0.25">
      <c r="B1588" s="101">
        <f>Samples!C1566</f>
        <v>0</v>
      </c>
    </row>
    <row r="1589" spans="2:2" x14ac:dyDescent="0.25">
      <c r="B1589" s="101">
        <f>Samples!C1567</f>
        <v>0</v>
      </c>
    </row>
    <row r="1590" spans="2:2" x14ac:dyDescent="0.25">
      <c r="B1590" s="101">
        <f>Samples!C1568</f>
        <v>0</v>
      </c>
    </row>
    <row r="1591" spans="2:2" x14ac:dyDescent="0.25">
      <c r="B1591" s="101">
        <f>Samples!C1569</f>
        <v>0</v>
      </c>
    </row>
    <row r="1592" spans="2:2" x14ac:dyDescent="0.25">
      <c r="B1592" s="101">
        <f>Samples!C1570</f>
        <v>0</v>
      </c>
    </row>
    <row r="1593" spans="2:2" x14ac:dyDescent="0.25">
      <c r="B1593" s="101">
        <f>Samples!C1571</f>
        <v>0</v>
      </c>
    </row>
    <row r="1594" spans="2:2" x14ac:dyDescent="0.25">
      <c r="B1594" s="101">
        <f>Samples!C1572</f>
        <v>0</v>
      </c>
    </row>
    <row r="1595" spans="2:2" x14ac:dyDescent="0.25">
      <c r="B1595" s="101">
        <f>Samples!C1573</f>
        <v>0</v>
      </c>
    </row>
    <row r="1596" spans="2:2" x14ac:dyDescent="0.25">
      <c r="B1596" s="101">
        <f>Samples!C1574</f>
        <v>0</v>
      </c>
    </row>
    <row r="1597" spans="2:2" x14ac:dyDescent="0.25">
      <c r="B1597" s="101">
        <f>Samples!C1575</f>
        <v>0</v>
      </c>
    </row>
    <row r="1598" spans="2:2" x14ac:dyDescent="0.25">
      <c r="B1598" s="101">
        <f>Samples!C1576</f>
        <v>0</v>
      </c>
    </row>
    <row r="1599" spans="2:2" x14ac:dyDescent="0.25">
      <c r="B1599" s="101">
        <f>Samples!C1577</f>
        <v>0</v>
      </c>
    </row>
    <row r="1600" spans="2:2" x14ac:dyDescent="0.25">
      <c r="B1600" s="101">
        <f>Samples!C1578</f>
        <v>0</v>
      </c>
    </row>
    <row r="1601" spans="2:2" x14ac:dyDescent="0.25">
      <c r="B1601" s="101">
        <f>Samples!C1579</f>
        <v>0</v>
      </c>
    </row>
    <row r="1602" spans="2:2" x14ac:dyDescent="0.25">
      <c r="B1602" s="101">
        <f>Samples!C1580</f>
        <v>0</v>
      </c>
    </row>
    <row r="1603" spans="2:2" x14ac:dyDescent="0.25">
      <c r="B1603" s="101">
        <f>Samples!C1581</f>
        <v>0</v>
      </c>
    </row>
    <row r="1604" spans="2:2" x14ac:dyDescent="0.25">
      <c r="B1604" s="101">
        <f>Samples!C1582</f>
        <v>0</v>
      </c>
    </row>
    <row r="1605" spans="2:2" x14ac:dyDescent="0.25">
      <c r="B1605" s="101">
        <f>Samples!C1583</f>
        <v>0</v>
      </c>
    </row>
    <row r="1606" spans="2:2" x14ac:dyDescent="0.25">
      <c r="B1606" s="101">
        <f>Samples!C1584</f>
        <v>0</v>
      </c>
    </row>
    <row r="1607" spans="2:2" x14ac:dyDescent="0.25">
      <c r="B1607" s="101">
        <f>Samples!C1585</f>
        <v>0</v>
      </c>
    </row>
    <row r="1608" spans="2:2" x14ac:dyDescent="0.25">
      <c r="B1608" s="101">
        <f>Samples!C1586</f>
        <v>0</v>
      </c>
    </row>
    <row r="1609" spans="2:2" x14ac:dyDescent="0.25">
      <c r="B1609" s="101">
        <f>Samples!C1587</f>
        <v>0</v>
      </c>
    </row>
    <row r="1610" spans="2:2" x14ac:dyDescent="0.25">
      <c r="B1610" s="101">
        <f>Samples!C1588</f>
        <v>0</v>
      </c>
    </row>
    <row r="1611" spans="2:2" x14ac:dyDescent="0.25">
      <c r="B1611" s="101">
        <f>Samples!C1589</f>
        <v>0</v>
      </c>
    </row>
    <row r="1612" spans="2:2" x14ac:dyDescent="0.25">
      <c r="B1612" s="101">
        <f>Samples!C1590</f>
        <v>0</v>
      </c>
    </row>
    <row r="1613" spans="2:2" x14ac:dyDescent="0.25">
      <c r="B1613" s="101">
        <f>Samples!C1591</f>
        <v>0</v>
      </c>
    </row>
    <row r="1614" spans="2:2" x14ac:dyDescent="0.25">
      <c r="B1614" s="101">
        <f>Samples!C1592</f>
        <v>0</v>
      </c>
    </row>
    <row r="1615" spans="2:2" x14ac:dyDescent="0.25">
      <c r="B1615" s="101">
        <f>Samples!C1593</f>
        <v>0</v>
      </c>
    </row>
    <row r="1616" spans="2:2" x14ac:dyDescent="0.25">
      <c r="B1616" s="101">
        <f>Samples!C1594</f>
        <v>0</v>
      </c>
    </row>
    <row r="1617" spans="2:2" x14ac:dyDescent="0.25">
      <c r="B1617" s="101">
        <f>Samples!C1595</f>
        <v>0</v>
      </c>
    </row>
    <row r="1618" spans="2:2" x14ac:dyDescent="0.25">
      <c r="B1618" s="101">
        <f>Samples!C1596</f>
        <v>0</v>
      </c>
    </row>
    <row r="1619" spans="2:2" x14ac:dyDescent="0.25">
      <c r="B1619" s="101">
        <f>Samples!C1597</f>
        <v>0</v>
      </c>
    </row>
    <row r="1620" spans="2:2" x14ac:dyDescent="0.25">
      <c r="B1620" s="101">
        <f>Samples!C1598</f>
        <v>0</v>
      </c>
    </row>
    <row r="1621" spans="2:2" x14ac:dyDescent="0.25">
      <c r="B1621" s="101">
        <f>Samples!C1599</f>
        <v>0</v>
      </c>
    </row>
    <row r="1622" spans="2:2" x14ac:dyDescent="0.25">
      <c r="B1622" s="101">
        <f>Samples!C1600</f>
        <v>0</v>
      </c>
    </row>
    <row r="1623" spans="2:2" x14ac:dyDescent="0.25">
      <c r="B1623" s="101">
        <f>Samples!C1601</f>
        <v>0</v>
      </c>
    </row>
    <row r="1624" spans="2:2" x14ac:dyDescent="0.25">
      <c r="B1624" s="101">
        <f>Samples!C1602</f>
        <v>0</v>
      </c>
    </row>
    <row r="1625" spans="2:2" x14ac:dyDescent="0.25">
      <c r="B1625" s="101">
        <f>Samples!C1603</f>
        <v>0</v>
      </c>
    </row>
    <row r="1626" spans="2:2" x14ac:dyDescent="0.25">
      <c r="B1626" s="101">
        <f>Samples!C1604</f>
        <v>0</v>
      </c>
    </row>
    <row r="1627" spans="2:2" x14ac:dyDescent="0.25">
      <c r="B1627" s="101">
        <f>Samples!C1605</f>
        <v>0</v>
      </c>
    </row>
    <row r="1628" spans="2:2" x14ac:dyDescent="0.25">
      <c r="B1628" s="101">
        <f>Samples!C1606</f>
        <v>0</v>
      </c>
    </row>
    <row r="1629" spans="2:2" x14ac:dyDescent="0.25">
      <c r="B1629" s="101">
        <f>Samples!C1607</f>
        <v>0</v>
      </c>
    </row>
    <row r="1630" spans="2:2" x14ac:dyDescent="0.25">
      <c r="B1630" s="101">
        <f>Samples!C1608</f>
        <v>0</v>
      </c>
    </row>
    <row r="1631" spans="2:2" x14ac:dyDescent="0.25">
      <c r="B1631" s="101">
        <f>Samples!C1609</f>
        <v>0</v>
      </c>
    </row>
    <row r="1632" spans="2:2" x14ac:dyDescent="0.25">
      <c r="B1632" s="101">
        <f>Samples!C1610</f>
        <v>0</v>
      </c>
    </row>
    <row r="1633" spans="2:2" x14ac:dyDescent="0.25">
      <c r="B1633" s="101">
        <f>Samples!C1611</f>
        <v>0</v>
      </c>
    </row>
    <row r="1634" spans="2:2" x14ac:dyDescent="0.25">
      <c r="B1634" s="101">
        <f>Samples!C1612</f>
        <v>0</v>
      </c>
    </row>
    <row r="1635" spans="2:2" x14ac:dyDescent="0.25">
      <c r="B1635" s="101">
        <f>Samples!C1613</f>
        <v>0</v>
      </c>
    </row>
    <row r="1636" spans="2:2" x14ac:dyDescent="0.25">
      <c r="B1636" s="101">
        <f>Samples!C1614</f>
        <v>0</v>
      </c>
    </row>
    <row r="1637" spans="2:2" x14ac:dyDescent="0.25">
      <c r="B1637" s="101">
        <f>Samples!C1615</f>
        <v>0</v>
      </c>
    </row>
    <row r="1638" spans="2:2" x14ac:dyDescent="0.25">
      <c r="B1638" s="101">
        <f>Samples!C1616</f>
        <v>0</v>
      </c>
    </row>
    <row r="1639" spans="2:2" x14ac:dyDescent="0.25">
      <c r="B1639" s="101">
        <f>Samples!C1617</f>
        <v>0</v>
      </c>
    </row>
    <row r="1640" spans="2:2" x14ac:dyDescent="0.25">
      <c r="B1640" s="101">
        <f>Samples!C1618</f>
        <v>0</v>
      </c>
    </row>
    <row r="1641" spans="2:2" x14ac:dyDescent="0.25">
      <c r="B1641" s="101">
        <f>Samples!C1619</f>
        <v>0</v>
      </c>
    </row>
    <row r="1642" spans="2:2" x14ac:dyDescent="0.25">
      <c r="B1642" s="101">
        <f>Samples!C1620</f>
        <v>0</v>
      </c>
    </row>
    <row r="1643" spans="2:2" x14ac:dyDescent="0.25">
      <c r="B1643" s="101">
        <f>Samples!C1621</f>
        <v>0</v>
      </c>
    </row>
    <row r="1644" spans="2:2" x14ac:dyDescent="0.25">
      <c r="B1644" s="101">
        <f>Samples!C1622</f>
        <v>0</v>
      </c>
    </row>
    <row r="1645" spans="2:2" x14ac:dyDescent="0.25">
      <c r="B1645" s="101">
        <f>Samples!C1623</f>
        <v>0</v>
      </c>
    </row>
    <row r="1646" spans="2:2" x14ac:dyDescent="0.25">
      <c r="B1646" s="101">
        <f>Samples!C1624</f>
        <v>0</v>
      </c>
    </row>
    <row r="1647" spans="2:2" x14ac:dyDescent="0.25">
      <c r="B1647" s="101">
        <f>Samples!C1625</f>
        <v>0</v>
      </c>
    </row>
    <row r="1648" spans="2:2" x14ac:dyDescent="0.25">
      <c r="B1648" s="101">
        <f>Samples!C1626</f>
        <v>0</v>
      </c>
    </row>
    <row r="1649" spans="2:2" x14ac:dyDescent="0.25">
      <c r="B1649" s="101">
        <f>Samples!C1627</f>
        <v>0</v>
      </c>
    </row>
    <row r="1650" spans="2:2" x14ac:dyDescent="0.25">
      <c r="B1650" s="101">
        <f>Samples!C1628</f>
        <v>0</v>
      </c>
    </row>
    <row r="1651" spans="2:2" x14ac:dyDescent="0.25">
      <c r="B1651" s="101">
        <f>Samples!C1629</f>
        <v>0</v>
      </c>
    </row>
    <row r="1652" spans="2:2" x14ac:dyDescent="0.25">
      <c r="B1652" s="101">
        <f>Samples!C1630</f>
        <v>0</v>
      </c>
    </row>
    <row r="1653" spans="2:2" x14ac:dyDescent="0.25">
      <c r="B1653" s="101">
        <f>Samples!C1631</f>
        <v>0</v>
      </c>
    </row>
    <row r="1654" spans="2:2" x14ac:dyDescent="0.25">
      <c r="B1654" s="101">
        <f>Samples!C1632</f>
        <v>0</v>
      </c>
    </row>
    <row r="1655" spans="2:2" x14ac:dyDescent="0.25">
      <c r="B1655" s="101">
        <f>Samples!C1633</f>
        <v>0</v>
      </c>
    </row>
    <row r="1656" spans="2:2" x14ac:dyDescent="0.25">
      <c r="B1656" s="101">
        <f>Samples!C1634</f>
        <v>0</v>
      </c>
    </row>
    <row r="1657" spans="2:2" x14ac:dyDescent="0.25">
      <c r="B1657" s="101">
        <f>Samples!C1635</f>
        <v>0</v>
      </c>
    </row>
    <row r="1658" spans="2:2" x14ac:dyDescent="0.25">
      <c r="B1658" s="101">
        <f>Samples!C1636</f>
        <v>0</v>
      </c>
    </row>
    <row r="1659" spans="2:2" x14ac:dyDescent="0.25">
      <c r="B1659" s="101">
        <f>Samples!C1637</f>
        <v>0</v>
      </c>
    </row>
    <row r="1660" spans="2:2" x14ac:dyDescent="0.25">
      <c r="B1660" s="101">
        <f>Samples!C1638</f>
        <v>0</v>
      </c>
    </row>
    <row r="1661" spans="2:2" x14ac:dyDescent="0.25">
      <c r="B1661" s="101">
        <f>Samples!C1639</f>
        <v>0</v>
      </c>
    </row>
    <row r="1662" spans="2:2" x14ac:dyDescent="0.25">
      <c r="B1662" s="101">
        <f>Samples!C1640</f>
        <v>0</v>
      </c>
    </row>
    <row r="1663" spans="2:2" x14ac:dyDescent="0.25">
      <c r="B1663" s="101">
        <f>Samples!C1641</f>
        <v>0</v>
      </c>
    </row>
    <row r="1664" spans="2:2" x14ac:dyDescent="0.25">
      <c r="B1664" s="101">
        <f>Samples!C1642</f>
        <v>0</v>
      </c>
    </row>
    <row r="1665" spans="2:2" x14ac:dyDescent="0.25">
      <c r="B1665" s="101">
        <f>Samples!C1643</f>
        <v>0</v>
      </c>
    </row>
    <row r="1666" spans="2:2" x14ac:dyDescent="0.25">
      <c r="B1666" s="101">
        <f>Samples!C1644</f>
        <v>0</v>
      </c>
    </row>
    <row r="1667" spans="2:2" x14ac:dyDescent="0.25">
      <c r="B1667" s="101">
        <f>Samples!C1645</f>
        <v>0</v>
      </c>
    </row>
    <row r="1668" spans="2:2" x14ac:dyDescent="0.25">
      <c r="B1668" s="101">
        <f>Samples!C1646</f>
        <v>0</v>
      </c>
    </row>
    <row r="1669" spans="2:2" x14ac:dyDescent="0.25">
      <c r="B1669" s="101">
        <f>Samples!C1647</f>
        <v>0</v>
      </c>
    </row>
    <row r="1670" spans="2:2" x14ac:dyDescent="0.25">
      <c r="B1670" s="101">
        <f>Samples!C1648</f>
        <v>0</v>
      </c>
    </row>
    <row r="1671" spans="2:2" x14ac:dyDescent="0.25">
      <c r="B1671" s="101">
        <f>Samples!C1649</f>
        <v>0</v>
      </c>
    </row>
    <row r="1672" spans="2:2" x14ac:dyDescent="0.25">
      <c r="B1672" s="101">
        <f>Samples!C1650</f>
        <v>0</v>
      </c>
    </row>
    <row r="1673" spans="2:2" x14ac:dyDescent="0.25">
      <c r="B1673" s="101">
        <f>Samples!C1651</f>
        <v>0</v>
      </c>
    </row>
    <row r="1674" spans="2:2" x14ac:dyDescent="0.25">
      <c r="B1674" s="101">
        <f>Samples!C1652</f>
        <v>0</v>
      </c>
    </row>
    <row r="1675" spans="2:2" x14ac:dyDescent="0.25">
      <c r="B1675" s="101">
        <f>Samples!C1653</f>
        <v>0</v>
      </c>
    </row>
    <row r="1676" spans="2:2" x14ac:dyDescent="0.25">
      <c r="B1676" s="101">
        <f>Samples!C1654</f>
        <v>0</v>
      </c>
    </row>
    <row r="1677" spans="2:2" x14ac:dyDescent="0.25">
      <c r="B1677" s="101">
        <f>Samples!C1655</f>
        <v>0</v>
      </c>
    </row>
    <row r="1678" spans="2:2" x14ac:dyDescent="0.25">
      <c r="B1678" s="101">
        <f>Samples!C1656</f>
        <v>0</v>
      </c>
    </row>
    <row r="1679" spans="2:2" x14ac:dyDescent="0.25">
      <c r="B1679" s="101">
        <f>Samples!C1657</f>
        <v>0</v>
      </c>
    </row>
    <row r="1680" spans="2:2" x14ac:dyDescent="0.25">
      <c r="B1680" s="101">
        <f>Samples!C1658</f>
        <v>0</v>
      </c>
    </row>
    <row r="1681" spans="2:2" x14ac:dyDescent="0.25">
      <c r="B1681" s="101">
        <f>Samples!C1659</f>
        <v>0</v>
      </c>
    </row>
    <row r="1682" spans="2:2" x14ac:dyDescent="0.25">
      <c r="B1682" s="101">
        <f>Samples!C1660</f>
        <v>0</v>
      </c>
    </row>
    <row r="1683" spans="2:2" x14ac:dyDescent="0.25">
      <c r="B1683" s="101">
        <f>Samples!C1661</f>
        <v>0</v>
      </c>
    </row>
    <row r="1684" spans="2:2" x14ac:dyDescent="0.25">
      <c r="B1684" s="101">
        <f>Samples!C1662</f>
        <v>0</v>
      </c>
    </row>
    <row r="1685" spans="2:2" x14ac:dyDescent="0.25">
      <c r="B1685" s="101">
        <f>Samples!C1663</f>
        <v>0</v>
      </c>
    </row>
    <row r="1686" spans="2:2" x14ac:dyDescent="0.25">
      <c r="B1686" s="101">
        <f>Samples!C1664</f>
        <v>0</v>
      </c>
    </row>
    <row r="1687" spans="2:2" x14ac:dyDescent="0.25">
      <c r="B1687" s="101">
        <f>Samples!C1665</f>
        <v>0</v>
      </c>
    </row>
    <row r="1688" spans="2:2" x14ac:dyDescent="0.25">
      <c r="B1688" s="101">
        <f>Samples!C1666</f>
        <v>0</v>
      </c>
    </row>
    <row r="1689" spans="2:2" x14ac:dyDescent="0.25">
      <c r="B1689" s="101">
        <f>Samples!C1667</f>
        <v>0</v>
      </c>
    </row>
    <row r="1690" spans="2:2" x14ac:dyDescent="0.25">
      <c r="B1690" s="101">
        <f>Samples!C1668</f>
        <v>0</v>
      </c>
    </row>
    <row r="1691" spans="2:2" x14ac:dyDescent="0.25">
      <c r="B1691" s="101">
        <f>Samples!C1669</f>
        <v>0</v>
      </c>
    </row>
    <row r="1692" spans="2:2" x14ac:dyDescent="0.25">
      <c r="B1692" s="101">
        <f>Samples!C1670</f>
        <v>0</v>
      </c>
    </row>
    <row r="1693" spans="2:2" x14ac:dyDescent="0.25">
      <c r="B1693" s="101">
        <f>Samples!C1671</f>
        <v>0</v>
      </c>
    </row>
    <row r="1694" spans="2:2" x14ac:dyDescent="0.25">
      <c r="B1694" s="101">
        <f>Samples!C1672</f>
        <v>0</v>
      </c>
    </row>
    <row r="1695" spans="2:2" x14ac:dyDescent="0.25">
      <c r="B1695" s="101">
        <f>Samples!C1673</f>
        <v>0</v>
      </c>
    </row>
    <row r="1696" spans="2:2" x14ac:dyDescent="0.25">
      <c r="B1696" s="101">
        <f>Samples!C1674</f>
        <v>0</v>
      </c>
    </row>
    <row r="1697" spans="2:2" x14ac:dyDescent="0.25">
      <c r="B1697" s="101">
        <f>Samples!C1675</f>
        <v>0</v>
      </c>
    </row>
    <row r="1698" spans="2:2" x14ac:dyDescent="0.25">
      <c r="B1698" s="101">
        <f>Samples!C1676</f>
        <v>0</v>
      </c>
    </row>
    <row r="1699" spans="2:2" x14ac:dyDescent="0.25">
      <c r="B1699" s="101">
        <f>Samples!C1677</f>
        <v>0</v>
      </c>
    </row>
    <row r="1700" spans="2:2" x14ac:dyDescent="0.25">
      <c r="B1700" s="101">
        <f>Samples!C1678</f>
        <v>0</v>
      </c>
    </row>
    <row r="1701" spans="2:2" x14ac:dyDescent="0.25">
      <c r="B1701" s="101">
        <f>Samples!C1679</f>
        <v>0</v>
      </c>
    </row>
    <row r="1702" spans="2:2" x14ac:dyDescent="0.25">
      <c r="B1702" s="101">
        <f>Samples!C1680</f>
        <v>0</v>
      </c>
    </row>
    <row r="1703" spans="2:2" x14ac:dyDescent="0.25">
      <c r="B1703" s="101">
        <f>Samples!C1681</f>
        <v>0</v>
      </c>
    </row>
    <row r="1704" spans="2:2" x14ac:dyDescent="0.25">
      <c r="B1704" s="101">
        <f>Samples!C1682</f>
        <v>0</v>
      </c>
    </row>
    <row r="1705" spans="2:2" x14ac:dyDescent="0.25">
      <c r="B1705" s="101">
        <f>Samples!C1683</f>
        <v>0</v>
      </c>
    </row>
    <row r="1706" spans="2:2" x14ac:dyDescent="0.25">
      <c r="B1706" s="101">
        <f>Samples!C1684</f>
        <v>0</v>
      </c>
    </row>
    <row r="1707" spans="2:2" x14ac:dyDescent="0.25">
      <c r="B1707" s="101">
        <f>Samples!C1685</f>
        <v>0</v>
      </c>
    </row>
    <row r="1708" spans="2:2" x14ac:dyDescent="0.25">
      <c r="B1708" s="101">
        <f>Samples!C1686</f>
        <v>0</v>
      </c>
    </row>
    <row r="1709" spans="2:2" x14ac:dyDescent="0.25">
      <c r="B1709" s="101">
        <f>Samples!C1687</f>
        <v>0</v>
      </c>
    </row>
    <row r="1710" spans="2:2" x14ac:dyDescent="0.25">
      <c r="B1710" s="101">
        <f>Samples!C1688</f>
        <v>0</v>
      </c>
    </row>
    <row r="1711" spans="2:2" x14ac:dyDescent="0.25">
      <c r="B1711" s="101">
        <f>Samples!C1689</f>
        <v>0</v>
      </c>
    </row>
    <row r="1712" spans="2:2" x14ac:dyDescent="0.25">
      <c r="B1712" s="101">
        <f>Samples!C1690</f>
        <v>0</v>
      </c>
    </row>
    <row r="1713" spans="2:2" x14ac:dyDescent="0.25">
      <c r="B1713" s="101">
        <f>Samples!C1691</f>
        <v>0</v>
      </c>
    </row>
    <row r="1714" spans="2:2" x14ac:dyDescent="0.25">
      <c r="B1714" s="101">
        <f>Samples!C1692</f>
        <v>0</v>
      </c>
    </row>
    <row r="1715" spans="2:2" x14ac:dyDescent="0.25">
      <c r="B1715" s="101">
        <f>Samples!C1693</f>
        <v>0</v>
      </c>
    </row>
    <row r="1716" spans="2:2" x14ac:dyDescent="0.25">
      <c r="B1716" s="101">
        <f>Samples!C1694</f>
        <v>0</v>
      </c>
    </row>
    <row r="1717" spans="2:2" x14ac:dyDescent="0.25">
      <c r="B1717" s="101">
        <f>Samples!C1695</f>
        <v>0</v>
      </c>
    </row>
    <row r="1718" spans="2:2" x14ac:dyDescent="0.25">
      <c r="B1718" s="101">
        <f>Samples!C1696</f>
        <v>0</v>
      </c>
    </row>
    <row r="1719" spans="2:2" x14ac:dyDescent="0.25">
      <c r="B1719" s="101">
        <f>Samples!C1697</f>
        <v>0</v>
      </c>
    </row>
    <row r="1720" spans="2:2" x14ac:dyDescent="0.25">
      <c r="B1720" s="101">
        <f>Samples!C1698</f>
        <v>0</v>
      </c>
    </row>
    <row r="1721" spans="2:2" x14ac:dyDescent="0.25">
      <c r="B1721" s="101">
        <f>Samples!C1699</f>
        <v>0</v>
      </c>
    </row>
    <row r="1722" spans="2:2" x14ac:dyDescent="0.25">
      <c r="B1722" s="101">
        <f>Samples!C1700</f>
        <v>0</v>
      </c>
    </row>
    <row r="1723" spans="2:2" x14ac:dyDescent="0.25">
      <c r="B1723" s="101">
        <f>Samples!C1701</f>
        <v>0</v>
      </c>
    </row>
    <row r="1724" spans="2:2" x14ac:dyDescent="0.25">
      <c r="B1724" s="101">
        <f>Samples!C1702</f>
        <v>0</v>
      </c>
    </row>
    <row r="1725" spans="2:2" x14ac:dyDescent="0.25">
      <c r="B1725" s="101">
        <f>Samples!C1703</f>
        <v>0</v>
      </c>
    </row>
    <row r="1726" spans="2:2" x14ac:dyDescent="0.25">
      <c r="B1726" s="101">
        <f>Samples!C1704</f>
        <v>0</v>
      </c>
    </row>
    <row r="1727" spans="2:2" x14ac:dyDescent="0.25">
      <c r="B1727" s="101">
        <f>Samples!C1705</f>
        <v>0</v>
      </c>
    </row>
    <row r="1728" spans="2:2" x14ac:dyDescent="0.25">
      <c r="B1728" s="101">
        <f>Samples!C1706</f>
        <v>0</v>
      </c>
    </row>
    <row r="1729" spans="2:2" x14ac:dyDescent="0.25">
      <c r="B1729" s="101">
        <f>Samples!C1707</f>
        <v>0</v>
      </c>
    </row>
    <row r="1730" spans="2:2" x14ac:dyDescent="0.25">
      <c r="B1730" s="101">
        <f>Samples!C1708</f>
        <v>0</v>
      </c>
    </row>
    <row r="1731" spans="2:2" x14ac:dyDescent="0.25">
      <c r="B1731" s="101">
        <f>Samples!C1709</f>
        <v>0</v>
      </c>
    </row>
    <row r="1732" spans="2:2" x14ac:dyDescent="0.25">
      <c r="B1732" s="101">
        <f>Samples!C1710</f>
        <v>0</v>
      </c>
    </row>
    <row r="1733" spans="2:2" x14ac:dyDescent="0.25">
      <c r="B1733" s="101">
        <f>Samples!C1711</f>
        <v>0</v>
      </c>
    </row>
    <row r="1734" spans="2:2" x14ac:dyDescent="0.25">
      <c r="B1734" s="101">
        <f>Samples!C1712</f>
        <v>0</v>
      </c>
    </row>
    <row r="1735" spans="2:2" x14ac:dyDescent="0.25">
      <c r="B1735" s="101">
        <f>Samples!C1713</f>
        <v>0</v>
      </c>
    </row>
    <row r="1736" spans="2:2" x14ac:dyDescent="0.25">
      <c r="B1736" s="101">
        <f>Samples!C1714</f>
        <v>0</v>
      </c>
    </row>
    <row r="1737" spans="2:2" x14ac:dyDescent="0.25">
      <c r="B1737" s="101">
        <f>Samples!C1715</f>
        <v>0</v>
      </c>
    </row>
    <row r="1738" spans="2:2" x14ac:dyDescent="0.25">
      <c r="B1738" s="101">
        <f>Samples!C1716</f>
        <v>0</v>
      </c>
    </row>
    <row r="1739" spans="2:2" x14ac:dyDescent="0.25">
      <c r="B1739" s="101">
        <f>Samples!C1717</f>
        <v>0</v>
      </c>
    </row>
    <row r="1740" spans="2:2" x14ac:dyDescent="0.25">
      <c r="B1740" s="101">
        <f>Samples!C1718</f>
        <v>0</v>
      </c>
    </row>
    <row r="1741" spans="2:2" x14ac:dyDescent="0.25">
      <c r="B1741" s="101">
        <f>Samples!C1719</f>
        <v>0</v>
      </c>
    </row>
    <row r="1742" spans="2:2" x14ac:dyDescent="0.25">
      <c r="B1742" s="101">
        <f>Samples!C1720</f>
        <v>0</v>
      </c>
    </row>
    <row r="1743" spans="2:2" x14ac:dyDescent="0.25">
      <c r="B1743" s="101">
        <f>Samples!C1721</f>
        <v>0</v>
      </c>
    </row>
    <row r="1744" spans="2:2" x14ac:dyDescent="0.25">
      <c r="B1744" s="101">
        <f>Samples!C1722</f>
        <v>0</v>
      </c>
    </row>
    <row r="1745" spans="2:2" x14ac:dyDescent="0.25">
      <c r="B1745" s="101">
        <f>Samples!C1723</f>
        <v>0</v>
      </c>
    </row>
    <row r="1746" spans="2:2" x14ac:dyDescent="0.25">
      <c r="B1746" s="101">
        <f>Samples!C1724</f>
        <v>0</v>
      </c>
    </row>
    <row r="1747" spans="2:2" x14ac:dyDescent="0.25">
      <c r="B1747" s="101">
        <f>Samples!C1725</f>
        <v>0</v>
      </c>
    </row>
    <row r="1748" spans="2:2" x14ac:dyDescent="0.25">
      <c r="B1748" s="101">
        <f>Samples!C1726</f>
        <v>0</v>
      </c>
    </row>
    <row r="1749" spans="2:2" x14ac:dyDescent="0.25">
      <c r="B1749" s="101">
        <f>Samples!C1727</f>
        <v>0</v>
      </c>
    </row>
    <row r="1750" spans="2:2" x14ac:dyDescent="0.25">
      <c r="B1750" s="101">
        <f>Samples!C1728</f>
        <v>0</v>
      </c>
    </row>
    <row r="1751" spans="2:2" x14ac:dyDescent="0.25">
      <c r="B1751" s="101">
        <f>Samples!C1729</f>
        <v>0</v>
      </c>
    </row>
    <row r="1752" spans="2:2" x14ac:dyDescent="0.25">
      <c r="B1752" s="101">
        <f>Samples!C1730</f>
        <v>0</v>
      </c>
    </row>
    <row r="1753" spans="2:2" x14ac:dyDescent="0.25">
      <c r="B1753" s="101">
        <f>Samples!C1731</f>
        <v>0</v>
      </c>
    </row>
    <row r="1754" spans="2:2" x14ac:dyDescent="0.25">
      <c r="B1754" s="101">
        <f>Samples!C1732</f>
        <v>0</v>
      </c>
    </row>
    <row r="1755" spans="2:2" x14ac:dyDescent="0.25">
      <c r="B1755" s="101">
        <f>Samples!C1733</f>
        <v>0</v>
      </c>
    </row>
    <row r="1756" spans="2:2" x14ac:dyDescent="0.25">
      <c r="B1756" s="101">
        <f>Samples!C1734</f>
        <v>0</v>
      </c>
    </row>
    <row r="1757" spans="2:2" x14ac:dyDescent="0.25">
      <c r="B1757" s="101">
        <f>Samples!C1735</f>
        <v>0</v>
      </c>
    </row>
    <row r="1758" spans="2:2" x14ac:dyDescent="0.25">
      <c r="B1758" s="101">
        <f>Samples!C1736</f>
        <v>0</v>
      </c>
    </row>
    <row r="1759" spans="2:2" x14ac:dyDescent="0.25">
      <c r="B1759" s="101">
        <f>Samples!C1737</f>
        <v>0</v>
      </c>
    </row>
    <row r="1760" spans="2:2" x14ac:dyDescent="0.25">
      <c r="B1760" s="101">
        <f>Samples!C1738</f>
        <v>0</v>
      </c>
    </row>
    <row r="1761" spans="2:2" x14ac:dyDescent="0.25">
      <c r="B1761" s="101">
        <f>Samples!C1739</f>
        <v>0</v>
      </c>
    </row>
    <row r="1762" spans="2:2" x14ac:dyDescent="0.25">
      <c r="B1762" s="101">
        <f>Samples!C1740</f>
        <v>0</v>
      </c>
    </row>
    <row r="1763" spans="2:2" x14ac:dyDescent="0.25">
      <c r="B1763" s="101">
        <f>Samples!C1741</f>
        <v>0</v>
      </c>
    </row>
    <row r="1764" spans="2:2" x14ac:dyDescent="0.25">
      <c r="B1764" s="101">
        <f>Samples!C1742</f>
        <v>0</v>
      </c>
    </row>
    <row r="1765" spans="2:2" x14ac:dyDescent="0.25">
      <c r="B1765" s="101">
        <f>Samples!C1743</f>
        <v>0</v>
      </c>
    </row>
    <row r="1766" spans="2:2" x14ac:dyDescent="0.25">
      <c r="B1766" s="101">
        <f>Samples!C1744</f>
        <v>0</v>
      </c>
    </row>
    <row r="1767" spans="2:2" x14ac:dyDescent="0.25">
      <c r="B1767" s="101">
        <f>Samples!C1745</f>
        <v>0</v>
      </c>
    </row>
    <row r="1768" spans="2:2" x14ac:dyDescent="0.25">
      <c r="B1768" s="101">
        <f>Samples!C1746</f>
        <v>0</v>
      </c>
    </row>
    <row r="1769" spans="2:2" x14ac:dyDescent="0.25">
      <c r="B1769" s="101">
        <f>Samples!C1747</f>
        <v>0</v>
      </c>
    </row>
    <row r="1770" spans="2:2" x14ac:dyDescent="0.25">
      <c r="B1770" s="101">
        <f>Samples!C1748</f>
        <v>0</v>
      </c>
    </row>
    <row r="1771" spans="2:2" x14ac:dyDescent="0.25">
      <c r="B1771" s="101">
        <f>Samples!C1749</f>
        <v>0</v>
      </c>
    </row>
    <row r="1772" spans="2:2" x14ac:dyDescent="0.25">
      <c r="B1772" s="101">
        <f>Samples!C1750</f>
        <v>0</v>
      </c>
    </row>
    <row r="1773" spans="2:2" x14ac:dyDescent="0.25">
      <c r="B1773" s="101">
        <f>Samples!C1751</f>
        <v>0</v>
      </c>
    </row>
    <row r="1774" spans="2:2" x14ac:dyDescent="0.25">
      <c r="B1774" s="101">
        <f>Samples!C1752</f>
        <v>0</v>
      </c>
    </row>
    <row r="1775" spans="2:2" x14ac:dyDescent="0.25">
      <c r="B1775" s="101">
        <f>Samples!C1753</f>
        <v>0</v>
      </c>
    </row>
    <row r="1776" spans="2:2" x14ac:dyDescent="0.25">
      <c r="B1776" s="101">
        <f>Samples!C1754</f>
        <v>0</v>
      </c>
    </row>
    <row r="1777" spans="2:2" x14ac:dyDescent="0.25">
      <c r="B1777" s="101">
        <f>Samples!C1755</f>
        <v>0</v>
      </c>
    </row>
    <row r="1778" spans="2:2" x14ac:dyDescent="0.25">
      <c r="B1778" s="101">
        <f>Samples!C1756</f>
        <v>0</v>
      </c>
    </row>
    <row r="1779" spans="2:2" x14ac:dyDescent="0.25">
      <c r="B1779" s="101">
        <f>Samples!C1757</f>
        <v>0</v>
      </c>
    </row>
    <row r="1780" spans="2:2" x14ac:dyDescent="0.25">
      <c r="B1780" s="101">
        <f>Samples!C1758</f>
        <v>0</v>
      </c>
    </row>
    <row r="1781" spans="2:2" x14ac:dyDescent="0.25">
      <c r="B1781" s="101">
        <f>Samples!C1759</f>
        <v>0</v>
      </c>
    </row>
    <row r="1782" spans="2:2" x14ac:dyDescent="0.25">
      <c r="B1782" s="101">
        <f>Samples!C1760</f>
        <v>0</v>
      </c>
    </row>
    <row r="1783" spans="2:2" x14ac:dyDescent="0.25">
      <c r="B1783" s="101">
        <f>Samples!C1761</f>
        <v>0</v>
      </c>
    </row>
    <row r="1784" spans="2:2" x14ac:dyDescent="0.25">
      <c r="B1784" s="101">
        <f>Samples!C1762</f>
        <v>0</v>
      </c>
    </row>
    <row r="1785" spans="2:2" x14ac:dyDescent="0.25">
      <c r="B1785" s="101">
        <f>Samples!C1763</f>
        <v>0</v>
      </c>
    </row>
    <row r="1786" spans="2:2" x14ac:dyDescent="0.25">
      <c r="B1786" s="101">
        <f>Samples!C1764</f>
        <v>0</v>
      </c>
    </row>
    <row r="1787" spans="2:2" x14ac:dyDescent="0.25">
      <c r="B1787" s="101">
        <f>Samples!C1765</f>
        <v>0</v>
      </c>
    </row>
    <row r="1788" spans="2:2" x14ac:dyDescent="0.25">
      <c r="B1788" s="101">
        <f>Samples!C1766</f>
        <v>0</v>
      </c>
    </row>
    <row r="1789" spans="2:2" x14ac:dyDescent="0.25">
      <c r="B1789" s="101">
        <f>Samples!C1767</f>
        <v>0</v>
      </c>
    </row>
    <row r="1790" spans="2:2" x14ac:dyDescent="0.25">
      <c r="B1790" s="101">
        <f>Samples!C1768</f>
        <v>0</v>
      </c>
    </row>
    <row r="1791" spans="2:2" x14ac:dyDescent="0.25">
      <c r="B1791" s="101">
        <f>Samples!C1769</f>
        <v>0</v>
      </c>
    </row>
    <row r="1792" spans="2:2" x14ac:dyDescent="0.25">
      <c r="B1792" s="101">
        <f>Samples!C1770</f>
        <v>0</v>
      </c>
    </row>
    <row r="1793" spans="2:2" x14ac:dyDescent="0.25">
      <c r="B1793" s="101">
        <f>Samples!C1771</f>
        <v>0</v>
      </c>
    </row>
    <row r="1794" spans="2:2" x14ac:dyDescent="0.25">
      <c r="B1794" s="101">
        <f>Samples!C1772</f>
        <v>0</v>
      </c>
    </row>
    <row r="1795" spans="2:2" x14ac:dyDescent="0.25">
      <c r="B1795" s="101">
        <f>Samples!C1773</f>
        <v>0</v>
      </c>
    </row>
    <row r="1796" spans="2:2" x14ac:dyDescent="0.25">
      <c r="B1796" s="101">
        <f>Samples!C1774</f>
        <v>0</v>
      </c>
    </row>
    <row r="1797" spans="2:2" x14ac:dyDescent="0.25">
      <c r="B1797" s="101">
        <f>Samples!C1775</f>
        <v>0</v>
      </c>
    </row>
    <row r="1798" spans="2:2" x14ac:dyDescent="0.25">
      <c r="B1798" s="101">
        <f>Samples!C1776</f>
        <v>0</v>
      </c>
    </row>
    <row r="1799" spans="2:2" x14ac:dyDescent="0.25">
      <c r="B1799" s="101">
        <f>Samples!C1777</f>
        <v>0</v>
      </c>
    </row>
    <row r="1800" spans="2:2" x14ac:dyDescent="0.25">
      <c r="B1800" s="101">
        <f>Samples!C1778</f>
        <v>0</v>
      </c>
    </row>
    <row r="1801" spans="2:2" x14ac:dyDescent="0.25">
      <c r="B1801" s="101">
        <f>Samples!C1779</f>
        <v>0</v>
      </c>
    </row>
    <row r="1802" spans="2:2" x14ac:dyDescent="0.25">
      <c r="B1802" s="101">
        <f>Samples!C1780</f>
        <v>0</v>
      </c>
    </row>
    <row r="1803" spans="2:2" x14ac:dyDescent="0.25">
      <c r="B1803" s="101">
        <f>Samples!C1781</f>
        <v>0</v>
      </c>
    </row>
    <row r="1804" spans="2:2" x14ac:dyDescent="0.25">
      <c r="B1804" s="101">
        <f>Samples!C1782</f>
        <v>0</v>
      </c>
    </row>
    <row r="1805" spans="2:2" x14ac:dyDescent="0.25">
      <c r="B1805" s="101">
        <f>Samples!C1783</f>
        <v>0</v>
      </c>
    </row>
    <row r="1806" spans="2:2" x14ac:dyDescent="0.25">
      <c r="B1806" s="101">
        <f>Samples!C1784</f>
        <v>0</v>
      </c>
    </row>
    <row r="1807" spans="2:2" x14ac:dyDescent="0.25">
      <c r="B1807" s="101">
        <f>Samples!C1785</f>
        <v>0</v>
      </c>
    </row>
    <row r="1808" spans="2:2" x14ac:dyDescent="0.25">
      <c r="B1808" s="101">
        <f>Samples!C1786</f>
        <v>0</v>
      </c>
    </row>
    <row r="1809" spans="2:2" x14ac:dyDescent="0.25">
      <c r="B1809" s="101">
        <f>Samples!C1787</f>
        <v>0</v>
      </c>
    </row>
    <row r="1810" spans="2:2" x14ac:dyDescent="0.25">
      <c r="B1810" s="101">
        <f>Samples!C1788</f>
        <v>0</v>
      </c>
    </row>
    <row r="1811" spans="2:2" x14ac:dyDescent="0.25">
      <c r="B1811" s="101">
        <f>Samples!C1789</f>
        <v>0</v>
      </c>
    </row>
    <row r="1812" spans="2:2" x14ac:dyDescent="0.25">
      <c r="B1812" s="101">
        <f>Samples!C1790</f>
        <v>0</v>
      </c>
    </row>
    <row r="1813" spans="2:2" x14ac:dyDescent="0.25">
      <c r="B1813" s="101">
        <f>Samples!C1791</f>
        <v>0</v>
      </c>
    </row>
    <row r="1814" spans="2:2" x14ac:dyDescent="0.25">
      <c r="B1814" s="101">
        <f>Samples!C1792</f>
        <v>0</v>
      </c>
    </row>
    <row r="1815" spans="2:2" x14ac:dyDescent="0.25">
      <c r="B1815" s="101">
        <f>Samples!C1793</f>
        <v>0</v>
      </c>
    </row>
    <row r="1816" spans="2:2" x14ac:dyDescent="0.25">
      <c r="B1816" s="101">
        <f>Samples!C1794</f>
        <v>0</v>
      </c>
    </row>
    <row r="1817" spans="2:2" x14ac:dyDescent="0.25">
      <c r="B1817" s="101">
        <f>Samples!C1795</f>
        <v>0</v>
      </c>
    </row>
    <row r="1818" spans="2:2" x14ac:dyDescent="0.25">
      <c r="B1818" s="101">
        <f>Samples!C1796</f>
        <v>0</v>
      </c>
    </row>
    <row r="1819" spans="2:2" x14ac:dyDescent="0.25">
      <c r="B1819" s="101">
        <f>Samples!C1797</f>
        <v>0</v>
      </c>
    </row>
    <row r="1820" spans="2:2" x14ac:dyDescent="0.25">
      <c r="B1820" s="101">
        <f>Samples!C1798</f>
        <v>0</v>
      </c>
    </row>
    <row r="1821" spans="2:2" x14ac:dyDescent="0.25">
      <c r="B1821" s="101">
        <f>Samples!C1799</f>
        <v>0</v>
      </c>
    </row>
    <row r="1822" spans="2:2" x14ac:dyDescent="0.25">
      <c r="B1822" s="101">
        <f>Samples!C1800</f>
        <v>0</v>
      </c>
    </row>
    <row r="1823" spans="2:2" x14ac:dyDescent="0.25">
      <c r="B1823" s="101">
        <f>Samples!C1801</f>
        <v>0</v>
      </c>
    </row>
    <row r="1824" spans="2:2" x14ac:dyDescent="0.25">
      <c r="B1824" s="101">
        <f>Samples!C1802</f>
        <v>0</v>
      </c>
    </row>
    <row r="1825" spans="2:2" x14ac:dyDescent="0.25">
      <c r="B1825" s="101">
        <f>Samples!C1803</f>
        <v>0</v>
      </c>
    </row>
    <row r="1826" spans="2:2" x14ac:dyDescent="0.25">
      <c r="B1826" s="101">
        <f>Samples!C1804</f>
        <v>0</v>
      </c>
    </row>
    <row r="1827" spans="2:2" x14ac:dyDescent="0.25">
      <c r="B1827" s="101">
        <f>Samples!C1805</f>
        <v>0</v>
      </c>
    </row>
    <row r="1828" spans="2:2" x14ac:dyDescent="0.25">
      <c r="B1828" s="101">
        <f>Samples!C1806</f>
        <v>0</v>
      </c>
    </row>
    <row r="1829" spans="2:2" x14ac:dyDescent="0.25">
      <c r="B1829" s="101">
        <f>Samples!C1807</f>
        <v>0</v>
      </c>
    </row>
    <row r="1830" spans="2:2" x14ac:dyDescent="0.25">
      <c r="B1830" s="101">
        <f>Samples!C1808</f>
        <v>0</v>
      </c>
    </row>
    <row r="1831" spans="2:2" x14ac:dyDescent="0.25">
      <c r="B1831" s="101">
        <f>Samples!C1809</f>
        <v>0</v>
      </c>
    </row>
    <row r="1832" spans="2:2" x14ac:dyDescent="0.25">
      <c r="B1832" s="101">
        <f>Samples!C1810</f>
        <v>0</v>
      </c>
    </row>
    <row r="1833" spans="2:2" x14ac:dyDescent="0.25">
      <c r="B1833" s="101">
        <f>Samples!C1811</f>
        <v>0</v>
      </c>
    </row>
    <row r="1834" spans="2:2" x14ac:dyDescent="0.25">
      <c r="B1834" s="101">
        <f>Samples!C1812</f>
        <v>0</v>
      </c>
    </row>
    <row r="1835" spans="2:2" x14ac:dyDescent="0.25">
      <c r="B1835" s="101">
        <f>Samples!C1813</f>
        <v>0</v>
      </c>
    </row>
    <row r="1836" spans="2:2" x14ac:dyDescent="0.25">
      <c r="B1836" s="101">
        <f>Samples!C1814</f>
        <v>0</v>
      </c>
    </row>
    <row r="1837" spans="2:2" x14ac:dyDescent="0.25">
      <c r="B1837" s="101">
        <f>Samples!C1815</f>
        <v>0</v>
      </c>
    </row>
    <row r="1838" spans="2:2" x14ac:dyDescent="0.25">
      <c r="B1838" s="101">
        <f>Samples!C1816</f>
        <v>0</v>
      </c>
    </row>
    <row r="1839" spans="2:2" x14ac:dyDescent="0.25">
      <c r="B1839" s="101">
        <f>Samples!C1817</f>
        <v>0</v>
      </c>
    </row>
    <row r="1840" spans="2:2" x14ac:dyDescent="0.25">
      <c r="B1840" s="101">
        <f>Samples!C1818</f>
        <v>0</v>
      </c>
    </row>
    <row r="1841" spans="2:2" x14ac:dyDescent="0.25">
      <c r="B1841" s="101">
        <f>Samples!C1819</f>
        <v>0</v>
      </c>
    </row>
    <row r="1842" spans="2:2" x14ac:dyDescent="0.25">
      <c r="B1842" s="101">
        <f>Samples!C1820</f>
        <v>0</v>
      </c>
    </row>
    <row r="1843" spans="2:2" x14ac:dyDescent="0.25">
      <c r="B1843" s="101">
        <f>Samples!C1821</f>
        <v>0</v>
      </c>
    </row>
    <row r="1844" spans="2:2" x14ac:dyDescent="0.25">
      <c r="B1844" s="101">
        <f>Samples!C1822</f>
        <v>0</v>
      </c>
    </row>
    <row r="1845" spans="2:2" x14ac:dyDescent="0.25">
      <c r="B1845" s="101">
        <f>Samples!C1823</f>
        <v>0</v>
      </c>
    </row>
    <row r="1846" spans="2:2" x14ac:dyDescent="0.25">
      <c r="B1846" s="101">
        <f>Samples!C1824</f>
        <v>0</v>
      </c>
    </row>
    <row r="1847" spans="2:2" x14ac:dyDescent="0.25">
      <c r="B1847" s="101">
        <f>Samples!C1825</f>
        <v>0</v>
      </c>
    </row>
    <row r="1848" spans="2:2" x14ac:dyDescent="0.25">
      <c r="B1848" s="101">
        <f>Samples!C1826</f>
        <v>0</v>
      </c>
    </row>
    <row r="1849" spans="2:2" x14ac:dyDescent="0.25">
      <c r="B1849" s="101">
        <f>Samples!C1827</f>
        <v>0</v>
      </c>
    </row>
    <row r="1850" spans="2:2" x14ac:dyDescent="0.25">
      <c r="B1850" s="101">
        <f>Samples!C1828</f>
        <v>0</v>
      </c>
    </row>
    <row r="1851" spans="2:2" x14ac:dyDescent="0.25">
      <c r="B1851" s="101">
        <f>Samples!C1829</f>
        <v>0</v>
      </c>
    </row>
    <row r="1852" spans="2:2" x14ac:dyDescent="0.25">
      <c r="B1852" s="101">
        <f>Samples!C1830</f>
        <v>0</v>
      </c>
    </row>
    <row r="1853" spans="2:2" x14ac:dyDescent="0.25">
      <c r="B1853" s="101">
        <f>Samples!C1831</f>
        <v>0</v>
      </c>
    </row>
    <row r="1854" spans="2:2" x14ac:dyDescent="0.25">
      <c r="B1854" s="101">
        <f>Samples!C1832</f>
        <v>0</v>
      </c>
    </row>
    <row r="1855" spans="2:2" x14ac:dyDescent="0.25">
      <c r="B1855" s="101">
        <f>Samples!C1833</f>
        <v>0</v>
      </c>
    </row>
    <row r="1856" spans="2:2" x14ac:dyDescent="0.25">
      <c r="B1856" s="101">
        <f>Samples!C1834</f>
        <v>0</v>
      </c>
    </row>
    <row r="1857" spans="2:2" x14ac:dyDescent="0.25">
      <c r="B1857" s="101">
        <f>Samples!C1835</f>
        <v>0</v>
      </c>
    </row>
    <row r="1858" spans="2:2" x14ac:dyDescent="0.25">
      <c r="B1858" s="101">
        <f>Samples!C1836</f>
        <v>0</v>
      </c>
    </row>
    <row r="1859" spans="2:2" x14ac:dyDescent="0.25">
      <c r="B1859" s="101">
        <f>Samples!C1837</f>
        <v>0</v>
      </c>
    </row>
    <row r="1860" spans="2:2" x14ac:dyDescent="0.25">
      <c r="B1860" s="101">
        <f>Samples!C1838</f>
        <v>0</v>
      </c>
    </row>
    <row r="1861" spans="2:2" x14ac:dyDescent="0.25">
      <c r="B1861" s="101">
        <f>Samples!C1839</f>
        <v>0</v>
      </c>
    </row>
    <row r="1862" spans="2:2" x14ac:dyDescent="0.25">
      <c r="B1862" s="101">
        <f>Samples!C1840</f>
        <v>0</v>
      </c>
    </row>
    <row r="1863" spans="2:2" x14ac:dyDescent="0.25">
      <c r="B1863" s="101">
        <f>Samples!C1841</f>
        <v>0</v>
      </c>
    </row>
    <row r="1864" spans="2:2" x14ac:dyDescent="0.25">
      <c r="B1864" s="101">
        <f>Samples!C1842</f>
        <v>0</v>
      </c>
    </row>
    <row r="1865" spans="2:2" x14ac:dyDescent="0.25">
      <c r="B1865" s="101">
        <f>Samples!C1843</f>
        <v>0</v>
      </c>
    </row>
    <row r="1866" spans="2:2" x14ac:dyDescent="0.25">
      <c r="B1866" s="101">
        <f>Samples!C1844</f>
        <v>0</v>
      </c>
    </row>
    <row r="1867" spans="2:2" x14ac:dyDescent="0.25">
      <c r="B1867" s="101">
        <f>Samples!C1845</f>
        <v>0</v>
      </c>
    </row>
    <row r="1868" spans="2:2" x14ac:dyDescent="0.25">
      <c r="B1868" s="101">
        <f>Samples!C1846</f>
        <v>0</v>
      </c>
    </row>
    <row r="1869" spans="2:2" x14ac:dyDescent="0.25">
      <c r="B1869" s="101">
        <f>Samples!C1847</f>
        <v>0</v>
      </c>
    </row>
    <row r="1870" spans="2:2" x14ac:dyDescent="0.25">
      <c r="B1870" s="101">
        <f>Samples!C1848</f>
        <v>0</v>
      </c>
    </row>
    <row r="1871" spans="2:2" x14ac:dyDescent="0.25">
      <c r="B1871" s="101">
        <f>Samples!C1849</f>
        <v>0</v>
      </c>
    </row>
    <row r="1872" spans="2:2" x14ac:dyDescent="0.25">
      <c r="B1872" s="101">
        <f>Samples!C1850</f>
        <v>0</v>
      </c>
    </row>
    <row r="1873" spans="2:2" x14ac:dyDescent="0.25">
      <c r="B1873" s="101">
        <f>Samples!C1851</f>
        <v>0</v>
      </c>
    </row>
    <row r="1874" spans="2:2" x14ac:dyDescent="0.25">
      <c r="B1874" s="101">
        <f>Samples!C1852</f>
        <v>0</v>
      </c>
    </row>
    <row r="1875" spans="2:2" x14ac:dyDescent="0.25">
      <c r="B1875" s="101">
        <f>Samples!C1853</f>
        <v>0</v>
      </c>
    </row>
    <row r="1876" spans="2:2" x14ac:dyDescent="0.25">
      <c r="B1876" s="101">
        <f>Samples!C1854</f>
        <v>0</v>
      </c>
    </row>
    <row r="1877" spans="2:2" x14ac:dyDescent="0.25">
      <c r="B1877" s="101">
        <f>Samples!C1855</f>
        <v>0</v>
      </c>
    </row>
    <row r="1878" spans="2:2" x14ac:dyDescent="0.25">
      <c r="B1878" s="101">
        <f>Samples!C1856</f>
        <v>0</v>
      </c>
    </row>
    <row r="1879" spans="2:2" x14ac:dyDescent="0.25">
      <c r="B1879" s="101">
        <f>Samples!C1857</f>
        <v>0</v>
      </c>
    </row>
    <row r="1880" spans="2:2" x14ac:dyDescent="0.25">
      <c r="B1880" s="101">
        <f>Samples!C1858</f>
        <v>0</v>
      </c>
    </row>
    <row r="1881" spans="2:2" x14ac:dyDescent="0.25">
      <c r="B1881" s="101">
        <f>Samples!C1859</f>
        <v>0</v>
      </c>
    </row>
    <row r="1882" spans="2:2" x14ac:dyDescent="0.25">
      <c r="B1882" s="101">
        <f>Samples!C1860</f>
        <v>0</v>
      </c>
    </row>
    <row r="1883" spans="2:2" x14ac:dyDescent="0.25">
      <c r="B1883" s="101">
        <f>Samples!C1861</f>
        <v>0</v>
      </c>
    </row>
    <row r="1884" spans="2:2" x14ac:dyDescent="0.25">
      <c r="B1884" s="101">
        <f>Samples!C1862</f>
        <v>0</v>
      </c>
    </row>
    <row r="1885" spans="2:2" x14ac:dyDescent="0.25">
      <c r="B1885" s="101">
        <f>Samples!C1863</f>
        <v>0</v>
      </c>
    </row>
    <row r="1886" spans="2:2" x14ac:dyDescent="0.25">
      <c r="B1886" s="101">
        <f>Samples!C1864</f>
        <v>0</v>
      </c>
    </row>
    <row r="1887" spans="2:2" x14ac:dyDescent="0.25">
      <c r="B1887" s="101">
        <f>Samples!C1865</f>
        <v>0</v>
      </c>
    </row>
    <row r="1888" spans="2:2" x14ac:dyDescent="0.25">
      <c r="B1888" s="101">
        <f>Samples!C1866</f>
        <v>0</v>
      </c>
    </row>
    <row r="1889" spans="2:2" x14ac:dyDescent="0.25">
      <c r="B1889" s="101">
        <f>Samples!C1867</f>
        <v>0</v>
      </c>
    </row>
    <row r="1890" spans="2:2" x14ac:dyDescent="0.25">
      <c r="B1890" s="101">
        <f>Samples!C1868</f>
        <v>0</v>
      </c>
    </row>
    <row r="1891" spans="2:2" x14ac:dyDescent="0.25">
      <c r="B1891" s="101">
        <f>Samples!C1869</f>
        <v>0</v>
      </c>
    </row>
    <row r="1892" spans="2:2" x14ac:dyDescent="0.25">
      <c r="B1892" s="101">
        <f>Samples!C1870</f>
        <v>0</v>
      </c>
    </row>
    <row r="1893" spans="2:2" x14ac:dyDescent="0.25">
      <c r="B1893" s="101">
        <f>Samples!C1871</f>
        <v>0</v>
      </c>
    </row>
    <row r="1894" spans="2:2" x14ac:dyDescent="0.25">
      <c r="B1894" s="101">
        <f>Samples!C1872</f>
        <v>0</v>
      </c>
    </row>
    <row r="1895" spans="2:2" x14ac:dyDescent="0.25">
      <c r="B1895" s="101">
        <f>Samples!C1873</f>
        <v>0</v>
      </c>
    </row>
    <row r="1896" spans="2:2" x14ac:dyDescent="0.25">
      <c r="B1896" s="101">
        <f>Samples!C1874</f>
        <v>0</v>
      </c>
    </row>
    <row r="1897" spans="2:2" x14ac:dyDescent="0.25">
      <c r="B1897" s="101">
        <f>Samples!C1875</f>
        <v>0</v>
      </c>
    </row>
    <row r="1898" spans="2:2" x14ac:dyDescent="0.25">
      <c r="B1898" s="101">
        <f>Samples!C1876</f>
        <v>0</v>
      </c>
    </row>
    <row r="1899" spans="2:2" x14ac:dyDescent="0.25">
      <c r="B1899" s="101">
        <f>Samples!C1877</f>
        <v>0</v>
      </c>
    </row>
    <row r="1900" spans="2:2" x14ac:dyDescent="0.25">
      <c r="B1900" s="101">
        <f>Samples!C1878</f>
        <v>0</v>
      </c>
    </row>
    <row r="1901" spans="2:2" x14ac:dyDescent="0.25">
      <c r="B1901" s="101">
        <f>Samples!C1879</f>
        <v>0</v>
      </c>
    </row>
    <row r="1902" spans="2:2" x14ac:dyDescent="0.25">
      <c r="B1902" s="101">
        <f>Samples!C1880</f>
        <v>0</v>
      </c>
    </row>
    <row r="1903" spans="2:2" x14ac:dyDescent="0.25">
      <c r="B1903" s="101">
        <f>Samples!C1881</f>
        <v>0</v>
      </c>
    </row>
    <row r="1904" spans="2:2" x14ac:dyDescent="0.25">
      <c r="B1904" s="101">
        <f>Samples!C1882</f>
        <v>0</v>
      </c>
    </row>
    <row r="1905" spans="2:2" x14ac:dyDescent="0.25">
      <c r="B1905" s="101">
        <f>Samples!C1883</f>
        <v>0</v>
      </c>
    </row>
    <row r="1906" spans="2:2" x14ac:dyDescent="0.25">
      <c r="B1906" s="101">
        <f>Samples!C1884</f>
        <v>0</v>
      </c>
    </row>
    <row r="1907" spans="2:2" x14ac:dyDescent="0.25">
      <c r="B1907" s="101">
        <f>Samples!C1885</f>
        <v>0</v>
      </c>
    </row>
    <row r="1908" spans="2:2" x14ac:dyDescent="0.25">
      <c r="B1908" s="101">
        <f>Samples!C1886</f>
        <v>0</v>
      </c>
    </row>
    <row r="1909" spans="2:2" x14ac:dyDescent="0.25">
      <c r="B1909" s="101">
        <f>Samples!C1887</f>
        <v>0</v>
      </c>
    </row>
    <row r="1910" spans="2:2" x14ac:dyDescent="0.25">
      <c r="B1910" s="101">
        <f>Samples!C1888</f>
        <v>0</v>
      </c>
    </row>
    <row r="1911" spans="2:2" x14ac:dyDescent="0.25">
      <c r="B1911" s="101">
        <f>Samples!C1889</f>
        <v>0</v>
      </c>
    </row>
    <row r="1912" spans="2:2" x14ac:dyDescent="0.25">
      <c r="B1912" s="101">
        <f>Samples!C1890</f>
        <v>0</v>
      </c>
    </row>
    <row r="1913" spans="2:2" x14ac:dyDescent="0.25">
      <c r="B1913" s="101">
        <f>Samples!C1891</f>
        <v>0</v>
      </c>
    </row>
    <row r="1914" spans="2:2" x14ac:dyDescent="0.25">
      <c r="B1914" s="101">
        <f>Samples!C1892</f>
        <v>0</v>
      </c>
    </row>
    <row r="1915" spans="2:2" x14ac:dyDescent="0.25">
      <c r="B1915" s="101">
        <f>Samples!C1893</f>
        <v>0</v>
      </c>
    </row>
    <row r="1916" spans="2:2" x14ac:dyDescent="0.25">
      <c r="B1916" s="101">
        <f>Samples!C1894</f>
        <v>0</v>
      </c>
    </row>
    <row r="1917" spans="2:2" x14ac:dyDescent="0.25">
      <c r="B1917" s="101">
        <f>Samples!C1895</f>
        <v>0</v>
      </c>
    </row>
    <row r="1918" spans="2:2" x14ac:dyDescent="0.25">
      <c r="B1918" s="101">
        <f>Samples!C1896</f>
        <v>0</v>
      </c>
    </row>
    <row r="1919" spans="2:2" x14ac:dyDescent="0.25">
      <c r="B1919" s="101">
        <f>Samples!C1897</f>
        <v>0</v>
      </c>
    </row>
    <row r="1920" spans="2:2" x14ac:dyDescent="0.25">
      <c r="B1920" s="101">
        <f>Samples!C1898</f>
        <v>0</v>
      </c>
    </row>
    <row r="1921" spans="2:2" x14ac:dyDescent="0.25">
      <c r="B1921" s="101">
        <f>Samples!C1899</f>
        <v>0</v>
      </c>
    </row>
    <row r="1922" spans="2:2" x14ac:dyDescent="0.25">
      <c r="B1922" s="101">
        <f>Samples!C1900</f>
        <v>0</v>
      </c>
    </row>
    <row r="1923" spans="2:2" x14ac:dyDescent="0.25">
      <c r="B1923" s="101">
        <f>Samples!C1901</f>
        <v>0</v>
      </c>
    </row>
    <row r="1924" spans="2:2" x14ac:dyDescent="0.25">
      <c r="B1924" s="101">
        <f>Samples!C1902</f>
        <v>0</v>
      </c>
    </row>
    <row r="1925" spans="2:2" x14ac:dyDescent="0.25">
      <c r="B1925" s="101">
        <f>Samples!C1903</f>
        <v>0</v>
      </c>
    </row>
    <row r="1926" spans="2:2" x14ac:dyDescent="0.25">
      <c r="B1926" s="101">
        <f>Samples!C1904</f>
        <v>0</v>
      </c>
    </row>
    <row r="1927" spans="2:2" x14ac:dyDescent="0.25">
      <c r="B1927" s="101">
        <f>Samples!C1905</f>
        <v>0</v>
      </c>
    </row>
    <row r="1928" spans="2:2" x14ac:dyDescent="0.25">
      <c r="B1928" s="101">
        <f>Samples!C1906</f>
        <v>0</v>
      </c>
    </row>
    <row r="1929" spans="2:2" x14ac:dyDescent="0.25">
      <c r="B1929" s="101">
        <f>Samples!C1907</f>
        <v>0</v>
      </c>
    </row>
    <row r="1930" spans="2:2" x14ac:dyDescent="0.25">
      <c r="B1930" s="101">
        <f>Samples!C1908</f>
        <v>0</v>
      </c>
    </row>
    <row r="1931" spans="2:2" x14ac:dyDescent="0.25">
      <c r="B1931" s="101">
        <f>Samples!C1909</f>
        <v>0</v>
      </c>
    </row>
    <row r="1932" spans="2:2" x14ac:dyDescent="0.25">
      <c r="B1932" s="101">
        <f>Samples!C1910</f>
        <v>0</v>
      </c>
    </row>
    <row r="1933" spans="2:2" x14ac:dyDescent="0.25">
      <c r="B1933" s="101">
        <f>Samples!C1911</f>
        <v>0</v>
      </c>
    </row>
    <row r="1934" spans="2:2" x14ac:dyDescent="0.25">
      <c r="B1934" s="101">
        <f>Samples!C1912</f>
        <v>0</v>
      </c>
    </row>
    <row r="1935" spans="2:2" x14ac:dyDescent="0.25">
      <c r="B1935" s="101">
        <f>Samples!C1913</f>
        <v>0</v>
      </c>
    </row>
    <row r="1936" spans="2:2" x14ac:dyDescent="0.25">
      <c r="B1936" s="101">
        <f>Samples!C1914</f>
        <v>0</v>
      </c>
    </row>
    <row r="1937" spans="2:2" x14ac:dyDescent="0.25">
      <c r="B1937" s="101">
        <f>Samples!C1915</f>
        <v>0</v>
      </c>
    </row>
    <row r="1938" spans="2:2" x14ac:dyDescent="0.25">
      <c r="B1938" s="101">
        <f>Samples!C1916</f>
        <v>0</v>
      </c>
    </row>
    <row r="1939" spans="2:2" x14ac:dyDescent="0.25">
      <c r="B1939" s="101">
        <f>Samples!C1917</f>
        <v>0</v>
      </c>
    </row>
    <row r="1940" spans="2:2" x14ac:dyDescent="0.25">
      <c r="B1940" s="101">
        <f>Samples!C1918</f>
        <v>0</v>
      </c>
    </row>
    <row r="1941" spans="2:2" x14ac:dyDescent="0.25">
      <c r="B1941" s="101">
        <f>Samples!C1919</f>
        <v>0</v>
      </c>
    </row>
    <row r="1942" spans="2:2" x14ac:dyDescent="0.25">
      <c r="B1942" s="101">
        <f>Samples!C1920</f>
        <v>0</v>
      </c>
    </row>
    <row r="1943" spans="2:2" x14ac:dyDescent="0.25">
      <c r="B1943" s="101">
        <f>Samples!C1921</f>
        <v>0</v>
      </c>
    </row>
    <row r="1944" spans="2:2" x14ac:dyDescent="0.25">
      <c r="B1944" s="101">
        <f>Samples!C1922</f>
        <v>0</v>
      </c>
    </row>
    <row r="1945" spans="2:2" x14ac:dyDescent="0.25">
      <c r="B1945" s="101">
        <f>Samples!C1923</f>
        <v>0</v>
      </c>
    </row>
    <row r="1946" spans="2:2" x14ac:dyDescent="0.25">
      <c r="B1946" s="101">
        <f>Samples!C1924</f>
        <v>0</v>
      </c>
    </row>
    <row r="1947" spans="2:2" x14ac:dyDescent="0.25">
      <c r="B1947" s="101">
        <f>Samples!C1925</f>
        <v>0</v>
      </c>
    </row>
    <row r="1948" spans="2:2" x14ac:dyDescent="0.25">
      <c r="B1948" s="101">
        <f>Samples!C1926</f>
        <v>0</v>
      </c>
    </row>
    <row r="1949" spans="2:2" x14ac:dyDescent="0.25">
      <c r="B1949" s="101">
        <f>Samples!C1927</f>
        <v>0</v>
      </c>
    </row>
    <row r="1950" spans="2:2" x14ac:dyDescent="0.25">
      <c r="B1950" s="101">
        <f>Samples!C1928</f>
        <v>0</v>
      </c>
    </row>
    <row r="1951" spans="2:2" x14ac:dyDescent="0.25">
      <c r="B1951" s="101">
        <f>Samples!C1929</f>
        <v>0</v>
      </c>
    </row>
    <row r="1952" spans="2:2" x14ac:dyDescent="0.25">
      <c r="B1952" s="101">
        <f>Samples!C1930</f>
        <v>0</v>
      </c>
    </row>
    <row r="1953" spans="2:2" x14ac:dyDescent="0.25">
      <c r="B1953" s="101">
        <f>Samples!C1931</f>
        <v>0</v>
      </c>
    </row>
    <row r="1954" spans="2:2" x14ac:dyDescent="0.25">
      <c r="B1954" s="101">
        <f>Samples!C1932</f>
        <v>0</v>
      </c>
    </row>
    <row r="1955" spans="2:2" x14ac:dyDescent="0.25">
      <c r="B1955" s="101">
        <f>Samples!C1933</f>
        <v>0</v>
      </c>
    </row>
    <row r="1956" spans="2:2" x14ac:dyDescent="0.25">
      <c r="B1956" s="101">
        <f>Samples!C1934</f>
        <v>0</v>
      </c>
    </row>
    <row r="1957" spans="2:2" x14ac:dyDescent="0.25">
      <c r="B1957" s="101">
        <f>Samples!C1935</f>
        <v>0</v>
      </c>
    </row>
    <row r="1958" spans="2:2" x14ac:dyDescent="0.25">
      <c r="B1958" s="101">
        <f>Samples!C1936</f>
        <v>0</v>
      </c>
    </row>
    <row r="1959" spans="2:2" x14ac:dyDescent="0.25">
      <c r="B1959" s="101">
        <f>Samples!C1937</f>
        <v>0</v>
      </c>
    </row>
    <row r="1960" spans="2:2" x14ac:dyDescent="0.25">
      <c r="B1960" s="101">
        <f>Samples!C1938</f>
        <v>0</v>
      </c>
    </row>
    <row r="1961" spans="2:2" x14ac:dyDescent="0.25">
      <c r="B1961" s="101">
        <f>Samples!C1939</f>
        <v>0</v>
      </c>
    </row>
    <row r="1962" spans="2:2" x14ac:dyDescent="0.25">
      <c r="B1962" s="101">
        <f>Samples!C1940</f>
        <v>0</v>
      </c>
    </row>
    <row r="1963" spans="2:2" x14ac:dyDescent="0.25">
      <c r="B1963" s="101">
        <f>Samples!C1941</f>
        <v>0</v>
      </c>
    </row>
    <row r="1964" spans="2:2" x14ac:dyDescent="0.25">
      <c r="B1964" s="101">
        <f>Samples!C1942</f>
        <v>0</v>
      </c>
    </row>
    <row r="1965" spans="2:2" x14ac:dyDescent="0.25">
      <c r="B1965" s="101">
        <f>Samples!C1943</f>
        <v>0</v>
      </c>
    </row>
    <row r="1966" spans="2:2" x14ac:dyDescent="0.25">
      <c r="B1966" s="101">
        <f>Samples!C1944</f>
        <v>0</v>
      </c>
    </row>
    <row r="1967" spans="2:2" x14ac:dyDescent="0.25">
      <c r="B1967" s="101">
        <f>Samples!C1945</f>
        <v>0</v>
      </c>
    </row>
    <row r="1968" spans="2:2" x14ac:dyDescent="0.25">
      <c r="B1968" s="101">
        <f>Samples!C1946</f>
        <v>0</v>
      </c>
    </row>
    <row r="1969" spans="2:2" x14ac:dyDescent="0.25">
      <c r="B1969" s="101">
        <f>Samples!C1947</f>
        <v>0</v>
      </c>
    </row>
    <row r="1970" spans="2:2" x14ac:dyDescent="0.25">
      <c r="B1970" s="101">
        <f>Samples!C1948</f>
        <v>0</v>
      </c>
    </row>
    <row r="1971" spans="2:2" x14ac:dyDescent="0.25">
      <c r="B1971" s="101">
        <f>Samples!C1949</f>
        <v>0</v>
      </c>
    </row>
    <row r="1972" spans="2:2" x14ac:dyDescent="0.25">
      <c r="B1972" s="101">
        <f>Samples!C1950</f>
        <v>0</v>
      </c>
    </row>
    <row r="1973" spans="2:2" x14ac:dyDescent="0.25">
      <c r="B1973" s="101">
        <f>Samples!C1951</f>
        <v>0</v>
      </c>
    </row>
    <row r="1974" spans="2:2" x14ac:dyDescent="0.25">
      <c r="B1974" s="101">
        <f>Samples!C1952</f>
        <v>0</v>
      </c>
    </row>
    <row r="1975" spans="2:2" x14ac:dyDescent="0.25">
      <c r="B1975" s="101">
        <f>Samples!C1953</f>
        <v>0</v>
      </c>
    </row>
    <row r="1976" spans="2:2" x14ac:dyDescent="0.25">
      <c r="B1976" s="101">
        <f>Samples!C1954</f>
        <v>0</v>
      </c>
    </row>
    <row r="1977" spans="2:2" x14ac:dyDescent="0.25">
      <c r="B1977" s="101">
        <f>Samples!C1955</f>
        <v>0</v>
      </c>
    </row>
    <row r="1978" spans="2:2" x14ac:dyDescent="0.25">
      <c r="B1978" s="101">
        <f>Samples!C1956</f>
        <v>0</v>
      </c>
    </row>
    <row r="1979" spans="2:2" x14ac:dyDescent="0.25">
      <c r="B1979" s="101">
        <f>Samples!C1957</f>
        <v>0</v>
      </c>
    </row>
    <row r="1980" spans="2:2" x14ac:dyDescent="0.25">
      <c r="B1980" s="101">
        <f>Samples!C1958</f>
        <v>0</v>
      </c>
    </row>
    <row r="1981" spans="2:2" x14ac:dyDescent="0.25">
      <c r="B1981" s="101">
        <f>Samples!C1959</f>
        <v>0</v>
      </c>
    </row>
    <row r="1982" spans="2:2" x14ac:dyDescent="0.25">
      <c r="B1982" s="101">
        <f>Samples!C1960</f>
        <v>0</v>
      </c>
    </row>
    <row r="1983" spans="2:2" x14ac:dyDescent="0.25">
      <c r="B1983" s="101">
        <f>Samples!C1961</f>
        <v>0</v>
      </c>
    </row>
    <row r="1984" spans="2:2" x14ac:dyDescent="0.25">
      <c r="B1984" s="101">
        <f>Samples!C1962</f>
        <v>0</v>
      </c>
    </row>
    <row r="1985" spans="2:2" x14ac:dyDescent="0.25">
      <c r="B1985" s="101">
        <f>Samples!C1963</f>
        <v>0</v>
      </c>
    </row>
    <row r="1986" spans="2:2" x14ac:dyDescent="0.25">
      <c r="B1986" s="101">
        <f>Samples!C1964</f>
        <v>0</v>
      </c>
    </row>
    <row r="1987" spans="2:2" x14ac:dyDescent="0.25">
      <c r="B1987" s="101">
        <f>Samples!C1965</f>
        <v>0</v>
      </c>
    </row>
    <row r="1988" spans="2:2" x14ac:dyDescent="0.25">
      <c r="B1988" s="101">
        <f>Samples!C1966</f>
        <v>0</v>
      </c>
    </row>
    <row r="1989" spans="2:2" x14ac:dyDescent="0.25">
      <c r="B1989" s="101">
        <f>Samples!C1967</f>
        <v>0</v>
      </c>
    </row>
    <row r="1990" spans="2:2" x14ac:dyDescent="0.25">
      <c r="B1990" s="101">
        <f>Samples!C1968</f>
        <v>0</v>
      </c>
    </row>
    <row r="1991" spans="2:2" x14ac:dyDescent="0.25">
      <c r="B1991" s="101">
        <f>Samples!C1969</f>
        <v>0</v>
      </c>
    </row>
    <row r="1992" spans="2:2" x14ac:dyDescent="0.25">
      <c r="B1992" s="101">
        <f>Samples!C1970</f>
        <v>0</v>
      </c>
    </row>
    <row r="1993" spans="2:2" x14ac:dyDescent="0.25">
      <c r="B1993" s="101">
        <f>Samples!C1971</f>
        <v>0</v>
      </c>
    </row>
    <row r="1994" spans="2:2" x14ac:dyDescent="0.25">
      <c r="B1994" s="101">
        <f>Samples!C1972</f>
        <v>0</v>
      </c>
    </row>
    <row r="1995" spans="2:2" x14ac:dyDescent="0.25">
      <c r="B1995" s="101">
        <f>Samples!C1973</f>
        <v>0</v>
      </c>
    </row>
    <row r="1996" spans="2:2" x14ac:dyDescent="0.25">
      <c r="B1996" s="101">
        <f>Samples!C1974</f>
        <v>0</v>
      </c>
    </row>
    <row r="1997" spans="2:2" x14ac:dyDescent="0.25">
      <c r="B1997" s="101">
        <f>Samples!C1975</f>
        <v>0</v>
      </c>
    </row>
    <row r="1998" spans="2:2" x14ac:dyDescent="0.25">
      <c r="B1998" s="101">
        <f>Samples!C1976</f>
        <v>0</v>
      </c>
    </row>
    <row r="1999" spans="2:2" x14ac:dyDescent="0.25">
      <c r="B1999" s="101">
        <f>Samples!C1977</f>
        <v>0</v>
      </c>
    </row>
    <row r="2000" spans="2:2" x14ac:dyDescent="0.25">
      <c r="B2000" s="101">
        <f>Samples!C1978</f>
        <v>0</v>
      </c>
    </row>
    <row r="2001" spans="2:2" x14ac:dyDescent="0.25">
      <c r="B2001" s="101">
        <f>Samples!C1979</f>
        <v>0</v>
      </c>
    </row>
    <row r="2002" spans="2:2" x14ac:dyDescent="0.25">
      <c r="B2002" s="101">
        <f>Samples!C1980</f>
        <v>0</v>
      </c>
    </row>
    <row r="2003" spans="2:2" x14ac:dyDescent="0.25">
      <c r="B2003" s="101">
        <f>Samples!C1981</f>
        <v>0</v>
      </c>
    </row>
    <row r="2004" spans="2:2" x14ac:dyDescent="0.25">
      <c r="B2004" s="101">
        <f>Samples!C1982</f>
        <v>0</v>
      </c>
    </row>
    <row r="2005" spans="2:2" x14ac:dyDescent="0.25">
      <c r="B2005" s="101">
        <f>Samples!C1983</f>
        <v>0</v>
      </c>
    </row>
    <row r="2006" spans="2:2" x14ac:dyDescent="0.25">
      <c r="B2006" s="101">
        <f>Samples!C1984</f>
        <v>0</v>
      </c>
    </row>
    <row r="2007" spans="2:2" x14ac:dyDescent="0.25">
      <c r="B2007" s="101">
        <f>Samples!C1985</f>
        <v>0</v>
      </c>
    </row>
    <row r="2008" spans="2:2" x14ac:dyDescent="0.25">
      <c r="B2008" s="101">
        <f>Samples!C1986</f>
        <v>0</v>
      </c>
    </row>
    <row r="2009" spans="2:2" x14ac:dyDescent="0.25">
      <c r="B2009" s="101">
        <f>Samples!C1987</f>
        <v>0</v>
      </c>
    </row>
    <row r="2010" spans="2:2" x14ac:dyDescent="0.25">
      <c r="B2010" s="101">
        <f>Samples!C1988</f>
        <v>0</v>
      </c>
    </row>
    <row r="2011" spans="2:2" x14ac:dyDescent="0.25">
      <c r="B2011" s="101">
        <f>Samples!C1989</f>
        <v>0</v>
      </c>
    </row>
    <row r="2012" spans="2:2" x14ac:dyDescent="0.25">
      <c r="B2012" s="101">
        <f>Samples!C1990</f>
        <v>0</v>
      </c>
    </row>
    <row r="2013" spans="2:2" x14ac:dyDescent="0.25">
      <c r="B2013" s="101">
        <f>Samples!C1991</f>
        <v>0</v>
      </c>
    </row>
    <row r="2014" spans="2:2" x14ac:dyDescent="0.25">
      <c r="B2014" s="101">
        <f>Samples!C1992</f>
        <v>0</v>
      </c>
    </row>
    <row r="2015" spans="2:2" x14ac:dyDescent="0.25">
      <c r="B2015" s="101">
        <f>Samples!C1993</f>
        <v>0</v>
      </c>
    </row>
    <row r="2016" spans="2:2" x14ac:dyDescent="0.25">
      <c r="B2016" s="101">
        <f>Samples!C1994</f>
        <v>0</v>
      </c>
    </row>
    <row r="2017" spans="2:15" x14ac:dyDescent="0.25">
      <c r="B2017" s="101">
        <f>Samples!C1995</f>
        <v>0</v>
      </c>
    </row>
    <row r="2018" spans="2:15" x14ac:dyDescent="0.25">
      <c r="B2018" s="101">
        <f>Samples!C1996</f>
        <v>0</v>
      </c>
    </row>
    <row r="2019" spans="2:15" x14ac:dyDescent="0.25">
      <c r="B2019" s="101">
        <f>Samples!C1997</f>
        <v>0</v>
      </c>
    </row>
    <row r="2020" spans="2:15" x14ac:dyDescent="0.25">
      <c r="B2020" s="101">
        <f>Samples!C1998</f>
        <v>0</v>
      </c>
    </row>
    <row r="2021" spans="2:15" x14ac:dyDescent="0.25">
      <c r="B2021" s="101">
        <f>Samples!C1999</f>
        <v>0</v>
      </c>
    </row>
    <row r="2022" spans="2:15" x14ac:dyDescent="0.25">
      <c r="B2022" s="101">
        <f>Samples!C2000</f>
        <v>0</v>
      </c>
    </row>
    <row r="2023" spans="2:15" x14ac:dyDescent="0.25">
      <c r="B2023" s="101">
        <f>Samples!C2001</f>
        <v>0</v>
      </c>
    </row>
    <row r="2024" spans="2:15" x14ac:dyDescent="0.25">
      <c r="B2024" s="101">
        <f>Samples!C2002</f>
        <v>0</v>
      </c>
    </row>
    <row r="2025" spans="2:15" x14ac:dyDescent="0.25">
      <c r="B2025" s="101">
        <f>Samples!C2003</f>
        <v>0</v>
      </c>
    </row>
    <row r="2026" spans="2:15" x14ac:dyDescent="0.25">
      <c r="B2026" s="101">
        <f>Samples!C2004</f>
        <v>0</v>
      </c>
    </row>
    <row r="2027" spans="2:15" x14ac:dyDescent="0.25">
      <c r="B2027" s="101">
        <f>Samples!C2005</f>
        <v>0</v>
      </c>
    </row>
    <row r="2028" spans="2:15" x14ac:dyDescent="0.25">
      <c r="B2028" s="101">
        <f>Samples!C2006</f>
        <v>0</v>
      </c>
      <c r="O2028" t="str">
        <f t="shared" ref="O2028:O2076" si="53">IFERROR(BT2028/BV2028*100,"")</f>
        <v/>
      </c>
    </row>
    <row r="2029" spans="2:15" x14ac:dyDescent="0.25">
      <c r="B2029" s="101">
        <f>Samples!C2007</f>
        <v>0</v>
      </c>
      <c r="O2029" t="str">
        <f t="shared" si="53"/>
        <v/>
      </c>
    </row>
    <row r="2030" spans="2:15" x14ac:dyDescent="0.25">
      <c r="B2030" s="101">
        <f>Samples!C2008</f>
        <v>0</v>
      </c>
      <c r="O2030" t="str">
        <f t="shared" si="53"/>
        <v/>
      </c>
    </row>
    <row r="2031" spans="2:15" x14ac:dyDescent="0.25">
      <c r="B2031" s="101">
        <f>Samples!C2009</f>
        <v>0</v>
      </c>
      <c r="O2031" t="str">
        <f t="shared" si="53"/>
        <v/>
      </c>
    </row>
    <row r="2032" spans="2:15" x14ac:dyDescent="0.25">
      <c r="B2032" s="101">
        <f>Samples!C2010</f>
        <v>0</v>
      </c>
      <c r="O2032" t="str">
        <f t="shared" si="53"/>
        <v/>
      </c>
    </row>
    <row r="2033" spans="2:15" x14ac:dyDescent="0.25">
      <c r="B2033" s="101">
        <f>Samples!C2011</f>
        <v>0</v>
      </c>
      <c r="O2033" t="str">
        <f t="shared" si="53"/>
        <v/>
      </c>
    </row>
    <row r="2034" spans="2:15" x14ac:dyDescent="0.25">
      <c r="B2034" s="101">
        <f>Samples!C2012</f>
        <v>0</v>
      </c>
      <c r="O2034" t="str">
        <f t="shared" si="53"/>
        <v/>
      </c>
    </row>
    <row r="2035" spans="2:15" x14ac:dyDescent="0.25">
      <c r="B2035" s="101">
        <f>Samples!C2013</f>
        <v>0</v>
      </c>
      <c r="O2035" t="str">
        <f t="shared" si="53"/>
        <v/>
      </c>
    </row>
    <row r="2036" spans="2:15" x14ac:dyDescent="0.25">
      <c r="B2036" s="101">
        <f>Samples!C2014</f>
        <v>0</v>
      </c>
      <c r="O2036" t="str">
        <f t="shared" si="53"/>
        <v/>
      </c>
    </row>
    <row r="2037" spans="2:15" x14ac:dyDescent="0.25">
      <c r="B2037" s="101">
        <f>Samples!C2015</f>
        <v>0</v>
      </c>
      <c r="O2037" t="str">
        <f t="shared" si="53"/>
        <v/>
      </c>
    </row>
    <row r="2038" spans="2:15" x14ac:dyDescent="0.25">
      <c r="B2038" s="101">
        <f>Samples!C2016</f>
        <v>0</v>
      </c>
      <c r="O2038" t="str">
        <f t="shared" si="53"/>
        <v/>
      </c>
    </row>
    <row r="2039" spans="2:15" x14ac:dyDescent="0.25">
      <c r="B2039" s="101">
        <f>Samples!C2017</f>
        <v>0</v>
      </c>
      <c r="O2039" t="str">
        <f t="shared" si="53"/>
        <v/>
      </c>
    </row>
    <row r="2040" spans="2:15" x14ac:dyDescent="0.25">
      <c r="B2040" s="101">
        <f>Samples!C2018</f>
        <v>0</v>
      </c>
      <c r="O2040" t="str">
        <f t="shared" si="53"/>
        <v/>
      </c>
    </row>
    <row r="2041" spans="2:15" x14ac:dyDescent="0.25">
      <c r="B2041" s="101">
        <f>Samples!C2019</f>
        <v>0</v>
      </c>
      <c r="O2041" t="str">
        <f t="shared" si="53"/>
        <v/>
      </c>
    </row>
    <row r="2042" spans="2:15" x14ac:dyDescent="0.25">
      <c r="B2042" s="101">
        <f>Samples!C2020</f>
        <v>0</v>
      </c>
      <c r="O2042" t="str">
        <f t="shared" si="53"/>
        <v/>
      </c>
    </row>
    <row r="2043" spans="2:15" x14ac:dyDescent="0.25">
      <c r="B2043" s="101">
        <f>Samples!C2021</f>
        <v>0</v>
      </c>
      <c r="O2043" t="str">
        <f t="shared" si="53"/>
        <v/>
      </c>
    </row>
    <row r="2044" spans="2:15" x14ac:dyDescent="0.25">
      <c r="B2044" s="101">
        <f>Samples!C2022</f>
        <v>0</v>
      </c>
      <c r="O2044" t="str">
        <f t="shared" si="53"/>
        <v/>
      </c>
    </row>
    <row r="2045" spans="2:15" x14ac:dyDescent="0.25">
      <c r="B2045" s="101">
        <f>Samples!C2023</f>
        <v>0</v>
      </c>
      <c r="O2045" t="str">
        <f t="shared" si="53"/>
        <v/>
      </c>
    </row>
    <row r="2046" spans="2:15" x14ac:dyDescent="0.25">
      <c r="B2046" s="101">
        <f>Samples!C2024</f>
        <v>0</v>
      </c>
      <c r="O2046" t="str">
        <f t="shared" si="53"/>
        <v/>
      </c>
    </row>
    <row r="2047" spans="2:15" x14ac:dyDescent="0.25">
      <c r="B2047" s="101">
        <f>Samples!C2025</f>
        <v>0</v>
      </c>
      <c r="O2047" t="str">
        <f t="shared" si="53"/>
        <v/>
      </c>
    </row>
    <row r="2048" spans="2:15" x14ac:dyDescent="0.25">
      <c r="B2048" s="101">
        <f>Samples!C2026</f>
        <v>0</v>
      </c>
      <c r="O2048" t="str">
        <f t="shared" si="53"/>
        <v/>
      </c>
    </row>
    <row r="2049" spans="2:15" x14ac:dyDescent="0.25">
      <c r="B2049" s="101">
        <f>Samples!C2027</f>
        <v>0</v>
      </c>
      <c r="O2049" t="str">
        <f t="shared" si="53"/>
        <v/>
      </c>
    </row>
    <row r="2050" spans="2:15" x14ac:dyDescent="0.25">
      <c r="B2050" s="101">
        <f>Samples!C2028</f>
        <v>0</v>
      </c>
      <c r="O2050" t="str">
        <f t="shared" si="53"/>
        <v/>
      </c>
    </row>
    <row r="2051" spans="2:15" x14ac:dyDescent="0.25">
      <c r="B2051" s="101">
        <f>Samples!C2029</f>
        <v>0</v>
      </c>
      <c r="O2051" t="str">
        <f t="shared" si="53"/>
        <v/>
      </c>
    </row>
    <row r="2052" spans="2:15" x14ac:dyDescent="0.25">
      <c r="B2052" s="101">
        <f>Samples!C2030</f>
        <v>0</v>
      </c>
      <c r="O2052" t="str">
        <f t="shared" si="53"/>
        <v/>
      </c>
    </row>
    <row r="2053" spans="2:15" x14ac:dyDescent="0.25">
      <c r="B2053" s="101">
        <f>Samples!C2031</f>
        <v>0</v>
      </c>
      <c r="O2053" t="str">
        <f t="shared" si="53"/>
        <v/>
      </c>
    </row>
    <row r="2054" spans="2:15" x14ac:dyDescent="0.25">
      <c r="B2054" s="101">
        <f>Samples!C2032</f>
        <v>0</v>
      </c>
      <c r="O2054" t="str">
        <f t="shared" si="53"/>
        <v/>
      </c>
    </row>
    <row r="2055" spans="2:15" x14ac:dyDescent="0.25">
      <c r="B2055" s="101">
        <f>Samples!C2033</f>
        <v>0</v>
      </c>
      <c r="O2055" t="str">
        <f t="shared" si="53"/>
        <v/>
      </c>
    </row>
    <row r="2056" spans="2:15" x14ac:dyDescent="0.25">
      <c r="B2056" s="101">
        <f>Samples!C2034</f>
        <v>0</v>
      </c>
      <c r="O2056" t="str">
        <f t="shared" si="53"/>
        <v/>
      </c>
    </row>
    <row r="2057" spans="2:15" x14ac:dyDescent="0.25">
      <c r="B2057" s="101">
        <f>Samples!C2035</f>
        <v>0</v>
      </c>
      <c r="O2057" t="str">
        <f t="shared" si="53"/>
        <v/>
      </c>
    </row>
    <row r="2058" spans="2:15" x14ac:dyDescent="0.25">
      <c r="B2058" s="101">
        <f>Samples!C2036</f>
        <v>0</v>
      </c>
      <c r="O2058" t="str">
        <f t="shared" si="53"/>
        <v/>
      </c>
    </row>
    <row r="2059" spans="2:15" x14ac:dyDescent="0.25">
      <c r="B2059" s="101">
        <f>Samples!C2037</f>
        <v>0</v>
      </c>
      <c r="O2059" t="str">
        <f t="shared" si="53"/>
        <v/>
      </c>
    </row>
    <row r="2060" spans="2:15" x14ac:dyDescent="0.25">
      <c r="B2060" s="101">
        <f>Samples!C2038</f>
        <v>0</v>
      </c>
      <c r="O2060" t="str">
        <f t="shared" si="53"/>
        <v/>
      </c>
    </row>
    <row r="2061" spans="2:15" x14ac:dyDescent="0.25">
      <c r="B2061" s="101">
        <f>Samples!C2039</f>
        <v>0</v>
      </c>
      <c r="O2061" t="str">
        <f t="shared" si="53"/>
        <v/>
      </c>
    </row>
    <row r="2062" spans="2:15" x14ac:dyDescent="0.25">
      <c r="B2062" s="101">
        <f>Samples!C2040</f>
        <v>0</v>
      </c>
      <c r="O2062" t="str">
        <f t="shared" si="53"/>
        <v/>
      </c>
    </row>
    <row r="2063" spans="2:15" x14ac:dyDescent="0.25">
      <c r="B2063" s="101">
        <f>Samples!C2041</f>
        <v>0</v>
      </c>
      <c r="O2063" t="str">
        <f t="shared" si="53"/>
        <v/>
      </c>
    </row>
    <row r="2064" spans="2:15" x14ac:dyDescent="0.25">
      <c r="B2064" s="101">
        <f>Samples!C2042</f>
        <v>0</v>
      </c>
      <c r="O2064" t="str">
        <f t="shared" si="53"/>
        <v/>
      </c>
    </row>
    <row r="2065" spans="2:15" x14ac:dyDescent="0.25">
      <c r="B2065" s="101">
        <f>Samples!C2043</f>
        <v>0</v>
      </c>
      <c r="O2065" t="str">
        <f t="shared" si="53"/>
        <v/>
      </c>
    </row>
    <row r="2066" spans="2:15" x14ac:dyDescent="0.25">
      <c r="B2066" s="101">
        <f>Samples!C2044</f>
        <v>0</v>
      </c>
      <c r="O2066" t="str">
        <f t="shared" si="53"/>
        <v/>
      </c>
    </row>
    <row r="2067" spans="2:15" x14ac:dyDescent="0.25">
      <c r="B2067" s="101">
        <f>Samples!C2045</f>
        <v>0</v>
      </c>
      <c r="O2067" t="str">
        <f t="shared" si="53"/>
        <v/>
      </c>
    </row>
    <row r="2068" spans="2:15" x14ac:dyDescent="0.25">
      <c r="B2068" s="101">
        <f>Samples!C2046</f>
        <v>0</v>
      </c>
      <c r="O2068" t="str">
        <f t="shared" si="53"/>
        <v/>
      </c>
    </row>
    <row r="2069" spans="2:15" x14ac:dyDescent="0.25">
      <c r="B2069" s="101">
        <f>Samples!C2047</f>
        <v>0</v>
      </c>
      <c r="O2069" t="str">
        <f t="shared" si="53"/>
        <v/>
      </c>
    </row>
    <row r="2070" spans="2:15" x14ac:dyDescent="0.25">
      <c r="B2070" s="101">
        <f>Samples!C2048</f>
        <v>0</v>
      </c>
      <c r="O2070" t="str">
        <f t="shared" si="53"/>
        <v/>
      </c>
    </row>
    <row r="2071" spans="2:15" x14ac:dyDescent="0.25">
      <c r="B2071" s="101">
        <f>Samples!C2049</f>
        <v>0</v>
      </c>
      <c r="O2071" t="str">
        <f t="shared" si="53"/>
        <v/>
      </c>
    </row>
    <row r="2072" spans="2:15" x14ac:dyDescent="0.25">
      <c r="B2072" s="101">
        <f>Samples!C2050</f>
        <v>0</v>
      </c>
      <c r="O2072" t="str">
        <f t="shared" si="53"/>
        <v/>
      </c>
    </row>
    <row r="2073" spans="2:15" x14ac:dyDescent="0.25">
      <c r="B2073" s="101">
        <f>Samples!C2051</f>
        <v>0</v>
      </c>
      <c r="O2073" t="str">
        <f t="shared" si="53"/>
        <v/>
      </c>
    </row>
    <row r="2074" spans="2:15" x14ac:dyDescent="0.25">
      <c r="B2074" s="101">
        <f>Samples!C2052</f>
        <v>0</v>
      </c>
      <c r="O2074" t="str">
        <f t="shared" si="53"/>
        <v/>
      </c>
    </row>
    <row r="2075" spans="2:15" x14ac:dyDescent="0.25">
      <c r="B2075" s="101">
        <f>Samples!C2053</f>
        <v>0</v>
      </c>
      <c r="O2075" t="str">
        <f t="shared" si="53"/>
        <v/>
      </c>
    </row>
    <row r="2076" spans="2:15" x14ac:dyDescent="0.25">
      <c r="B2076" s="101">
        <f>Samples!C2054</f>
        <v>0</v>
      </c>
      <c r="O2076" t="str">
        <f t="shared" si="53"/>
        <v/>
      </c>
    </row>
    <row r="2077" spans="2:15" x14ac:dyDescent="0.25">
      <c r="B2077" s="101">
        <f>Samples!C2055</f>
        <v>0</v>
      </c>
      <c r="O2077" t="str">
        <f t="shared" ref="O2077:O2140" si="54">IFERROR(BT2077/BV2077*100,"")</f>
        <v/>
      </c>
    </row>
    <row r="2078" spans="2:15" x14ac:dyDescent="0.25">
      <c r="B2078" s="101">
        <f>Samples!C2056</f>
        <v>0</v>
      </c>
      <c r="O2078" t="str">
        <f t="shared" si="54"/>
        <v/>
      </c>
    </row>
    <row r="2079" spans="2:15" x14ac:dyDescent="0.25">
      <c r="B2079" s="101">
        <f>Samples!C2057</f>
        <v>0</v>
      </c>
      <c r="O2079" t="str">
        <f t="shared" si="54"/>
        <v/>
      </c>
    </row>
    <row r="2080" spans="2:15" x14ac:dyDescent="0.25">
      <c r="B2080" s="101">
        <f>Samples!C2058</f>
        <v>0</v>
      </c>
      <c r="O2080" t="str">
        <f t="shared" si="54"/>
        <v/>
      </c>
    </row>
    <row r="2081" spans="2:15" x14ac:dyDescent="0.25">
      <c r="B2081" s="101">
        <f>Samples!C2059</f>
        <v>0</v>
      </c>
      <c r="O2081" t="str">
        <f t="shared" si="54"/>
        <v/>
      </c>
    </row>
    <row r="2082" spans="2:15" x14ac:dyDescent="0.25">
      <c r="B2082" s="101">
        <f>Samples!C2060</f>
        <v>0</v>
      </c>
      <c r="O2082" t="str">
        <f t="shared" si="54"/>
        <v/>
      </c>
    </row>
    <row r="2083" spans="2:15" x14ac:dyDescent="0.25">
      <c r="B2083" s="101">
        <f>Samples!C2061</f>
        <v>0</v>
      </c>
      <c r="O2083" t="str">
        <f t="shared" si="54"/>
        <v/>
      </c>
    </row>
    <row r="2084" spans="2:15" x14ac:dyDescent="0.25">
      <c r="B2084" s="101">
        <f>Samples!C2062</f>
        <v>0</v>
      </c>
      <c r="O2084" t="str">
        <f t="shared" si="54"/>
        <v/>
      </c>
    </row>
    <row r="2085" spans="2:15" x14ac:dyDescent="0.25">
      <c r="B2085" s="101">
        <f>Samples!C2063</f>
        <v>0</v>
      </c>
      <c r="O2085" t="str">
        <f t="shared" si="54"/>
        <v/>
      </c>
    </row>
    <row r="2086" spans="2:15" x14ac:dyDescent="0.25">
      <c r="B2086" s="101">
        <f>Samples!C2064</f>
        <v>0</v>
      </c>
      <c r="O2086" t="str">
        <f t="shared" si="54"/>
        <v/>
      </c>
    </row>
    <row r="2087" spans="2:15" x14ac:dyDescent="0.25">
      <c r="B2087" s="101">
        <f>Samples!C2065</f>
        <v>0</v>
      </c>
      <c r="O2087" t="str">
        <f t="shared" si="54"/>
        <v/>
      </c>
    </row>
    <row r="2088" spans="2:15" x14ac:dyDescent="0.25">
      <c r="B2088" s="101">
        <f>Samples!C2066</f>
        <v>0</v>
      </c>
      <c r="O2088" t="str">
        <f t="shared" si="54"/>
        <v/>
      </c>
    </row>
    <row r="2089" spans="2:15" x14ac:dyDescent="0.25">
      <c r="B2089" s="101">
        <f>Samples!C2067</f>
        <v>0</v>
      </c>
      <c r="O2089" t="str">
        <f t="shared" si="54"/>
        <v/>
      </c>
    </row>
    <row r="2090" spans="2:15" x14ac:dyDescent="0.25">
      <c r="B2090" s="101">
        <f>Samples!C2068</f>
        <v>0</v>
      </c>
      <c r="O2090" t="str">
        <f t="shared" si="54"/>
        <v/>
      </c>
    </row>
    <row r="2091" spans="2:15" x14ac:dyDescent="0.25">
      <c r="B2091" s="101">
        <f>Samples!C2069</f>
        <v>0</v>
      </c>
      <c r="O2091" t="str">
        <f t="shared" si="54"/>
        <v/>
      </c>
    </row>
    <row r="2092" spans="2:15" x14ac:dyDescent="0.25">
      <c r="B2092" s="101">
        <f>Samples!C2070</f>
        <v>0</v>
      </c>
      <c r="O2092" t="str">
        <f t="shared" si="54"/>
        <v/>
      </c>
    </row>
    <row r="2093" spans="2:15" x14ac:dyDescent="0.25">
      <c r="B2093" s="101">
        <f>Samples!C2071</f>
        <v>0</v>
      </c>
      <c r="O2093" t="str">
        <f t="shared" si="54"/>
        <v/>
      </c>
    </row>
    <row r="2094" spans="2:15" x14ac:dyDescent="0.25">
      <c r="B2094" s="101">
        <f>Samples!C2072</f>
        <v>0</v>
      </c>
      <c r="O2094" t="str">
        <f t="shared" si="54"/>
        <v/>
      </c>
    </row>
    <row r="2095" spans="2:15" x14ac:dyDescent="0.25">
      <c r="B2095" s="101">
        <f>Samples!C2073</f>
        <v>0</v>
      </c>
      <c r="O2095" t="str">
        <f t="shared" si="54"/>
        <v/>
      </c>
    </row>
    <row r="2096" spans="2:15" x14ac:dyDescent="0.25">
      <c r="B2096" s="101">
        <f>Samples!C2074</f>
        <v>0</v>
      </c>
      <c r="O2096" t="str">
        <f t="shared" si="54"/>
        <v/>
      </c>
    </row>
    <row r="2097" spans="2:15" x14ac:dyDescent="0.25">
      <c r="B2097" s="101">
        <f>Samples!C2075</f>
        <v>0</v>
      </c>
      <c r="O2097" t="str">
        <f t="shared" si="54"/>
        <v/>
      </c>
    </row>
    <row r="2098" spans="2:15" x14ac:dyDescent="0.25">
      <c r="B2098" s="101">
        <f>Samples!C2076</f>
        <v>0</v>
      </c>
      <c r="O2098" t="str">
        <f t="shared" si="54"/>
        <v/>
      </c>
    </row>
    <row r="2099" spans="2:15" x14ac:dyDescent="0.25">
      <c r="B2099" s="101">
        <f>Samples!C2077</f>
        <v>0</v>
      </c>
      <c r="O2099" t="str">
        <f t="shared" si="54"/>
        <v/>
      </c>
    </row>
    <row r="2100" spans="2:15" x14ac:dyDescent="0.25">
      <c r="B2100" s="101">
        <f>Samples!C2078</f>
        <v>0</v>
      </c>
      <c r="O2100" t="str">
        <f t="shared" si="54"/>
        <v/>
      </c>
    </row>
    <row r="2101" spans="2:15" x14ac:dyDescent="0.25">
      <c r="B2101" s="101">
        <f>Samples!C2079</f>
        <v>0</v>
      </c>
      <c r="O2101" t="str">
        <f t="shared" si="54"/>
        <v/>
      </c>
    </row>
    <row r="2102" spans="2:15" x14ac:dyDescent="0.25">
      <c r="B2102" s="101">
        <f>Samples!C2080</f>
        <v>0</v>
      </c>
      <c r="O2102" t="str">
        <f t="shared" si="54"/>
        <v/>
      </c>
    </row>
    <row r="2103" spans="2:15" x14ac:dyDescent="0.25">
      <c r="B2103" s="101">
        <f>Samples!C2081</f>
        <v>0</v>
      </c>
      <c r="O2103" t="str">
        <f t="shared" si="54"/>
        <v/>
      </c>
    </row>
    <row r="2104" spans="2:15" x14ac:dyDescent="0.25">
      <c r="B2104" s="101">
        <f>Samples!C2082</f>
        <v>0</v>
      </c>
      <c r="O2104" t="str">
        <f t="shared" si="54"/>
        <v/>
      </c>
    </row>
    <row r="2105" spans="2:15" x14ac:dyDescent="0.25">
      <c r="B2105" s="101">
        <f>Samples!C2083</f>
        <v>0</v>
      </c>
      <c r="O2105" t="str">
        <f t="shared" si="54"/>
        <v/>
      </c>
    </row>
    <row r="2106" spans="2:15" x14ac:dyDescent="0.25">
      <c r="B2106" s="101">
        <f>Samples!C2084</f>
        <v>0</v>
      </c>
      <c r="O2106" t="str">
        <f t="shared" si="54"/>
        <v/>
      </c>
    </row>
    <row r="2107" spans="2:15" x14ac:dyDescent="0.25">
      <c r="B2107" s="101">
        <f>Samples!C2085</f>
        <v>0</v>
      </c>
      <c r="O2107" t="str">
        <f t="shared" si="54"/>
        <v/>
      </c>
    </row>
    <row r="2108" spans="2:15" x14ac:dyDescent="0.25">
      <c r="B2108" s="101">
        <f>Samples!C2086</f>
        <v>0</v>
      </c>
      <c r="O2108" t="str">
        <f t="shared" si="54"/>
        <v/>
      </c>
    </row>
    <row r="2109" spans="2:15" x14ac:dyDescent="0.25">
      <c r="B2109" s="101">
        <f>Samples!C2087</f>
        <v>0</v>
      </c>
      <c r="O2109" t="str">
        <f t="shared" si="54"/>
        <v/>
      </c>
    </row>
    <row r="2110" spans="2:15" x14ac:dyDescent="0.25">
      <c r="B2110" s="101">
        <f>Samples!C2088</f>
        <v>0</v>
      </c>
      <c r="O2110" t="str">
        <f t="shared" si="54"/>
        <v/>
      </c>
    </row>
    <row r="2111" spans="2:15" x14ac:dyDescent="0.25">
      <c r="B2111" s="101">
        <f>Samples!C2089</f>
        <v>0</v>
      </c>
      <c r="O2111" t="str">
        <f t="shared" si="54"/>
        <v/>
      </c>
    </row>
    <row r="2112" spans="2:15" x14ac:dyDescent="0.25">
      <c r="B2112" s="101">
        <f>Samples!C2090</f>
        <v>0</v>
      </c>
      <c r="O2112" t="str">
        <f t="shared" si="54"/>
        <v/>
      </c>
    </row>
    <row r="2113" spans="2:15" x14ac:dyDescent="0.25">
      <c r="B2113" s="101">
        <f>Samples!C2091</f>
        <v>0</v>
      </c>
      <c r="O2113" t="str">
        <f t="shared" si="54"/>
        <v/>
      </c>
    </row>
    <row r="2114" spans="2:15" x14ac:dyDescent="0.25">
      <c r="B2114" s="101">
        <f>Samples!C2092</f>
        <v>0</v>
      </c>
      <c r="O2114" t="str">
        <f t="shared" si="54"/>
        <v/>
      </c>
    </row>
    <row r="2115" spans="2:15" x14ac:dyDescent="0.25">
      <c r="B2115" s="101">
        <f>Samples!C2093</f>
        <v>0</v>
      </c>
      <c r="O2115" t="str">
        <f t="shared" si="54"/>
        <v/>
      </c>
    </row>
    <row r="2116" spans="2:15" x14ac:dyDescent="0.25">
      <c r="B2116" s="101">
        <f>Samples!C2094</f>
        <v>0</v>
      </c>
      <c r="O2116" t="str">
        <f t="shared" si="54"/>
        <v/>
      </c>
    </row>
    <row r="2117" spans="2:15" x14ac:dyDescent="0.25">
      <c r="B2117" s="101">
        <f>Samples!C2095</f>
        <v>0</v>
      </c>
      <c r="O2117" t="str">
        <f t="shared" si="54"/>
        <v/>
      </c>
    </row>
    <row r="2118" spans="2:15" x14ac:dyDescent="0.25">
      <c r="B2118" s="101">
        <f>Samples!C2096</f>
        <v>0</v>
      </c>
      <c r="O2118" t="str">
        <f t="shared" si="54"/>
        <v/>
      </c>
    </row>
    <row r="2119" spans="2:15" x14ac:dyDescent="0.25">
      <c r="B2119" s="101">
        <f>Samples!C2097</f>
        <v>0</v>
      </c>
      <c r="O2119" t="str">
        <f t="shared" si="54"/>
        <v/>
      </c>
    </row>
    <row r="2120" spans="2:15" x14ac:dyDescent="0.25">
      <c r="B2120" s="101">
        <f>Samples!C2098</f>
        <v>0</v>
      </c>
      <c r="O2120" t="str">
        <f t="shared" si="54"/>
        <v/>
      </c>
    </row>
    <row r="2121" spans="2:15" x14ac:dyDescent="0.25">
      <c r="B2121" s="101">
        <f>Samples!C2099</f>
        <v>0</v>
      </c>
      <c r="O2121" t="str">
        <f t="shared" si="54"/>
        <v/>
      </c>
    </row>
    <row r="2122" spans="2:15" x14ac:dyDescent="0.25">
      <c r="B2122" s="101">
        <f>Samples!C2100</f>
        <v>0</v>
      </c>
      <c r="O2122" t="str">
        <f t="shared" si="54"/>
        <v/>
      </c>
    </row>
    <row r="2123" spans="2:15" x14ac:dyDescent="0.25">
      <c r="B2123" s="101">
        <f>Samples!C2101</f>
        <v>0</v>
      </c>
      <c r="O2123" t="str">
        <f t="shared" si="54"/>
        <v/>
      </c>
    </row>
    <row r="2124" spans="2:15" x14ac:dyDescent="0.25">
      <c r="B2124" s="101">
        <f>Samples!C2102</f>
        <v>0</v>
      </c>
      <c r="O2124" t="str">
        <f t="shared" si="54"/>
        <v/>
      </c>
    </row>
    <row r="2125" spans="2:15" x14ac:dyDescent="0.25">
      <c r="B2125" s="101">
        <f>Samples!C2103</f>
        <v>0</v>
      </c>
      <c r="O2125" t="str">
        <f t="shared" si="54"/>
        <v/>
      </c>
    </row>
    <row r="2126" spans="2:15" x14ac:dyDescent="0.25">
      <c r="B2126" s="101">
        <f>Samples!C2104</f>
        <v>0</v>
      </c>
      <c r="O2126" t="str">
        <f t="shared" si="54"/>
        <v/>
      </c>
    </row>
    <row r="2127" spans="2:15" x14ac:dyDescent="0.25">
      <c r="B2127" s="101">
        <f>Samples!C2105</f>
        <v>0</v>
      </c>
      <c r="O2127" t="str">
        <f t="shared" si="54"/>
        <v/>
      </c>
    </row>
    <row r="2128" spans="2:15" x14ac:dyDescent="0.25">
      <c r="B2128" s="101">
        <f>Samples!C2106</f>
        <v>0</v>
      </c>
      <c r="O2128" t="str">
        <f t="shared" si="54"/>
        <v/>
      </c>
    </row>
    <row r="2129" spans="2:15" x14ac:dyDescent="0.25">
      <c r="B2129" s="101">
        <f>Samples!C2107</f>
        <v>0</v>
      </c>
      <c r="O2129" t="str">
        <f t="shared" si="54"/>
        <v/>
      </c>
    </row>
    <row r="2130" spans="2:15" x14ac:dyDescent="0.25">
      <c r="B2130" s="101">
        <f>Samples!C2108</f>
        <v>0</v>
      </c>
      <c r="O2130" t="str">
        <f t="shared" si="54"/>
        <v/>
      </c>
    </row>
    <row r="2131" spans="2:15" x14ac:dyDescent="0.25">
      <c r="B2131" s="101">
        <f>Samples!C2109</f>
        <v>0</v>
      </c>
      <c r="O2131" t="str">
        <f t="shared" si="54"/>
        <v/>
      </c>
    </row>
    <row r="2132" spans="2:15" x14ac:dyDescent="0.25">
      <c r="B2132" s="101">
        <f>Samples!C2110</f>
        <v>0</v>
      </c>
      <c r="O2132" t="str">
        <f t="shared" si="54"/>
        <v/>
      </c>
    </row>
    <row r="2133" spans="2:15" x14ac:dyDescent="0.25">
      <c r="B2133" s="101">
        <f>Samples!C2111</f>
        <v>0</v>
      </c>
      <c r="O2133" t="str">
        <f t="shared" si="54"/>
        <v/>
      </c>
    </row>
    <row r="2134" spans="2:15" x14ac:dyDescent="0.25">
      <c r="B2134" s="101">
        <f>Samples!C2112</f>
        <v>0</v>
      </c>
      <c r="O2134" t="str">
        <f t="shared" si="54"/>
        <v/>
      </c>
    </row>
    <row r="2135" spans="2:15" x14ac:dyDescent="0.25">
      <c r="B2135" s="101">
        <f>Samples!C2113</f>
        <v>0</v>
      </c>
      <c r="O2135" t="str">
        <f t="shared" si="54"/>
        <v/>
      </c>
    </row>
    <row r="2136" spans="2:15" x14ac:dyDescent="0.25">
      <c r="B2136" s="101">
        <f>Samples!C2114</f>
        <v>0</v>
      </c>
      <c r="O2136" t="str">
        <f t="shared" si="54"/>
        <v/>
      </c>
    </row>
    <row r="2137" spans="2:15" x14ac:dyDescent="0.25">
      <c r="B2137" s="101">
        <f>Samples!C2115</f>
        <v>0</v>
      </c>
      <c r="O2137" t="str">
        <f t="shared" si="54"/>
        <v/>
      </c>
    </row>
    <row r="2138" spans="2:15" x14ac:dyDescent="0.25">
      <c r="B2138" s="101">
        <f>Samples!C2116</f>
        <v>0</v>
      </c>
      <c r="O2138" t="str">
        <f t="shared" si="54"/>
        <v/>
      </c>
    </row>
    <row r="2139" spans="2:15" x14ac:dyDescent="0.25">
      <c r="B2139" s="101">
        <f>Samples!C2117</f>
        <v>0</v>
      </c>
      <c r="O2139" t="str">
        <f t="shared" si="54"/>
        <v/>
      </c>
    </row>
    <row r="2140" spans="2:15" x14ac:dyDescent="0.25">
      <c r="B2140" s="101">
        <f>Samples!C2118</f>
        <v>0</v>
      </c>
      <c r="O2140" t="str">
        <f t="shared" si="54"/>
        <v/>
      </c>
    </row>
    <row r="2141" spans="2:15" x14ac:dyDescent="0.25">
      <c r="B2141" s="101">
        <f>Samples!C2119</f>
        <v>0</v>
      </c>
      <c r="O2141" t="str">
        <f t="shared" ref="O2141:O2204" si="55">IFERROR(BT2141/BV2141*100,"")</f>
        <v/>
      </c>
    </row>
    <row r="2142" spans="2:15" x14ac:dyDescent="0.25">
      <c r="B2142" s="101">
        <f>Samples!C2120</f>
        <v>0</v>
      </c>
      <c r="O2142" t="str">
        <f t="shared" si="55"/>
        <v/>
      </c>
    </row>
    <row r="2143" spans="2:15" x14ac:dyDescent="0.25">
      <c r="B2143" s="101">
        <f>Samples!C2121</f>
        <v>0</v>
      </c>
      <c r="O2143" t="str">
        <f t="shared" si="55"/>
        <v/>
      </c>
    </row>
    <row r="2144" spans="2:15" x14ac:dyDescent="0.25">
      <c r="B2144" s="101">
        <f>Samples!C2122</f>
        <v>0</v>
      </c>
      <c r="O2144" t="str">
        <f t="shared" si="55"/>
        <v/>
      </c>
    </row>
    <row r="2145" spans="2:15" x14ac:dyDescent="0.25">
      <c r="B2145" s="101">
        <f>Samples!C2123</f>
        <v>0</v>
      </c>
      <c r="O2145" t="str">
        <f t="shared" si="55"/>
        <v/>
      </c>
    </row>
    <row r="2146" spans="2:15" x14ac:dyDescent="0.25">
      <c r="B2146" s="101">
        <f>Samples!C2124</f>
        <v>0</v>
      </c>
      <c r="O2146" t="str">
        <f t="shared" si="55"/>
        <v/>
      </c>
    </row>
    <row r="2147" spans="2:15" x14ac:dyDescent="0.25">
      <c r="B2147" s="101">
        <f>Samples!C2125</f>
        <v>0</v>
      </c>
      <c r="O2147" t="str">
        <f t="shared" si="55"/>
        <v/>
      </c>
    </row>
    <row r="2148" spans="2:15" x14ac:dyDescent="0.25">
      <c r="B2148" s="101">
        <f>Samples!C2126</f>
        <v>0</v>
      </c>
      <c r="O2148" t="str">
        <f t="shared" si="55"/>
        <v/>
      </c>
    </row>
    <row r="2149" spans="2:15" x14ac:dyDescent="0.25">
      <c r="B2149" s="101">
        <f>Samples!C2127</f>
        <v>0</v>
      </c>
      <c r="O2149" t="str">
        <f t="shared" si="55"/>
        <v/>
      </c>
    </row>
    <row r="2150" spans="2:15" x14ac:dyDescent="0.25">
      <c r="B2150" s="101">
        <f>Samples!C2128</f>
        <v>0</v>
      </c>
      <c r="O2150" t="str">
        <f t="shared" si="55"/>
        <v/>
      </c>
    </row>
    <row r="2151" spans="2:15" x14ac:dyDescent="0.25">
      <c r="B2151" s="101">
        <f>Samples!C2129</f>
        <v>0</v>
      </c>
      <c r="O2151" t="str">
        <f t="shared" si="55"/>
        <v/>
      </c>
    </row>
    <row r="2152" spans="2:15" x14ac:dyDescent="0.25">
      <c r="B2152" s="101">
        <f>Samples!C2130</f>
        <v>0</v>
      </c>
      <c r="O2152" t="str">
        <f t="shared" si="55"/>
        <v/>
      </c>
    </row>
    <row r="2153" spans="2:15" x14ac:dyDescent="0.25">
      <c r="B2153" s="101">
        <f>Samples!C2131</f>
        <v>0</v>
      </c>
      <c r="O2153" t="str">
        <f t="shared" si="55"/>
        <v/>
      </c>
    </row>
    <row r="2154" spans="2:15" x14ac:dyDescent="0.25">
      <c r="B2154" s="101">
        <f>Samples!C2132</f>
        <v>0</v>
      </c>
      <c r="O2154" t="str">
        <f t="shared" si="55"/>
        <v/>
      </c>
    </row>
    <row r="2155" spans="2:15" x14ac:dyDescent="0.25">
      <c r="B2155" s="101">
        <f>Samples!C2133</f>
        <v>0</v>
      </c>
      <c r="O2155" t="str">
        <f t="shared" si="55"/>
        <v/>
      </c>
    </row>
    <row r="2156" spans="2:15" x14ac:dyDescent="0.25">
      <c r="B2156" s="101">
        <f>Samples!C2134</f>
        <v>0</v>
      </c>
      <c r="O2156" t="str">
        <f t="shared" si="55"/>
        <v/>
      </c>
    </row>
    <row r="2157" spans="2:15" x14ac:dyDescent="0.25">
      <c r="B2157" s="101">
        <f>Samples!C2135</f>
        <v>0</v>
      </c>
      <c r="O2157" t="str">
        <f t="shared" si="55"/>
        <v/>
      </c>
    </row>
    <row r="2158" spans="2:15" x14ac:dyDescent="0.25">
      <c r="B2158" s="101">
        <f>Samples!C2136</f>
        <v>0</v>
      </c>
      <c r="O2158" t="str">
        <f t="shared" si="55"/>
        <v/>
      </c>
    </row>
    <row r="2159" spans="2:15" x14ac:dyDescent="0.25">
      <c r="B2159" s="101">
        <f>Samples!C2137</f>
        <v>0</v>
      </c>
      <c r="O2159" t="str">
        <f t="shared" si="55"/>
        <v/>
      </c>
    </row>
    <row r="2160" spans="2:15" x14ac:dyDescent="0.25">
      <c r="B2160" s="101">
        <f>Samples!C2138</f>
        <v>0</v>
      </c>
      <c r="O2160" t="str">
        <f t="shared" si="55"/>
        <v/>
      </c>
    </row>
    <row r="2161" spans="2:15" x14ac:dyDescent="0.25">
      <c r="B2161" s="101">
        <f>Samples!C2139</f>
        <v>0</v>
      </c>
      <c r="O2161" t="str">
        <f t="shared" si="55"/>
        <v/>
      </c>
    </row>
    <row r="2162" spans="2:15" x14ac:dyDescent="0.25">
      <c r="B2162" s="101">
        <f>Samples!C2140</f>
        <v>0</v>
      </c>
      <c r="O2162" t="str">
        <f t="shared" si="55"/>
        <v/>
      </c>
    </row>
    <row r="2163" spans="2:15" x14ac:dyDescent="0.25">
      <c r="B2163" s="101">
        <f>Samples!C2141</f>
        <v>0</v>
      </c>
      <c r="O2163" t="str">
        <f t="shared" si="55"/>
        <v/>
      </c>
    </row>
    <row r="2164" spans="2:15" x14ac:dyDescent="0.25">
      <c r="B2164" s="101">
        <f>Samples!C2142</f>
        <v>0</v>
      </c>
      <c r="O2164" t="str">
        <f t="shared" si="55"/>
        <v/>
      </c>
    </row>
    <row r="2165" spans="2:15" x14ac:dyDescent="0.25">
      <c r="B2165" s="101">
        <f>Samples!C2143</f>
        <v>0</v>
      </c>
      <c r="O2165" t="str">
        <f t="shared" si="55"/>
        <v/>
      </c>
    </row>
    <row r="2166" spans="2:15" x14ac:dyDescent="0.25">
      <c r="B2166" s="101">
        <f>Samples!C2144</f>
        <v>0</v>
      </c>
      <c r="O2166" t="str">
        <f t="shared" si="55"/>
        <v/>
      </c>
    </row>
    <row r="2167" spans="2:15" x14ac:dyDescent="0.25">
      <c r="B2167" s="101">
        <f>Samples!C2145</f>
        <v>0</v>
      </c>
      <c r="O2167" t="str">
        <f t="shared" si="55"/>
        <v/>
      </c>
    </row>
    <row r="2168" spans="2:15" x14ac:dyDescent="0.25">
      <c r="B2168" s="101">
        <f>Samples!C2146</f>
        <v>0</v>
      </c>
      <c r="O2168" t="str">
        <f t="shared" si="55"/>
        <v/>
      </c>
    </row>
    <row r="2169" spans="2:15" x14ac:dyDescent="0.25">
      <c r="B2169" s="101">
        <f>Samples!C2147</f>
        <v>0</v>
      </c>
      <c r="O2169" t="str">
        <f t="shared" si="55"/>
        <v/>
      </c>
    </row>
    <row r="2170" spans="2:15" x14ac:dyDescent="0.25">
      <c r="B2170" s="101">
        <f>Samples!C2148</f>
        <v>0</v>
      </c>
      <c r="O2170" t="str">
        <f t="shared" si="55"/>
        <v/>
      </c>
    </row>
    <row r="2171" spans="2:15" x14ac:dyDescent="0.25">
      <c r="B2171" s="101">
        <f>Samples!C2149</f>
        <v>0</v>
      </c>
      <c r="O2171" t="str">
        <f t="shared" si="55"/>
        <v/>
      </c>
    </row>
    <row r="2172" spans="2:15" x14ac:dyDescent="0.25">
      <c r="B2172" s="101">
        <f>Samples!C2150</f>
        <v>0</v>
      </c>
      <c r="O2172" t="str">
        <f t="shared" si="55"/>
        <v/>
      </c>
    </row>
    <row r="2173" spans="2:15" x14ac:dyDescent="0.25">
      <c r="B2173" s="101">
        <f>Samples!C2151</f>
        <v>0</v>
      </c>
      <c r="O2173" t="str">
        <f t="shared" si="55"/>
        <v/>
      </c>
    </row>
    <row r="2174" spans="2:15" x14ac:dyDescent="0.25">
      <c r="B2174" s="101">
        <f>Samples!C2152</f>
        <v>0</v>
      </c>
      <c r="O2174" t="str">
        <f t="shared" si="55"/>
        <v/>
      </c>
    </row>
    <row r="2175" spans="2:15" x14ac:dyDescent="0.25">
      <c r="B2175" s="101">
        <f>Samples!C2153</f>
        <v>0</v>
      </c>
      <c r="O2175" t="str">
        <f t="shared" si="55"/>
        <v/>
      </c>
    </row>
    <row r="2176" spans="2:15" x14ac:dyDescent="0.25">
      <c r="B2176" s="101">
        <f>Samples!C2154</f>
        <v>0</v>
      </c>
      <c r="O2176" t="str">
        <f t="shared" si="55"/>
        <v/>
      </c>
    </row>
    <row r="2177" spans="2:15" x14ac:dyDescent="0.25">
      <c r="B2177" s="101">
        <f>Samples!C2155</f>
        <v>0</v>
      </c>
      <c r="O2177" t="str">
        <f t="shared" si="55"/>
        <v/>
      </c>
    </row>
    <row r="2178" spans="2:15" x14ac:dyDescent="0.25">
      <c r="B2178" s="101">
        <f>Samples!C2156</f>
        <v>0</v>
      </c>
      <c r="O2178" t="str">
        <f t="shared" si="55"/>
        <v/>
      </c>
    </row>
    <row r="2179" spans="2:15" x14ac:dyDescent="0.25">
      <c r="B2179" s="101">
        <f>Samples!C2157</f>
        <v>0</v>
      </c>
      <c r="O2179" t="str">
        <f t="shared" si="55"/>
        <v/>
      </c>
    </row>
    <row r="2180" spans="2:15" x14ac:dyDescent="0.25">
      <c r="B2180" s="101">
        <f>Samples!C2158</f>
        <v>0</v>
      </c>
      <c r="O2180" t="str">
        <f t="shared" si="55"/>
        <v/>
      </c>
    </row>
    <row r="2181" spans="2:15" x14ac:dyDescent="0.25">
      <c r="B2181" s="101">
        <f>Samples!C2159</f>
        <v>0</v>
      </c>
      <c r="O2181" t="str">
        <f t="shared" si="55"/>
        <v/>
      </c>
    </row>
    <row r="2182" spans="2:15" x14ac:dyDescent="0.25">
      <c r="B2182" s="101">
        <f>Samples!C2160</f>
        <v>0</v>
      </c>
      <c r="O2182" t="str">
        <f t="shared" si="55"/>
        <v/>
      </c>
    </row>
    <row r="2183" spans="2:15" x14ac:dyDescent="0.25">
      <c r="B2183" s="101">
        <f>Samples!C2161</f>
        <v>0</v>
      </c>
      <c r="O2183" t="str">
        <f t="shared" si="55"/>
        <v/>
      </c>
    </row>
    <row r="2184" spans="2:15" x14ac:dyDescent="0.25">
      <c r="B2184" s="101">
        <f>Samples!C2162</f>
        <v>0</v>
      </c>
      <c r="O2184" t="str">
        <f t="shared" si="55"/>
        <v/>
      </c>
    </row>
    <row r="2185" spans="2:15" x14ac:dyDescent="0.25">
      <c r="B2185" s="101">
        <f>Samples!C2163</f>
        <v>0</v>
      </c>
      <c r="O2185" t="str">
        <f t="shared" si="55"/>
        <v/>
      </c>
    </row>
    <row r="2186" spans="2:15" x14ac:dyDescent="0.25">
      <c r="B2186" s="101">
        <f>Samples!C2164</f>
        <v>0</v>
      </c>
      <c r="O2186" t="str">
        <f t="shared" si="55"/>
        <v/>
      </c>
    </row>
    <row r="2187" spans="2:15" x14ac:dyDescent="0.25">
      <c r="B2187" s="101">
        <f>Samples!C2165</f>
        <v>0</v>
      </c>
      <c r="O2187" t="str">
        <f t="shared" si="55"/>
        <v/>
      </c>
    </row>
    <row r="2188" spans="2:15" x14ac:dyDescent="0.25">
      <c r="B2188" s="101">
        <f>Samples!C2166</f>
        <v>0</v>
      </c>
      <c r="O2188" t="str">
        <f t="shared" si="55"/>
        <v/>
      </c>
    </row>
    <row r="2189" spans="2:15" x14ac:dyDescent="0.25">
      <c r="B2189" s="101">
        <f>Samples!C2167</f>
        <v>0</v>
      </c>
      <c r="O2189" t="str">
        <f t="shared" si="55"/>
        <v/>
      </c>
    </row>
    <row r="2190" spans="2:15" x14ac:dyDescent="0.25">
      <c r="B2190" s="101">
        <f>Samples!C2168</f>
        <v>0</v>
      </c>
      <c r="O2190" t="str">
        <f t="shared" si="55"/>
        <v/>
      </c>
    </row>
    <row r="2191" spans="2:15" x14ac:dyDescent="0.25">
      <c r="B2191" s="101">
        <f>Samples!C2169</f>
        <v>0</v>
      </c>
      <c r="O2191" t="str">
        <f t="shared" si="55"/>
        <v/>
      </c>
    </row>
    <row r="2192" spans="2:15" x14ac:dyDescent="0.25">
      <c r="B2192" s="101">
        <f>Samples!C2170</f>
        <v>0</v>
      </c>
      <c r="O2192" t="str">
        <f t="shared" si="55"/>
        <v/>
      </c>
    </row>
    <row r="2193" spans="2:15" x14ac:dyDescent="0.25">
      <c r="B2193" s="101">
        <f>Samples!C2171</f>
        <v>0</v>
      </c>
      <c r="O2193" t="str">
        <f t="shared" si="55"/>
        <v/>
      </c>
    </row>
    <row r="2194" spans="2:15" x14ac:dyDescent="0.25">
      <c r="B2194" s="101">
        <f>Samples!C2172</f>
        <v>0</v>
      </c>
      <c r="O2194" t="str">
        <f t="shared" si="55"/>
        <v/>
      </c>
    </row>
    <row r="2195" spans="2:15" x14ac:dyDescent="0.25">
      <c r="B2195" s="101">
        <f>Samples!C2173</f>
        <v>0</v>
      </c>
      <c r="O2195" t="str">
        <f t="shared" si="55"/>
        <v/>
      </c>
    </row>
    <row r="2196" spans="2:15" x14ac:dyDescent="0.25">
      <c r="B2196" s="101">
        <f>Samples!C2174</f>
        <v>0</v>
      </c>
      <c r="O2196" t="str">
        <f t="shared" si="55"/>
        <v/>
      </c>
    </row>
    <row r="2197" spans="2:15" x14ac:dyDescent="0.25">
      <c r="B2197" s="101">
        <f>Samples!C2175</f>
        <v>0</v>
      </c>
      <c r="O2197" t="str">
        <f t="shared" si="55"/>
        <v/>
      </c>
    </row>
    <row r="2198" spans="2:15" x14ac:dyDescent="0.25">
      <c r="B2198" s="101">
        <f>Samples!C2176</f>
        <v>0</v>
      </c>
      <c r="O2198" t="str">
        <f t="shared" si="55"/>
        <v/>
      </c>
    </row>
    <row r="2199" spans="2:15" x14ac:dyDescent="0.25">
      <c r="B2199" s="101">
        <f>Samples!C2177</f>
        <v>0</v>
      </c>
      <c r="O2199" t="str">
        <f t="shared" si="55"/>
        <v/>
      </c>
    </row>
    <row r="2200" spans="2:15" x14ac:dyDescent="0.25">
      <c r="B2200" s="101">
        <f>Samples!C2178</f>
        <v>0</v>
      </c>
      <c r="O2200" t="str">
        <f t="shared" si="55"/>
        <v/>
      </c>
    </row>
    <row r="2201" spans="2:15" x14ac:dyDescent="0.25">
      <c r="B2201" s="101">
        <f>Samples!C2179</f>
        <v>0</v>
      </c>
      <c r="O2201" t="str">
        <f t="shared" si="55"/>
        <v/>
      </c>
    </row>
    <row r="2202" spans="2:15" x14ac:dyDescent="0.25">
      <c r="B2202" s="101">
        <f>Samples!C2180</f>
        <v>0</v>
      </c>
      <c r="O2202" t="str">
        <f t="shared" si="55"/>
        <v/>
      </c>
    </row>
    <row r="2203" spans="2:15" x14ac:dyDescent="0.25">
      <c r="B2203" s="101">
        <f>Samples!C2181</f>
        <v>0</v>
      </c>
      <c r="O2203" t="str">
        <f t="shared" si="55"/>
        <v/>
      </c>
    </row>
    <row r="2204" spans="2:15" x14ac:dyDescent="0.25">
      <c r="B2204" s="101">
        <f>Samples!C2182</f>
        <v>0</v>
      </c>
      <c r="O2204" t="str">
        <f t="shared" si="55"/>
        <v/>
      </c>
    </row>
    <row r="2205" spans="2:15" x14ac:dyDescent="0.25">
      <c r="B2205" s="101">
        <f>Samples!C2183</f>
        <v>0</v>
      </c>
      <c r="O2205" t="str">
        <f t="shared" ref="O2205:O2268" si="56">IFERROR(BT2205/BV2205*100,"")</f>
        <v/>
      </c>
    </row>
    <row r="2206" spans="2:15" x14ac:dyDescent="0.25">
      <c r="B2206" s="101">
        <f>Samples!C2184</f>
        <v>0</v>
      </c>
      <c r="O2206" t="str">
        <f t="shared" si="56"/>
        <v/>
      </c>
    </row>
    <row r="2207" spans="2:15" x14ac:dyDescent="0.25">
      <c r="B2207" s="101">
        <f>Samples!C2185</f>
        <v>0</v>
      </c>
      <c r="O2207" t="str">
        <f t="shared" si="56"/>
        <v/>
      </c>
    </row>
    <row r="2208" spans="2:15" x14ac:dyDescent="0.25">
      <c r="B2208" s="101">
        <f>Samples!C2186</f>
        <v>0</v>
      </c>
      <c r="O2208" t="str">
        <f t="shared" si="56"/>
        <v/>
      </c>
    </row>
    <row r="2209" spans="2:15" x14ac:dyDescent="0.25">
      <c r="B2209" s="101">
        <f>Samples!C2187</f>
        <v>0</v>
      </c>
      <c r="O2209" t="str">
        <f t="shared" si="56"/>
        <v/>
      </c>
    </row>
    <row r="2210" spans="2:15" x14ac:dyDescent="0.25">
      <c r="B2210" s="101">
        <f>Samples!C2188</f>
        <v>0</v>
      </c>
      <c r="O2210" t="str">
        <f t="shared" si="56"/>
        <v/>
      </c>
    </row>
    <row r="2211" spans="2:15" x14ac:dyDescent="0.25">
      <c r="B2211" s="101">
        <f>Samples!C2189</f>
        <v>0</v>
      </c>
      <c r="O2211" t="str">
        <f t="shared" si="56"/>
        <v/>
      </c>
    </row>
    <row r="2212" spans="2:15" x14ac:dyDescent="0.25">
      <c r="B2212" s="101">
        <f>Samples!C2190</f>
        <v>0</v>
      </c>
      <c r="O2212" t="str">
        <f t="shared" si="56"/>
        <v/>
      </c>
    </row>
    <row r="2213" spans="2:15" x14ac:dyDescent="0.25">
      <c r="B2213" s="101">
        <f>Samples!C2191</f>
        <v>0</v>
      </c>
      <c r="O2213" t="str">
        <f t="shared" si="56"/>
        <v/>
      </c>
    </row>
    <row r="2214" spans="2:15" x14ac:dyDescent="0.25">
      <c r="B2214" s="101">
        <f>Samples!C2192</f>
        <v>0</v>
      </c>
      <c r="O2214" t="str">
        <f t="shared" si="56"/>
        <v/>
      </c>
    </row>
    <row r="2215" spans="2:15" x14ac:dyDescent="0.25">
      <c r="B2215" s="101">
        <f>Samples!C2193</f>
        <v>0</v>
      </c>
      <c r="O2215" t="str">
        <f t="shared" si="56"/>
        <v/>
      </c>
    </row>
    <row r="2216" spans="2:15" x14ac:dyDescent="0.25">
      <c r="B2216" s="101">
        <f>Samples!C2194</f>
        <v>0</v>
      </c>
      <c r="O2216" t="str">
        <f t="shared" si="56"/>
        <v/>
      </c>
    </row>
    <row r="2217" spans="2:15" x14ac:dyDescent="0.25">
      <c r="B2217" s="101">
        <f>Samples!C2195</f>
        <v>0</v>
      </c>
      <c r="O2217" t="str">
        <f t="shared" si="56"/>
        <v/>
      </c>
    </row>
    <row r="2218" spans="2:15" x14ac:dyDescent="0.25">
      <c r="B2218" s="101">
        <f>Samples!C2196</f>
        <v>0</v>
      </c>
      <c r="O2218" t="str">
        <f t="shared" si="56"/>
        <v/>
      </c>
    </row>
    <row r="2219" spans="2:15" x14ac:dyDescent="0.25">
      <c r="B2219" s="101">
        <f>Samples!C2197</f>
        <v>0</v>
      </c>
      <c r="O2219" t="str">
        <f t="shared" si="56"/>
        <v/>
      </c>
    </row>
    <row r="2220" spans="2:15" x14ac:dyDescent="0.25">
      <c r="B2220" s="101">
        <f>Samples!C2198</f>
        <v>0</v>
      </c>
      <c r="O2220" t="str">
        <f t="shared" si="56"/>
        <v/>
      </c>
    </row>
    <row r="2221" spans="2:15" x14ac:dyDescent="0.25">
      <c r="B2221" s="101">
        <f>Samples!C2199</f>
        <v>0</v>
      </c>
      <c r="O2221" t="str">
        <f t="shared" si="56"/>
        <v/>
      </c>
    </row>
    <row r="2222" spans="2:15" x14ac:dyDescent="0.25">
      <c r="B2222" s="101">
        <f>Samples!C2200</f>
        <v>0</v>
      </c>
      <c r="O2222" t="str">
        <f t="shared" si="56"/>
        <v/>
      </c>
    </row>
    <row r="2223" spans="2:15" x14ac:dyDescent="0.25">
      <c r="B2223" s="101">
        <f>Samples!C2201</f>
        <v>0</v>
      </c>
      <c r="O2223" t="str">
        <f t="shared" si="56"/>
        <v/>
      </c>
    </row>
    <row r="2224" spans="2:15" x14ac:dyDescent="0.25">
      <c r="B2224" s="101">
        <f>Samples!C2202</f>
        <v>0</v>
      </c>
      <c r="O2224" t="str">
        <f t="shared" si="56"/>
        <v/>
      </c>
    </row>
    <row r="2225" spans="2:15" x14ac:dyDescent="0.25">
      <c r="B2225" s="101">
        <f>Samples!C2203</f>
        <v>0</v>
      </c>
      <c r="O2225" t="str">
        <f t="shared" si="56"/>
        <v/>
      </c>
    </row>
    <row r="2226" spans="2:15" x14ac:dyDescent="0.25">
      <c r="B2226" s="101">
        <f>Samples!C2204</f>
        <v>0</v>
      </c>
      <c r="O2226" t="str">
        <f t="shared" si="56"/>
        <v/>
      </c>
    </row>
    <row r="2227" spans="2:15" x14ac:dyDescent="0.25">
      <c r="B2227" s="101">
        <f>Samples!C2205</f>
        <v>0</v>
      </c>
      <c r="O2227" t="str">
        <f t="shared" si="56"/>
        <v/>
      </c>
    </row>
    <row r="2228" spans="2:15" x14ac:dyDescent="0.25">
      <c r="B2228" s="101">
        <f>Samples!C2206</f>
        <v>0</v>
      </c>
      <c r="O2228" t="str">
        <f t="shared" si="56"/>
        <v/>
      </c>
    </row>
    <row r="2229" spans="2:15" x14ac:dyDescent="0.25">
      <c r="B2229" s="101">
        <f>Samples!C2207</f>
        <v>0</v>
      </c>
      <c r="O2229" t="str">
        <f t="shared" si="56"/>
        <v/>
      </c>
    </row>
    <row r="2230" spans="2:15" x14ac:dyDescent="0.25">
      <c r="B2230" s="101">
        <f>Samples!C2208</f>
        <v>0</v>
      </c>
      <c r="O2230" t="str">
        <f t="shared" si="56"/>
        <v/>
      </c>
    </row>
    <row r="2231" spans="2:15" x14ac:dyDescent="0.25">
      <c r="B2231" s="101">
        <f>Samples!C2209</f>
        <v>0</v>
      </c>
      <c r="O2231" t="str">
        <f t="shared" si="56"/>
        <v/>
      </c>
    </row>
    <row r="2232" spans="2:15" x14ac:dyDescent="0.25">
      <c r="B2232" s="101">
        <f>Samples!C2210</f>
        <v>0</v>
      </c>
      <c r="O2232" t="str">
        <f t="shared" si="56"/>
        <v/>
      </c>
    </row>
    <row r="2233" spans="2:15" x14ac:dyDescent="0.25">
      <c r="B2233" s="101">
        <f>Samples!C2211</f>
        <v>0</v>
      </c>
      <c r="O2233" t="str">
        <f t="shared" si="56"/>
        <v/>
      </c>
    </row>
    <row r="2234" spans="2:15" x14ac:dyDescent="0.25">
      <c r="B2234" s="101">
        <f>Samples!C2212</f>
        <v>0</v>
      </c>
      <c r="O2234" t="str">
        <f t="shared" si="56"/>
        <v/>
      </c>
    </row>
    <row r="2235" spans="2:15" x14ac:dyDescent="0.25">
      <c r="B2235" s="101">
        <f>Samples!C2213</f>
        <v>0</v>
      </c>
      <c r="O2235" t="str">
        <f t="shared" si="56"/>
        <v/>
      </c>
    </row>
    <row r="2236" spans="2:15" x14ac:dyDescent="0.25">
      <c r="B2236" s="101">
        <f>Samples!C2214</f>
        <v>0</v>
      </c>
      <c r="O2236" t="str">
        <f t="shared" si="56"/>
        <v/>
      </c>
    </row>
    <row r="2237" spans="2:15" x14ac:dyDescent="0.25">
      <c r="B2237" s="101">
        <f>Samples!C2215</f>
        <v>0</v>
      </c>
      <c r="O2237" t="str">
        <f t="shared" si="56"/>
        <v/>
      </c>
    </row>
    <row r="2238" spans="2:15" x14ac:dyDescent="0.25">
      <c r="B2238" s="101">
        <f>Samples!C2216</f>
        <v>0</v>
      </c>
      <c r="O2238" t="str">
        <f t="shared" si="56"/>
        <v/>
      </c>
    </row>
    <row r="2239" spans="2:15" x14ac:dyDescent="0.25">
      <c r="B2239" s="101">
        <f>Samples!C2217</f>
        <v>0</v>
      </c>
      <c r="O2239" t="str">
        <f t="shared" si="56"/>
        <v/>
      </c>
    </row>
    <row r="2240" spans="2:15" x14ac:dyDescent="0.25">
      <c r="B2240" s="101">
        <f>Samples!C2218</f>
        <v>0</v>
      </c>
      <c r="O2240" t="str">
        <f t="shared" si="56"/>
        <v/>
      </c>
    </row>
    <row r="2241" spans="2:15" x14ac:dyDescent="0.25">
      <c r="B2241" s="101">
        <f>Samples!C2219</f>
        <v>0</v>
      </c>
      <c r="O2241" t="str">
        <f t="shared" si="56"/>
        <v/>
      </c>
    </row>
    <row r="2242" spans="2:15" x14ac:dyDescent="0.25">
      <c r="B2242" s="101">
        <f>Samples!C2220</f>
        <v>0</v>
      </c>
      <c r="O2242" t="str">
        <f t="shared" si="56"/>
        <v/>
      </c>
    </row>
    <row r="2243" spans="2:15" x14ac:dyDescent="0.25">
      <c r="B2243" s="101">
        <f>Samples!C2221</f>
        <v>0</v>
      </c>
      <c r="O2243" t="str">
        <f t="shared" si="56"/>
        <v/>
      </c>
    </row>
    <row r="2244" spans="2:15" x14ac:dyDescent="0.25">
      <c r="B2244" s="101">
        <f>Samples!C2222</f>
        <v>0</v>
      </c>
      <c r="O2244" t="str">
        <f t="shared" si="56"/>
        <v/>
      </c>
    </row>
    <row r="2245" spans="2:15" x14ac:dyDescent="0.25">
      <c r="B2245" s="101">
        <f>Samples!C2223</f>
        <v>0</v>
      </c>
      <c r="O2245" t="str">
        <f t="shared" si="56"/>
        <v/>
      </c>
    </row>
    <row r="2246" spans="2:15" x14ac:dyDescent="0.25">
      <c r="B2246" s="101">
        <f>Samples!C2224</f>
        <v>0</v>
      </c>
      <c r="O2246" t="str">
        <f t="shared" si="56"/>
        <v/>
      </c>
    </row>
    <row r="2247" spans="2:15" x14ac:dyDescent="0.25">
      <c r="B2247" s="101">
        <f>Samples!C2225</f>
        <v>0</v>
      </c>
      <c r="O2247" t="str">
        <f t="shared" si="56"/>
        <v/>
      </c>
    </row>
    <row r="2248" spans="2:15" x14ac:dyDescent="0.25">
      <c r="B2248" s="101">
        <f>Samples!C2226</f>
        <v>0</v>
      </c>
      <c r="O2248" t="str">
        <f t="shared" si="56"/>
        <v/>
      </c>
    </row>
    <row r="2249" spans="2:15" x14ac:dyDescent="0.25">
      <c r="B2249" s="101">
        <f>Samples!C2227</f>
        <v>0</v>
      </c>
      <c r="O2249" t="str">
        <f t="shared" si="56"/>
        <v/>
      </c>
    </row>
    <row r="2250" spans="2:15" x14ac:dyDescent="0.25">
      <c r="B2250" s="101">
        <f>Samples!C2228</f>
        <v>0</v>
      </c>
      <c r="O2250" t="str">
        <f t="shared" si="56"/>
        <v/>
      </c>
    </row>
    <row r="2251" spans="2:15" x14ac:dyDescent="0.25">
      <c r="B2251" s="101">
        <f>Samples!C2229</f>
        <v>0</v>
      </c>
      <c r="O2251" t="str">
        <f t="shared" si="56"/>
        <v/>
      </c>
    </row>
    <row r="2252" spans="2:15" x14ac:dyDescent="0.25">
      <c r="B2252" s="101">
        <f>Samples!C2230</f>
        <v>0</v>
      </c>
      <c r="O2252" t="str">
        <f t="shared" si="56"/>
        <v/>
      </c>
    </row>
    <row r="2253" spans="2:15" x14ac:dyDescent="0.25">
      <c r="B2253" s="101">
        <f>Samples!C2231</f>
        <v>0</v>
      </c>
      <c r="O2253" t="str">
        <f t="shared" si="56"/>
        <v/>
      </c>
    </row>
    <row r="2254" spans="2:15" x14ac:dyDescent="0.25">
      <c r="B2254" s="101">
        <f>Samples!C2232</f>
        <v>0</v>
      </c>
      <c r="O2254" t="str">
        <f t="shared" si="56"/>
        <v/>
      </c>
    </row>
    <row r="2255" spans="2:15" x14ac:dyDescent="0.25">
      <c r="B2255" s="101">
        <f>Samples!C2233</f>
        <v>0</v>
      </c>
      <c r="O2255" t="str">
        <f t="shared" si="56"/>
        <v/>
      </c>
    </row>
    <row r="2256" spans="2:15" x14ac:dyDescent="0.25">
      <c r="B2256" s="101">
        <f>Samples!C2234</f>
        <v>0</v>
      </c>
      <c r="O2256" t="str">
        <f t="shared" si="56"/>
        <v/>
      </c>
    </row>
    <row r="2257" spans="2:15" x14ac:dyDescent="0.25">
      <c r="B2257" s="101">
        <f>Samples!C2235</f>
        <v>0</v>
      </c>
      <c r="O2257" t="str">
        <f t="shared" si="56"/>
        <v/>
      </c>
    </row>
    <row r="2258" spans="2:15" x14ac:dyDescent="0.25">
      <c r="B2258" s="101">
        <f>Samples!C2236</f>
        <v>0</v>
      </c>
      <c r="O2258" t="str">
        <f t="shared" si="56"/>
        <v/>
      </c>
    </row>
    <row r="2259" spans="2:15" x14ac:dyDescent="0.25">
      <c r="B2259" s="101">
        <f>Samples!C2237</f>
        <v>0</v>
      </c>
      <c r="O2259" t="str">
        <f t="shared" si="56"/>
        <v/>
      </c>
    </row>
    <row r="2260" spans="2:15" x14ac:dyDescent="0.25">
      <c r="B2260" s="101">
        <f>Samples!C2238</f>
        <v>0</v>
      </c>
      <c r="O2260" t="str">
        <f t="shared" si="56"/>
        <v/>
      </c>
    </row>
    <row r="2261" spans="2:15" x14ac:dyDescent="0.25">
      <c r="B2261" s="101">
        <f>Samples!C2239</f>
        <v>0</v>
      </c>
      <c r="O2261" t="str">
        <f t="shared" si="56"/>
        <v/>
      </c>
    </row>
    <row r="2262" spans="2:15" x14ac:dyDescent="0.25">
      <c r="B2262" s="101">
        <f>Samples!C2240</f>
        <v>0</v>
      </c>
      <c r="O2262" t="str">
        <f t="shared" si="56"/>
        <v/>
      </c>
    </row>
    <row r="2263" spans="2:15" x14ac:dyDescent="0.25">
      <c r="B2263" s="101">
        <f>Samples!C2241</f>
        <v>0</v>
      </c>
      <c r="O2263" t="str">
        <f t="shared" si="56"/>
        <v/>
      </c>
    </row>
    <row r="2264" spans="2:15" x14ac:dyDescent="0.25">
      <c r="B2264" s="101">
        <f>Samples!C2242</f>
        <v>0</v>
      </c>
      <c r="O2264" t="str">
        <f t="shared" si="56"/>
        <v/>
      </c>
    </row>
    <row r="2265" spans="2:15" x14ac:dyDescent="0.25">
      <c r="B2265" s="101">
        <f>Samples!C2243</f>
        <v>0</v>
      </c>
      <c r="O2265" t="str">
        <f t="shared" si="56"/>
        <v/>
      </c>
    </row>
    <row r="2266" spans="2:15" x14ac:dyDescent="0.25">
      <c r="B2266" s="101">
        <f>Samples!C2244</f>
        <v>0</v>
      </c>
      <c r="O2266" t="str">
        <f t="shared" si="56"/>
        <v/>
      </c>
    </row>
    <row r="2267" spans="2:15" x14ac:dyDescent="0.25">
      <c r="B2267" s="101">
        <f>Samples!C2245</f>
        <v>0</v>
      </c>
      <c r="O2267" t="str">
        <f t="shared" si="56"/>
        <v/>
      </c>
    </row>
    <row r="2268" spans="2:15" x14ac:dyDescent="0.25">
      <c r="B2268" s="101">
        <f>Samples!C2246</f>
        <v>0</v>
      </c>
      <c r="O2268" t="str">
        <f t="shared" si="56"/>
        <v/>
      </c>
    </row>
    <row r="2269" spans="2:15" x14ac:dyDescent="0.25">
      <c r="B2269" s="101">
        <f>Samples!C2247</f>
        <v>0</v>
      </c>
      <c r="O2269" t="str">
        <f t="shared" ref="O2269:O2290" si="57">IFERROR(BT2269/BV2269*100,"")</f>
        <v/>
      </c>
    </row>
    <row r="2270" spans="2:15" x14ac:dyDescent="0.25">
      <c r="B2270" s="101">
        <f>Samples!C2248</f>
        <v>0</v>
      </c>
      <c r="O2270" t="str">
        <f t="shared" si="57"/>
        <v/>
      </c>
    </row>
    <row r="2271" spans="2:15" x14ac:dyDescent="0.25">
      <c r="B2271" s="101">
        <f>Samples!C2249</f>
        <v>0</v>
      </c>
      <c r="O2271" t="str">
        <f t="shared" si="57"/>
        <v/>
      </c>
    </row>
    <row r="2272" spans="2:15" x14ac:dyDescent="0.25">
      <c r="B2272" s="101">
        <f>Samples!C2250</f>
        <v>0</v>
      </c>
      <c r="O2272" t="str">
        <f t="shared" si="57"/>
        <v/>
      </c>
    </row>
    <row r="2273" spans="2:15" x14ac:dyDescent="0.25">
      <c r="B2273" s="101">
        <f>Samples!C2251</f>
        <v>0</v>
      </c>
      <c r="O2273" t="str">
        <f t="shared" si="57"/>
        <v/>
      </c>
    </row>
    <row r="2274" spans="2:15" x14ac:dyDescent="0.25">
      <c r="B2274" s="101">
        <f>Samples!C2252</f>
        <v>0</v>
      </c>
      <c r="O2274" t="str">
        <f t="shared" si="57"/>
        <v/>
      </c>
    </row>
    <row r="2275" spans="2:15" x14ac:dyDescent="0.25">
      <c r="B2275" s="101">
        <f>Samples!C2253</f>
        <v>0</v>
      </c>
      <c r="O2275" t="str">
        <f t="shared" si="57"/>
        <v/>
      </c>
    </row>
    <row r="2276" spans="2:15" x14ac:dyDescent="0.25">
      <c r="B2276" s="101">
        <f>Samples!C2254</f>
        <v>0</v>
      </c>
      <c r="O2276" t="str">
        <f t="shared" si="57"/>
        <v/>
      </c>
    </row>
    <row r="2277" spans="2:15" x14ac:dyDescent="0.25">
      <c r="B2277" s="101">
        <f>Samples!C2255</f>
        <v>0</v>
      </c>
      <c r="O2277" t="str">
        <f t="shared" si="57"/>
        <v/>
      </c>
    </row>
    <row r="2278" spans="2:15" x14ac:dyDescent="0.25">
      <c r="B2278" s="101">
        <f>Samples!C2256</f>
        <v>0</v>
      </c>
      <c r="O2278" t="str">
        <f t="shared" si="57"/>
        <v/>
      </c>
    </row>
    <row r="2279" spans="2:15" x14ac:dyDescent="0.25">
      <c r="B2279" s="101">
        <f>Samples!C2257</f>
        <v>0</v>
      </c>
      <c r="O2279" t="str">
        <f t="shared" si="57"/>
        <v/>
      </c>
    </row>
    <row r="2280" spans="2:15" x14ac:dyDescent="0.25">
      <c r="B2280" s="101">
        <f>Samples!C2258</f>
        <v>0</v>
      </c>
      <c r="O2280" t="str">
        <f t="shared" si="57"/>
        <v/>
      </c>
    </row>
    <row r="2281" spans="2:15" x14ac:dyDescent="0.25">
      <c r="B2281" s="101">
        <f>Samples!C2259</f>
        <v>0</v>
      </c>
      <c r="O2281" t="str">
        <f t="shared" si="57"/>
        <v/>
      </c>
    </row>
    <row r="2282" spans="2:15" x14ac:dyDescent="0.25">
      <c r="B2282" s="101">
        <f>Samples!C2260</f>
        <v>0</v>
      </c>
      <c r="O2282" t="str">
        <f t="shared" si="57"/>
        <v/>
      </c>
    </row>
    <row r="2283" spans="2:15" x14ac:dyDescent="0.25">
      <c r="B2283" s="101">
        <f>Samples!C2261</f>
        <v>0</v>
      </c>
      <c r="O2283" t="str">
        <f t="shared" si="57"/>
        <v/>
      </c>
    </row>
    <row r="2284" spans="2:15" x14ac:dyDescent="0.25">
      <c r="B2284" s="101">
        <f>Samples!C2262</f>
        <v>0</v>
      </c>
      <c r="O2284" t="str">
        <f t="shared" si="57"/>
        <v/>
      </c>
    </row>
    <row r="2285" spans="2:15" x14ac:dyDescent="0.25">
      <c r="B2285" s="101">
        <f>Samples!C2263</f>
        <v>0</v>
      </c>
      <c r="O2285" t="str">
        <f t="shared" si="57"/>
        <v/>
      </c>
    </row>
    <row r="2286" spans="2:15" x14ac:dyDescent="0.25">
      <c r="B2286" s="101">
        <f>Samples!C2264</f>
        <v>0</v>
      </c>
      <c r="O2286" t="str">
        <f t="shared" si="57"/>
        <v/>
      </c>
    </row>
    <row r="2287" spans="2:15" x14ac:dyDescent="0.25">
      <c r="B2287" s="101">
        <f>Samples!C2265</f>
        <v>0</v>
      </c>
      <c r="O2287" t="str">
        <f t="shared" si="57"/>
        <v/>
      </c>
    </row>
    <row r="2288" spans="2:15" x14ac:dyDescent="0.25">
      <c r="B2288" s="101">
        <f>Samples!C2266</f>
        <v>0</v>
      </c>
      <c r="O2288" t="str">
        <f t="shared" si="57"/>
        <v/>
      </c>
    </row>
    <row r="2289" spans="2:15" x14ac:dyDescent="0.25">
      <c r="B2289" s="101">
        <f>Samples!C2267</f>
        <v>0</v>
      </c>
      <c r="O2289" t="str">
        <f t="shared" si="57"/>
        <v/>
      </c>
    </row>
    <row r="2290" spans="2:15" x14ac:dyDescent="0.25">
      <c r="B2290" s="101">
        <f>Samples!C2268</f>
        <v>0</v>
      </c>
      <c r="O2290" t="str">
        <f t="shared" si="57"/>
        <v/>
      </c>
    </row>
  </sheetData>
  <mergeCells count="26">
    <mergeCell ref="BE5:BF5"/>
    <mergeCell ref="C26:I26"/>
    <mergeCell ref="J26:N26"/>
    <mergeCell ref="O26:Q26"/>
    <mergeCell ref="R26:S26"/>
    <mergeCell ref="V26:Y26"/>
    <mergeCell ref="BE26:BF26"/>
    <mergeCell ref="C5:I5"/>
    <mergeCell ref="J5:N5"/>
    <mergeCell ref="O5:Q5"/>
    <mergeCell ref="R5:S5"/>
    <mergeCell ref="V5:Y5"/>
    <mergeCell ref="Z5:AC5"/>
    <mergeCell ref="AD5:AG5"/>
    <mergeCell ref="AH5:AJ5"/>
    <mergeCell ref="AK5:AP5"/>
    <mergeCell ref="T5:U5"/>
    <mergeCell ref="T26:U26"/>
    <mergeCell ref="AQ5:AV5"/>
    <mergeCell ref="AW5:BD5"/>
    <mergeCell ref="Z26:AC26"/>
    <mergeCell ref="AD26:AG26"/>
    <mergeCell ref="AH26:AJ26"/>
    <mergeCell ref="AK26:AP26"/>
    <mergeCell ref="AQ26:AV26"/>
    <mergeCell ref="AW26:BD26"/>
  </mergeCells>
  <conditionalFormatting sqref="R28:U406">
    <cfRule type="dataBar" priority="27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{CEBBB87B-427A-4AC4-942D-B51967E03F8C}</x14:id>
        </ext>
      </extLst>
    </cfRule>
  </conditionalFormatting>
  <conditionalFormatting sqref="V28:W406">
    <cfRule type="dataBar" priority="26">
      <dataBar>
        <cfvo type="num" val="0"/>
        <cfvo type="num" val="100"/>
        <color rgb="FF7FE99B"/>
      </dataBar>
      <extLst>
        <ext xmlns:x14="http://schemas.microsoft.com/office/spreadsheetml/2009/9/main" uri="{B025F937-C7B1-47D3-B67F-A62EFF666E3E}">
          <x14:id>{7352C544-CE7E-445E-A5F3-C27621D84301}</x14:id>
        </ext>
      </extLst>
    </cfRule>
  </conditionalFormatting>
  <conditionalFormatting sqref="X28:BD406">
    <cfRule type="dataBar" priority="25">
      <dataBar>
        <cfvo type="num" val="0"/>
        <cfvo type="num" val="100"/>
        <color rgb="FF1CA440"/>
      </dataBar>
      <extLst>
        <ext xmlns:x14="http://schemas.microsoft.com/office/spreadsheetml/2009/9/main" uri="{B025F937-C7B1-47D3-B67F-A62EFF666E3E}">
          <x14:id>{C7F1CF32-3B0A-47DE-A96C-0E96C72DF041}</x14:id>
        </ext>
      </extLst>
    </cfRule>
  </conditionalFormatting>
  <conditionalFormatting sqref="C28:I406">
    <cfRule type="dataBar" priority="21">
      <dataBar>
        <cfvo type="num" val="0"/>
        <cfvo type="num" val="100"/>
        <color rgb="FFF4A570"/>
      </dataBar>
      <extLst>
        <ext xmlns:x14="http://schemas.microsoft.com/office/spreadsheetml/2009/9/main" uri="{B025F937-C7B1-47D3-B67F-A62EFF666E3E}">
          <x14:id>{E533ECC0-F15D-44D0-B024-779EC4F82319}</x14:id>
        </ext>
      </extLst>
    </cfRule>
  </conditionalFormatting>
  <conditionalFormatting sqref="J28:N406">
    <cfRule type="dataBar" priority="20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{27D17A59-5096-4A71-B3CC-6A9CB3C33ADF}</x14:id>
        </ext>
      </extLst>
    </cfRule>
  </conditionalFormatting>
  <conditionalFormatting sqref="O28:Q406">
    <cfRule type="dataBar" priority="19">
      <dataBar>
        <cfvo type="num" val="0"/>
        <cfvo type="num" val="100"/>
        <color rgb="FF83A1D7"/>
      </dataBar>
      <extLst>
        <ext xmlns:x14="http://schemas.microsoft.com/office/spreadsheetml/2009/9/main" uri="{B025F937-C7B1-47D3-B67F-A62EFF666E3E}">
          <x14:id>{2A6FCBB7-C1D6-482E-BBCF-767CD78032B3}</x14:id>
        </ext>
      </extLst>
    </cfRule>
  </conditionalFormatting>
  <conditionalFormatting sqref="BE28:BE406 BG28:BG406 BI28:BI406 BK28:BK406 BM28:BM406 BO28:BO406">
    <cfRule type="dataBar" priority="18">
      <dataBar>
        <cfvo type="num" val="0"/>
        <cfvo type="num" val="100"/>
        <color rgb="FFC5AA79"/>
      </dataBar>
      <extLst>
        <ext xmlns:x14="http://schemas.microsoft.com/office/spreadsheetml/2009/9/main" uri="{B025F937-C7B1-47D3-B67F-A62EFF666E3E}">
          <x14:id>{6F1DBAA2-4504-469B-9B54-D827ED182A9D}</x14:id>
        </ext>
      </extLst>
    </cfRule>
  </conditionalFormatting>
  <conditionalFormatting sqref="BF28:BF406 BH28:BH406 BJ28:BJ406 BL28:BL406 BN28:BN406 BP28:BP406">
    <cfRule type="dataBar" priority="17">
      <dataBar>
        <cfvo type="num" val="0"/>
        <cfvo type="num" val="100"/>
        <color rgb="FFD8C5B0"/>
      </dataBar>
      <extLst>
        <ext xmlns:x14="http://schemas.microsoft.com/office/spreadsheetml/2009/9/main" uri="{B025F937-C7B1-47D3-B67F-A62EFF666E3E}">
          <x14:id>{4B754FE1-9A3B-49D5-BE06-70739ED61867}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tchAnalysis">
                <anchor moveWithCells="1" sizeWithCells="1">
                  <from>
                    <xdr:col>1</xdr:col>
                    <xdr:colOff>133350</xdr:colOff>
                    <xdr:row>18</xdr:row>
                    <xdr:rowOff>57150</xdr:rowOff>
                  </from>
                  <to>
                    <xdr:col>1</xdr:col>
                    <xdr:colOff>1571625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nPreviousBatchAnalysis">
                <anchor moveWithCells="1" sizeWithCells="1">
                  <from>
                    <xdr:col>1</xdr:col>
                    <xdr:colOff>133350</xdr:colOff>
                    <xdr:row>14</xdr:row>
                    <xdr:rowOff>133350</xdr:rowOff>
                  </from>
                  <to>
                    <xdr:col>1</xdr:col>
                    <xdr:colOff>1571625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BBB87B-427A-4AC4-942D-B51967E03F8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R28:U406</xm:sqref>
        </x14:conditionalFormatting>
        <x14:conditionalFormatting xmlns:xm="http://schemas.microsoft.com/office/excel/2006/main">
          <x14:cfRule type="dataBar" id="{7352C544-CE7E-445E-A5F3-C27621D8430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V28:W406</xm:sqref>
        </x14:conditionalFormatting>
        <x14:conditionalFormatting xmlns:xm="http://schemas.microsoft.com/office/excel/2006/main">
          <x14:cfRule type="dataBar" id="{C7F1CF32-3B0A-47DE-A96C-0E96C72DF04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X28:BD406</xm:sqref>
        </x14:conditionalFormatting>
        <x14:conditionalFormatting xmlns:xm="http://schemas.microsoft.com/office/excel/2006/main">
          <x14:cfRule type="dataBar" id="{E533ECC0-F15D-44D0-B024-779EC4F8231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C28:I406</xm:sqref>
        </x14:conditionalFormatting>
        <x14:conditionalFormatting xmlns:xm="http://schemas.microsoft.com/office/excel/2006/main">
          <x14:cfRule type="dataBar" id="{27D17A59-5096-4A71-B3CC-6A9CB3C33AD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J28:N406</xm:sqref>
        </x14:conditionalFormatting>
        <x14:conditionalFormatting xmlns:xm="http://schemas.microsoft.com/office/excel/2006/main">
          <x14:cfRule type="dataBar" id="{2A6FCBB7-C1D6-482E-BBCF-767CD78032B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O28:Q406</xm:sqref>
        </x14:conditionalFormatting>
        <x14:conditionalFormatting xmlns:xm="http://schemas.microsoft.com/office/excel/2006/main">
          <x14:cfRule type="dataBar" id="{6F1DBAA2-4504-469B-9B54-D827ED182A9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BE28:BE406 BG28:BG406 BI28:BI406 BK28:BK406 BM28:BM406 BO28:BO406</xm:sqref>
        </x14:conditionalFormatting>
        <x14:conditionalFormatting xmlns:xm="http://schemas.microsoft.com/office/excel/2006/main">
          <x14:cfRule type="dataBar" id="{4B754FE1-9A3B-49D5-BE06-70739ED61867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BF28:BF406 BH28:BH406 BJ28:BJ406 BL28:BL406 BN28:BN406 BP28:BP406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4915A"/>
  </sheetPr>
  <dimension ref="A1:ED2027"/>
  <sheetViews>
    <sheetView workbookViewId="0">
      <selection activeCell="F13" sqref="F13"/>
    </sheetView>
  </sheetViews>
  <sheetFormatPr defaultRowHeight="15" x14ac:dyDescent="0.25"/>
  <cols>
    <col min="1" max="1" width="3" style="148" customWidth="1"/>
    <col min="2" max="2" width="5.7109375" style="147" customWidth="1"/>
    <col min="3" max="3" width="10.85546875" style="148" customWidth="1"/>
    <col min="4" max="4" width="12.140625" style="148" customWidth="1"/>
    <col min="5" max="5" width="14.28515625" style="148" customWidth="1"/>
    <col min="6" max="6" width="13.42578125" style="89" customWidth="1"/>
    <col min="7" max="7" width="25.28515625" customWidth="1"/>
    <col min="8" max="8" width="8.7109375" style="471" customWidth="1"/>
    <col min="9" max="13" width="8.7109375" style="97" customWidth="1"/>
    <col min="14" max="14" width="8.7109375" style="472" customWidth="1"/>
    <col min="15" max="15" width="8.7109375" style="471" customWidth="1"/>
    <col min="16" max="18" width="8.7109375" style="97" customWidth="1"/>
    <col min="19" max="19" width="8.7109375" style="472" customWidth="1"/>
    <col min="20" max="20" width="8.7109375" style="471" customWidth="1"/>
    <col min="21" max="21" width="8.7109375" style="97" customWidth="1"/>
    <col min="22" max="22" width="8.7109375" style="472" customWidth="1"/>
    <col min="23" max="23" width="8.7109375" style="471" customWidth="1"/>
    <col min="24" max="24" width="8.7109375" style="472" customWidth="1"/>
    <col min="25" max="25" width="11.5703125" style="471" customWidth="1"/>
    <col min="26" max="26" width="11.5703125" style="472" customWidth="1"/>
    <col min="27" max="27" width="11" style="471" customWidth="1"/>
    <col min="28" max="28" width="11.140625" style="97" customWidth="1"/>
    <col min="29" max="29" width="10.28515625" style="471" customWidth="1"/>
    <col min="30" max="30" width="10.140625" style="472" customWidth="1"/>
    <col min="31" max="31" width="8.7109375" style="471" customWidth="1"/>
    <col min="32" max="33" width="8.7109375" style="97" customWidth="1"/>
    <col min="34" max="34" width="8.7109375" style="472" customWidth="1"/>
    <col min="35" max="35" width="8.7109375" style="471" customWidth="1"/>
    <col min="36" max="37" width="8.7109375" style="97" customWidth="1"/>
    <col min="38" max="38" width="8.7109375" style="472" customWidth="1"/>
    <col min="39" max="41" width="8.7109375" customWidth="1"/>
    <col min="42" max="42" width="8.7109375" style="471" customWidth="1"/>
    <col min="43" max="46" width="8.7109375" style="97" customWidth="1"/>
    <col min="47" max="47" width="8.7109375" style="472" customWidth="1"/>
    <col min="48" max="48" width="8.7109375" style="471" customWidth="1"/>
    <col min="49" max="52" width="8.7109375" style="97" customWidth="1"/>
    <col min="53" max="53" width="8.7109375" style="472" customWidth="1"/>
    <col min="54" max="54" width="8.7109375" style="471" customWidth="1"/>
    <col min="55" max="60" width="8.7109375" style="97" customWidth="1"/>
    <col min="61" max="61" width="8.7109375" style="472" customWidth="1"/>
    <col min="62" max="62" width="8.7109375" style="471" customWidth="1"/>
    <col min="63" max="63" width="8.7109375" style="472" customWidth="1"/>
    <col min="64" max="64" width="8.7109375" style="215" customWidth="1"/>
    <col min="65" max="72" width="8.7109375" style="216" customWidth="1"/>
    <col min="73" max="73" width="8.7109375" style="466" customWidth="1"/>
    <col min="74" max="74" width="12.5703125" style="148" customWidth="1"/>
    <col min="75" max="75" width="15.28515625" style="148" customWidth="1"/>
    <col min="76" max="76" width="11.7109375" style="148" customWidth="1"/>
    <col min="77" max="77" width="9.140625" style="215"/>
    <col min="78" max="78" width="9.140625" style="216"/>
    <col min="79" max="79" width="9.140625" style="466"/>
    <col min="80" max="88" width="9.140625" style="148"/>
    <col min="89" max="91" width="9.140625" style="169"/>
    <col min="92" max="96" width="9.140625" style="162"/>
    <col min="97" max="130" width="9.140625" style="148"/>
    <col min="131" max="131" width="17.85546875" style="148" customWidth="1"/>
    <col min="132" max="132" width="12.28515625" style="148" customWidth="1"/>
    <col min="133" max="133" width="11.5703125" style="148" customWidth="1"/>
    <col min="134" max="134" width="9.140625" style="164"/>
  </cols>
  <sheetData>
    <row r="1" spans="2:134" x14ac:dyDescent="0.25">
      <c r="F1" s="147"/>
      <c r="G1" s="148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  <c r="AN1" s="216"/>
      <c r="AO1" s="216"/>
      <c r="AP1" s="216"/>
      <c r="AQ1" s="216"/>
      <c r="AR1" s="216"/>
      <c r="AS1" s="216"/>
      <c r="AT1" s="216"/>
      <c r="AU1" s="216"/>
      <c r="AV1" s="216"/>
      <c r="AW1" s="216"/>
      <c r="AX1" s="216"/>
      <c r="AY1" s="216"/>
      <c r="AZ1" s="216"/>
      <c r="BA1" s="216"/>
      <c r="BB1" s="216"/>
      <c r="BC1" s="216"/>
      <c r="BD1" s="216"/>
      <c r="BE1" s="216"/>
      <c r="BF1" s="216"/>
      <c r="BG1" s="216"/>
      <c r="BH1" s="216"/>
      <c r="BI1" s="216"/>
      <c r="BJ1" s="216"/>
      <c r="BK1" s="216"/>
      <c r="BL1" s="216"/>
      <c r="BU1" s="216"/>
      <c r="BY1" s="216"/>
      <c r="CA1" s="216"/>
    </row>
    <row r="2" spans="2:134" x14ac:dyDescent="0.25">
      <c r="F2" s="147"/>
      <c r="G2" s="148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6"/>
      <c r="BB2" s="216"/>
      <c r="BC2" s="216"/>
      <c r="BD2" s="216"/>
      <c r="BE2" s="216"/>
      <c r="BF2" s="216"/>
      <c r="BG2" s="216"/>
      <c r="BH2" s="216"/>
      <c r="BI2" s="216"/>
      <c r="BJ2" s="216"/>
      <c r="BK2" s="216"/>
      <c r="BL2" s="216"/>
      <c r="BU2" s="216"/>
      <c r="BY2" s="216"/>
      <c r="CA2" s="216"/>
      <c r="ED2" s="161"/>
    </row>
    <row r="3" spans="2:134" ht="15.75" thickBot="1" x14ac:dyDescent="0.3">
      <c r="E3" s="216"/>
      <c r="F3" s="219"/>
      <c r="G3" s="148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  <c r="AP3" s="216"/>
      <c r="AQ3" s="216"/>
      <c r="AR3" s="216"/>
      <c r="AS3" s="216"/>
      <c r="AT3" s="216"/>
      <c r="AU3" s="216"/>
      <c r="AV3" s="216"/>
      <c r="AW3" s="216"/>
      <c r="AX3" s="216"/>
      <c r="AY3" s="216"/>
      <c r="AZ3" s="216"/>
      <c r="BA3" s="216"/>
      <c r="BB3" s="216"/>
      <c r="BC3" s="216"/>
      <c r="BD3" s="216"/>
      <c r="BE3" s="216"/>
      <c r="BF3" s="216"/>
      <c r="BG3" s="216"/>
      <c r="BH3" s="216"/>
      <c r="BI3" s="216"/>
      <c r="BJ3" s="216"/>
      <c r="BK3" s="216"/>
      <c r="BL3" s="216"/>
      <c r="BU3" s="216"/>
      <c r="BY3" s="216"/>
      <c r="CA3" s="216"/>
    </row>
    <row r="4" spans="2:134" s="148" customFormat="1" ht="15.75" thickBot="1" x14ac:dyDescent="0.3">
      <c r="B4" s="147"/>
      <c r="E4" s="216"/>
      <c r="F4" s="219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  <c r="AN4" s="216"/>
      <c r="AO4" s="216"/>
      <c r="AP4" s="148">
        <f>COUNT(AP28:AP2000)</f>
        <v>0</v>
      </c>
      <c r="BB4" s="148">
        <f t="shared" ref="BB4" si="0">COUNT(BB28:BB2000)</f>
        <v>0</v>
      </c>
      <c r="BC4" s="216"/>
      <c r="BD4" s="216"/>
      <c r="BE4" s="216"/>
      <c r="BF4" s="216"/>
      <c r="BG4" s="216"/>
      <c r="BH4" s="216"/>
      <c r="BI4" s="216"/>
      <c r="BJ4" s="216"/>
      <c r="BK4" s="216"/>
      <c r="BL4" s="216"/>
      <c r="BM4" s="216"/>
      <c r="BN4" s="216"/>
      <c r="BO4" s="216"/>
      <c r="BP4" s="216"/>
      <c r="BQ4" s="216"/>
      <c r="BR4" s="216"/>
      <c r="BS4" s="216"/>
      <c r="BT4" s="216"/>
      <c r="BU4" s="216"/>
      <c r="BY4" s="216"/>
      <c r="BZ4" s="216"/>
      <c r="CA4" s="216"/>
      <c r="CK4" s="169"/>
      <c r="CL4" s="169"/>
      <c r="CM4" s="169"/>
      <c r="CN4" s="163"/>
      <c r="CO4" s="163"/>
      <c r="CP4" s="163"/>
      <c r="CQ4" s="163"/>
      <c r="CR4" s="163"/>
      <c r="CS4" s="5"/>
      <c r="CT4" s="5"/>
      <c r="CU4" s="5"/>
      <c r="CV4" s="5"/>
      <c r="CW4" s="5"/>
      <c r="CX4" s="5"/>
      <c r="CY4" s="5"/>
      <c r="CZ4" s="5"/>
      <c r="DA4" s="5"/>
      <c r="DB4" s="67"/>
      <c r="DC4" s="67"/>
      <c r="DD4" s="5"/>
      <c r="DE4" s="5"/>
      <c r="ED4" s="166" t="s">
        <v>19</v>
      </c>
    </row>
    <row r="5" spans="2:134" s="148" customFormat="1" ht="15.75" thickBot="1" x14ac:dyDescent="0.3">
      <c r="B5" s="147"/>
      <c r="E5" s="216"/>
      <c r="F5" s="219"/>
      <c r="H5" s="661" t="s">
        <v>89</v>
      </c>
      <c r="I5" s="662"/>
      <c r="J5" s="662"/>
      <c r="K5" s="662"/>
      <c r="L5" s="662"/>
      <c r="M5" s="662"/>
      <c r="N5" s="663"/>
      <c r="O5" s="664" t="s">
        <v>88</v>
      </c>
      <c r="P5" s="665"/>
      <c r="Q5" s="665"/>
      <c r="R5" s="665"/>
      <c r="S5" s="666"/>
      <c r="T5" s="667" t="s">
        <v>59</v>
      </c>
      <c r="U5" s="668"/>
      <c r="V5" s="669"/>
      <c r="W5" s="670" t="s">
        <v>74</v>
      </c>
      <c r="X5" s="671"/>
      <c r="Y5" s="641" t="s">
        <v>205</v>
      </c>
      <c r="Z5" s="642"/>
      <c r="AA5" s="672" t="s">
        <v>86</v>
      </c>
      <c r="AB5" s="673"/>
      <c r="AC5" s="673"/>
      <c r="AD5" s="674"/>
      <c r="AE5" s="650" t="s">
        <v>153</v>
      </c>
      <c r="AF5" s="651"/>
      <c r="AG5" s="651"/>
      <c r="AH5" s="652"/>
      <c r="AI5" s="650" t="s">
        <v>154</v>
      </c>
      <c r="AJ5" s="651"/>
      <c r="AK5" s="651"/>
      <c r="AL5" s="652"/>
      <c r="AM5" s="650" t="s">
        <v>188</v>
      </c>
      <c r="AN5" s="651"/>
      <c r="AO5" s="651"/>
      <c r="AP5" s="656" t="s">
        <v>168</v>
      </c>
      <c r="AQ5" s="657"/>
      <c r="AR5" s="657"/>
      <c r="AS5" s="657"/>
      <c r="AT5" s="657"/>
      <c r="AU5" s="658"/>
      <c r="AV5" s="644" t="s">
        <v>101</v>
      </c>
      <c r="AW5" s="645"/>
      <c r="AX5" s="645"/>
      <c r="AY5" s="645"/>
      <c r="AZ5" s="645"/>
      <c r="BA5" s="646"/>
      <c r="BB5" s="647" t="s">
        <v>175</v>
      </c>
      <c r="BC5" s="648"/>
      <c r="BD5" s="648"/>
      <c r="BE5" s="648"/>
      <c r="BF5" s="648"/>
      <c r="BG5" s="648"/>
      <c r="BH5" s="648"/>
      <c r="BI5" s="649"/>
      <c r="BJ5" s="659" t="s">
        <v>46</v>
      </c>
      <c r="BK5" s="660"/>
      <c r="BL5" s="196" t="s">
        <v>66</v>
      </c>
      <c r="BM5" s="197" t="s">
        <v>47</v>
      </c>
      <c r="BN5" s="196" t="s">
        <v>48</v>
      </c>
      <c r="BO5" s="197" t="s">
        <v>47</v>
      </c>
      <c r="BP5" s="196" t="s">
        <v>49</v>
      </c>
      <c r="BQ5" s="197" t="s">
        <v>50</v>
      </c>
      <c r="BR5" s="196" t="s">
        <v>51</v>
      </c>
      <c r="BS5" s="197" t="s">
        <v>50</v>
      </c>
      <c r="BT5" s="196" t="s">
        <v>52</v>
      </c>
      <c r="BU5" s="198" t="s">
        <v>50</v>
      </c>
      <c r="BY5" s="216"/>
      <c r="BZ5" s="216"/>
      <c r="CA5" s="216"/>
      <c r="CK5" s="169"/>
      <c r="CL5" s="169"/>
      <c r="CM5" s="169"/>
      <c r="CN5" s="163"/>
      <c r="CO5" s="163"/>
      <c r="CP5" s="163"/>
      <c r="CQ5" s="163"/>
      <c r="CR5" s="163"/>
      <c r="CS5" s="5"/>
      <c r="CT5" s="5"/>
      <c r="CU5" s="5"/>
      <c r="CV5" s="5"/>
      <c r="CW5" s="5"/>
      <c r="CX5" s="5"/>
      <c r="CY5" s="5"/>
      <c r="CZ5" s="5"/>
      <c r="DA5" s="5"/>
      <c r="EA5" s="148" t="s">
        <v>212</v>
      </c>
      <c r="EB5" s="148" t="s">
        <v>192</v>
      </c>
      <c r="EC5" s="148" t="s">
        <v>103</v>
      </c>
      <c r="ED5" s="167" t="s">
        <v>18</v>
      </c>
    </row>
    <row r="6" spans="2:134" s="148" customFormat="1" ht="15.75" thickBot="1" x14ac:dyDescent="0.3">
      <c r="B6" s="147"/>
      <c r="E6" s="216"/>
      <c r="F6" s="219"/>
      <c r="H6" s="195" t="s">
        <v>65</v>
      </c>
      <c r="I6" s="176" t="s">
        <v>64</v>
      </c>
      <c r="J6" s="177" t="s">
        <v>63</v>
      </c>
      <c r="K6" s="178" t="s">
        <v>62</v>
      </c>
      <c r="L6" s="179" t="s">
        <v>58</v>
      </c>
      <c r="M6" s="180" t="s">
        <v>61</v>
      </c>
      <c r="N6" s="486" t="s">
        <v>60</v>
      </c>
      <c r="O6" s="182" t="s">
        <v>7</v>
      </c>
      <c r="P6" s="183" t="s">
        <v>8</v>
      </c>
      <c r="Q6" s="184" t="s">
        <v>9</v>
      </c>
      <c r="R6" s="185" t="s">
        <v>10</v>
      </c>
      <c r="S6" s="186" t="s">
        <v>23</v>
      </c>
      <c r="T6" s="192" t="s">
        <v>196</v>
      </c>
      <c r="U6" s="193" t="s">
        <v>148</v>
      </c>
      <c r="V6" s="478" t="s">
        <v>149</v>
      </c>
      <c r="W6" s="187" t="s">
        <v>109</v>
      </c>
      <c r="X6" s="473" t="s">
        <v>110</v>
      </c>
      <c r="Y6" s="187" t="s">
        <v>206</v>
      </c>
      <c r="Z6" s="554" t="s">
        <v>207</v>
      </c>
      <c r="AA6" s="188" t="s">
        <v>109</v>
      </c>
      <c r="AB6" s="188" t="s">
        <v>110</v>
      </c>
      <c r="AC6" s="189" t="s">
        <v>112</v>
      </c>
      <c r="AD6" s="476" t="s">
        <v>111</v>
      </c>
      <c r="AE6" s="307" t="s">
        <v>157</v>
      </c>
      <c r="AF6" s="305" t="s">
        <v>158</v>
      </c>
      <c r="AG6" s="309" t="s">
        <v>159</v>
      </c>
      <c r="AH6" s="457" t="s">
        <v>155</v>
      </c>
      <c r="AI6" s="307" t="s">
        <v>184</v>
      </c>
      <c r="AJ6" s="305" t="s">
        <v>185</v>
      </c>
      <c r="AK6" s="309" t="s">
        <v>186</v>
      </c>
      <c r="AL6" s="457" t="s">
        <v>155</v>
      </c>
      <c r="AM6" s="475" t="s">
        <v>165</v>
      </c>
      <c r="AN6" s="305" t="s">
        <v>166</v>
      </c>
      <c r="AO6" s="311" t="s">
        <v>167</v>
      </c>
      <c r="AP6" s="396" t="s">
        <v>170</v>
      </c>
      <c r="AQ6" s="390" t="s">
        <v>171</v>
      </c>
      <c r="AR6" s="389" t="s">
        <v>172</v>
      </c>
      <c r="AS6" s="391" t="s">
        <v>173</v>
      </c>
      <c r="AT6" s="392" t="s">
        <v>174</v>
      </c>
      <c r="AU6" s="459" t="s">
        <v>176</v>
      </c>
      <c r="AV6" s="418" t="s">
        <v>170</v>
      </c>
      <c r="AW6" s="420" t="s">
        <v>171</v>
      </c>
      <c r="AX6" s="422" t="s">
        <v>172</v>
      </c>
      <c r="AY6" s="424" t="s">
        <v>173</v>
      </c>
      <c r="AZ6" s="425" t="s">
        <v>174</v>
      </c>
      <c r="BA6" s="461" t="s">
        <v>176</v>
      </c>
      <c r="BB6" s="441" t="s">
        <v>177</v>
      </c>
      <c r="BC6" s="410" t="s">
        <v>178</v>
      </c>
      <c r="BD6" s="412" t="s">
        <v>179</v>
      </c>
      <c r="BE6" s="414" t="s">
        <v>180</v>
      </c>
      <c r="BF6" s="416" t="s">
        <v>181</v>
      </c>
      <c r="BG6" s="442" t="s">
        <v>187</v>
      </c>
      <c r="BH6" s="444" t="s">
        <v>182</v>
      </c>
      <c r="BI6" s="460" t="s">
        <v>183</v>
      </c>
      <c r="BJ6" s="190" t="s">
        <v>234</v>
      </c>
      <c r="BK6" s="191" t="s">
        <v>231</v>
      </c>
      <c r="BL6" s="226" t="s">
        <v>234</v>
      </c>
      <c r="BM6" s="227" t="s">
        <v>231</v>
      </c>
      <c r="BN6" s="226" t="s">
        <v>234</v>
      </c>
      <c r="BO6" s="227" t="s">
        <v>231</v>
      </c>
      <c r="BP6" s="226" t="s">
        <v>234</v>
      </c>
      <c r="BQ6" s="227" t="s">
        <v>231</v>
      </c>
      <c r="BR6" s="226" t="s">
        <v>234</v>
      </c>
      <c r="BS6" s="227" t="s">
        <v>231</v>
      </c>
      <c r="BT6" s="226" t="s">
        <v>234</v>
      </c>
      <c r="BU6" s="119" t="s">
        <v>231</v>
      </c>
      <c r="BY6" s="216"/>
      <c r="BZ6" s="216"/>
      <c r="CA6" s="216"/>
      <c r="CK6" s="169"/>
      <c r="CL6" s="169"/>
      <c r="CM6" s="169"/>
      <c r="CN6" s="160"/>
      <c r="CO6" s="160"/>
      <c r="CP6" s="160"/>
      <c r="CQ6" s="160"/>
      <c r="CR6" s="160"/>
      <c r="CS6" s="21"/>
      <c r="CT6" s="21"/>
      <c r="CU6" s="21"/>
      <c r="CV6" s="21"/>
      <c r="CW6" s="21"/>
      <c r="CX6" s="21"/>
      <c r="CY6" s="21"/>
      <c r="CZ6" s="21"/>
      <c r="DA6" s="21"/>
      <c r="EA6" s="148">
        <f>EC6</f>
        <v>0</v>
      </c>
      <c r="EB6" s="148">
        <f t="shared" ref="EB6:EB37" si="1">IFERROR(_xlfn.STDEV.S(EE6:ABD6)/SQRT(TotalIncludedSamples),0)</f>
        <v>0</v>
      </c>
      <c r="EC6" s="148">
        <f t="shared" ref="EC6:EC37" si="2">IFERROR(SUM(EE6:ABD6)/TotalIncludedSamples,0)</f>
        <v>0</v>
      </c>
      <c r="ED6" s="167">
        <v>1</v>
      </c>
    </row>
    <row r="7" spans="2:134" s="148" customFormat="1" x14ac:dyDescent="0.25">
      <c r="B7" s="147"/>
      <c r="E7" s="216"/>
      <c r="F7" s="219"/>
      <c r="G7" s="150" t="s">
        <v>103</v>
      </c>
      <c r="H7" s="170" t="str">
        <f>IFERROR(AVERAGE(H28:H2000),"")</f>
        <v/>
      </c>
      <c r="I7" s="171" t="str">
        <f t="shared" ref="I7:BT7" si="3">IFERROR(AVERAGE(I28:I2000),"")</f>
        <v/>
      </c>
      <c r="J7" s="171" t="str">
        <f t="shared" si="3"/>
        <v/>
      </c>
      <c r="K7" s="171" t="str">
        <f t="shared" si="3"/>
        <v/>
      </c>
      <c r="L7" s="171" t="str">
        <f t="shared" si="3"/>
        <v/>
      </c>
      <c r="M7" s="171" t="str">
        <f t="shared" si="3"/>
        <v/>
      </c>
      <c r="N7" s="172" t="str">
        <f t="shared" si="3"/>
        <v/>
      </c>
      <c r="O7" s="170" t="str">
        <f t="shared" si="3"/>
        <v/>
      </c>
      <c r="P7" s="171" t="str">
        <f t="shared" si="3"/>
        <v/>
      </c>
      <c r="Q7" s="171" t="str">
        <f t="shared" si="3"/>
        <v/>
      </c>
      <c r="R7" s="171" t="str">
        <f t="shared" si="3"/>
        <v/>
      </c>
      <c r="S7" s="172" t="str">
        <f t="shared" si="3"/>
        <v/>
      </c>
      <c r="T7" s="170" t="str">
        <f t="shared" si="3"/>
        <v/>
      </c>
      <c r="U7" s="171" t="str">
        <f t="shared" si="3"/>
        <v/>
      </c>
      <c r="V7" s="172" t="str">
        <f t="shared" si="3"/>
        <v/>
      </c>
      <c r="W7" s="170" t="str">
        <f t="shared" si="3"/>
        <v/>
      </c>
      <c r="X7" s="172" t="str">
        <f t="shared" si="3"/>
        <v/>
      </c>
      <c r="Y7" s="170" t="str">
        <f t="shared" si="3"/>
        <v/>
      </c>
      <c r="Z7" s="171" t="str">
        <f t="shared" si="3"/>
        <v/>
      </c>
      <c r="AA7" s="170" t="str">
        <f t="shared" si="3"/>
        <v/>
      </c>
      <c r="AB7" s="171" t="str">
        <f t="shared" si="3"/>
        <v/>
      </c>
      <c r="AC7" s="170" t="str">
        <f t="shared" si="3"/>
        <v/>
      </c>
      <c r="AD7" s="172" t="str">
        <f t="shared" si="3"/>
        <v/>
      </c>
      <c r="AE7" s="170" t="str">
        <f t="shared" si="3"/>
        <v/>
      </c>
      <c r="AF7" s="171" t="str">
        <f t="shared" si="3"/>
        <v/>
      </c>
      <c r="AG7" s="171" t="str">
        <f t="shared" si="3"/>
        <v/>
      </c>
      <c r="AH7" s="172" t="str">
        <f t="shared" si="3"/>
        <v/>
      </c>
      <c r="AI7" s="170" t="str">
        <f t="shared" si="3"/>
        <v/>
      </c>
      <c r="AJ7" s="171" t="str">
        <f t="shared" si="3"/>
        <v/>
      </c>
      <c r="AK7" s="171" t="str">
        <f t="shared" si="3"/>
        <v/>
      </c>
      <c r="AL7" s="172" t="str">
        <f t="shared" si="3"/>
        <v/>
      </c>
      <c r="AM7" s="171" t="str">
        <f t="shared" si="3"/>
        <v/>
      </c>
      <c r="AN7" s="171" t="str">
        <f t="shared" si="3"/>
        <v/>
      </c>
      <c r="AO7" s="171" t="str">
        <f t="shared" si="3"/>
        <v/>
      </c>
      <c r="AP7" s="170" t="str">
        <f t="shared" si="3"/>
        <v/>
      </c>
      <c r="AQ7" s="171" t="str">
        <f t="shared" si="3"/>
        <v/>
      </c>
      <c r="AR7" s="171" t="str">
        <f t="shared" si="3"/>
        <v/>
      </c>
      <c r="AS7" s="171" t="str">
        <f t="shared" si="3"/>
        <v/>
      </c>
      <c r="AT7" s="171" t="str">
        <f t="shared" si="3"/>
        <v/>
      </c>
      <c r="AU7" s="172" t="str">
        <f t="shared" si="3"/>
        <v/>
      </c>
      <c r="AV7" s="170" t="str">
        <f t="shared" si="3"/>
        <v/>
      </c>
      <c r="AW7" s="171" t="str">
        <f t="shared" si="3"/>
        <v/>
      </c>
      <c r="AX7" s="171" t="str">
        <f t="shared" si="3"/>
        <v/>
      </c>
      <c r="AY7" s="171" t="str">
        <f t="shared" si="3"/>
        <v/>
      </c>
      <c r="AZ7" s="171" t="str">
        <f t="shared" si="3"/>
        <v/>
      </c>
      <c r="BA7" s="172" t="str">
        <f t="shared" si="3"/>
        <v/>
      </c>
      <c r="BB7" s="170" t="str">
        <f t="shared" si="3"/>
        <v/>
      </c>
      <c r="BC7" s="171" t="str">
        <f t="shared" si="3"/>
        <v/>
      </c>
      <c r="BD7" s="171" t="str">
        <f t="shared" si="3"/>
        <v/>
      </c>
      <c r="BE7" s="171" t="str">
        <f t="shared" si="3"/>
        <v/>
      </c>
      <c r="BF7" s="171" t="str">
        <f t="shared" si="3"/>
        <v/>
      </c>
      <c r="BG7" s="171" t="str">
        <f t="shared" si="3"/>
        <v/>
      </c>
      <c r="BH7" s="171" t="str">
        <f t="shared" si="3"/>
        <v/>
      </c>
      <c r="BI7" s="172" t="str">
        <f t="shared" si="3"/>
        <v/>
      </c>
      <c r="BJ7" s="170" t="str">
        <f t="shared" si="3"/>
        <v/>
      </c>
      <c r="BK7" s="172" t="str">
        <f t="shared" si="3"/>
        <v/>
      </c>
      <c r="BL7" s="228" t="str">
        <f t="shared" si="3"/>
        <v/>
      </c>
      <c r="BM7" s="229" t="str">
        <f t="shared" si="3"/>
        <v/>
      </c>
      <c r="BN7" s="230" t="str">
        <f t="shared" si="3"/>
        <v/>
      </c>
      <c r="BO7" s="229" t="str">
        <f t="shared" si="3"/>
        <v/>
      </c>
      <c r="BP7" s="230" t="str">
        <f t="shared" si="3"/>
        <v/>
      </c>
      <c r="BQ7" s="229" t="str">
        <f t="shared" si="3"/>
        <v/>
      </c>
      <c r="BR7" s="230" t="str">
        <f t="shared" si="3"/>
        <v/>
      </c>
      <c r="BS7" s="229" t="str">
        <f t="shared" si="3"/>
        <v/>
      </c>
      <c r="BT7" s="230" t="str">
        <f t="shared" si="3"/>
        <v/>
      </c>
      <c r="BU7" s="231" t="str">
        <f t="shared" ref="BU7" si="4">IFERROR(AVERAGE(BU28:BU2000),"")</f>
        <v/>
      </c>
      <c r="BY7" s="216"/>
      <c r="BZ7" s="216"/>
      <c r="CA7" s="216"/>
      <c r="CK7" s="160"/>
      <c r="CL7" s="160"/>
      <c r="CM7" s="160"/>
      <c r="CN7" s="163"/>
      <c r="CO7" s="163"/>
      <c r="CP7" s="163"/>
      <c r="CQ7" s="163"/>
      <c r="CR7" s="163"/>
      <c r="CS7" s="5"/>
      <c r="CT7" s="5"/>
      <c r="CU7" s="5"/>
      <c r="CV7" s="5"/>
      <c r="CW7" s="5"/>
      <c r="CX7" s="5"/>
      <c r="CY7" s="5"/>
      <c r="CZ7" s="5"/>
      <c r="DA7" s="5"/>
      <c r="EA7" s="148">
        <f>IF(EA6&lt;1,EC7+EA6,"")</f>
        <v>0</v>
      </c>
      <c r="EB7" s="148">
        <f t="shared" si="1"/>
        <v>0</v>
      </c>
      <c r="EC7" s="148">
        <f t="shared" si="2"/>
        <v>0</v>
      </c>
      <c r="ED7" s="167">
        <v>2</v>
      </c>
    </row>
    <row r="8" spans="2:134" s="148" customFormat="1" ht="15.75" thickBot="1" x14ac:dyDescent="0.3">
      <c r="B8" s="147"/>
      <c r="E8" s="216"/>
      <c r="F8" s="219"/>
      <c r="G8" s="149" t="s">
        <v>192</v>
      </c>
      <c r="H8" s="173">
        <f>IFERROR(_xlfn.STDEV.S(H28:H2000)/SQRT(COUNT(H28:H2000)),)</f>
        <v>0</v>
      </c>
      <c r="I8" s="174">
        <f t="shared" ref="I8:BT8" si="5">IFERROR(_xlfn.STDEV.S(I28:I2000)/SQRT(COUNT(I28:I2000)),)</f>
        <v>0</v>
      </c>
      <c r="J8" s="174">
        <f t="shared" si="5"/>
        <v>0</v>
      </c>
      <c r="K8" s="174">
        <f t="shared" si="5"/>
        <v>0</v>
      </c>
      <c r="L8" s="174">
        <f t="shared" si="5"/>
        <v>0</v>
      </c>
      <c r="M8" s="174">
        <f t="shared" si="5"/>
        <v>0</v>
      </c>
      <c r="N8" s="175">
        <f t="shared" si="5"/>
        <v>0</v>
      </c>
      <c r="O8" s="173">
        <f t="shared" si="5"/>
        <v>0</v>
      </c>
      <c r="P8" s="174">
        <f t="shared" si="5"/>
        <v>0</v>
      </c>
      <c r="Q8" s="174">
        <f t="shared" si="5"/>
        <v>0</v>
      </c>
      <c r="R8" s="174">
        <f t="shared" si="5"/>
        <v>0</v>
      </c>
      <c r="S8" s="175">
        <f t="shared" si="5"/>
        <v>0</v>
      </c>
      <c r="T8" s="173">
        <f t="shared" si="5"/>
        <v>0</v>
      </c>
      <c r="U8" s="174">
        <f t="shared" si="5"/>
        <v>0</v>
      </c>
      <c r="V8" s="175">
        <f t="shared" si="5"/>
        <v>0</v>
      </c>
      <c r="W8" s="173">
        <f t="shared" si="5"/>
        <v>0</v>
      </c>
      <c r="X8" s="175">
        <f t="shared" si="5"/>
        <v>0</v>
      </c>
      <c r="Y8" s="173">
        <f t="shared" si="5"/>
        <v>0</v>
      </c>
      <c r="Z8" s="174">
        <f t="shared" si="5"/>
        <v>0</v>
      </c>
      <c r="AA8" s="173">
        <f t="shared" si="5"/>
        <v>0</v>
      </c>
      <c r="AB8" s="174">
        <f t="shared" si="5"/>
        <v>0</v>
      </c>
      <c r="AC8" s="173">
        <f t="shared" si="5"/>
        <v>0</v>
      </c>
      <c r="AD8" s="175">
        <f t="shared" si="5"/>
        <v>0</v>
      </c>
      <c r="AE8" s="173">
        <f t="shared" si="5"/>
        <v>0</v>
      </c>
      <c r="AF8" s="174">
        <f t="shared" si="5"/>
        <v>0</v>
      </c>
      <c r="AG8" s="174">
        <f t="shared" si="5"/>
        <v>0</v>
      </c>
      <c r="AH8" s="175">
        <f t="shared" si="5"/>
        <v>0</v>
      </c>
      <c r="AI8" s="508">
        <f t="shared" si="5"/>
        <v>0</v>
      </c>
      <c r="AJ8" s="509">
        <f t="shared" si="5"/>
        <v>0</v>
      </c>
      <c r="AK8" s="509">
        <f t="shared" si="5"/>
        <v>0</v>
      </c>
      <c r="AL8" s="510">
        <f t="shared" si="5"/>
        <v>0</v>
      </c>
      <c r="AM8" s="509">
        <f t="shared" si="5"/>
        <v>0</v>
      </c>
      <c r="AN8" s="509">
        <f t="shared" si="5"/>
        <v>0</v>
      </c>
      <c r="AO8" s="509">
        <f t="shared" si="5"/>
        <v>0</v>
      </c>
      <c r="AP8" s="508">
        <f t="shared" si="5"/>
        <v>0</v>
      </c>
      <c r="AQ8" s="509">
        <f t="shared" si="5"/>
        <v>0</v>
      </c>
      <c r="AR8" s="509">
        <f t="shared" si="5"/>
        <v>0</v>
      </c>
      <c r="AS8" s="509">
        <f t="shared" si="5"/>
        <v>0</v>
      </c>
      <c r="AT8" s="509">
        <f t="shared" si="5"/>
        <v>0</v>
      </c>
      <c r="AU8" s="510">
        <f t="shared" si="5"/>
        <v>0</v>
      </c>
      <c r="AV8" s="508">
        <f t="shared" si="5"/>
        <v>0</v>
      </c>
      <c r="AW8" s="509">
        <f t="shared" si="5"/>
        <v>0</v>
      </c>
      <c r="AX8" s="509">
        <f t="shared" si="5"/>
        <v>0</v>
      </c>
      <c r="AY8" s="509">
        <f t="shared" si="5"/>
        <v>0</v>
      </c>
      <c r="AZ8" s="509">
        <f t="shared" si="5"/>
        <v>0</v>
      </c>
      <c r="BA8" s="510">
        <f t="shared" si="5"/>
        <v>0</v>
      </c>
      <c r="BB8" s="173">
        <f t="shared" si="5"/>
        <v>0</v>
      </c>
      <c r="BC8" s="174">
        <f t="shared" si="5"/>
        <v>0</v>
      </c>
      <c r="BD8" s="174">
        <f t="shared" si="5"/>
        <v>0</v>
      </c>
      <c r="BE8" s="174">
        <f t="shared" si="5"/>
        <v>0</v>
      </c>
      <c r="BF8" s="174">
        <f t="shared" si="5"/>
        <v>0</v>
      </c>
      <c r="BG8" s="174">
        <f t="shared" si="5"/>
        <v>0</v>
      </c>
      <c r="BH8" s="174">
        <f t="shared" si="5"/>
        <v>0</v>
      </c>
      <c r="BI8" s="175">
        <f t="shared" si="5"/>
        <v>0</v>
      </c>
      <c r="BJ8" s="173">
        <f t="shared" si="5"/>
        <v>0</v>
      </c>
      <c r="BK8" s="175">
        <f t="shared" si="5"/>
        <v>0</v>
      </c>
      <c r="BL8" s="256">
        <f t="shared" si="5"/>
        <v>0</v>
      </c>
      <c r="BM8" s="257">
        <f t="shared" si="5"/>
        <v>0</v>
      </c>
      <c r="BN8" s="257">
        <f t="shared" si="5"/>
        <v>0</v>
      </c>
      <c r="BO8" s="257">
        <f t="shared" si="5"/>
        <v>0</v>
      </c>
      <c r="BP8" s="257">
        <f t="shared" si="5"/>
        <v>0</v>
      </c>
      <c r="BQ8" s="257">
        <f t="shared" si="5"/>
        <v>0</v>
      </c>
      <c r="BR8" s="257">
        <f t="shared" si="5"/>
        <v>0</v>
      </c>
      <c r="BS8" s="257">
        <f t="shared" si="5"/>
        <v>0</v>
      </c>
      <c r="BT8" s="257">
        <f t="shared" si="5"/>
        <v>0</v>
      </c>
      <c r="BU8" s="258">
        <f t="shared" ref="BU8" si="6">IFERROR(_xlfn.STDEV.S(BU28:BU2000)/SQRT(COUNT(BU28:BU2000)),)</f>
        <v>0</v>
      </c>
      <c r="BY8" s="216"/>
      <c r="BZ8" s="216"/>
      <c r="CA8" s="216"/>
      <c r="CK8" s="160"/>
      <c r="CL8" s="160"/>
      <c r="CM8" s="160"/>
      <c r="CN8" s="162"/>
      <c r="CO8" s="162"/>
      <c r="CP8" s="162"/>
      <c r="CQ8" s="162"/>
      <c r="CR8" s="162"/>
      <c r="EA8" s="148">
        <f>IF(EA7&lt;1,EC8+EA7,"")</f>
        <v>0</v>
      </c>
      <c r="EB8" s="148">
        <f t="shared" si="1"/>
        <v>0</v>
      </c>
      <c r="EC8" s="148">
        <f t="shared" si="2"/>
        <v>0</v>
      </c>
      <c r="ED8" s="167">
        <v>3</v>
      </c>
    </row>
    <row r="9" spans="2:134" s="148" customFormat="1" x14ac:dyDescent="0.25">
      <c r="B9" s="147"/>
      <c r="E9" s="216"/>
      <c r="F9" s="219"/>
      <c r="G9" s="149"/>
      <c r="H9" s="469"/>
      <c r="I9" s="219"/>
      <c r="J9" s="219"/>
      <c r="K9" s="219"/>
      <c r="L9" s="219"/>
      <c r="M9" s="219"/>
      <c r="N9" s="470"/>
      <c r="O9" s="469"/>
      <c r="P9" s="219"/>
      <c r="Q9" s="219"/>
      <c r="R9" s="219"/>
      <c r="S9" s="470"/>
      <c r="T9" s="469"/>
      <c r="U9" s="219"/>
      <c r="V9" s="470"/>
      <c r="W9" s="469"/>
      <c r="X9" s="470"/>
      <c r="Y9" s="469"/>
      <c r="Z9" s="470"/>
      <c r="AA9" s="469"/>
      <c r="AB9" s="219"/>
      <c r="AC9" s="469"/>
      <c r="AD9" s="470"/>
      <c r="AE9" s="469"/>
      <c r="AF9" s="219"/>
      <c r="AG9" s="219"/>
      <c r="AH9" s="219"/>
      <c r="AI9" s="504"/>
      <c r="AJ9" s="505"/>
      <c r="AK9" s="505"/>
      <c r="AL9" s="505"/>
      <c r="AM9" s="505"/>
      <c r="AN9" s="505"/>
      <c r="AO9" s="505"/>
      <c r="AP9" s="504"/>
      <c r="AQ9" s="505"/>
      <c r="AR9" s="505"/>
      <c r="AS9" s="505"/>
      <c r="AT9" s="505"/>
      <c r="AU9" s="505"/>
      <c r="AV9" s="505"/>
      <c r="AW9" s="505"/>
      <c r="AX9" s="505"/>
      <c r="AY9" s="505"/>
      <c r="AZ9" s="505"/>
      <c r="BA9" s="506"/>
      <c r="BB9" s="219"/>
      <c r="BC9" s="219"/>
      <c r="BD9" s="219"/>
      <c r="BE9" s="219"/>
      <c r="BF9" s="219"/>
      <c r="BG9" s="219"/>
      <c r="BH9" s="219"/>
      <c r="BI9" s="470"/>
      <c r="BJ9" s="469"/>
      <c r="BK9" s="470"/>
      <c r="BL9" s="215"/>
      <c r="BM9" s="216"/>
      <c r="BN9" s="216"/>
      <c r="BO9" s="216"/>
      <c r="BP9" s="216"/>
      <c r="BQ9" s="216"/>
      <c r="BR9" s="216"/>
      <c r="BS9" s="216"/>
      <c r="BT9" s="216"/>
      <c r="BU9" s="466"/>
      <c r="BY9" s="216"/>
      <c r="BZ9" s="216"/>
      <c r="CA9" s="216"/>
      <c r="CK9" s="160"/>
      <c r="CL9" s="160"/>
      <c r="CM9" s="160"/>
      <c r="CN9" s="162"/>
      <c r="CO9" s="162"/>
      <c r="CP9" s="162"/>
      <c r="CQ9" s="162"/>
      <c r="CR9" s="162"/>
      <c r="EA9" s="148">
        <f t="shared" ref="EA9:EA72" si="7">IF(EA8&lt;1,EC9+EA8,"")</f>
        <v>0</v>
      </c>
      <c r="EB9" s="148">
        <f t="shared" si="1"/>
        <v>0</v>
      </c>
      <c r="EC9" s="148">
        <f t="shared" si="2"/>
        <v>0</v>
      </c>
      <c r="ED9" s="167">
        <v>4</v>
      </c>
    </row>
    <row r="10" spans="2:134" s="148" customFormat="1" x14ac:dyDescent="0.25">
      <c r="B10" s="147"/>
      <c r="E10" s="216"/>
      <c r="F10" s="219"/>
      <c r="H10" s="469"/>
      <c r="I10" s="219"/>
      <c r="J10" s="219"/>
      <c r="K10" s="219"/>
      <c r="L10" s="219"/>
      <c r="M10" s="219"/>
      <c r="N10" s="470"/>
      <c r="O10" s="469"/>
      <c r="P10" s="219"/>
      <c r="Q10" s="219"/>
      <c r="R10" s="219"/>
      <c r="S10" s="470"/>
      <c r="U10" s="219"/>
      <c r="V10" s="470"/>
      <c r="W10" s="469"/>
      <c r="X10" s="470"/>
      <c r="Y10" s="469"/>
      <c r="Z10" s="470"/>
      <c r="AA10" s="469"/>
      <c r="AB10" s="219"/>
      <c r="AC10" s="469"/>
      <c r="AD10" s="470"/>
      <c r="AE10" s="469"/>
      <c r="AF10" s="219"/>
      <c r="AG10" s="219"/>
      <c r="AH10" s="219"/>
      <c r="AI10" s="469"/>
      <c r="AJ10" s="219"/>
      <c r="AK10" s="219"/>
      <c r="AL10" s="219"/>
      <c r="AM10" s="219"/>
      <c r="AN10" s="219"/>
      <c r="AO10" s="219"/>
      <c r="AP10" s="46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470"/>
      <c r="BB10" s="219"/>
      <c r="BC10" s="219"/>
      <c r="BD10" s="219"/>
      <c r="BE10" s="219"/>
      <c r="BF10" s="219"/>
      <c r="BG10" s="219"/>
      <c r="BH10" s="219"/>
      <c r="BI10" s="470"/>
      <c r="BJ10" s="469"/>
      <c r="BK10" s="470"/>
      <c r="BL10" s="215"/>
      <c r="BM10" s="216"/>
      <c r="BN10" s="216"/>
      <c r="BO10" s="216"/>
      <c r="BP10" s="216"/>
      <c r="BQ10" s="216"/>
      <c r="BR10" s="216"/>
      <c r="BS10" s="216"/>
      <c r="BT10" s="216"/>
      <c r="BU10" s="466"/>
      <c r="BY10" s="216"/>
      <c r="BZ10" s="216"/>
      <c r="CA10" s="216"/>
      <c r="CK10" s="160"/>
      <c r="CL10" s="160"/>
      <c r="CM10" s="160"/>
      <c r="CN10" s="162"/>
      <c r="CO10" s="162"/>
      <c r="CP10" s="162"/>
      <c r="CQ10" s="162"/>
      <c r="CR10" s="162"/>
      <c r="EA10" s="148">
        <f t="shared" si="7"/>
        <v>0</v>
      </c>
      <c r="EB10" s="148">
        <f t="shared" si="1"/>
        <v>0</v>
      </c>
      <c r="EC10" s="148">
        <f t="shared" si="2"/>
        <v>0</v>
      </c>
      <c r="ED10" s="167">
        <v>5</v>
      </c>
    </row>
    <row r="11" spans="2:134" s="148" customFormat="1" x14ac:dyDescent="0.25">
      <c r="B11" s="147"/>
      <c r="E11" s="216"/>
      <c r="F11" s="219"/>
      <c r="H11" s="469"/>
      <c r="I11" s="219"/>
      <c r="J11" s="219"/>
      <c r="K11" s="219"/>
      <c r="L11" s="219"/>
      <c r="M11" s="219"/>
      <c r="N11" s="470"/>
      <c r="O11" s="469"/>
      <c r="P11" s="219"/>
      <c r="Q11" s="219"/>
      <c r="R11" s="219"/>
      <c r="S11" s="470"/>
      <c r="T11" s="469"/>
      <c r="U11" s="219"/>
      <c r="V11" s="470"/>
      <c r="W11" s="469"/>
      <c r="X11" s="470"/>
      <c r="Y11" s="469"/>
      <c r="Z11" s="470"/>
      <c r="AA11" s="469"/>
      <c r="AB11" s="219"/>
      <c r="AC11" s="469"/>
      <c r="AD11" s="470"/>
      <c r="AE11" s="469"/>
      <c r="AF11" s="219"/>
      <c r="AG11" s="219"/>
      <c r="AH11" s="219"/>
      <c r="AI11" s="469"/>
      <c r="AJ11" s="219"/>
      <c r="AK11" s="219"/>
      <c r="AL11" s="219"/>
      <c r="AM11" s="219"/>
      <c r="AN11" s="219"/>
      <c r="AO11" s="219"/>
      <c r="AP11" s="46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470"/>
      <c r="BB11" s="219"/>
      <c r="BC11" s="219"/>
      <c r="BD11" s="219"/>
      <c r="BE11" s="219"/>
      <c r="BF11" s="219"/>
      <c r="BG11" s="219"/>
      <c r="BH11" s="219"/>
      <c r="BI11" s="470"/>
      <c r="BJ11" s="469"/>
      <c r="BK11" s="470"/>
      <c r="BL11" s="215"/>
      <c r="BM11" s="216"/>
      <c r="BN11" s="216"/>
      <c r="BO11" s="216"/>
      <c r="BP11" s="216"/>
      <c r="BQ11" s="216"/>
      <c r="BR11" s="216"/>
      <c r="BS11" s="216"/>
      <c r="BT11" s="216"/>
      <c r="BU11" s="466"/>
      <c r="BY11" s="216"/>
      <c r="BZ11" s="216"/>
      <c r="CA11" s="216"/>
      <c r="CK11" s="160"/>
      <c r="CL11" s="160"/>
      <c r="CM11" s="160"/>
      <c r="CN11" s="162"/>
      <c r="CO11" s="162"/>
      <c r="CP11" s="162"/>
      <c r="CQ11" s="162"/>
      <c r="CR11" s="162"/>
      <c r="EA11" s="148">
        <f t="shared" si="7"/>
        <v>0</v>
      </c>
      <c r="EB11" s="148">
        <f t="shared" si="1"/>
        <v>0</v>
      </c>
      <c r="EC11" s="148">
        <f t="shared" si="2"/>
        <v>0</v>
      </c>
      <c r="ED11" s="167">
        <v>6</v>
      </c>
    </row>
    <row r="12" spans="2:134" s="148" customFormat="1" x14ac:dyDescent="0.25">
      <c r="B12" s="147"/>
      <c r="E12" s="216"/>
      <c r="F12" s="219"/>
      <c r="H12" s="469"/>
      <c r="I12" s="219"/>
      <c r="J12" s="219"/>
      <c r="K12" s="219"/>
      <c r="L12" s="219"/>
      <c r="M12" s="219"/>
      <c r="N12" s="470"/>
      <c r="O12" s="469"/>
      <c r="P12" s="219"/>
      <c r="Q12" s="219"/>
      <c r="R12" s="219"/>
      <c r="S12" s="470"/>
      <c r="T12" s="469"/>
      <c r="U12" s="219"/>
      <c r="V12" s="470"/>
      <c r="W12" s="469"/>
      <c r="X12" s="470"/>
      <c r="Y12" s="469"/>
      <c r="Z12" s="470"/>
      <c r="AA12" s="469"/>
      <c r="AB12" s="219"/>
      <c r="AC12" s="469"/>
      <c r="AD12" s="470"/>
      <c r="AE12" s="469"/>
      <c r="AF12" s="219"/>
      <c r="AG12" s="219"/>
      <c r="AH12" s="219"/>
      <c r="AI12" s="469"/>
      <c r="AJ12" s="219"/>
      <c r="AK12" s="219"/>
      <c r="AL12" s="219"/>
      <c r="AM12" s="219"/>
      <c r="AN12" s="219"/>
      <c r="AO12" s="219"/>
      <c r="AP12" s="46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470"/>
      <c r="BB12" s="219"/>
      <c r="BC12" s="219"/>
      <c r="BD12" s="219"/>
      <c r="BE12" s="219"/>
      <c r="BF12" s="219"/>
      <c r="BG12" s="219"/>
      <c r="BH12" s="219"/>
      <c r="BI12" s="470"/>
      <c r="BJ12" s="469"/>
      <c r="BK12" s="470"/>
      <c r="BL12" s="215"/>
      <c r="BM12" s="216"/>
      <c r="BN12" s="216"/>
      <c r="BO12" s="216"/>
      <c r="BP12" s="216"/>
      <c r="BQ12" s="216"/>
      <c r="BR12" s="216"/>
      <c r="BS12" s="216"/>
      <c r="BT12" s="216"/>
      <c r="BU12" s="466"/>
      <c r="BY12" s="216"/>
      <c r="BZ12" s="216"/>
      <c r="CA12" s="216"/>
      <c r="CK12" s="160"/>
      <c r="CL12" s="160"/>
      <c r="CM12" s="160"/>
      <c r="CN12" s="162"/>
      <c r="CO12" s="162"/>
      <c r="CP12" s="162"/>
      <c r="CQ12" s="162"/>
      <c r="CR12" s="162"/>
      <c r="EA12" s="148">
        <f t="shared" si="7"/>
        <v>0</v>
      </c>
      <c r="EB12" s="148">
        <f t="shared" si="1"/>
        <v>0</v>
      </c>
      <c r="EC12" s="148">
        <f t="shared" si="2"/>
        <v>0</v>
      </c>
      <c r="ED12" s="167">
        <v>7</v>
      </c>
    </row>
    <row r="13" spans="2:134" s="148" customFormat="1" x14ac:dyDescent="0.25">
      <c r="B13" s="147"/>
      <c r="E13" s="216"/>
      <c r="F13" s="219"/>
      <c r="H13" s="469"/>
      <c r="I13" s="219"/>
      <c r="J13" s="219"/>
      <c r="K13" s="219"/>
      <c r="L13" s="219"/>
      <c r="M13" s="219"/>
      <c r="N13" s="470"/>
      <c r="O13" s="469"/>
      <c r="P13" s="219"/>
      <c r="Q13" s="219"/>
      <c r="R13" s="219"/>
      <c r="S13" s="470"/>
      <c r="T13" s="469"/>
      <c r="U13" s="219"/>
      <c r="V13" s="470"/>
      <c r="W13" s="469"/>
      <c r="X13" s="470"/>
      <c r="Y13" s="469"/>
      <c r="Z13" s="470"/>
      <c r="AA13" s="469"/>
      <c r="AB13" s="219"/>
      <c r="AC13" s="469"/>
      <c r="AD13" s="470"/>
      <c r="AE13" s="469"/>
      <c r="AF13" s="219"/>
      <c r="AG13" s="219"/>
      <c r="AH13" s="219"/>
      <c r="AI13" s="469"/>
      <c r="AJ13" s="219"/>
      <c r="AK13" s="219"/>
      <c r="AL13" s="219"/>
      <c r="AM13" s="219"/>
      <c r="AN13" s="219"/>
      <c r="AO13" s="219"/>
      <c r="AP13" s="46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470"/>
      <c r="BB13" s="219"/>
      <c r="BC13" s="219"/>
      <c r="BD13" s="219"/>
      <c r="BE13" s="219"/>
      <c r="BF13" s="219"/>
      <c r="BG13" s="219"/>
      <c r="BH13" s="219"/>
      <c r="BI13" s="470"/>
      <c r="BJ13" s="469"/>
      <c r="BK13" s="470"/>
      <c r="BL13" s="215"/>
      <c r="BM13" s="216"/>
      <c r="BN13" s="216"/>
      <c r="BO13" s="216"/>
      <c r="BP13" s="216"/>
      <c r="BQ13" s="216"/>
      <c r="BR13" s="216"/>
      <c r="BS13" s="216"/>
      <c r="BT13" s="216"/>
      <c r="BU13" s="466"/>
      <c r="BY13" s="216"/>
      <c r="BZ13" s="216"/>
      <c r="CA13" s="216"/>
      <c r="CK13" s="160"/>
      <c r="CL13" s="160"/>
      <c r="CM13" s="160"/>
      <c r="CN13" s="162"/>
      <c r="CO13" s="162"/>
      <c r="CP13" s="162"/>
      <c r="CQ13" s="162"/>
      <c r="CR13" s="162"/>
      <c r="EA13" s="148">
        <f t="shared" si="7"/>
        <v>0</v>
      </c>
      <c r="EB13" s="148">
        <f t="shared" si="1"/>
        <v>0</v>
      </c>
      <c r="EC13" s="148">
        <f t="shared" si="2"/>
        <v>0</v>
      </c>
      <c r="ED13" s="167">
        <v>8</v>
      </c>
    </row>
    <row r="14" spans="2:134" s="148" customFormat="1" x14ac:dyDescent="0.25">
      <c r="B14" s="147"/>
      <c r="E14" s="216"/>
      <c r="F14" s="219"/>
      <c r="H14" s="469"/>
      <c r="I14" s="219"/>
      <c r="J14" s="219"/>
      <c r="K14" s="219"/>
      <c r="L14" s="219"/>
      <c r="M14" s="219"/>
      <c r="N14" s="470"/>
      <c r="O14" s="469"/>
      <c r="P14" s="219"/>
      <c r="Q14" s="219"/>
      <c r="R14" s="219"/>
      <c r="S14" s="470"/>
      <c r="T14" s="469"/>
      <c r="U14" s="219"/>
      <c r="V14" s="470"/>
      <c r="W14" s="469"/>
      <c r="X14" s="470"/>
      <c r="Y14" s="469"/>
      <c r="Z14" s="470"/>
      <c r="AA14" s="469"/>
      <c r="AB14" s="219"/>
      <c r="AC14" s="469"/>
      <c r="AD14" s="470"/>
      <c r="AE14" s="469"/>
      <c r="AF14" s="219"/>
      <c r="AG14" s="219"/>
      <c r="AH14" s="219"/>
      <c r="AI14" s="469"/>
      <c r="AJ14" s="219"/>
      <c r="AK14" s="219"/>
      <c r="AL14" s="219"/>
      <c r="AM14" s="219"/>
      <c r="AN14" s="219"/>
      <c r="AO14" s="219"/>
      <c r="AP14" s="46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470"/>
      <c r="BB14" s="219"/>
      <c r="BC14" s="219"/>
      <c r="BD14" s="219"/>
      <c r="BE14" s="219"/>
      <c r="BF14" s="219"/>
      <c r="BG14" s="219"/>
      <c r="BH14" s="219"/>
      <c r="BI14" s="470"/>
      <c r="BJ14" s="469"/>
      <c r="BK14" s="470"/>
      <c r="BL14" s="215"/>
      <c r="BM14" s="216"/>
      <c r="BN14" s="216"/>
      <c r="BO14" s="216"/>
      <c r="BP14" s="216"/>
      <c r="BQ14" s="216"/>
      <c r="BR14" s="216"/>
      <c r="BS14" s="216"/>
      <c r="BT14" s="216"/>
      <c r="BU14" s="466"/>
      <c r="BY14" s="216"/>
      <c r="BZ14" s="216"/>
      <c r="CA14" s="216"/>
      <c r="CK14" s="160"/>
      <c r="CL14" s="160"/>
      <c r="CM14" s="160"/>
      <c r="CN14" s="162"/>
      <c r="CO14" s="162"/>
      <c r="CP14" s="162"/>
      <c r="CQ14" s="162"/>
      <c r="CR14" s="162"/>
      <c r="EA14" s="148">
        <f t="shared" si="7"/>
        <v>0</v>
      </c>
      <c r="EB14" s="148">
        <f t="shared" si="1"/>
        <v>0</v>
      </c>
      <c r="EC14" s="148">
        <f t="shared" si="2"/>
        <v>0</v>
      </c>
      <c r="ED14" s="167">
        <v>9</v>
      </c>
    </row>
    <row r="15" spans="2:134" s="148" customFormat="1" x14ac:dyDescent="0.25">
      <c r="B15" s="147"/>
      <c r="E15" s="216"/>
      <c r="F15" s="219"/>
      <c r="H15" s="469"/>
      <c r="I15" s="219"/>
      <c r="J15" s="219"/>
      <c r="K15" s="219"/>
      <c r="L15" s="219"/>
      <c r="M15" s="219"/>
      <c r="N15" s="470"/>
      <c r="O15" s="469"/>
      <c r="P15" s="219"/>
      <c r="Q15" s="219"/>
      <c r="R15" s="219"/>
      <c r="S15" s="470"/>
      <c r="T15" s="469"/>
      <c r="U15" s="219"/>
      <c r="V15" s="470"/>
      <c r="W15" s="469"/>
      <c r="X15" s="470"/>
      <c r="Y15" s="469"/>
      <c r="Z15" s="470"/>
      <c r="AA15" s="469"/>
      <c r="AB15" s="219"/>
      <c r="AC15" s="469"/>
      <c r="AD15" s="470"/>
      <c r="AE15" s="469"/>
      <c r="AF15" s="219"/>
      <c r="AG15" s="219"/>
      <c r="AH15" s="219"/>
      <c r="AI15" s="469"/>
      <c r="AJ15" s="219"/>
      <c r="AK15" s="219"/>
      <c r="AL15" s="219"/>
      <c r="AM15" s="219"/>
      <c r="AN15" s="219"/>
      <c r="AO15" s="219"/>
      <c r="AP15" s="46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470"/>
      <c r="BB15" s="219"/>
      <c r="BC15" s="219"/>
      <c r="BD15" s="219"/>
      <c r="BE15" s="219"/>
      <c r="BF15" s="219"/>
      <c r="BG15" s="219"/>
      <c r="BH15" s="219"/>
      <c r="BI15" s="470"/>
      <c r="BJ15" s="469"/>
      <c r="BK15" s="470"/>
      <c r="BL15" s="215"/>
      <c r="BM15" s="216"/>
      <c r="BN15" s="216"/>
      <c r="BO15" s="216"/>
      <c r="BP15" s="216"/>
      <c r="BQ15" s="216"/>
      <c r="BR15" s="216"/>
      <c r="BS15" s="216"/>
      <c r="BT15" s="216"/>
      <c r="BU15" s="466"/>
      <c r="BY15" s="216"/>
      <c r="BZ15" s="216"/>
      <c r="CA15" s="216"/>
      <c r="CK15" s="160"/>
      <c r="CL15" s="160"/>
      <c r="CM15" s="160"/>
      <c r="CN15" s="162"/>
      <c r="CO15" s="162"/>
      <c r="CP15" s="162"/>
      <c r="CQ15" s="162"/>
      <c r="CR15" s="162"/>
      <c r="EA15" s="148">
        <f t="shared" si="7"/>
        <v>0</v>
      </c>
      <c r="EB15" s="148">
        <f t="shared" si="1"/>
        <v>0</v>
      </c>
      <c r="EC15" s="148">
        <f t="shared" si="2"/>
        <v>0</v>
      </c>
      <c r="ED15" s="167">
        <v>10</v>
      </c>
    </row>
    <row r="16" spans="2:134" s="148" customFormat="1" x14ac:dyDescent="0.25">
      <c r="B16" s="147"/>
      <c r="E16" s="216"/>
      <c r="F16" s="219"/>
      <c r="H16" s="469"/>
      <c r="I16" s="219"/>
      <c r="J16" s="219"/>
      <c r="K16" s="219"/>
      <c r="L16" s="219"/>
      <c r="M16" s="219"/>
      <c r="N16" s="470"/>
      <c r="O16" s="469"/>
      <c r="P16" s="219"/>
      <c r="Q16" s="219"/>
      <c r="R16" s="219"/>
      <c r="S16" s="470"/>
      <c r="T16" s="469"/>
      <c r="U16" s="219"/>
      <c r="V16" s="470"/>
      <c r="W16" s="469"/>
      <c r="X16" s="470"/>
      <c r="Y16" s="469"/>
      <c r="Z16" s="470"/>
      <c r="AA16" s="469"/>
      <c r="AB16" s="219"/>
      <c r="AC16" s="469"/>
      <c r="AD16" s="470"/>
      <c r="AE16" s="469"/>
      <c r="AF16" s="219"/>
      <c r="AG16" s="219"/>
      <c r="AH16" s="219"/>
      <c r="AI16" s="469"/>
      <c r="AJ16" s="219"/>
      <c r="AK16" s="219"/>
      <c r="AL16" s="219"/>
      <c r="AM16" s="219"/>
      <c r="AN16" s="219"/>
      <c r="AO16" s="219"/>
      <c r="AP16" s="46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470"/>
      <c r="BB16" s="219"/>
      <c r="BC16" s="219"/>
      <c r="BD16" s="219"/>
      <c r="BE16" s="219"/>
      <c r="BF16" s="219"/>
      <c r="BG16" s="219"/>
      <c r="BH16" s="219"/>
      <c r="BI16" s="470"/>
      <c r="BJ16" s="469"/>
      <c r="BK16" s="470"/>
      <c r="BL16" s="215"/>
      <c r="BM16" s="216"/>
      <c r="BN16" s="216"/>
      <c r="BO16" s="216"/>
      <c r="BP16" s="216"/>
      <c r="BQ16" s="216"/>
      <c r="BR16" s="216"/>
      <c r="BS16" s="216"/>
      <c r="BT16" s="216"/>
      <c r="BU16" s="466"/>
      <c r="BY16" s="216"/>
      <c r="BZ16" s="216"/>
      <c r="CA16" s="216"/>
      <c r="CK16" s="160"/>
      <c r="CL16" s="160"/>
      <c r="CM16" s="160"/>
      <c r="CN16" s="162"/>
      <c r="CO16" s="162"/>
      <c r="CP16" s="162"/>
      <c r="CQ16" s="162"/>
      <c r="CR16" s="162"/>
      <c r="EA16" s="148">
        <f t="shared" si="7"/>
        <v>0</v>
      </c>
      <c r="EB16" s="148">
        <f t="shared" si="1"/>
        <v>0</v>
      </c>
      <c r="EC16" s="148">
        <f t="shared" si="2"/>
        <v>0</v>
      </c>
      <c r="ED16" s="167">
        <v>11</v>
      </c>
    </row>
    <row r="17" spans="2:134" s="148" customFormat="1" x14ac:dyDescent="0.25">
      <c r="B17" s="147"/>
      <c r="E17" s="216"/>
      <c r="F17" s="219"/>
      <c r="H17" s="469"/>
      <c r="I17" s="219"/>
      <c r="J17" s="219"/>
      <c r="K17" s="219"/>
      <c r="L17" s="219"/>
      <c r="M17" s="219"/>
      <c r="N17" s="470"/>
      <c r="O17" s="469"/>
      <c r="P17" s="219"/>
      <c r="Q17" s="219"/>
      <c r="R17" s="219"/>
      <c r="S17" s="470"/>
      <c r="T17" s="469"/>
      <c r="U17" s="219"/>
      <c r="V17" s="470"/>
      <c r="W17" s="469"/>
      <c r="X17" s="470"/>
      <c r="Y17" s="469"/>
      <c r="Z17" s="470"/>
      <c r="AA17" s="469"/>
      <c r="AB17" s="219"/>
      <c r="AC17" s="469"/>
      <c r="AD17" s="470"/>
      <c r="AE17" s="469"/>
      <c r="AF17" s="219"/>
      <c r="AG17" s="219"/>
      <c r="AH17" s="219"/>
      <c r="AI17" s="469"/>
      <c r="AJ17" s="219"/>
      <c r="AK17" s="219"/>
      <c r="AL17" s="219"/>
      <c r="AM17" s="219"/>
      <c r="AN17" s="219"/>
      <c r="AO17" s="219"/>
      <c r="AP17" s="46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470"/>
      <c r="BB17" s="219"/>
      <c r="BC17" s="219"/>
      <c r="BD17" s="219"/>
      <c r="BE17" s="219"/>
      <c r="BF17" s="219"/>
      <c r="BG17" s="219"/>
      <c r="BH17" s="219"/>
      <c r="BI17" s="470"/>
      <c r="BJ17" s="469"/>
      <c r="BK17" s="470"/>
      <c r="BL17" s="215"/>
      <c r="BM17" s="216"/>
      <c r="BN17" s="216"/>
      <c r="BO17" s="216"/>
      <c r="BP17" s="216"/>
      <c r="BQ17" s="216"/>
      <c r="BR17" s="216"/>
      <c r="BS17" s="216"/>
      <c r="BT17" s="216"/>
      <c r="BU17" s="466"/>
      <c r="BY17" s="216"/>
      <c r="BZ17" s="216"/>
      <c r="CA17" s="216"/>
      <c r="CK17" s="160"/>
      <c r="CL17" s="160"/>
      <c r="CM17" s="160"/>
      <c r="CN17" s="162"/>
      <c r="CO17" s="162"/>
      <c r="CP17" s="162"/>
      <c r="CQ17" s="162"/>
      <c r="CR17" s="162"/>
      <c r="EA17" s="148">
        <f t="shared" si="7"/>
        <v>0</v>
      </c>
      <c r="EB17" s="148">
        <f t="shared" si="1"/>
        <v>0</v>
      </c>
      <c r="EC17" s="148">
        <f t="shared" si="2"/>
        <v>0</v>
      </c>
      <c r="ED17" s="167">
        <v>12</v>
      </c>
    </row>
    <row r="18" spans="2:134" s="148" customFormat="1" x14ac:dyDescent="0.25">
      <c r="B18" s="147"/>
      <c r="E18" s="216"/>
      <c r="F18" s="219"/>
      <c r="H18" s="469"/>
      <c r="I18" s="219"/>
      <c r="J18" s="219"/>
      <c r="K18" s="219"/>
      <c r="L18" s="219"/>
      <c r="M18" s="219"/>
      <c r="N18" s="470"/>
      <c r="O18" s="469"/>
      <c r="P18" s="219"/>
      <c r="Q18" s="219"/>
      <c r="R18" s="219"/>
      <c r="S18" s="470"/>
      <c r="T18" s="469"/>
      <c r="U18" s="219"/>
      <c r="V18" s="470"/>
      <c r="W18" s="469"/>
      <c r="X18" s="470"/>
      <c r="Y18" s="469"/>
      <c r="Z18" s="470"/>
      <c r="AA18" s="469"/>
      <c r="AB18" s="219"/>
      <c r="AC18" s="469"/>
      <c r="AD18" s="470"/>
      <c r="AE18" s="469"/>
      <c r="AF18" s="219"/>
      <c r="AG18" s="219"/>
      <c r="AH18" s="219"/>
      <c r="AI18" s="469"/>
      <c r="AJ18" s="219"/>
      <c r="AK18" s="219"/>
      <c r="AL18" s="219"/>
      <c r="AM18" s="219"/>
      <c r="AN18" s="219"/>
      <c r="AO18" s="219"/>
      <c r="AP18" s="46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470"/>
      <c r="BB18" s="219"/>
      <c r="BC18" s="219"/>
      <c r="BD18" s="219"/>
      <c r="BE18" s="219"/>
      <c r="BF18" s="219"/>
      <c r="BG18" s="219"/>
      <c r="BH18" s="219"/>
      <c r="BI18" s="470"/>
      <c r="BJ18" s="469"/>
      <c r="BK18" s="470"/>
      <c r="BL18" s="215"/>
      <c r="BM18" s="216"/>
      <c r="BN18" s="216"/>
      <c r="BO18" s="216"/>
      <c r="BP18" s="216"/>
      <c r="BQ18" s="216"/>
      <c r="BR18" s="216"/>
      <c r="BS18" s="216"/>
      <c r="BT18" s="216"/>
      <c r="BU18" s="466"/>
      <c r="BY18" s="216"/>
      <c r="BZ18" s="216"/>
      <c r="CA18" s="216"/>
      <c r="CK18" s="160"/>
      <c r="CL18" s="160"/>
      <c r="CM18" s="160"/>
      <c r="CN18" s="162"/>
      <c r="CO18" s="162"/>
      <c r="CP18" s="162"/>
      <c r="CQ18" s="162"/>
      <c r="CR18" s="162"/>
      <c r="EA18" s="148">
        <f t="shared" si="7"/>
        <v>0</v>
      </c>
      <c r="EB18" s="148">
        <f t="shared" si="1"/>
        <v>0</v>
      </c>
      <c r="EC18" s="148">
        <f t="shared" si="2"/>
        <v>0</v>
      </c>
      <c r="ED18" s="167">
        <v>13</v>
      </c>
    </row>
    <row r="19" spans="2:134" s="148" customFormat="1" x14ac:dyDescent="0.25">
      <c r="B19" s="147"/>
      <c r="E19" s="216"/>
      <c r="F19" s="219"/>
      <c r="H19" s="469"/>
      <c r="I19" s="219"/>
      <c r="J19" s="219"/>
      <c r="K19" s="219"/>
      <c r="L19" s="219"/>
      <c r="M19" s="219"/>
      <c r="N19" s="470"/>
      <c r="O19" s="469"/>
      <c r="P19" s="219"/>
      <c r="Q19" s="219"/>
      <c r="R19" s="219"/>
      <c r="S19" s="470"/>
      <c r="T19" s="469"/>
      <c r="U19" s="219"/>
      <c r="V19" s="470"/>
      <c r="W19" s="469"/>
      <c r="X19" s="470"/>
      <c r="Y19" s="469"/>
      <c r="Z19" s="470"/>
      <c r="AA19" s="469"/>
      <c r="AB19" s="219"/>
      <c r="AC19" s="469"/>
      <c r="AD19" s="470"/>
      <c r="AE19" s="469"/>
      <c r="AF19" s="219"/>
      <c r="AG19" s="219"/>
      <c r="AH19" s="219"/>
      <c r="AI19" s="469"/>
      <c r="AJ19" s="219"/>
      <c r="AK19" s="219"/>
      <c r="AL19" s="219"/>
      <c r="AM19" s="219"/>
      <c r="AN19" s="219"/>
      <c r="AO19" s="219"/>
      <c r="AP19" s="46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470"/>
      <c r="BB19" s="219"/>
      <c r="BC19" s="219"/>
      <c r="BD19" s="219"/>
      <c r="BE19" s="219"/>
      <c r="BF19" s="219"/>
      <c r="BG19" s="219"/>
      <c r="BH19" s="219"/>
      <c r="BI19" s="470"/>
      <c r="BJ19" s="469"/>
      <c r="BK19" s="470"/>
      <c r="BL19" s="215"/>
      <c r="BM19" s="216"/>
      <c r="BN19" s="216"/>
      <c r="BO19" s="216"/>
      <c r="BP19" s="216"/>
      <c r="BQ19" s="216"/>
      <c r="BR19" s="216"/>
      <c r="BS19" s="216"/>
      <c r="BT19" s="216"/>
      <c r="BU19" s="466"/>
      <c r="BY19" s="216"/>
      <c r="BZ19" s="216"/>
      <c r="CA19" s="216"/>
      <c r="CK19" s="160"/>
      <c r="CL19" s="160"/>
      <c r="CM19" s="160"/>
      <c r="CN19" s="162"/>
      <c r="CO19" s="162"/>
      <c r="CP19" s="162"/>
      <c r="CQ19" s="162"/>
      <c r="CR19" s="162"/>
      <c r="EA19" s="148">
        <f t="shared" si="7"/>
        <v>0</v>
      </c>
      <c r="EB19" s="148">
        <f t="shared" si="1"/>
        <v>0</v>
      </c>
      <c r="EC19" s="148">
        <f t="shared" si="2"/>
        <v>0</v>
      </c>
      <c r="ED19" s="167">
        <v>14</v>
      </c>
    </row>
    <row r="20" spans="2:134" s="148" customFormat="1" x14ac:dyDescent="0.25">
      <c r="B20" s="147"/>
      <c r="E20" s="216"/>
      <c r="F20" s="219"/>
      <c r="H20" s="469"/>
      <c r="I20" s="219"/>
      <c r="J20" s="219"/>
      <c r="K20" s="219"/>
      <c r="L20" s="219"/>
      <c r="M20" s="219"/>
      <c r="N20" s="470"/>
      <c r="O20" s="469"/>
      <c r="P20" s="219"/>
      <c r="Q20" s="219"/>
      <c r="R20" s="219"/>
      <c r="S20" s="470"/>
      <c r="T20" s="469"/>
      <c r="U20" s="219"/>
      <c r="V20" s="470"/>
      <c r="W20" s="469"/>
      <c r="X20" s="470"/>
      <c r="Y20" s="469"/>
      <c r="Z20" s="470"/>
      <c r="AA20" s="469"/>
      <c r="AB20" s="219"/>
      <c r="AC20" s="469"/>
      <c r="AD20" s="470"/>
      <c r="AE20" s="469"/>
      <c r="AF20" s="219"/>
      <c r="AG20" s="219"/>
      <c r="AH20" s="219"/>
      <c r="AI20" s="469"/>
      <c r="AJ20" s="219"/>
      <c r="AK20" s="219"/>
      <c r="AL20" s="219"/>
      <c r="AM20" s="219"/>
      <c r="AN20" s="219"/>
      <c r="AO20" s="219"/>
      <c r="AP20" s="46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470"/>
      <c r="BB20" s="219"/>
      <c r="BC20" s="219"/>
      <c r="BD20" s="219"/>
      <c r="BE20" s="219"/>
      <c r="BF20" s="219"/>
      <c r="BG20" s="219"/>
      <c r="BH20" s="219"/>
      <c r="BI20" s="470"/>
      <c r="BJ20" s="469"/>
      <c r="BK20" s="470"/>
      <c r="BL20" s="215"/>
      <c r="BM20" s="216"/>
      <c r="BN20" s="216"/>
      <c r="BO20" s="216"/>
      <c r="BP20" s="216"/>
      <c r="BQ20" s="216"/>
      <c r="BR20" s="216"/>
      <c r="BS20" s="216"/>
      <c r="BT20" s="216"/>
      <c r="BU20" s="466"/>
      <c r="BY20" s="216"/>
      <c r="BZ20" s="216"/>
      <c r="CA20" s="216"/>
      <c r="CK20" s="160"/>
      <c r="CL20" s="160"/>
      <c r="CM20" s="160"/>
      <c r="CN20" s="162"/>
      <c r="CO20" s="162"/>
      <c r="CP20" s="162"/>
      <c r="CQ20" s="162"/>
      <c r="CR20" s="162"/>
      <c r="EA20" s="148">
        <f t="shared" si="7"/>
        <v>0</v>
      </c>
      <c r="EB20" s="148">
        <f t="shared" si="1"/>
        <v>0</v>
      </c>
      <c r="EC20" s="148">
        <f t="shared" si="2"/>
        <v>0</v>
      </c>
      <c r="ED20" s="167">
        <v>15</v>
      </c>
    </row>
    <row r="21" spans="2:134" s="148" customFormat="1" x14ac:dyDescent="0.25">
      <c r="B21" s="147"/>
      <c r="E21" s="216"/>
      <c r="F21" s="219"/>
      <c r="H21" s="469"/>
      <c r="I21" s="219"/>
      <c r="J21" s="219"/>
      <c r="K21" s="219"/>
      <c r="L21" s="219"/>
      <c r="M21" s="219"/>
      <c r="N21" s="470"/>
      <c r="O21" s="469"/>
      <c r="P21" s="219"/>
      <c r="Q21" s="219"/>
      <c r="R21" s="219"/>
      <c r="S21" s="470"/>
      <c r="T21" s="469"/>
      <c r="U21" s="219"/>
      <c r="V21" s="470"/>
      <c r="W21" s="469"/>
      <c r="X21" s="470"/>
      <c r="Y21" s="469"/>
      <c r="Z21" s="470"/>
      <c r="AA21" s="469"/>
      <c r="AB21" s="219"/>
      <c r="AC21" s="469"/>
      <c r="AD21" s="470"/>
      <c r="AE21" s="469"/>
      <c r="AF21" s="219"/>
      <c r="AG21" s="219"/>
      <c r="AH21" s="219"/>
      <c r="AI21" s="469"/>
      <c r="AJ21" s="219"/>
      <c r="AK21" s="219"/>
      <c r="AL21" s="219"/>
      <c r="AM21" s="219"/>
      <c r="AN21" s="219"/>
      <c r="AO21" s="219"/>
      <c r="AP21" s="46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470"/>
      <c r="BB21" s="219"/>
      <c r="BC21" s="219"/>
      <c r="BD21" s="219"/>
      <c r="BE21" s="219"/>
      <c r="BF21" s="219"/>
      <c r="BG21" s="219"/>
      <c r="BH21" s="219"/>
      <c r="BI21" s="470"/>
      <c r="BJ21" s="469"/>
      <c r="BK21" s="470"/>
      <c r="BL21" s="215"/>
      <c r="BM21" s="216"/>
      <c r="BN21" s="216"/>
      <c r="BO21" s="216"/>
      <c r="BP21" s="216"/>
      <c r="BQ21" s="216"/>
      <c r="BR21" s="216"/>
      <c r="BS21" s="216"/>
      <c r="BT21" s="216"/>
      <c r="BU21" s="466"/>
      <c r="BY21" s="216"/>
      <c r="BZ21" s="216"/>
      <c r="CA21" s="216"/>
      <c r="CK21" s="160"/>
      <c r="CL21" s="160"/>
      <c r="CM21" s="160"/>
      <c r="CN21" s="162"/>
      <c r="CO21" s="162"/>
      <c r="CP21" s="162"/>
      <c r="CQ21" s="162"/>
      <c r="CR21" s="162"/>
      <c r="EA21" s="148">
        <f t="shared" si="7"/>
        <v>0</v>
      </c>
      <c r="EB21" s="148">
        <f t="shared" si="1"/>
        <v>0</v>
      </c>
      <c r="EC21" s="148">
        <f t="shared" si="2"/>
        <v>0</v>
      </c>
      <c r="ED21" s="167">
        <v>16</v>
      </c>
    </row>
    <row r="22" spans="2:134" s="148" customFormat="1" ht="15.75" thickBot="1" x14ac:dyDescent="0.3">
      <c r="B22" s="147"/>
      <c r="F22" s="147"/>
      <c r="H22" s="469"/>
      <c r="I22" s="219"/>
      <c r="J22" s="219"/>
      <c r="K22" s="219"/>
      <c r="L22" s="219"/>
      <c r="M22" s="219"/>
      <c r="N22" s="470"/>
      <c r="O22" s="469"/>
      <c r="P22" s="219"/>
      <c r="Q22" s="219"/>
      <c r="R22" s="219"/>
      <c r="S22" s="470"/>
      <c r="T22" s="469"/>
      <c r="U22" s="219"/>
      <c r="V22" s="470"/>
      <c r="W22" s="469"/>
      <c r="X22" s="470"/>
      <c r="Y22" s="469"/>
      <c r="Z22" s="470"/>
      <c r="AA22" s="469"/>
      <c r="AB22" s="219"/>
      <c r="AC22" s="469"/>
      <c r="AD22" s="470"/>
      <c r="AE22" s="469"/>
      <c r="AF22" s="219"/>
      <c r="AG22" s="219"/>
      <c r="AH22" s="219"/>
      <c r="AI22" s="469"/>
      <c r="AJ22" s="219"/>
      <c r="AK22" s="219"/>
      <c r="AL22" s="219"/>
      <c r="AM22" s="219"/>
      <c r="AN22" s="219"/>
      <c r="AO22" s="219"/>
      <c r="AP22" s="46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470"/>
      <c r="BB22" s="219"/>
      <c r="BC22" s="219"/>
      <c r="BD22" s="219"/>
      <c r="BE22" s="219"/>
      <c r="BF22" s="219"/>
      <c r="BG22" s="219"/>
      <c r="BH22" s="219"/>
      <c r="BI22" s="470"/>
      <c r="BJ22" s="469"/>
      <c r="BK22" s="470"/>
      <c r="BL22" s="215"/>
      <c r="BM22" s="216"/>
      <c r="BN22" s="216"/>
      <c r="BO22" s="216"/>
      <c r="BP22" s="216"/>
      <c r="BQ22" s="216"/>
      <c r="BR22" s="216"/>
      <c r="BS22" s="216"/>
      <c r="BT22" s="216"/>
      <c r="BU22" s="466"/>
      <c r="BY22" s="216"/>
      <c r="BZ22" s="216"/>
      <c r="CA22" s="216"/>
      <c r="CK22" s="160"/>
      <c r="CL22" s="160"/>
      <c r="CM22" s="160"/>
      <c r="CN22" s="162"/>
      <c r="CO22" s="162"/>
      <c r="CP22" s="162"/>
      <c r="CQ22" s="162"/>
      <c r="CR22" s="162"/>
      <c r="EA22" s="148">
        <f t="shared" si="7"/>
        <v>0</v>
      </c>
      <c r="EB22" s="148">
        <f t="shared" si="1"/>
        <v>0</v>
      </c>
      <c r="EC22" s="148">
        <f t="shared" si="2"/>
        <v>0</v>
      </c>
      <c r="ED22" s="167">
        <v>17</v>
      </c>
    </row>
    <row r="23" spans="2:134" s="148" customFormat="1" ht="15.75" thickBot="1" x14ac:dyDescent="0.3">
      <c r="B23" s="147"/>
      <c r="E23" s="210" t="s">
        <v>116</v>
      </c>
      <c r="F23" s="151" t="s">
        <v>102</v>
      </c>
      <c r="H23" s="469"/>
      <c r="I23" s="219"/>
      <c r="J23" s="219"/>
      <c r="K23" s="219"/>
      <c r="L23" s="219"/>
      <c r="M23" s="219"/>
      <c r="N23" s="470"/>
      <c r="O23" s="469"/>
      <c r="P23" s="219"/>
      <c r="Q23" s="219"/>
      <c r="R23" s="219"/>
      <c r="S23" s="470"/>
      <c r="T23" s="469"/>
      <c r="U23" s="219"/>
      <c r="V23" s="470"/>
      <c r="W23" s="469"/>
      <c r="X23" s="470"/>
      <c r="Y23" s="469"/>
      <c r="Z23" s="470"/>
      <c r="AA23" s="469"/>
      <c r="AB23" s="219"/>
      <c r="AC23" s="469"/>
      <c r="AD23" s="470"/>
      <c r="AE23" s="469"/>
      <c r="AF23" s="219"/>
      <c r="AG23" s="219"/>
      <c r="AH23" s="219"/>
      <c r="AI23" s="469"/>
      <c r="AJ23" s="219"/>
      <c r="AK23" s="219"/>
      <c r="AL23" s="219"/>
      <c r="AM23" s="219"/>
      <c r="AN23" s="219"/>
      <c r="AO23" s="219"/>
      <c r="AP23" s="46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470"/>
      <c r="BB23" s="219"/>
      <c r="BC23" s="219"/>
      <c r="BD23" s="219"/>
      <c r="BE23" s="219"/>
      <c r="BF23" s="219"/>
      <c r="BG23" s="219"/>
      <c r="BH23" s="219"/>
      <c r="BI23" s="470"/>
      <c r="BJ23" s="469"/>
      <c r="BK23" s="470"/>
      <c r="BL23" s="215"/>
      <c r="BM23" s="216"/>
      <c r="BN23" s="216"/>
      <c r="BO23" s="216"/>
      <c r="BP23" s="216"/>
      <c r="BQ23" s="216"/>
      <c r="BR23" s="216"/>
      <c r="BS23" s="216"/>
      <c r="BT23" s="216"/>
      <c r="BU23" s="466"/>
      <c r="BY23" s="216"/>
      <c r="BZ23" s="216"/>
      <c r="CA23" s="216"/>
      <c r="CK23" s="160"/>
      <c r="CL23" s="160"/>
      <c r="CM23" s="160"/>
      <c r="CN23" s="162"/>
      <c r="CO23" s="162"/>
      <c r="CP23" s="162"/>
      <c r="CQ23" s="162"/>
      <c r="CR23" s="162"/>
      <c r="EA23" s="148">
        <f t="shared" si="7"/>
        <v>0</v>
      </c>
      <c r="EB23" s="148">
        <f t="shared" si="1"/>
        <v>0</v>
      </c>
      <c r="EC23" s="148">
        <f t="shared" si="2"/>
        <v>0</v>
      </c>
      <c r="ED23" s="167">
        <v>18</v>
      </c>
    </row>
    <row r="24" spans="2:134" s="148" customFormat="1" ht="15.75" thickBot="1" x14ac:dyDescent="0.3">
      <c r="B24" s="147"/>
      <c r="E24" s="210"/>
      <c r="F24" s="151">
        <f>SUM(F28:F406)</f>
        <v>0</v>
      </c>
      <c r="H24" s="469"/>
      <c r="I24" s="219"/>
      <c r="J24" s="219"/>
      <c r="K24" s="219"/>
      <c r="L24" s="219"/>
      <c r="M24" s="219"/>
      <c r="N24" s="470"/>
      <c r="O24" s="469"/>
      <c r="P24" s="219"/>
      <c r="Q24" s="219"/>
      <c r="R24" s="219"/>
      <c r="S24" s="470"/>
      <c r="T24" s="469"/>
      <c r="U24" s="219"/>
      <c r="V24" s="470"/>
      <c r="W24" s="469"/>
      <c r="X24" s="470"/>
      <c r="Y24" s="469"/>
      <c r="Z24" s="470"/>
      <c r="AA24" s="469"/>
      <c r="AB24" s="219"/>
      <c r="AC24" s="469"/>
      <c r="AD24" s="470"/>
      <c r="AE24" s="469"/>
      <c r="AF24" s="219"/>
      <c r="AG24" s="219"/>
      <c r="AH24" s="219"/>
      <c r="AI24" s="469"/>
      <c r="AJ24" s="219"/>
      <c r="AK24" s="219"/>
      <c r="AL24" s="219"/>
      <c r="AM24" s="219"/>
      <c r="AN24" s="219"/>
      <c r="AO24" s="219"/>
      <c r="AP24" s="46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470"/>
      <c r="BB24" s="219"/>
      <c r="BC24" s="219"/>
      <c r="BD24" s="219"/>
      <c r="BE24" s="219"/>
      <c r="BF24" s="219"/>
      <c r="BG24" s="219"/>
      <c r="BH24" s="219"/>
      <c r="BI24" s="470"/>
      <c r="BJ24" s="469"/>
      <c r="BK24" s="470"/>
      <c r="BL24" s="215"/>
      <c r="BM24" s="216"/>
      <c r="BN24" s="216"/>
      <c r="BO24" s="216"/>
      <c r="BP24" s="216"/>
      <c r="BQ24" s="216"/>
      <c r="BR24" s="216"/>
      <c r="BS24" s="216"/>
      <c r="BT24" s="216"/>
      <c r="BU24" s="466"/>
      <c r="BY24" s="216"/>
      <c r="BZ24" s="216"/>
      <c r="CA24" s="216"/>
      <c r="CK24" s="160"/>
      <c r="CL24" s="160"/>
      <c r="CM24" s="160"/>
      <c r="CN24" s="162"/>
      <c r="CO24" s="162"/>
      <c r="CP24" s="162"/>
      <c r="CQ24" s="162"/>
      <c r="CR24" s="162"/>
      <c r="EA24" s="148">
        <f t="shared" si="7"/>
        <v>0</v>
      </c>
      <c r="EB24" s="148">
        <f t="shared" si="1"/>
        <v>0</v>
      </c>
      <c r="EC24" s="148">
        <f t="shared" si="2"/>
        <v>0</v>
      </c>
      <c r="ED24" s="167">
        <v>19</v>
      </c>
    </row>
    <row r="25" spans="2:134" s="148" customFormat="1" ht="15.75" thickBot="1" x14ac:dyDescent="0.3">
      <c r="B25" s="147"/>
      <c r="H25" s="215"/>
      <c r="I25" s="216"/>
      <c r="J25" s="216"/>
      <c r="K25" s="216"/>
      <c r="L25" s="216"/>
      <c r="M25" s="216"/>
      <c r="N25" s="466"/>
      <c r="O25" s="215"/>
      <c r="P25" s="216"/>
      <c r="Q25" s="216"/>
      <c r="R25" s="216"/>
      <c r="S25" s="466"/>
      <c r="T25" s="215"/>
      <c r="U25" s="216"/>
      <c r="V25" s="466"/>
      <c r="W25" s="215"/>
      <c r="X25" s="466"/>
      <c r="Y25" s="215"/>
      <c r="Z25" s="466"/>
      <c r="AA25" s="215"/>
      <c r="AB25" s="216"/>
      <c r="AC25" s="215"/>
      <c r="AD25" s="466"/>
      <c r="AE25" s="215"/>
      <c r="AF25" s="216"/>
      <c r="AG25" s="216"/>
      <c r="AH25" s="216"/>
      <c r="AI25" s="507"/>
      <c r="AJ25" s="467"/>
      <c r="AK25" s="467"/>
      <c r="AL25" s="467"/>
      <c r="AM25" s="467"/>
      <c r="AN25" s="467"/>
      <c r="AO25" s="467"/>
      <c r="AP25" s="507"/>
      <c r="AQ25" s="467"/>
      <c r="AR25" s="467"/>
      <c r="AS25" s="467"/>
      <c r="AT25" s="467"/>
      <c r="AU25" s="467"/>
      <c r="AV25" s="467"/>
      <c r="AW25" s="467"/>
      <c r="AX25" s="467"/>
      <c r="AY25" s="467"/>
      <c r="AZ25" s="467"/>
      <c r="BA25" s="468"/>
      <c r="BB25" s="216"/>
      <c r="BC25" s="216"/>
      <c r="BD25" s="216"/>
      <c r="BE25" s="216"/>
      <c r="BF25" s="216"/>
      <c r="BG25" s="216"/>
      <c r="BH25" s="216"/>
      <c r="BI25" s="466"/>
      <c r="BJ25" s="215"/>
      <c r="BK25" s="466"/>
      <c r="BL25" s="215"/>
      <c r="BM25" s="216"/>
      <c r="BN25" s="216"/>
      <c r="BO25" s="216"/>
      <c r="BP25" s="216"/>
      <c r="BQ25" s="216"/>
      <c r="BR25" s="216"/>
      <c r="BS25" s="216"/>
      <c r="BT25" s="216"/>
      <c r="BU25" s="466"/>
      <c r="BY25" s="216"/>
      <c r="BZ25" s="216"/>
      <c r="CA25" s="216"/>
      <c r="CK25" s="160"/>
      <c r="CL25" s="160"/>
      <c r="CM25" s="160"/>
      <c r="CN25" s="162"/>
      <c r="CO25" s="162"/>
      <c r="CP25" s="162"/>
      <c r="CQ25" s="162"/>
      <c r="CR25" s="162"/>
      <c r="EA25" s="148">
        <f t="shared" si="7"/>
        <v>0</v>
      </c>
      <c r="EB25" s="148">
        <f t="shared" si="1"/>
        <v>0</v>
      </c>
      <c r="EC25" s="148">
        <f t="shared" si="2"/>
        <v>0</v>
      </c>
      <c r="ED25" s="167">
        <v>20</v>
      </c>
    </row>
    <row r="26" spans="2:134" ht="15.75" thickBot="1" x14ac:dyDescent="0.3">
      <c r="C26" s="682" t="s">
        <v>117</v>
      </c>
      <c r="D26" s="683"/>
      <c r="F26" s="147" t="s">
        <v>113</v>
      </c>
      <c r="H26" s="661" t="s">
        <v>89</v>
      </c>
      <c r="I26" s="662"/>
      <c r="J26" s="662"/>
      <c r="K26" s="662"/>
      <c r="L26" s="662"/>
      <c r="M26" s="662"/>
      <c r="N26" s="663"/>
      <c r="O26" s="664" t="s">
        <v>88</v>
      </c>
      <c r="P26" s="665"/>
      <c r="Q26" s="665"/>
      <c r="R26" s="665"/>
      <c r="S26" s="666"/>
      <c r="T26" s="667" t="s">
        <v>59</v>
      </c>
      <c r="U26" s="668"/>
      <c r="V26" s="669"/>
      <c r="W26" s="670" t="s">
        <v>74</v>
      </c>
      <c r="X26" s="671"/>
      <c r="Y26" s="641" t="s">
        <v>205</v>
      </c>
      <c r="Z26" s="643"/>
      <c r="AA26" s="672" t="s">
        <v>86</v>
      </c>
      <c r="AB26" s="673"/>
      <c r="AC26" s="673"/>
      <c r="AD26" s="674"/>
      <c r="AE26" s="650" t="s">
        <v>153</v>
      </c>
      <c r="AF26" s="651"/>
      <c r="AG26" s="651"/>
      <c r="AH26" s="652"/>
      <c r="AI26" s="653" t="s">
        <v>154</v>
      </c>
      <c r="AJ26" s="654"/>
      <c r="AK26" s="654"/>
      <c r="AL26" s="655"/>
      <c r="AM26" s="653" t="s">
        <v>188</v>
      </c>
      <c r="AN26" s="654"/>
      <c r="AO26" s="654"/>
      <c r="AP26" s="676" t="s">
        <v>168</v>
      </c>
      <c r="AQ26" s="677"/>
      <c r="AR26" s="677"/>
      <c r="AS26" s="677"/>
      <c r="AT26" s="677"/>
      <c r="AU26" s="678"/>
      <c r="AV26" s="679" t="s">
        <v>101</v>
      </c>
      <c r="AW26" s="680"/>
      <c r="AX26" s="680"/>
      <c r="AY26" s="680"/>
      <c r="AZ26" s="680"/>
      <c r="BA26" s="681"/>
      <c r="BB26" s="647" t="s">
        <v>175</v>
      </c>
      <c r="BC26" s="648"/>
      <c r="BD26" s="648"/>
      <c r="BE26" s="648"/>
      <c r="BF26" s="648"/>
      <c r="BG26" s="648"/>
      <c r="BH26" s="648"/>
      <c r="BI26" s="649"/>
      <c r="BJ26" s="659" t="s">
        <v>46</v>
      </c>
      <c r="BK26" s="660"/>
      <c r="BL26" s="196" t="s">
        <v>66</v>
      </c>
      <c r="BM26" s="197" t="s">
        <v>47</v>
      </c>
      <c r="BN26" s="196" t="s">
        <v>48</v>
      </c>
      <c r="BO26" s="197" t="s">
        <v>47</v>
      </c>
      <c r="BP26" s="196" t="s">
        <v>49</v>
      </c>
      <c r="BQ26" s="197" t="s">
        <v>50</v>
      </c>
      <c r="BR26" s="196" t="s">
        <v>51</v>
      </c>
      <c r="BS26" s="197" t="s">
        <v>50</v>
      </c>
      <c r="BT26" s="196" t="s">
        <v>52</v>
      </c>
      <c r="BU26" s="198" t="s">
        <v>50</v>
      </c>
      <c r="BY26" s="216"/>
      <c r="CA26" s="216"/>
      <c r="CK26" s="160"/>
      <c r="CL26" s="160"/>
      <c r="CM26" s="160"/>
      <c r="EA26" s="148">
        <f t="shared" si="7"/>
        <v>0</v>
      </c>
      <c r="EB26" s="148">
        <f t="shared" si="1"/>
        <v>0</v>
      </c>
      <c r="EC26" s="148">
        <f t="shared" si="2"/>
        <v>0</v>
      </c>
      <c r="ED26" s="167">
        <v>21</v>
      </c>
    </row>
    <row r="27" spans="2:134" ht="15.75" thickBot="1" x14ac:dyDescent="0.3">
      <c r="B27" s="217" t="s">
        <v>122</v>
      </c>
      <c r="C27" s="218" t="s">
        <v>118</v>
      </c>
      <c r="D27" s="222" t="s">
        <v>119</v>
      </c>
      <c r="E27" s="201" t="s">
        <v>114</v>
      </c>
      <c r="F27" s="88" t="s">
        <v>97</v>
      </c>
      <c r="G27" s="485" t="str">
        <f>Samples</f>
        <v>Samples</v>
      </c>
      <c r="H27" s="103" t="s">
        <v>65</v>
      </c>
      <c r="I27" s="104" t="s">
        <v>64</v>
      </c>
      <c r="J27" s="105" t="s">
        <v>63</v>
      </c>
      <c r="K27" s="106" t="s">
        <v>62</v>
      </c>
      <c r="L27" s="107" t="s">
        <v>58</v>
      </c>
      <c r="M27" s="108" t="s">
        <v>61</v>
      </c>
      <c r="N27" s="487" t="s">
        <v>60</v>
      </c>
      <c r="O27" s="110" t="s">
        <v>7</v>
      </c>
      <c r="P27" s="111" t="s">
        <v>8</v>
      </c>
      <c r="Q27" s="112" t="s">
        <v>9</v>
      </c>
      <c r="R27" s="113" t="s">
        <v>10</v>
      </c>
      <c r="S27" s="114" t="s">
        <v>23</v>
      </c>
      <c r="T27" s="192" t="s">
        <v>73</v>
      </c>
      <c r="U27" s="193" t="s">
        <v>148</v>
      </c>
      <c r="V27" s="478" t="s">
        <v>149</v>
      </c>
      <c r="W27" s="115" t="s">
        <v>109</v>
      </c>
      <c r="X27" s="474" t="s">
        <v>110</v>
      </c>
      <c r="Y27" s="187" t="s">
        <v>206</v>
      </c>
      <c r="Z27" s="554" t="s">
        <v>207</v>
      </c>
      <c r="AA27" s="116" t="s">
        <v>109</v>
      </c>
      <c r="AB27" s="116" t="s">
        <v>110</v>
      </c>
      <c r="AC27" s="117" t="s">
        <v>112</v>
      </c>
      <c r="AD27" s="477" t="s">
        <v>111</v>
      </c>
      <c r="AE27" s="307" t="s">
        <v>157</v>
      </c>
      <c r="AF27" s="305" t="s">
        <v>158</v>
      </c>
      <c r="AG27" s="309" t="s">
        <v>159</v>
      </c>
      <c r="AH27" s="457" t="s">
        <v>155</v>
      </c>
      <c r="AI27" s="307" t="s">
        <v>184</v>
      </c>
      <c r="AJ27" s="305" t="s">
        <v>185</v>
      </c>
      <c r="AK27" s="309" t="s">
        <v>186</v>
      </c>
      <c r="AL27" s="457" t="s">
        <v>155</v>
      </c>
      <c r="AM27" s="475" t="s">
        <v>165</v>
      </c>
      <c r="AN27" s="305" t="s">
        <v>166</v>
      </c>
      <c r="AO27" s="311" t="s">
        <v>167</v>
      </c>
      <c r="AP27" s="396" t="s">
        <v>170</v>
      </c>
      <c r="AQ27" s="390" t="s">
        <v>171</v>
      </c>
      <c r="AR27" s="389" t="s">
        <v>172</v>
      </c>
      <c r="AS27" s="391" t="s">
        <v>173</v>
      </c>
      <c r="AT27" s="392" t="s">
        <v>174</v>
      </c>
      <c r="AU27" s="459" t="s">
        <v>176</v>
      </c>
      <c r="AV27" s="418" t="s">
        <v>170</v>
      </c>
      <c r="AW27" s="420" t="s">
        <v>171</v>
      </c>
      <c r="AX27" s="422" t="s">
        <v>172</v>
      </c>
      <c r="AY27" s="424" t="s">
        <v>173</v>
      </c>
      <c r="AZ27" s="425" t="s">
        <v>174</v>
      </c>
      <c r="BA27" s="461" t="s">
        <v>176</v>
      </c>
      <c r="BB27" s="441" t="s">
        <v>177</v>
      </c>
      <c r="BC27" s="410" t="s">
        <v>178</v>
      </c>
      <c r="BD27" s="412" t="s">
        <v>179</v>
      </c>
      <c r="BE27" s="414" t="s">
        <v>180</v>
      </c>
      <c r="BF27" s="416" t="s">
        <v>181</v>
      </c>
      <c r="BG27" s="442" t="s">
        <v>187</v>
      </c>
      <c r="BH27" s="444" t="s">
        <v>182</v>
      </c>
      <c r="BI27" s="460" t="s">
        <v>183</v>
      </c>
      <c r="BJ27" s="118" t="s">
        <v>234</v>
      </c>
      <c r="BK27" s="119" t="s">
        <v>231</v>
      </c>
      <c r="BL27" s="44" t="s">
        <v>234</v>
      </c>
      <c r="BM27" s="46" t="s">
        <v>231</v>
      </c>
      <c r="BN27" s="44" t="s">
        <v>234</v>
      </c>
      <c r="BO27" s="46" t="s">
        <v>231</v>
      </c>
      <c r="BP27" s="44" t="s">
        <v>234</v>
      </c>
      <c r="BQ27" s="46" t="s">
        <v>231</v>
      </c>
      <c r="BR27" s="44" t="s">
        <v>234</v>
      </c>
      <c r="BS27" s="46" t="s">
        <v>231</v>
      </c>
      <c r="BT27" s="44" t="s">
        <v>234</v>
      </c>
      <c r="BU27" s="241" t="s">
        <v>231</v>
      </c>
      <c r="BV27" s="451" t="s">
        <v>190</v>
      </c>
      <c r="BW27" s="451" t="s">
        <v>189</v>
      </c>
      <c r="BX27" s="501" t="s">
        <v>191</v>
      </c>
      <c r="BY27" s="451" t="s">
        <v>194</v>
      </c>
      <c r="BZ27" s="501" t="s">
        <v>195</v>
      </c>
      <c r="CA27" s="201" t="s">
        <v>209</v>
      </c>
      <c r="CB27" s="201" t="s">
        <v>210</v>
      </c>
      <c r="CK27" s="160"/>
      <c r="CL27" s="160"/>
      <c r="CM27" s="160"/>
      <c r="EA27" s="148">
        <f t="shared" si="7"/>
        <v>0</v>
      </c>
      <c r="EB27" s="148">
        <f t="shared" si="1"/>
        <v>0</v>
      </c>
      <c r="EC27" s="148">
        <f t="shared" si="2"/>
        <v>0</v>
      </c>
      <c r="ED27" s="167">
        <v>22</v>
      </c>
    </row>
    <row r="28" spans="2:134" x14ac:dyDescent="0.25">
      <c r="B28" s="223">
        <v>1</v>
      </c>
      <c r="C28" s="215" t="s">
        <v>120</v>
      </c>
      <c r="D28" s="220" t="s">
        <v>121</v>
      </c>
      <c r="E28" s="205" t="str">
        <f>CONCATENATE(C28,D28)</f>
        <v>AZ01G001</v>
      </c>
      <c r="F28" s="202">
        <v>0</v>
      </c>
      <c r="G28" s="101">
        <f>Samples!C6</f>
        <v>0</v>
      </c>
      <c r="H28" s="125"/>
      <c r="I28" s="126"/>
      <c r="J28" s="126"/>
      <c r="K28" s="126"/>
      <c r="L28" s="126"/>
      <c r="M28" s="126"/>
      <c r="N28" s="127"/>
      <c r="O28" s="482"/>
      <c r="P28" s="134"/>
      <c r="Q28" s="134"/>
      <c r="R28" s="134"/>
      <c r="S28" s="135"/>
      <c r="T28" s="479"/>
      <c r="U28" s="140"/>
      <c r="V28" s="141"/>
      <c r="W28" s="125"/>
      <c r="X28" s="127"/>
      <c r="Y28" s="125"/>
      <c r="Z28" s="127"/>
      <c r="AA28" s="125"/>
      <c r="AB28" s="126"/>
      <c r="AC28" s="125"/>
      <c r="AD28" s="127"/>
      <c r="AE28" s="125"/>
      <c r="AF28" s="126"/>
      <c r="AG28" s="126"/>
      <c r="AH28" s="127"/>
      <c r="AI28" s="125"/>
      <c r="AJ28" s="126"/>
      <c r="AK28" s="126"/>
      <c r="AL28" s="127"/>
      <c r="AM28" s="126"/>
      <c r="AN28" s="126"/>
      <c r="AO28" s="126"/>
      <c r="AP28" s="125"/>
      <c r="AQ28" s="126"/>
      <c r="AR28" s="126"/>
      <c r="AS28" s="126"/>
      <c r="AT28" s="126"/>
      <c r="AU28" s="127"/>
      <c r="AV28" s="125"/>
      <c r="AW28" s="126"/>
      <c r="AX28" s="126"/>
      <c r="AY28" s="126"/>
      <c r="AZ28" s="126"/>
      <c r="BA28" s="127"/>
      <c r="BB28" s="125"/>
      <c r="BC28" s="126"/>
      <c r="BD28" s="126"/>
      <c r="BE28" s="126"/>
      <c r="BF28" s="126"/>
      <c r="BG28" s="126"/>
      <c r="BH28" s="126"/>
      <c r="BI28" s="127"/>
      <c r="BJ28" s="125"/>
      <c r="BK28" s="145"/>
      <c r="BL28" s="128"/>
      <c r="BM28" s="232"/>
      <c r="BN28" s="120"/>
      <c r="BO28" s="232"/>
      <c r="BP28" s="120"/>
      <c r="BQ28" s="232"/>
      <c r="BR28" s="120"/>
      <c r="BS28" s="232"/>
      <c r="BT28" s="120"/>
      <c r="BU28" s="146"/>
      <c r="BV28" s="464"/>
      <c r="BW28" s="464"/>
      <c r="BX28" s="464"/>
      <c r="CA28" s="206"/>
      <c r="CB28" s="466"/>
      <c r="CK28" s="160"/>
      <c r="CL28" s="160"/>
      <c r="CM28" s="160"/>
      <c r="EA28" s="148">
        <f t="shared" si="7"/>
        <v>0</v>
      </c>
      <c r="EB28" s="148">
        <f t="shared" si="1"/>
        <v>0</v>
      </c>
      <c r="EC28" s="148">
        <f t="shared" si="2"/>
        <v>0</v>
      </c>
      <c r="ED28" s="167">
        <v>23</v>
      </c>
    </row>
    <row r="29" spans="2:134" x14ac:dyDescent="0.25">
      <c r="B29" s="224">
        <v>2</v>
      </c>
      <c r="C29" s="215"/>
      <c r="D29" s="221"/>
      <c r="E29" s="206" t="str">
        <f t="shared" ref="E29:E92" si="8">CONCATENATE(C29,D29)</f>
        <v/>
      </c>
      <c r="F29" s="203">
        <v>0</v>
      </c>
      <c r="G29" s="101">
        <f>Samples!C7</f>
        <v>0</v>
      </c>
      <c r="H29" s="128"/>
      <c r="I29" s="120"/>
      <c r="J29" s="120"/>
      <c r="K29" s="120"/>
      <c r="L29" s="120"/>
      <c r="M29" s="120"/>
      <c r="N29" s="129"/>
      <c r="O29" s="483"/>
      <c r="P29" s="122"/>
      <c r="Q29" s="122"/>
      <c r="R29" s="122"/>
      <c r="S29" s="136"/>
      <c r="T29" s="480"/>
      <c r="U29" s="123"/>
      <c r="V29" s="142"/>
      <c r="W29" s="128"/>
      <c r="X29" s="129"/>
      <c r="Y29" s="128"/>
      <c r="Z29" s="129"/>
      <c r="AA29" s="128"/>
      <c r="AB29" s="120"/>
      <c r="AC29" s="128"/>
      <c r="AD29" s="129"/>
      <c r="AE29" s="128"/>
      <c r="AF29" s="120"/>
      <c r="AG29" s="120"/>
      <c r="AH29" s="129"/>
      <c r="AI29" s="128"/>
      <c r="AJ29" s="120"/>
      <c r="AK29" s="120"/>
      <c r="AL29" s="129"/>
      <c r="AM29" s="120"/>
      <c r="AN29" s="120"/>
      <c r="AO29" s="120"/>
      <c r="AP29" s="128"/>
      <c r="AQ29" s="120"/>
      <c r="AR29" s="120"/>
      <c r="AS29" s="120"/>
      <c r="AT29" s="120"/>
      <c r="AU29" s="129"/>
      <c r="AV29" s="128"/>
      <c r="AW29" s="120"/>
      <c r="AX29" s="120"/>
      <c r="AY29" s="120"/>
      <c r="AZ29" s="120"/>
      <c r="BA29" s="129"/>
      <c r="BB29" s="128"/>
      <c r="BC29" s="120"/>
      <c r="BD29" s="120"/>
      <c r="BE29" s="120"/>
      <c r="BF29" s="120"/>
      <c r="BG29" s="120"/>
      <c r="BH29" s="120"/>
      <c r="BI29" s="129"/>
      <c r="BJ29" s="128"/>
      <c r="BK29" s="146"/>
      <c r="BL29" s="128"/>
      <c r="BM29" s="232"/>
      <c r="BN29" s="120"/>
      <c r="BO29" s="232"/>
      <c r="BP29" s="120"/>
      <c r="BQ29" s="232"/>
      <c r="BR29" s="120"/>
      <c r="BS29" s="232"/>
      <c r="BT29" s="120"/>
      <c r="BU29" s="146"/>
      <c r="BV29" s="216"/>
      <c r="BW29" s="216"/>
      <c r="BX29" s="216"/>
      <c r="CA29" s="206"/>
      <c r="CB29" s="466"/>
      <c r="CK29" s="160"/>
      <c r="CL29" s="160"/>
      <c r="CM29" s="160"/>
      <c r="EA29" s="148">
        <f t="shared" si="7"/>
        <v>0</v>
      </c>
      <c r="EB29" s="148">
        <f t="shared" si="1"/>
        <v>0</v>
      </c>
      <c r="EC29" s="148">
        <f t="shared" si="2"/>
        <v>0</v>
      </c>
      <c r="ED29" s="167">
        <v>24</v>
      </c>
    </row>
    <row r="30" spans="2:134" x14ac:dyDescent="0.25">
      <c r="B30" s="224">
        <v>3</v>
      </c>
      <c r="C30" s="215"/>
      <c r="D30" s="221"/>
      <c r="E30" s="206" t="str">
        <f t="shared" si="8"/>
        <v/>
      </c>
      <c r="F30" s="203">
        <v>0</v>
      </c>
      <c r="G30" s="101">
        <f>Samples!C8</f>
        <v>0</v>
      </c>
      <c r="H30" s="128"/>
      <c r="I30" s="120"/>
      <c r="J30" s="120"/>
      <c r="K30" s="120"/>
      <c r="L30" s="120"/>
      <c r="M30" s="120"/>
      <c r="N30" s="129"/>
      <c r="O30" s="483"/>
      <c r="P30" s="122"/>
      <c r="Q30" s="122"/>
      <c r="R30" s="122"/>
      <c r="S30" s="136"/>
      <c r="T30" s="480"/>
      <c r="U30" s="123"/>
      <c r="V30" s="142"/>
      <c r="W30" s="128"/>
      <c r="X30" s="129"/>
      <c r="Y30" s="128"/>
      <c r="Z30" s="129"/>
      <c r="AA30" s="128"/>
      <c r="AB30" s="120"/>
      <c r="AC30" s="128"/>
      <c r="AD30" s="129"/>
      <c r="AE30" s="128"/>
      <c r="AF30" s="120"/>
      <c r="AG30" s="120"/>
      <c r="AH30" s="129"/>
      <c r="AI30" s="128"/>
      <c r="AJ30" s="120"/>
      <c r="AK30" s="120"/>
      <c r="AL30" s="129"/>
      <c r="AM30" s="120"/>
      <c r="AN30" s="120"/>
      <c r="AO30" s="120"/>
      <c r="AP30" s="128"/>
      <c r="AQ30" s="120"/>
      <c r="AR30" s="120"/>
      <c r="AS30" s="120"/>
      <c r="AT30" s="120"/>
      <c r="AU30" s="129"/>
      <c r="AV30" s="128"/>
      <c r="AW30" s="120"/>
      <c r="AX30" s="120"/>
      <c r="AY30" s="120"/>
      <c r="AZ30" s="120"/>
      <c r="BA30" s="129"/>
      <c r="BB30" s="128"/>
      <c r="BC30" s="120"/>
      <c r="BD30" s="120"/>
      <c r="BE30" s="120"/>
      <c r="BF30" s="120"/>
      <c r="BG30" s="120"/>
      <c r="BH30" s="120"/>
      <c r="BI30" s="129"/>
      <c r="BJ30" s="128"/>
      <c r="BK30" s="146"/>
      <c r="BL30" s="128"/>
      <c r="BM30" s="232"/>
      <c r="BN30" s="120"/>
      <c r="BO30" s="232"/>
      <c r="BP30" s="120"/>
      <c r="BQ30" s="232"/>
      <c r="BR30" s="120"/>
      <c r="BS30" s="232"/>
      <c r="BT30" s="120"/>
      <c r="BU30" s="146"/>
      <c r="BV30" s="216"/>
      <c r="BW30" s="216"/>
      <c r="BX30" s="216"/>
      <c r="CA30" s="206"/>
      <c r="CB30" s="466"/>
      <c r="CK30" s="160"/>
      <c r="CL30" s="160"/>
      <c r="CM30" s="160"/>
      <c r="EA30" s="148">
        <f t="shared" si="7"/>
        <v>0</v>
      </c>
      <c r="EB30" s="148">
        <f t="shared" si="1"/>
        <v>0</v>
      </c>
      <c r="EC30" s="148">
        <f t="shared" si="2"/>
        <v>0</v>
      </c>
      <c r="ED30" s="167">
        <v>25</v>
      </c>
    </row>
    <row r="31" spans="2:134" x14ac:dyDescent="0.25">
      <c r="B31" s="224">
        <v>4</v>
      </c>
      <c r="C31" s="215"/>
      <c r="D31" s="221"/>
      <c r="E31" s="206" t="str">
        <f t="shared" si="8"/>
        <v/>
      </c>
      <c r="F31" s="203">
        <v>0</v>
      </c>
      <c r="G31" s="101">
        <f>Samples!C9</f>
        <v>0</v>
      </c>
      <c r="H31" s="128"/>
      <c r="I31" s="120"/>
      <c r="J31" s="120"/>
      <c r="K31" s="120"/>
      <c r="L31" s="120"/>
      <c r="M31" s="120"/>
      <c r="N31" s="129"/>
      <c r="O31" s="483"/>
      <c r="P31" s="122"/>
      <c r="Q31" s="122"/>
      <c r="R31" s="122"/>
      <c r="S31" s="136"/>
      <c r="T31" s="480"/>
      <c r="U31" s="123"/>
      <c r="V31" s="142"/>
      <c r="W31" s="128"/>
      <c r="X31" s="129"/>
      <c r="Y31" s="128"/>
      <c r="Z31" s="129"/>
      <c r="AA31" s="128"/>
      <c r="AB31" s="120"/>
      <c r="AC31" s="128"/>
      <c r="AD31" s="129"/>
      <c r="AE31" s="128"/>
      <c r="AF31" s="120"/>
      <c r="AG31" s="120"/>
      <c r="AH31" s="129"/>
      <c r="AI31" s="128"/>
      <c r="AJ31" s="120"/>
      <c r="AK31" s="120"/>
      <c r="AL31" s="129"/>
      <c r="AM31" s="120"/>
      <c r="AN31" s="120"/>
      <c r="AO31" s="120"/>
      <c r="AP31" s="128"/>
      <c r="AQ31" s="120"/>
      <c r="AR31" s="120"/>
      <c r="AS31" s="120"/>
      <c r="AT31" s="120"/>
      <c r="AU31" s="129"/>
      <c r="AV31" s="128"/>
      <c r="AW31" s="120"/>
      <c r="AX31" s="120"/>
      <c r="AY31" s="120"/>
      <c r="AZ31" s="120"/>
      <c r="BA31" s="129"/>
      <c r="BB31" s="128"/>
      <c r="BC31" s="120"/>
      <c r="BD31" s="120"/>
      <c r="BE31" s="120"/>
      <c r="BF31" s="120"/>
      <c r="BG31" s="120"/>
      <c r="BH31" s="120"/>
      <c r="BI31" s="129"/>
      <c r="BJ31" s="128"/>
      <c r="BK31" s="146"/>
      <c r="BL31" s="128"/>
      <c r="BM31" s="232"/>
      <c r="BN31" s="120"/>
      <c r="BO31" s="232"/>
      <c r="BP31" s="120"/>
      <c r="BQ31" s="232"/>
      <c r="BR31" s="120"/>
      <c r="BS31" s="232"/>
      <c r="BT31" s="120"/>
      <c r="BU31" s="146"/>
      <c r="BV31" s="216"/>
      <c r="BW31" s="216"/>
      <c r="BX31" s="216"/>
      <c r="CA31" s="206"/>
      <c r="CB31" s="466"/>
      <c r="CK31" s="160"/>
      <c r="CL31" s="160"/>
      <c r="CM31" s="160"/>
      <c r="EA31" s="148">
        <f t="shared" si="7"/>
        <v>0</v>
      </c>
      <c r="EB31" s="148">
        <f t="shared" si="1"/>
        <v>0</v>
      </c>
      <c r="EC31" s="148">
        <f t="shared" si="2"/>
        <v>0</v>
      </c>
      <c r="ED31" s="167">
        <v>26</v>
      </c>
    </row>
    <row r="32" spans="2:134" x14ac:dyDescent="0.25">
      <c r="B32" s="224">
        <v>5</v>
      </c>
      <c r="C32" s="215"/>
      <c r="D32" s="221"/>
      <c r="E32" s="206" t="str">
        <f t="shared" si="8"/>
        <v/>
      </c>
      <c r="F32" s="203">
        <v>0</v>
      </c>
      <c r="G32" s="101">
        <f>Samples!C10</f>
        <v>0</v>
      </c>
      <c r="H32" s="128"/>
      <c r="I32" s="120"/>
      <c r="J32" s="120"/>
      <c r="K32" s="120"/>
      <c r="L32" s="120"/>
      <c r="M32" s="120"/>
      <c r="N32" s="129"/>
      <c r="O32" s="483"/>
      <c r="P32" s="122"/>
      <c r="Q32" s="122"/>
      <c r="R32" s="122"/>
      <c r="S32" s="136"/>
      <c r="T32" s="480"/>
      <c r="U32" s="123"/>
      <c r="V32" s="142"/>
      <c r="W32" s="128"/>
      <c r="X32" s="129"/>
      <c r="Y32" s="128"/>
      <c r="Z32" s="129"/>
      <c r="AA32" s="128"/>
      <c r="AB32" s="120"/>
      <c r="AC32" s="128"/>
      <c r="AD32" s="129"/>
      <c r="AE32" s="128"/>
      <c r="AF32" s="120"/>
      <c r="AG32" s="120"/>
      <c r="AH32" s="129"/>
      <c r="AI32" s="128"/>
      <c r="AJ32" s="120"/>
      <c r="AK32" s="120"/>
      <c r="AL32" s="129"/>
      <c r="AM32" s="120"/>
      <c r="AN32" s="120"/>
      <c r="AO32" s="120"/>
      <c r="AP32" s="128"/>
      <c r="AQ32" s="120"/>
      <c r="AR32" s="120"/>
      <c r="AS32" s="120"/>
      <c r="AT32" s="120"/>
      <c r="AU32" s="129"/>
      <c r="AV32" s="128"/>
      <c r="AW32" s="120"/>
      <c r="AX32" s="120"/>
      <c r="AY32" s="120"/>
      <c r="AZ32" s="120"/>
      <c r="BA32" s="129"/>
      <c r="BB32" s="128"/>
      <c r="BC32" s="120"/>
      <c r="BD32" s="120"/>
      <c r="BE32" s="120"/>
      <c r="BF32" s="120"/>
      <c r="BG32" s="120"/>
      <c r="BH32" s="120"/>
      <c r="BI32" s="129"/>
      <c r="BJ32" s="128"/>
      <c r="BK32" s="146"/>
      <c r="BL32" s="128"/>
      <c r="BM32" s="232"/>
      <c r="BN32" s="120"/>
      <c r="BO32" s="232"/>
      <c r="BP32" s="120"/>
      <c r="BQ32" s="232"/>
      <c r="BR32" s="120"/>
      <c r="BS32" s="232"/>
      <c r="BT32" s="120"/>
      <c r="BU32" s="146"/>
      <c r="BV32" s="216"/>
      <c r="BW32" s="216"/>
      <c r="BX32" s="216"/>
      <c r="CA32" s="206"/>
      <c r="CB32" s="466"/>
      <c r="CK32" s="160"/>
      <c r="CL32" s="160"/>
      <c r="CM32" s="160"/>
      <c r="EA32" s="148">
        <f t="shared" si="7"/>
        <v>0</v>
      </c>
      <c r="EB32" s="148">
        <f t="shared" si="1"/>
        <v>0</v>
      </c>
      <c r="EC32" s="148">
        <f t="shared" si="2"/>
        <v>0</v>
      </c>
      <c r="ED32" s="167">
        <v>27</v>
      </c>
    </row>
    <row r="33" spans="2:134" x14ac:dyDescent="0.25">
      <c r="B33" s="224">
        <v>6</v>
      </c>
      <c r="C33" s="215"/>
      <c r="D33" s="221"/>
      <c r="E33" s="206" t="str">
        <f t="shared" si="8"/>
        <v/>
      </c>
      <c r="F33" s="203">
        <v>0</v>
      </c>
      <c r="G33" s="101">
        <f>Samples!C11</f>
        <v>0</v>
      </c>
      <c r="H33" s="128"/>
      <c r="I33" s="120"/>
      <c r="J33" s="120"/>
      <c r="K33" s="120"/>
      <c r="L33" s="120"/>
      <c r="M33" s="120"/>
      <c r="N33" s="129"/>
      <c r="O33" s="483"/>
      <c r="P33" s="122"/>
      <c r="Q33" s="122"/>
      <c r="R33" s="122"/>
      <c r="S33" s="136"/>
      <c r="T33" s="480"/>
      <c r="U33" s="123"/>
      <c r="V33" s="142"/>
      <c r="W33" s="128"/>
      <c r="X33" s="129"/>
      <c r="Y33" s="128"/>
      <c r="Z33" s="129"/>
      <c r="AA33" s="128"/>
      <c r="AB33" s="120"/>
      <c r="AC33" s="128"/>
      <c r="AD33" s="129"/>
      <c r="AE33" s="128"/>
      <c r="AF33" s="120"/>
      <c r="AG33" s="120"/>
      <c r="AH33" s="129"/>
      <c r="AI33" s="128"/>
      <c r="AJ33" s="120"/>
      <c r="AK33" s="120"/>
      <c r="AL33" s="129"/>
      <c r="AM33" s="120"/>
      <c r="AN33" s="120"/>
      <c r="AO33" s="120"/>
      <c r="AP33" s="128"/>
      <c r="AQ33" s="120"/>
      <c r="AR33" s="120"/>
      <c r="AS33" s="120"/>
      <c r="AT33" s="120"/>
      <c r="AU33" s="129"/>
      <c r="AV33" s="128"/>
      <c r="AW33" s="120"/>
      <c r="AX33" s="120"/>
      <c r="AY33" s="120"/>
      <c r="AZ33" s="120"/>
      <c r="BA33" s="129"/>
      <c r="BB33" s="128"/>
      <c r="BC33" s="120"/>
      <c r="BD33" s="120"/>
      <c r="BE33" s="120"/>
      <c r="BF33" s="120"/>
      <c r="BG33" s="120"/>
      <c r="BH33" s="120"/>
      <c r="BI33" s="129"/>
      <c r="BJ33" s="128"/>
      <c r="BK33" s="146"/>
      <c r="BL33" s="128"/>
      <c r="BM33" s="232"/>
      <c r="BN33" s="120"/>
      <c r="BO33" s="232"/>
      <c r="BP33" s="120"/>
      <c r="BQ33" s="232"/>
      <c r="BR33" s="120"/>
      <c r="BS33" s="232"/>
      <c r="BT33" s="120"/>
      <c r="BU33" s="146"/>
      <c r="BV33" s="216"/>
      <c r="BW33" s="216"/>
      <c r="BX33" s="216"/>
      <c r="CA33" s="206"/>
      <c r="CB33" s="466"/>
      <c r="CK33" s="160"/>
      <c r="CL33" s="160"/>
      <c r="CM33" s="160"/>
      <c r="EA33" s="148">
        <f t="shared" si="7"/>
        <v>0</v>
      </c>
      <c r="EB33" s="148">
        <f t="shared" si="1"/>
        <v>0</v>
      </c>
      <c r="EC33" s="148">
        <f t="shared" si="2"/>
        <v>0</v>
      </c>
      <c r="ED33" s="167">
        <v>28</v>
      </c>
    </row>
    <row r="34" spans="2:134" x14ac:dyDescent="0.25">
      <c r="B34" s="224">
        <v>7</v>
      </c>
      <c r="C34" s="215"/>
      <c r="D34" s="221"/>
      <c r="E34" s="206" t="str">
        <f t="shared" si="8"/>
        <v/>
      </c>
      <c r="F34" s="203">
        <v>0</v>
      </c>
      <c r="G34" s="101">
        <f>Samples!C12</f>
        <v>0</v>
      </c>
      <c r="H34" s="128"/>
      <c r="I34" s="120"/>
      <c r="J34" s="120"/>
      <c r="K34" s="120"/>
      <c r="L34" s="120"/>
      <c r="M34" s="120"/>
      <c r="N34" s="129"/>
      <c r="O34" s="483"/>
      <c r="P34" s="122"/>
      <c r="Q34" s="122"/>
      <c r="R34" s="122"/>
      <c r="S34" s="136"/>
      <c r="T34" s="480"/>
      <c r="U34" s="123"/>
      <c r="V34" s="142"/>
      <c r="W34" s="128"/>
      <c r="X34" s="129"/>
      <c r="Y34" s="128"/>
      <c r="Z34" s="129"/>
      <c r="AA34" s="128"/>
      <c r="AB34" s="120"/>
      <c r="AC34" s="128"/>
      <c r="AD34" s="129"/>
      <c r="AE34" s="128"/>
      <c r="AF34" s="120"/>
      <c r="AG34" s="120"/>
      <c r="AH34" s="129"/>
      <c r="AI34" s="128"/>
      <c r="AJ34" s="120"/>
      <c r="AK34" s="120"/>
      <c r="AL34" s="129"/>
      <c r="AM34" s="120"/>
      <c r="AN34" s="120"/>
      <c r="AO34" s="120"/>
      <c r="AP34" s="128"/>
      <c r="AQ34" s="120"/>
      <c r="AR34" s="120"/>
      <c r="AS34" s="120"/>
      <c r="AT34" s="120"/>
      <c r="AU34" s="129"/>
      <c r="AV34" s="128"/>
      <c r="AW34" s="120"/>
      <c r="AX34" s="120"/>
      <c r="AY34" s="120"/>
      <c r="AZ34" s="120"/>
      <c r="BA34" s="129"/>
      <c r="BB34" s="128"/>
      <c r="BC34" s="120"/>
      <c r="BD34" s="120"/>
      <c r="BE34" s="120"/>
      <c r="BF34" s="120"/>
      <c r="BG34" s="120"/>
      <c r="BH34" s="120"/>
      <c r="BI34" s="129"/>
      <c r="BJ34" s="128"/>
      <c r="BK34" s="146"/>
      <c r="BL34" s="128"/>
      <c r="BM34" s="232"/>
      <c r="BN34" s="120"/>
      <c r="BO34" s="232"/>
      <c r="BP34" s="120"/>
      <c r="BQ34" s="232"/>
      <c r="BR34" s="120"/>
      <c r="BS34" s="232"/>
      <c r="BT34" s="120"/>
      <c r="BU34" s="146"/>
      <c r="BV34" s="216"/>
      <c r="BW34" s="216"/>
      <c r="BX34" s="216"/>
      <c r="CA34" s="206"/>
      <c r="CB34" s="466"/>
      <c r="CK34" s="160"/>
      <c r="CL34" s="160"/>
      <c r="CM34" s="160"/>
      <c r="EA34" s="148">
        <f t="shared" si="7"/>
        <v>0</v>
      </c>
      <c r="EB34" s="148">
        <f t="shared" si="1"/>
        <v>0</v>
      </c>
      <c r="EC34" s="148">
        <f t="shared" si="2"/>
        <v>0</v>
      </c>
      <c r="ED34" s="167">
        <v>29</v>
      </c>
    </row>
    <row r="35" spans="2:134" x14ac:dyDescent="0.25">
      <c r="B35" s="224">
        <v>8</v>
      </c>
      <c r="C35" s="215"/>
      <c r="D35" s="221"/>
      <c r="E35" s="206" t="str">
        <f t="shared" si="8"/>
        <v/>
      </c>
      <c r="F35" s="203">
        <v>0</v>
      </c>
      <c r="G35" s="101">
        <f>Samples!C13</f>
        <v>0</v>
      </c>
      <c r="H35" s="128"/>
      <c r="I35" s="120"/>
      <c r="J35" s="120"/>
      <c r="K35" s="120"/>
      <c r="L35" s="120"/>
      <c r="M35" s="120"/>
      <c r="N35" s="129"/>
      <c r="O35" s="483"/>
      <c r="P35" s="122"/>
      <c r="Q35" s="122"/>
      <c r="R35" s="122"/>
      <c r="S35" s="136"/>
      <c r="T35" s="480"/>
      <c r="U35" s="123"/>
      <c r="V35" s="142"/>
      <c r="W35" s="128"/>
      <c r="X35" s="129"/>
      <c r="Y35" s="128"/>
      <c r="Z35" s="129"/>
      <c r="AA35" s="128"/>
      <c r="AB35" s="120"/>
      <c r="AC35" s="128"/>
      <c r="AD35" s="129"/>
      <c r="AE35" s="128"/>
      <c r="AF35" s="120"/>
      <c r="AG35" s="120"/>
      <c r="AH35" s="129"/>
      <c r="AI35" s="128"/>
      <c r="AJ35" s="120"/>
      <c r="AK35" s="120"/>
      <c r="AL35" s="129"/>
      <c r="AM35" s="120"/>
      <c r="AN35" s="120"/>
      <c r="AO35" s="120"/>
      <c r="AP35" s="128"/>
      <c r="AQ35" s="120"/>
      <c r="AR35" s="120"/>
      <c r="AS35" s="120"/>
      <c r="AT35" s="120"/>
      <c r="AU35" s="129"/>
      <c r="AV35" s="128"/>
      <c r="AW35" s="120"/>
      <c r="AX35" s="120"/>
      <c r="AY35" s="120"/>
      <c r="AZ35" s="120"/>
      <c r="BA35" s="129"/>
      <c r="BB35" s="128"/>
      <c r="BC35" s="120"/>
      <c r="BD35" s="120"/>
      <c r="BE35" s="120"/>
      <c r="BF35" s="120"/>
      <c r="BG35" s="120"/>
      <c r="BH35" s="120"/>
      <c r="BI35" s="129"/>
      <c r="BJ35" s="128"/>
      <c r="BK35" s="146"/>
      <c r="BL35" s="128"/>
      <c r="BM35" s="232"/>
      <c r="BN35" s="120"/>
      <c r="BO35" s="232"/>
      <c r="BP35" s="120"/>
      <c r="BQ35" s="232"/>
      <c r="BR35" s="120"/>
      <c r="BS35" s="232"/>
      <c r="BT35" s="120"/>
      <c r="BU35" s="146"/>
      <c r="BV35" s="216"/>
      <c r="BW35" s="216"/>
      <c r="BX35" s="216"/>
      <c r="CA35" s="206"/>
      <c r="CB35" s="466"/>
      <c r="CK35" s="160"/>
      <c r="CL35" s="160"/>
      <c r="CM35" s="160"/>
      <c r="EA35" s="148">
        <f t="shared" si="7"/>
        <v>0</v>
      </c>
      <c r="EB35" s="148">
        <f t="shared" si="1"/>
        <v>0</v>
      </c>
      <c r="EC35" s="148">
        <f t="shared" si="2"/>
        <v>0</v>
      </c>
      <c r="ED35" s="167">
        <v>30</v>
      </c>
    </row>
    <row r="36" spans="2:134" x14ac:dyDescent="0.25">
      <c r="B36" s="224">
        <v>9</v>
      </c>
      <c r="C36" s="215"/>
      <c r="D36" s="221"/>
      <c r="E36" s="206" t="str">
        <f t="shared" si="8"/>
        <v/>
      </c>
      <c r="F36" s="203">
        <v>0</v>
      </c>
      <c r="G36" s="101">
        <f>Samples!C14</f>
        <v>0</v>
      </c>
      <c r="H36" s="128"/>
      <c r="I36" s="120"/>
      <c r="J36" s="120"/>
      <c r="K36" s="120"/>
      <c r="L36" s="120"/>
      <c r="M36" s="120"/>
      <c r="N36" s="129"/>
      <c r="O36" s="483"/>
      <c r="P36" s="122"/>
      <c r="Q36" s="122"/>
      <c r="R36" s="122"/>
      <c r="S36" s="136"/>
      <c r="T36" s="480"/>
      <c r="U36" s="123"/>
      <c r="V36" s="142"/>
      <c r="W36" s="128"/>
      <c r="X36" s="129"/>
      <c r="Y36" s="128"/>
      <c r="Z36" s="129"/>
      <c r="AA36" s="128"/>
      <c r="AB36" s="120"/>
      <c r="AC36" s="128"/>
      <c r="AD36" s="129"/>
      <c r="AE36" s="128"/>
      <c r="AF36" s="120"/>
      <c r="AG36" s="120"/>
      <c r="AH36" s="129"/>
      <c r="AI36" s="128"/>
      <c r="AJ36" s="120"/>
      <c r="AK36" s="120"/>
      <c r="AL36" s="129"/>
      <c r="AM36" s="120"/>
      <c r="AN36" s="120"/>
      <c r="AO36" s="120"/>
      <c r="AP36" s="128"/>
      <c r="AQ36" s="120"/>
      <c r="AR36" s="120"/>
      <c r="AS36" s="120"/>
      <c r="AT36" s="120"/>
      <c r="AU36" s="129"/>
      <c r="AV36" s="128"/>
      <c r="AW36" s="120"/>
      <c r="AX36" s="120"/>
      <c r="AY36" s="120"/>
      <c r="AZ36" s="120"/>
      <c r="BA36" s="129"/>
      <c r="BB36" s="128"/>
      <c r="BC36" s="120"/>
      <c r="BD36" s="120"/>
      <c r="BE36" s="120"/>
      <c r="BF36" s="120"/>
      <c r="BG36" s="120"/>
      <c r="BH36" s="120"/>
      <c r="BI36" s="129"/>
      <c r="BJ36" s="128"/>
      <c r="BK36" s="146"/>
      <c r="BL36" s="128"/>
      <c r="BM36" s="232"/>
      <c r="BN36" s="120"/>
      <c r="BO36" s="232"/>
      <c r="BP36" s="120"/>
      <c r="BQ36" s="232"/>
      <c r="BR36" s="120"/>
      <c r="BS36" s="232"/>
      <c r="BT36" s="120"/>
      <c r="BU36" s="146"/>
      <c r="BV36" s="216"/>
      <c r="BW36" s="216"/>
      <c r="BX36" s="216"/>
      <c r="CA36" s="206"/>
      <c r="CB36" s="466"/>
      <c r="CK36" s="160"/>
      <c r="CL36" s="160"/>
      <c r="CM36" s="160"/>
      <c r="EA36" s="148">
        <f t="shared" si="7"/>
        <v>0</v>
      </c>
      <c r="EB36" s="148">
        <f t="shared" si="1"/>
        <v>0</v>
      </c>
      <c r="EC36" s="148">
        <f t="shared" si="2"/>
        <v>0</v>
      </c>
      <c r="ED36" s="167">
        <v>31</v>
      </c>
    </row>
    <row r="37" spans="2:134" x14ac:dyDescent="0.25">
      <c r="B37" s="224">
        <v>10</v>
      </c>
      <c r="C37" s="215"/>
      <c r="D37" s="221"/>
      <c r="E37" s="206" t="str">
        <f t="shared" si="8"/>
        <v/>
      </c>
      <c r="F37" s="203">
        <v>0</v>
      </c>
      <c r="G37" s="101">
        <f>Samples!C15</f>
        <v>0</v>
      </c>
      <c r="H37" s="128"/>
      <c r="I37" s="120"/>
      <c r="J37" s="120"/>
      <c r="K37" s="120"/>
      <c r="L37" s="120"/>
      <c r="M37" s="120"/>
      <c r="N37" s="129"/>
      <c r="O37" s="483"/>
      <c r="P37" s="122"/>
      <c r="Q37" s="122"/>
      <c r="R37" s="122"/>
      <c r="S37" s="136"/>
      <c r="T37" s="480"/>
      <c r="U37" s="123"/>
      <c r="V37" s="142"/>
      <c r="W37" s="128"/>
      <c r="X37" s="129"/>
      <c r="Y37" s="128"/>
      <c r="Z37" s="129"/>
      <c r="AA37" s="128"/>
      <c r="AB37" s="120"/>
      <c r="AC37" s="128"/>
      <c r="AD37" s="129"/>
      <c r="AE37" s="128"/>
      <c r="AF37" s="120"/>
      <c r="AG37" s="120"/>
      <c r="AH37" s="129"/>
      <c r="AI37" s="128"/>
      <c r="AJ37" s="120"/>
      <c r="AK37" s="120"/>
      <c r="AL37" s="129"/>
      <c r="AM37" s="120"/>
      <c r="AN37" s="120"/>
      <c r="AO37" s="120"/>
      <c r="AP37" s="128"/>
      <c r="AQ37" s="120"/>
      <c r="AR37" s="120"/>
      <c r="AS37" s="120"/>
      <c r="AT37" s="120"/>
      <c r="AU37" s="129"/>
      <c r="AV37" s="128"/>
      <c r="AW37" s="120"/>
      <c r="AX37" s="120"/>
      <c r="AY37" s="120"/>
      <c r="AZ37" s="120"/>
      <c r="BA37" s="129"/>
      <c r="BB37" s="128"/>
      <c r="BC37" s="120"/>
      <c r="BD37" s="120"/>
      <c r="BE37" s="120"/>
      <c r="BF37" s="120"/>
      <c r="BG37" s="120"/>
      <c r="BH37" s="120"/>
      <c r="BI37" s="129"/>
      <c r="BJ37" s="128"/>
      <c r="BK37" s="146"/>
      <c r="BL37" s="128"/>
      <c r="BM37" s="232"/>
      <c r="BN37" s="120"/>
      <c r="BO37" s="232"/>
      <c r="BP37" s="120"/>
      <c r="BQ37" s="232"/>
      <c r="BR37" s="120"/>
      <c r="BS37" s="232"/>
      <c r="BT37" s="120"/>
      <c r="BU37" s="146"/>
      <c r="BV37" s="216"/>
      <c r="BW37" s="216"/>
      <c r="BX37" s="216"/>
      <c r="CA37" s="206"/>
      <c r="CB37" s="466"/>
      <c r="CK37" s="160"/>
      <c r="CL37" s="160"/>
      <c r="CM37" s="160"/>
      <c r="EA37" s="148">
        <f t="shared" si="7"/>
        <v>0</v>
      </c>
      <c r="EB37" s="148">
        <f t="shared" si="1"/>
        <v>0</v>
      </c>
      <c r="EC37" s="148">
        <f t="shared" si="2"/>
        <v>0</v>
      </c>
      <c r="ED37" s="167">
        <v>32</v>
      </c>
    </row>
    <row r="38" spans="2:134" x14ac:dyDescent="0.25">
      <c r="B38" s="224">
        <v>11</v>
      </c>
      <c r="C38" s="215"/>
      <c r="D38" s="221"/>
      <c r="E38" s="206" t="str">
        <f t="shared" si="8"/>
        <v/>
      </c>
      <c r="F38" s="203">
        <v>0</v>
      </c>
      <c r="G38" s="101">
        <f>Samples!C16</f>
        <v>0</v>
      </c>
      <c r="H38" s="128"/>
      <c r="I38" s="120"/>
      <c r="J38" s="120"/>
      <c r="K38" s="120"/>
      <c r="L38" s="120"/>
      <c r="M38" s="120"/>
      <c r="N38" s="129"/>
      <c r="O38" s="483"/>
      <c r="P38" s="122"/>
      <c r="Q38" s="122"/>
      <c r="R38" s="122"/>
      <c r="S38" s="136"/>
      <c r="T38" s="480"/>
      <c r="U38" s="123"/>
      <c r="V38" s="142"/>
      <c r="W38" s="128"/>
      <c r="X38" s="129"/>
      <c r="Y38" s="128"/>
      <c r="Z38" s="129"/>
      <c r="AA38" s="128"/>
      <c r="AB38" s="120"/>
      <c r="AC38" s="128"/>
      <c r="AD38" s="129"/>
      <c r="AE38" s="128"/>
      <c r="AF38" s="120"/>
      <c r="AG38" s="120"/>
      <c r="AH38" s="129"/>
      <c r="AI38" s="128"/>
      <c r="AJ38" s="120"/>
      <c r="AK38" s="120"/>
      <c r="AL38" s="129"/>
      <c r="AM38" s="120"/>
      <c r="AN38" s="120"/>
      <c r="AO38" s="120"/>
      <c r="AP38" s="128"/>
      <c r="AQ38" s="120"/>
      <c r="AR38" s="120"/>
      <c r="AS38" s="120"/>
      <c r="AT38" s="120"/>
      <c r="AU38" s="129"/>
      <c r="AV38" s="128"/>
      <c r="AW38" s="120"/>
      <c r="AX38" s="120"/>
      <c r="AY38" s="120"/>
      <c r="AZ38" s="120"/>
      <c r="BA38" s="129"/>
      <c r="BB38" s="128"/>
      <c r="BC38" s="120"/>
      <c r="BD38" s="120"/>
      <c r="BE38" s="120"/>
      <c r="BF38" s="120"/>
      <c r="BG38" s="120"/>
      <c r="BH38" s="120"/>
      <c r="BI38" s="129"/>
      <c r="BJ38" s="128"/>
      <c r="BK38" s="146"/>
      <c r="BL38" s="128"/>
      <c r="BM38" s="232"/>
      <c r="BN38" s="120"/>
      <c r="BO38" s="232"/>
      <c r="BP38" s="120"/>
      <c r="BQ38" s="232"/>
      <c r="BR38" s="120"/>
      <c r="BS38" s="232"/>
      <c r="BT38" s="120"/>
      <c r="BU38" s="146"/>
      <c r="BV38" s="216"/>
      <c r="BW38" s="216"/>
      <c r="BX38" s="216"/>
      <c r="CA38" s="206"/>
      <c r="CB38" s="466"/>
      <c r="CK38" s="160"/>
      <c r="CL38" s="160"/>
      <c r="CM38" s="160"/>
      <c r="EA38" s="148">
        <f t="shared" si="7"/>
        <v>0</v>
      </c>
      <c r="EB38" s="148">
        <f t="shared" ref="EB38:EB69" si="9">IFERROR(_xlfn.STDEV.S(EE38:ABD38)/SQRT(TotalIncludedSamples),0)</f>
        <v>0</v>
      </c>
      <c r="EC38" s="148">
        <f t="shared" ref="EC38:EC69" si="10">IFERROR(SUM(EE38:ABD38)/TotalIncludedSamples,0)</f>
        <v>0</v>
      </c>
      <c r="ED38" s="167">
        <v>33</v>
      </c>
    </row>
    <row r="39" spans="2:134" x14ac:dyDescent="0.25">
      <c r="B39" s="224">
        <v>12</v>
      </c>
      <c r="C39" s="215"/>
      <c r="D39" s="221"/>
      <c r="E39" s="206" t="str">
        <f t="shared" si="8"/>
        <v/>
      </c>
      <c r="F39" s="203">
        <v>0</v>
      </c>
      <c r="G39" s="101">
        <f>Samples!C17</f>
        <v>0</v>
      </c>
      <c r="H39" s="128"/>
      <c r="I39" s="120"/>
      <c r="J39" s="120"/>
      <c r="K39" s="120"/>
      <c r="L39" s="120"/>
      <c r="M39" s="120"/>
      <c r="N39" s="129"/>
      <c r="O39" s="483"/>
      <c r="P39" s="122"/>
      <c r="Q39" s="122"/>
      <c r="R39" s="122"/>
      <c r="S39" s="136"/>
      <c r="T39" s="480"/>
      <c r="U39" s="123"/>
      <c r="V39" s="142"/>
      <c r="W39" s="128"/>
      <c r="X39" s="129"/>
      <c r="Y39" s="128"/>
      <c r="Z39" s="129"/>
      <c r="AA39" s="128"/>
      <c r="AB39" s="120"/>
      <c r="AC39" s="128"/>
      <c r="AD39" s="129"/>
      <c r="AE39" s="128"/>
      <c r="AF39" s="120"/>
      <c r="AG39" s="120"/>
      <c r="AH39" s="129"/>
      <c r="AI39" s="128"/>
      <c r="AJ39" s="120"/>
      <c r="AK39" s="120"/>
      <c r="AL39" s="129"/>
      <c r="AM39" s="120"/>
      <c r="AN39" s="120"/>
      <c r="AO39" s="120"/>
      <c r="AP39" s="128"/>
      <c r="AQ39" s="120"/>
      <c r="AR39" s="120"/>
      <c r="AS39" s="120"/>
      <c r="AT39" s="120"/>
      <c r="AU39" s="129"/>
      <c r="AV39" s="128"/>
      <c r="AW39" s="120"/>
      <c r="AX39" s="120"/>
      <c r="AY39" s="120"/>
      <c r="AZ39" s="120"/>
      <c r="BA39" s="129"/>
      <c r="BB39" s="128"/>
      <c r="BC39" s="120"/>
      <c r="BD39" s="120"/>
      <c r="BE39" s="120"/>
      <c r="BF39" s="120"/>
      <c r="BG39" s="120"/>
      <c r="BH39" s="120"/>
      <c r="BI39" s="129"/>
      <c r="BJ39" s="128"/>
      <c r="BK39" s="146"/>
      <c r="BL39" s="128"/>
      <c r="BM39" s="232"/>
      <c r="BN39" s="120"/>
      <c r="BO39" s="232"/>
      <c r="BP39" s="120"/>
      <c r="BQ39" s="232"/>
      <c r="BR39" s="120"/>
      <c r="BS39" s="232"/>
      <c r="BT39" s="120"/>
      <c r="BU39" s="146"/>
      <c r="BV39" s="216"/>
      <c r="BW39" s="216"/>
      <c r="BX39" s="216"/>
      <c r="CA39" s="206"/>
      <c r="CB39" s="466"/>
      <c r="CK39" s="160"/>
      <c r="CL39" s="160"/>
      <c r="CM39" s="160"/>
      <c r="EA39" s="148">
        <f t="shared" si="7"/>
        <v>0</v>
      </c>
      <c r="EB39" s="148">
        <f t="shared" si="9"/>
        <v>0</v>
      </c>
      <c r="EC39" s="148">
        <f t="shared" si="10"/>
        <v>0</v>
      </c>
      <c r="ED39" s="167">
        <v>34</v>
      </c>
    </row>
    <row r="40" spans="2:134" x14ac:dyDescent="0.25">
      <c r="B40" s="224">
        <v>13</v>
      </c>
      <c r="C40" s="215"/>
      <c r="D40" s="221"/>
      <c r="E40" s="206" t="str">
        <f t="shared" si="8"/>
        <v/>
      </c>
      <c r="F40" s="203">
        <v>0</v>
      </c>
      <c r="G40" s="101">
        <f>Samples!C18</f>
        <v>0</v>
      </c>
      <c r="H40" s="128"/>
      <c r="I40" s="120"/>
      <c r="J40" s="120"/>
      <c r="K40" s="120"/>
      <c r="L40" s="120"/>
      <c r="M40" s="120"/>
      <c r="N40" s="129"/>
      <c r="O40" s="483"/>
      <c r="P40" s="122"/>
      <c r="Q40" s="122"/>
      <c r="R40" s="122"/>
      <c r="S40" s="136"/>
      <c r="T40" s="480"/>
      <c r="U40" s="123"/>
      <c r="V40" s="142"/>
      <c r="W40" s="128"/>
      <c r="X40" s="129"/>
      <c r="Y40" s="128"/>
      <c r="Z40" s="129"/>
      <c r="AA40" s="128"/>
      <c r="AB40" s="120"/>
      <c r="AC40" s="128"/>
      <c r="AD40" s="129"/>
      <c r="AE40" s="128"/>
      <c r="AF40" s="120"/>
      <c r="AG40" s="120"/>
      <c r="AH40" s="129"/>
      <c r="AI40" s="128"/>
      <c r="AJ40" s="120"/>
      <c r="AK40" s="120"/>
      <c r="AL40" s="129"/>
      <c r="AM40" s="120"/>
      <c r="AN40" s="120"/>
      <c r="AO40" s="120"/>
      <c r="AP40" s="128"/>
      <c r="AQ40" s="120"/>
      <c r="AR40" s="120"/>
      <c r="AS40" s="120"/>
      <c r="AT40" s="120"/>
      <c r="AU40" s="129"/>
      <c r="AV40" s="128"/>
      <c r="AW40" s="120"/>
      <c r="AX40" s="120"/>
      <c r="AY40" s="120"/>
      <c r="AZ40" s="120"/>
      <c r="BA40" s="129"/>
      <c r="BB40" s="128"/>
      <c r="BC40" s="120"/>
      <c r="BD40" s="120"/>
      <c r="BE40" s="120"/>
      <c r="BF40" s="120"/>
      <c r="BG40" s="120"/>
      <c r="BH40" s="120"/>
      <c r="BI40" s="129"/>
      <c r="BJ40" s="128"/>
      <c r="BK40" s="146"/>
      <c r="BL40" s="128"/>
      <c r="BM40" s="232"/>
      <c r="BN40" s="120"/>
      <c r="BO40" s="232"/>
      <c r="BP40" s="120"/>
      <c r="BQ40" s="232"/>
      <c r="BR40" s="120"/>
      <c r="BS40" s="232"/>
      <c r="BT40" s="120"/>
      <c r="BU40" s="146"/>
      <c r="BV40" s="216"/>
      <c r="BW40" s="216"/>
      <c r="BX40" s="216"/>
      <c r="CA40" s="206"/>
      <c r="CB40" s="466"/>
      <c r="CK40" s="160"/>
      <c r="CL40" s="160"/>
      <c r="CM40" s="160"/>
      <c r="EA40" s="148">
        <f t="shared" si="7"/>
        <v>0</v>
      </c>
      <c r="EB40" s="148">
        <f t="shared" si="9"/>
        <v>0</v>
      </c>
      <c r="EC40" s="148">
        <f t="shared" si="10"/>
        <v>0</v>
      </c>
      <c r="ED40" s="167">
        <v>35</v>
      </c>
    </row>
    <row r="41" spans="2:134" x14ac:dyDescent="0.25">
      <c r="B41" s="224">
        <v>14</v>
      </c>
      <c r="C41" s="215"/>
      <c r="D41" s="221"/>
      <c r="E41" s="206" t="str">
        <f t="shared" si="8"/>
        <v/>
      </c>
      <c r="F41" s="203">
        <v>0</v>
      </c>
      <c r="G41" s="101">
        <f>Samples!C19</f>
        <v>0</v>
      </c>
      <c r="H41" s="128"/>
      <c r="I41" s="120"/>
      <c r="J41" s="120"/>
      <c r="K41" s="120"/>
      <c r="L41" s="120"/>
      <c r="M41" s="120"/>
      <c r="N41" s="129"/>
      <c r="O41" s="483"/>
      <c r="P41" s="122"/>
      <c r="Q41" s="122"/>
      <c r="R41" s="122"/>
      <c r="S41" s="136"/>
      <c r="T41" s="480"/>
      <c r="U41" s="123"/>
      <c r="V41" s="142"/>
      <c r="W41" s="128"/>
      <c r="X41" s="129"/>
      <c r="Y41" s="128"/>
      <c r="Z41" s="129"/>
      <c r="AA41" s="128"/>
      <c r="AB41" s="120"/>
      <c r="AC41" s="128"/>
      <c r="AD41" s="129"/>
      <c r="AE41" s="128"/>
      <c r="AF41" s="120"/>
      <c r="AG41" s="120"/>
      <c r="AH41" s="129"/>
      <c r="AI41" s="128"/>
      <c r="AJ41" s="120"/>
      <c r="AK41" s="120"/>
      <c r="AL41" s="129"/>
      <c r="AM41" s="120"/>
      <c r="AN41" s="120"/>
      <c r="AO41" s="120"/>
      <c r="AP41" s="128"/>
      <c r="AQ41" s="120"/>
      <c r="AR41" s="120"/>
      <c r="AS41" s="120"/>
      <c r="AT41" s="120"/>
      <c r="AU41" s="129"/>
      <c r="AV41" s="128"/>
      <c r="AW41" s="120"/>
      <c r="AX41" s="120"/>
      <c r="AY41" s="120"/>
      <c r="AZ41" s="120"/>
      <c r="BA41" s="129"/>
      <c r="BB41" s="128"/>
      <c r="BC41" s="120"/>
      <c r="BD41" s="120"/>
      <c r="BE41" s="120"/>
      <c r="BF41" s="120"/>
      <c r="BG41" s="120"/>
      <c r="BH41" s="120"/>
      <c r="BI41" s="129"/>
      <c r="BJ41" s="128"/>
      <c r="BK41" s="146"/>
      <c r="BL41" s="128"/>
      <c r="BM41" s="232"/>
      <c r="BN41" s="120"/>
      <c r="BO41" s="232"/>
      <c r="BP41" s="120"/>
      <c r="BQ41" s="232"/>
      <c r="BR41" s="120"/>
      <c r="BS41" s="232"/>
      <c r="BT41" s="120"/>
      <c r="BU41" s="146"/>
      <c r="BV41" s="216"/>
      <c r="BW41" s="216"/>
      <c r="BX41" s="216"/>
      <c r="CA41" s="206"/>
      <c r="CB41" s="466"/>
      <c r="CK41" s="160"/>
      <c r="CL41" s="160"/>
      <c r="CM41" s="160"/>
      <c r="EA41" s="148">
        <f t="shared" si="7"/>
        <v>0</v>
      </c>
      <c r="EB41" s="148">
        <f t="shared" si="9"/>
        <v>0</v>
      </c>
      <c r="EC41" s="148">
        <f t="shared" si="10"/>
        <v>0</v>
      </c>
      <c r="ED41" s="167">
        <v>36</v>
      </c>
    </row>
    <row r="42" spans="2:134" x14ac:dyDescent="0.25">
      <c r="B42" s="224">
        <v>15</v>
      </c>
      <c r="C42" s="215"/>
      <c r="D42" s="221"/>
      <c r="E42" s="206" t="str">
        <f t="shared" si="8"/>
        <v/>
      </c>
      <c r="F42" s="203">
        <v>0</v>
      </c>
      <c r="G42" s="101">
        <f>Samples!C20</f>
        <v>0</v>
      </c>
      <c r="H42" s="128"/>
      <c r="I42" s="120"/>
      <c r="J42" s="120"/>
      <c r="K42" s="120"/>
      <c r="L42" s="120"/>
      <c r="M42" s="120"/>
      <c r="N42" s="129"/>
      <c r="O42" s="483"/>
      <c r="P42" s="122"/>
      <c r="Q42" s="122"/>
      <c r="R42" s="122"/>
      <c r="S42" s="136"/>
      <c r="T42" s="480"/>
      <c r="U42" s="123"/>
      <c r="V42" s="142"/>
      <c r="W42" s="128"/>
      <c r="X42" s="129"/>
      <c r="Y42" s="128"/>
      <c r="Z42" s="129"/>
      <c r="AA42" s="128"/>
      <c r="AB42" s="120"/>
      <c r="AC42" s="128"/>
      <c r="AD42" s="129"/>
      <c r="AE42" s="128"/>
      <c r="AF42" s="120"/>
      <c r="AG42" s="120"/>
      <c r="AH42" s="129"/>
      <c r="AI42" s="128"/>
      <c r="AJ42" s="120"/>
      <c r="AK42" s="120"/>
      <c r="AL42" s="129"/>
      <c r="AM42" s="120"/>
      <c r="AN42" s="120"/>
      <c r="AO42" s="120"/>
      <c r="AP42" s="128"/>
      <c r="AQ42" s="120"/>
      <c r="AR42" s="120"/>
      <c r="AS42" s="120"/>
      <c r="AT42" s="120"/>
      <c r="AU42" s="129"/>
      <c r="AV42" s="128"/>
      <c r="AW42" s="120"/>
      <c r="AX42" s="120"/>
      <c r="AY42" s="120"/>
      <c r="AZ42" s="120"/>
      <c r="BA42" s="129"/>
      <c r="BB42" s="128"/>
      <c r="BC42" s="120"/>
      <c r="BD42" s="120"/>
      <c r="BE42" s="120"/>
      <c r="BF42" s="120"/>
      <c r="BG42" s="120"/>
      <c r="BH42" s="120"/>
      <c r="BI42" s="129"/>
      <c r="BJ42" s="128"/>
      <c r="BK42" s="146"/>
      <c r="BL42" s="128"/>
      <c r="BM42" s="232"/>
      <c r="BN42" s="120"/>
      <c r="BO42" s="232"/>
      <c r="BP42" s="120"/>
      <c r="BQ42" s="232"/>
      <c r="BR42" s="120"/>
      <c r="BS42" s="232"/>
      <c r="BT42" s="120"/>
      <c r="BU42" s="146"/>
      <c r="BV42" s="216"/>
      <c r="BW42" s="216"/>
      <c r="BX42" s="216"/>
      <c r="CA42" s="206"/>
      <c r="CB42" s="466"/>
      <c r="CK42" s="160"/>
      <c r="CL42" s="160"/>
      <c r="CM42" s="160"/>
      <c r="EA42" s="148">
        <f t="shared" si="7"/>
        <v>0</v>
      </c>
      <c r="EB42" s="148">
        <f t="shared" si="9"/>
        <v>0</v>
      </c>
      <c r="EC42" s="148">
        <f t="shared" si="10"/>
        <v>0</v>
      </c>
      <c r="ED42" s="167">
        <v>37</v>
      </c>
    </row>
    <row r="43" spans="2:134" x14ac:dyDescent="0.25">
      <c r="B43" s="224">
        <v>16</v>
      </c>
      <c r="C43" s="215"/>
      <c r="D43" s="221"/>
      <c r="E43" s="206" t="str">
        <f t="shared" si="8"/>
        <v/>
      </c>
      <c r="F43" s="203">
        <v>0</v>
      </c>
      <c r="G43" s="101">
        <f>Samples!C21</f>
        <v>0</v>
      </c>
      <c r="H43" s="128"/>
      <c r="I43" s="120"/>
      <c r="J43" s="120"/>
      <c r="K43" s="120"/>
      <c r="L43" s="120"/>
      <c r="M43" s="120"/>
      <c r="N43" s="129"/>
      <c r="O43" s="483"/>
      <c r="P43" s="122"/>
      <c r="Q43" s="122"/>
      <c r="R43" s="122"/>
      <c r="S43" s="136"/>
      <c r="T43" s="480"/>
      <c r="U43" s="123"/>
      <c r="V43" s="142"/>
      <c r="W43" s="128"/>
      <c r="X43" s="129"/>
      <c r="Y43" s="128"/>
      <c r="Z43" s="129"/>
      <c r="AA43" s="128"/>
      <c r="AB43" s="120"/>
      <c r="AC43" s="128"/>
      <c r="AD43" s="129"/>
      <c r="AE43" s="128"/>
      <c r="AF43" s="120"/>
      <c r="AG43" s="120"/>
      <c r="AH43" s="129"/>
      <c r="AI43" s="128"/>
      <c r="AJ43" s="120"/>
      <c r="AK43" s="120"/>
      <c r="AL43" s="129"/>
      <c r="AM43" s="120"/>
      <c r="AN43" s="120"/>
      <c r="AO43" s="120"/>
      <c r="AP43" s="128"/>
      <c r="AQ43" s="120"/>
      <c r="AR43" s="120"/>
      <c r="AS43" s="120"/>
      <c r="AT43" s="120"/>
      <c r="AU43" s="129"/>
      <c r="AV43" s="128"/>
      <c r="AW43" s="120"/>
      <c r="AX43" s="120"/>
      <c r="AY43" s="120"/>
      <c r="AZ43" s="120"/>
      <c r="BA43" s="129"/>
      <c r="BB43" s="128"/>
      <c r="BC43" s="120"/>
      <c r="BD43" s="120"/>
      <c r="BE43" s="120"/>
      <c r="BF43" s="120"/>
      <c r="BG43" s="120"/>
      <c r="BH43" s="120"/>
      <c r="BI43" s="129"/>
      <c r="BJ43" s="128"/>
      <c r="BK43" s="146"/>
      <c r="BL43" s="128"/>
      <c r="BM43" s="232"/>
      <c r="BN43" s="120"/>
      <c r="BO43" s="232"/>
      <c r="BP43" s="120"/>
      <c r="BQ43" s="232"/>
      <c r="BR43" s="120"/>
      <c r="BS43" s="232"/>
      <c r="BT43" s="120"/>
      <c r="BU43" s="146"/>
      <c r="BV43" s="216"/>
      <c r="BW43" s="216"/>
      <c r="BX43" s="216"/>
      <c r="CA43" s="206"/>
      <c r="CB43" s="466"/>
      <c r="CK43" s="160"/>
      <c r="CL43" s="160"/>
      <c r="CM43" s="160"/>
      <c r="EA43" s="148">
        <f t="shared" si="7"/>
        <v>0</v>
      </c>
      <c r="EB43" s="148">
        <f t="shared" si="9"/>
        <v>0</v>
      </c>
      <c r="EC43" s="148">
        <f t="shared" si="10"/>
        <v>0</v>
      </c>
      <c r="ED43" s="167">
        <v>38</v>
      </c>
    </row>
    <row r="44" spans="2:134" x14ac:dyDescent="0.25">
      <c r="B44" s="224">
        <v>17</v>
      </c>
      <c r="C44" s="215"/>
      <c r="D44" s="221"/>
      <c r="E44" s="206" t="str">
        <f t="shared" si="8"/>
        <v/>
      </c>
      <c r="F44" s="203">
        <v>0</v>
      </c>
      <c r="G44" s="101">
        <f>Samples!C22</f>
        <v>0</v>
      </c>
      <c r="H44" s="128"/>
      <c r="I44" s="120"/>
      <c r="J44" s="120"/>
      <c r="K44" s="120"/>
      <c r="L44" s="120"/>
      <c r="M44" s="120"/>
      <c r="N44" s="129"/>
      <c r="O44" s="483"/>
      <c r="P44" s="122"/>
      <c r="Q44" s="122"/>
      <c r="R44" s="122"/>
      <c r="S44" s="136"/>
      <c r="T44" s="480"/>
      <c r="U44" s="123"/>
      <c r="V44" s="142"/>
      <c r="W44" s="128"/>
      <c r="X44" s="129"/>
      <c r="Y44" s="128"/>
      <c r="Z44" s="129"/>
      <c r="AA44" s="128"/>
      <c r="AB44" s="120"/>
      <c r="AC44" s="128"/>
      <c r="AD44" s="129"/>
      <c r="AE44" s="128"/>
      <c r="AF44" s="120"/>
      <c r="AG44" s="120"/>
      <c r="AH44" s="129"/>
      <c r="AI44" s="128"/>
      <c r="AJ44" s="120"/>
      <c r="AK44" s="120"/>
      <c r="AL44" s="129"/>
      <c r="AM44" s="120"/>
      <c r="AN44" s="120"/>
      <c r="AO44" s="120"/>
      <c r="AP44" s="128"/>
      <c r="AQ44" s="120"/>
      <c r="AR44" s="120"/>
      <c r="AS44" s="120"/>
      <c r="AT44" s="120"/>
      <c r="AU44" s="129"/>
      <c r="AV44" s="128"/>
      <c r="AW44" s="120"/>
      <c r="AX44" s="120"/>
      <c r="AY44" s="120"/>
      <c r="AZ44" s="120"/>
      <c r="BA44" s="129"/>
      <c r="BB44" s="128"/>
      <c r="BC44" s="120"/>
      <c r="BD44" s="120"/>
      <c r="BE44" s="120"/>
      <c r="BF44" s="120"/>
      <c r="BG44" s="120"/>
      <c r="BH44" s="120"/>
      <c r="BI44" s="129"/>
      <c r="BJ44" s="128"/>
      <c r="BK44" s="146"/>
      <c r="BL44" s="128"/>
      <c r="BM44" s="232"/>
      <c r="BN44" s="120"/>
      <c r="BO44" s="232"/>
      <c r="BP44" s="120"/>
      <c r="BQ44" s="232"/>
      <c r="BR44" s="120"/>
      <c r="BS44" s="232"/>
      <c r="BT44" s="120"/>
      <c r="BU44" s="146"/>
      <c r="BV44" s="216"/>
      <c r="BW44" s="216"/>
      <c r="BX44" s="216"/>
      <c r="CA44" s="206"/>
      <c r="CB44" s="466"/>
      <c r="CK44" s="160"/>
      <c r="CL44" s="160"/>
      <c r="CM44" s="160"/>
      <c r="EA44" s="148">
        <f t="shared" si="7"/>
        <v>0</v>
      </c>
      <c r="EB44" s="148">
        <f t="shared" si="9"/>
        <v>0</v>
      </c>
      <c r="EC44" s="148">
        <f t="shared" si="10"/>
        <v>0</v>
      </c>
      <c r="ED44" s="167">
        <v>39</v>
      </c>
    </row>
    <row r="45" spans="2:134" x14ac:dyDescent="0.25">
      <c r="B45" s="224">
        <v>18</v>
      </c>
      <c r="C45" s="215"/>
      <c r="D45" s="221"/>
      <c r="E45" s="206" t="str">
        <f t="shared" si="8"/>
        <v/>
      </c>
      <c r="F45" s="203">
        <v>0</v>
      </c>
      <c r="G45" s="101">
        <f>Samples!C23</f>
        <v>0</v>
      </c>
      <c r="H45" s="128"/>
      <c r="I45" s="120"/>
      <c r="J45" s="120"/>
      <c r="K45" s="120"/>
      <c r="L45" s="120"/>
      <c r="M45" s="120"/>
      <c r="N45" s="129"/>
      <c r="O45" s="483"/>
      <c r="P45" s="122"/>
      <c r="Q45" s="122"/>
      <c r="R45" s="122"/>
      <c r="S45" s="136"/>
      <c r="T45" s="480"/>
      <c r="U45" s="123"/>
      <c r="V45" s="142"/>
      <c r="W45" s="128"/>
      <c r="X45" s="129"/>
      <c r="Y45" s="128"/>
      <c r="Z45" s="129"/>
      <c r="AA45" s="128"/>
      <c r="AB45" s="120"/>
      <c r="AC45" s="128"/>
      <c r="AD45" s="129"/>
      <c r="AE45" s="128"/>
      <c r="AF45" s="120"/>
      <c r="AG45" s="120"/>
      <c r="AH45" s="129"/>
      <c r="AI45" s="128"/>
      <c r="AJ45" s="120"/>
      <c r="AK45" s="120"/>
      <c r="AL45" s="129"/>
      <c r="AM45" s="120"/>
      <c r="AN45" s="120"/>
      <c r="AO45" s="120"/>
      <c r="AP45" s="128"/>
      <c r="AQ45" s="120"/>
      <c r="AR45" s="120"/>
      <c r="AS45" s="120"/>
      <c r="AT45" s="120"/>
      <c r="AU45" s="129"/>
      <c r="AV45" s="128"/>
      <c r="AW45" s="120"/>
      <c r="AX45" s="120"/>
      <c r="AY45" s="120"/>
      <c r="AZ45" s="120"/>
      <c r="BA45" s="129"/>
      <c r="BB45" s="128"/>
      <c r="BC45" s="120"/>
      <c r="BD45" s="120"/>
      <c r="BE45" s="120"/>
      <c r="BF45" s="120"/>
      <c r="BG45" s="120"/>
      <c r="BH45" s="120"/>
      <c r="BI45" s="129"/>
      <c r="BJ45" s="128"/>
      <c r="BK45" s="146"/>
      <c r="BL45" s="128"/>
      <c r="BM45" s="232"/>
      <c r="BN45" s="120"/>
      <c r="BO45" s="232"/>
      <c r="BP45" s="120"/>
      <c r="BQ45" s="232"/>
      <c r="BR45" s="120"/>
      <c r="BS45" s="232"/>
      <c r="BT45" s="120"/>
      <c r="BU45" s="146"/>
      <c r="BV45" s="216"/>
      <c r="BW45" s="216"/>
      <c r="BX45" s="216"/>
      <c r="CA45" s="206"/>
      <c r="CB45" s="466"/>
      <c r="CK45" s="160"/>
      <c r="CL45" s="160"/>
      <c r="CM45" s="160"/>
      <c r="EA45" s="148">
        <f t="shared" si="7"/>
        <v>0</v>
      </c>
      <c r="EB45" s="148">
        <f t="shared" si="9"/>
        <v>0</v>
      </c>
      <c r="EC45" s="148">
        <f t="shared" si="10"/>
        <v>0</v>
      </c>
      <c r="ED45" s="167">
        <v>40</v>
      </c>
    </row>
    <row r="46" spans="2:134" x14ac:dyDescent="0.25">
      <c r="B46" s="224">
        <v>19</v>
      </c>
      <c r="C46" s="215"/>
      <c r="D46" s="221"/>
      <c r="E46" s="206" t="str">
        <f t="shared" si="8"/>
        <v/>
      </c>
      <c r="F46" s="203">
        <v>0</v>
      </c>
      <c r="G46" s="101">
        <f>Samples!C24</f>
        <v>0</v>
      </c>
      <c r="H46" s="128"/>
      <c r="I46" s="120"/>
      <c r="J46" s="120"/>
      <c r="K46" s="120"/>
      <c r="L46" s="120"/>
      <c r="M46" s="120"/>
      <c r="N46" s="129"/>
      <c r="O46" s="483"/>
      <c r="P46" s="122"/>
      <c r="Q46" s="122"/>
      <c r="R46" s="122"/>
      <c r="S46" s="136"/>
      <c r="T46" s="480"/>
      <c r="U46" s="123"/>
      <c r="V46" s="142"/>
      <c r="W46" s="128"/>
      <c r="X46" s="129"/>
      <c r="Y46" s="128"/>
      <c r="Z46" s="129"/>
      <c r="AA46" s="128"/>
      <c r="AB46" s="120"/>
      <c r="AC46" s="128"/>
      <c r="AD46" s="129"/>
      <c r="AE46" s="128"/>
      <c r="AF46" s="120"/>
      <c r="AG46" s="120"/>
      <c r="AH46" s="129"/>
      <c r="AI46" s="128"/>
      <c r="AJ46" s="120"/>
      <c r="AK46" s="120"/>
      <c r="AL46" s="129"/>
      <c r="AM46" s="120"/>
      <c r="AN46" s="120"/>
      <c r="AO46" s="120"/>
      <c r="AP46" s="128"/>
      <c r="AQ46" s="120"/>
      <c r="AR46" s="120"/>
      <c r="AS46" s="120"/>
      <c r="AT46" s="120"/>
      <c r="AU46" s="129"/>
      <c r="AV46" s="128"/>
      <c r="AW46" s="120"/>
      <c r="AX46" s="120"/>
      <c r="AY46" s="120"/>
      <c r="AZ46" s="120"/>
      <c r="BA46" s="129"/>
      <c r="BB46" s="128"/>
      <c r="BC46" s="120"/>
      <c r="BD46" s="120"/>
      <c r="BE46" s="120"/>
      <c r="BF46" s="120"/>
      <c r="BG46" s="120"/>
      <c r="BH46" s="120"/>
      <c r="BI46" s="129"/>
      <c r="BJ46" s="128"/>
      <c r="BK46" s="146"/>
      <c r="BL46" s="128"/>
      <c r="BM46" s="232"/>
      <c r="BN46" s="120"/>
      <c r="BO46" s="232"/>
      <c r="BP46" s="120"/>
      <c r="BQ46" s="232"/>
      <c r="BR46" s="120"/>
      <c r="BS46" s="232"/>
      <c r="BT46" s="120"/>
      <c r="BU46" s="146"/>
      <c r="BV46" s="216"/>
      <c r="BW46" s="216"/>
      <c r="BX46" s="216"/>
      <c r="CA46" s="206"/>
      <c r="CB46" s="466"/>
      <c r="CK46" s="160"/>
      <c r="CL46" s="160"/>
      <c r="CM46" s="160"/>
      <c r="EA46" s="148">
        <f t="shared" si="7"/>
        <v>0</v>
      </c>
      <c r="EB46" s="148">
        <f t="shared" si="9"/>
        <v>0</v>
      </c>
      <c r="EC46" s="148">
        <f t="shared" si="10"/>
        <v>0</v>
      </c>
      <c r="ED46" s="167">
        <v>41</v>
      </c>
    </row>
    <row r="47" spans="2:134" x14ac:dyDescent="0.25">
      <c r="B47" s="224">
        <v>20</v>
      </c>
      <c r="C47" s="215"/>
      <c r="D47" s="221"/>
      <c r="E47" s="206" t="str">
        <f t="shared" si="8"/>
        <v/>
      </c>
      <c r="F47" s="203">
        <v>0</v>
      </c>
      <c r="G47" s="101">
        <f>Samples!C25</f>
        <v>0</v>
      </c>
      <c r="H47" s="128"/>
      <c r="I47" s="120"/>
      <c r="J47" s="120"/>
      <c r="K47" s="120"/>
      <c r="L47" s="120"/>
      <c r="M47" s="120"/>
      <c r="N47" s="129"/>
      <c r="O47" s="483"/>
      <c r="P47" s="122"/>
      <c r="Q47" s="122"/>
      <c r="R47" s="122"/>
      <c r="S47" s="136"/>
      <c r="T47" s="480"/>
      <c r="U47" s="123"/>
      <c r="V47" s="142"/>
      <c r="W47" s="128"/>
      <c r="X47" s="129"/>
      <c r="Y47" s="128"/>
      <c r="Z47" s="129"/>
      <c r="AA47" s="128"/>
      <c r="AB47" s="120"/>
      <c r="AC47" s="128"/>
      <c r="AD47" s="129"/>
      <c r="AE47" s="128"/>
      <c r="AF47" s="120"/>
      <c r="AG47" s="120"/>
      <c r="AH47" s="129"/>
      <c r="AI47" s="128"/>
      <c r="AJ47" s="120"/>
      <c r="AK47" s="120"/>
      <c r="AL47" s="129"/>
      <c r="AM47" s="120"/>
      <c r="AN47" s="120"/>
      <c r="AO47" s="120"/>
      <c r="AP47" s="128"/>
      <c r="AQ47" s="120"/>
      <c r="AR47" s="120"/>
      <c r="AS47" s="120"/>
      <c r="AT47" s="120"/>
      <c r="AU47" s="129"/>
      <c r="AV47" s="128"/>
      <c r="AW47" s="120"/>
      <c r="AX47" s="120"/>
      <c r="AY47" s="120"/>
      <c r="AZ47" s="120"/>
      <c r="BA47" s="129"/>
      <c r="BB47" s="128"/>
      <c r="BC47" s="120"/>
      <c r="BD47" s="120"/>
      <c r="BE47" s="120"/>
      <c r="BF47" s="120"/>
      <c r="BG47" s="120"/>
      <c r="BH47" s="120"/>
      <c r="BI47" s="129"/>
      <c r="BJ47" s="128"/>
      <c r="BK47" s="146"/>
      <c r="BL47" s="128"/>
      <c r="BM47" s="232"/>
      <c r="BN47" s="120"/>
      <c r="BO47" s="232"/>
      <c r="BP47" s="120"/>
      <c r="BQ47" s="232"/>
      <c r="BR47" s="120"/>
      <c r="BS47" s="232"/>
      <c r="BT47" s="120"/>
      <c r="BU47" s="146"/>
      <c r="BV47" s="216"/>
      <c r="BW47" s="216"/>
      <c r="BX47" s="216"/>
      <c r="CA47" s="206"/>
      <c r="CB47" s="466"/>
      <c r="CK47" s="160"/>
      <c r="CL47" s="160"/>
      <c r="CM47" s="160"/>
      <c r="EA47" s="148">
        <f t="shared" si="7"/>
        <v>0</v>
      </c>
      <c r="EB47" s="148">
        <f t="shared" si="9"/>
        <v>0</v>
      </c>
      <c r="EC47" s="148">
        <f t="shared" si="10"/>
        <v>0</v>
      </c>
      <c r="ED47" s="167">
        <v>42</v>
      </c>
    </row>
    <row r="48" spans="2:134" x14ac:dyDescent="0.25">
      <c r="B48" s="224">
        <v>21</v>
      </c>
      <c r="C48" s="215"/>
      <c r="D48" s="221"/>
      <c r="E48" s="206" t="str">
        <f t="shared" si="8"/>
        <v/>
      </c>
      <c r="F48" s="203">
        <v>0</v>
      </c>
      <c r="G48" s="101">
        <f>Samples!C26</f>
        <v>0</v>
      </c>
      <c r="H48" s="128"/>
      <c r="I48" s="120"/>
      <c r="J48" s="120"/>
      <c r="K48" s="120"/>
      <c r="L48" s="120"/>
      <c r="M48" s="120"/>
      <c r="N48" s="129"/>
      <c r="O48" s="483"/>
      <c r="P48" s="122"/>
      <c r="Q48" s="122"/>
      <c r="R48" s="122"/>
      <c r="S48" s="136"/>
      <c r="T48" s="480"/>
      <c r="U48" s="123"/>
      <c r="V48" s="142"/>
      <c r="W48" s="128"/>
      <c r="X48" s="129"/>
      <c r="Y48" s="128"/>
      <c r="Z48" s="129"/>
      <c r="AA48" s="128"/>
      <c r="AB48" s="120"/>
      <c r="AC48" s="128"/>
      <c r="AD48" s="129"/>
      <c r="AE48" s="128"/>
      <c r="AF48" s="120"/>
      <c r="AG48" s="120"/>
      <c r="AH48" s="129"/>
      <c r="AI48" s="128"/>
      <c r="AJ48" s="120"/>
      <c r="AK48" s="120"/>
      <c r="AL48" s="129"/>
      <c r="AM48" s="120"/>
      <c r="AN48" s="120"/>
      <c r="AO48" s="120"/>
      <c r="AP48" s="128"/>
      <c r="AQ48" s="120"/>
      <c r="AR48" s="120"/>
      <c r="AS48" s="120"/>
      <c r="AT48" s="120"/>
      <c r="AU48" s="129"/>
      <c r="AV48" s="128"/>
      <c r="AW48" s="120"/>
      <c r="AX48" s="120"/>
      <c r="AY48" s="120"/>
      <c r="AZ48" s="120"/>
      <c r="BA48" s="129"/>
      <c r="BB48" s="128"/>
      <c r="BC48" s="120"/>
      <c r="BD48" s="120"/>
      <c r="BE48" s="120"/>
      <c r="BF48" s="120"/>
      <c r="BG48" s="120"/>
      <c r="BH48" s="120"/>
      <c r="BI48" s="129"/>
      <c r="BJ48" s="128"/>
      <c r="BK48" s="146"/>
      <c r="BL48" s="128"/>
      <c r="BM48" s="232"/>
      <c r="BN48" s="120"/>
      <c r="BO48" s="232"/>
      <c r="BP48" s="120"/>
      <c r="BQ48" s="232"/>
      <c r="BR48" s="120"/>
      <c r="BS48" s="232"/>
      <c r="BT48" s="120"/>
      <c r="BU48" s="146"/>
      <c r="BV48" s="216"/>
      <c r="BW48" s="216"/>
      <c r="BX48" s="216"/>
      <c r="CA48" s="206"/>
      <c r="CB48" s="466"/>
      <c r="CK48" s="160"/>
      <c r="CL48" s="160"/>
      <c r="CM48" s="160"/>
      <c r="EA48" s="148">
        <f t="shared" si="7"/>
        <v>0</v>
      </c>
      <c r="EB48" s="148">
        <f t="shared" si="9"/>
        <v>0</v>
      </c>
      <c r="EC48" s="148">
        <f t="shared" si="10"/>
        <v>0</v>
      </c>
      <c r="ED48" s="167">
        <v>43</v>
      </c>
    </row>
    <row r="49" spans="2:134" x14ac:dyDescent="0.25">
      <c r="B49" s="224">
        <v>22</v>
      </c>
      <c r="C49" s="215"/>
      <c r="D49" s="221"/>
      <c r="E49" s="206" t="str">
        <f t="shared" si="8"/>
        <v/>
      </c>
      <c r="F49" s="203">
        <v>0</v>
      </c>
      <c r="G49" s="101">
        <f>Samples!C27</f>
        <v>0</v>
      </c>
      <c r="H49" s="128"/>
      <c r="I49" s="120"/>
      <c r="J49" s="120"/>
      <c r="K49" s="120"/>
      <c r="L49" s="120"/>
      <c r="M49" s="120"/>
      <c r="N49" s="129"/>
      <c r="O49" s="483"/>
      <c r="P49" s="122"/>
      <c r="Q49" s="122"/>
      <c r="R49" s="122"/>
      <c r="S49" s="136"/>
      <c r="T49" s="480"/>
      <c r="U49" s="123"/>
      <c r="V49" s="142"/>
      <c r="W49" s="128"/>
      <c r="X49" s="129"/>
      <c r="Y49" s="128"/>
      <c r="Z49" s="129"/>
      <c r="AA49" s="128"/>
      <c r="AB49" s="120"/>
      <c r="AC49" s="128"/>
      <c r="AD49" s="129"/>
      <c r="AE49" s="128"/>
      <c r="AF49" s="120"/>
      <c r="AG49" s="120"/>
      <c r="AH49" s="129"/>
      <c r="AI49" s="128"/>
      <c r="AJ49" s="120"/>
      <c r="AK49" s="120"/>
      <c r="AL49" s="129"/>
      <c r="AM49" s="120"/>
      <c r="AN49" s="120"/>
      <c r="AO49" s="120"/>
      <c r="AP49" s="128"/>
      <c r="AQ49" s="120"/>
      <c r="AR49" s="120"/>
      <c r="AS49" s="120"/>
      <c r="AT49" s="120"/>
      <c r="AU49" s="129"/>
      <c r="AV49" s="128"/>
      <c r="AW49" s="120"/>
      <c r="AX49" s="120"/>
      <c r="AY49" s="120"/>
      <c r="AZ49" s="120"/>
      <c r="BA49" s="129"/>
      <c r="BB49" s="128"/>
      <c r="BC49" s="120"/>
      <c r="BD49" s="120"/>
      <c r="BE49" s="120"/>
      <c r="BF49" s="120"/>
      <c r="BG49" s="120"/>
      <c r="BH49" s="120"/>
      <c r="BI49" s="129"/>
      <c r="BJ49" s="128"/>
      <c r="BK49" s="146"/>
      <c r="BL49" s="128"/>
      <c r="BM49" s="232"/>
      <c r="BN49" s="120"/>
      <c r="BO49" s="232"/>
      <c r="BP49" s="120"/>
      <c r="BQ49" s="232"/>
      <c r="BR49" s="120"/>
      <c r="BS49" s="232"/>
      <c r="BT49" s="120"/>
      <c r="BU49" s="146"/>
      <c r="BV49" s="216"/>
      <c r="BW49" s="216"/>
      <c r="BX49" s="216"/>
      <c r="CA49" s="206"/>
      <c r="CB49" s="466"/>
      <c r="CK49" s="160"/>
      <c r="CL49" s="160"/>
      <c r="CM49" s="160"/>
      <c r="EA49" s="148">
        <f t="shared" si="7"/>
        <v>0</v>
      </c>
      <c r="EB49" s="148">
        <f t="shared" si="9"/>
        <v>0</v>
      </c>
      <c r="EC49" s="148">
        <f t="shared" si="10"/>
        <v>0</v>
      </c>
      <c r="ED49" s="167">
        <v>44</v>
      </c>
    </row>
    <row r="50" spans="2:134" x14ac:dyDescent="0.25">
      <c r="B50" s="224">
        <v>23</v>
      </c>
      <c r="C50" s="215"/>
      <c r="D50" s="221"/>
      <c r="E50" s="206" t="str">
        <f t="shared" si="8"/>
        <v/>
      </c>
      <c r="F50" s="203">
        <v>0</v>
      </c>
      <c r="G50" s="101">
        <f>Samples!C28</f>
        <v>0</v>
      </c>
      <c r="H50" s="128"/>
      <c r="I50" s="120"/>
      <c r="J50" s="120"/>
      <c r="K50" s="120"/>
      <c r="L50" s="120"/>
      <c r="M50" s="120"/>
      <c r="N50" s="129"/>
      <c r="O50" s="483"/>
      <c r="P50" s="122"/>
      <c r="Q50" s="122"/>
      <c r="R50" s="122"/>
      <c r="S50" s="136"/>
      <c r="T50" s="480"/>
      <c r="U50" s="123"/>
      <c r="V50" s="142"/>
      <c r="W50" s="128"/>
      <c r="X50" s="129"/>
      <c r="Y50" s="128"/>
      <c r="Z50" s="129"/>
      <c r="AA50" s="128"/>
      <c r="AB50" s="120"/>
      <c r="AC50" s="128"/>
      <c r="AD50" s="129"/>
      <c r="AE50" s="128"/>
      <c r="AF50" s="120"/>
      <c r="AG50" s="120"/>
      <c r="AH50" s="129"/>
      <c r="AI50" s="128"/>
      <c r="AJ50" s="120"/>
      <c r="AK50" s="120"/>
      <c r="AL50" s="129"/>
      <c r="AM50" s="120"/>
      <c r="AN50" s="120"/>
      <c r="AO50" s="120"/>
      <c r="AP50" s="128"/>
      <c r="AQ50" s="120"/>
      <c r="AR50" s="120"/>
      <c r="AS50" s="120"/>
      <c r="AT50" s="120"/>
      <c r="AU50" s="129"/>
      <c r="AV50" s="128"/>
      <c r="AW50" s="120"/>
      <c r="AX50" s="120"/>
      <c r="AY50" s="120"/>
      <c r="AZ50" s="120"/>
      <c r="BA50" s="129"/>
      <c r="BB50" s="128"/>
      <c r="BC50" s="120"/>
      <c r="BD50" s="120"/>
      <c r="BE50" s="120"/>
      <c r="BF50" s="120"/>
      <c r="BG50" s="120"/>
      <c r="BH50" s="120"/>
      <c r="BI50" s="129"/>
      <c r="BJ50" s="128"/>
      <c r="BK50" s="146"/>
      <c r="BL50" s="128"/>
      <c r="BM50" s="232"/>
      <c r="BN50" s="120"/>
      <c r="BO50" s="232"/>
      <c r="BP50" s="120"/>
      <c r="BQ50" s="232"/>
      <c r="BR50" s="120"/>
      <c r="BS50" s="232"/>
      <c r="BT50" s="120"/>
      <c r="BU50" s="146"/>
      <c r="BV50" s="216"/>
      <c r="BW50" s="216"/>
      <c r="BX50" s="216"/>
      <c r="CA50" s="206"/>
      <c r="CB50" s="466"/>
      <c r="CK50" s="160"/>
      <c r="CL50" s="160"/>
      <c r="CM50" s="160"/>
      <c r="EA50" s="148">
        <f t="shared" si="7"/>
        <v>0</v>
      </c>
      <c r="EB50" s="148">
        <f t="shared" si="9"/>
        <v>0</v>
      </c>
      <c r="EC50" s="148">
        <f t="shared" si="10"/>
        <v>0</v>
      </c>
      <c r="ED50" s="167">
        <v>45</v>
      </c>
    </row>
    <row r="51" spans="2:134" x14ac:dyDescent="0.25">
      <c r="B51" s="224">
        <v>24</v>
      </c>
      <c r="C51" s="215"/>
      <c r="D51" s="221"/>
      <c r="E51" s="206" t="str">
        <f t="shared" si="8"/>
        <v/>
      </c>
      <c r="F51" s="203">
        <v>0</v>
      </c>
      <c r="G51" s="101">
        <f>Samples!C29</f>
        <v>0</v>
      </c>
      <c r="H51" s="128"/>
      <c r="I51" s="120"/>
      <c r="J51" s="120"/>
      <c r="K51" s="120"/>
      <c r="L51" s="120"/>
      <c r="M51" s="120"/>
      <c r="N51" s="129"/>
      <c r="O51" s="483"/>
      <c r="P51" s="122"/>
      <c r="Q51" s="122"/>
      <c r="R51" s="122"/>
      <c r="S51" s="136"/>
      <c r="T51" s="480"/>
      <c r="U51" s="123"/>
      <c r="V51" s="142"/>
      <c r="W51" s="128"/>
      <c r="X51" s="129"/>
      <c r="Y51" s="128"/>
      <c r="Z51" s="129"/>
      <c r="AA51" s="128"/>
      <c r="AB51" s="120"/>
      <c r="AC51" s="128"/>
      <c r="AD51" s="129"/>
      <c r="AE51" s="128"/>
      <c r="AF51" s="120"/>
      <c r="AG51" s="120"/>
      <c r="AH51" s="129"/>
      <c r="AI51" s="128"/>
      <c r="AJ51" s="120"/>
      <c r="AK51" s="120"/>
      <c r="AL51" s="129"/>
      <c r="AM51" s="120"/>
      <c r="AN51" s="120"/>
      <c r="AO51" s="120"/>
      <c r="AP51" s="128"/>
      <c r="AQ51" s="120"/>
      <c r="AR51" s="120"/>
      <c r="AS51" s="120"/>
      <c r="AT51" s="120"/>
      <c r="AU51" s="129"/>
      <c r="AV51" s="128"/>
      <c r="AW51" s="120"/>
      <c r="AX51" s="120"/>
      <c r="AY51" s="120"/>
      <c r="AZ51" s="120"/>
      <c r="BA51" s="129"/>
      <c r="BB51" s="128"/>
      <c r="BC51" s="120"/>
      <c r="BD51" s="120"/>
      <c r="BE51" s="120"/>
      <c r="BF51" s="120"/>
      <c r="BG51" s="120"/>
      <c r="BH51" s="120"/>
      <c r="BI51" s="129"/>
      <c r="BJ51" s="128"/>
      <c r="BK51" s="146"/>
      <c r="BL51" s="128"/>
      <c r="BM51" s="232"/>
      <c r="BN51" s="120"/>
      <c r="BO51" s="232"/>
      <c r="BP51" s="120"/>
      <c r="BQ51" s="232"/>
      <c r="BR51" s="120"/>
      <c r="BS51" s="232"/>
      <c r="BT51" s="120"/>
      <c r="BU51" s="146"/>
      <c r="BV51" s="216"/>
      <c r="BW51" s="216"/>
      <c r="BX51" s="216"/>
      <c r="CA51" s="206"/>
      <c r="CB51" s="466"/>
      <c r="CK51" s="160"/>
      <c r="CL51" s="160"/>
      <c r="CM51" s="160"/>
      <c r="EA51" s="148">
        <f t="shared" si="7"/>
        <v>0</v>
      </c>
      <c r="EB51" s="148">
        <f t="shared" si="9"/>
        <v>0</v>
      </c>
      <c r="EC51" s="148">
        <f t="shared" si="10"/>
        <v>0</v>
      </c>
      <c r="ED51" s="167">
        <v>46</v>
      </c>
    </row>
    <row r="52" spans="2:134" x14ac:dyDescent="0.25">
      <c r="B52" s="224">
        <v>25</v>
      </c>
      <c r="C52" s="215"/>
      <c r="D52" s="221"/>
      <c r="E52" s="206" t="str">
        <f t="shared" si="8"/>
        <v/>
      </c>
      <c r="F52" s="203">
        <v>0</v>
      </c>
      <c r="G52" s="101">
        <f>Samples!C30</f>
        <v>0</v>
      </c>
      <c r="H52" s="128"/>
      <c r="I52" s="120"/>
      <c r="J52" s="120"/>
      <c r="K52" s="120"/>
      <c r="L52" s="120"/>
      <c r="M52" s="120"/>
      <c r="N52" s="129"/>
      <c r="O52" s="483"/>
      <c r="P52" s="122"/>
      <c r="Q52" s="122"/>
      <c r="R52" s="122"/>
      <c r="S52" s="136"/>
      <c r="T52" s="480"/>
      <c r="U52" s="123"/>
      <c r="V52" s="142"/>
      <c r="W52" s="128"/>
      <c r="X52" s="129"/>
      <c r="Y52" s="128"/>
      <c r="Z52" s="129"/>
      <c r="AA52" s="128"/>
      <c r="AB52" s="120"/>
      <c r="AC52" s="128"/>
      <c r="AD52" s="129"/>
      <c r="AE52" s="128"/>
      <c r="AF52" s="120"/>
      <c r="AG52" s="120"/>
      <c r="AH52" s="129"/>
      <c r="AI52" s="128"/>
      <c r="AJ52" s="120"/>
      <c r="AK52" s="120"/>
      <c r="AL52" s="129"/>
      <c r="AM52" s="120"/>
      <c r="AN52" s="120"/>
      <c r="AO52" s="120"/>
      <c r="AP52" s="128"/>
      <c r="AQ52" s="120"/>
      <c r="AR52" s="120"/>
      <c r="AS52" s="120"/>
      <c r="AT52" s="120"/>
      <c r="AU52" s="129"/>
      <c r="AV52" s="128"/>
      <c r="AW52" s="120"/>
      <c r="AX52" s="120"/>
      <c r="AY52" s="120"/>
      <c r="AZ52" s="120"/>
      <c r="BA52" s="129"/>
      <c r="BB52" s="128"/>
      <c r="BC52" s="120"/>
      <c r="BD52" s="120"/>
      <c r="BE52" s="120"/>
      <c r="BF52" s="120"/>
      <c r="BG52" s="120"/>
      <c r="BH52" s="120"/>
      <c r="BI52" s="129"/>
      <c r="BJ52" s="128"/>
      <c r="BK52" s="146"/>
      <c r="BL52" s="128"/>
      <c r="BM52" s="232"/>
      <c r="BN52" s="120"/>
      <c r="BO52" s="232"/>
      <c r="BP52" s="120"/>
      <c r="BQ52" s="232"/>
      <c r="BR52" s="120"/>
      <c r="BS52" s="232"/>
      <c r="BT52" s="120"/>
      <c r="BU52" s="146"/>
      <c r="BV52" s="216"/>
      <c r="BW52" s="216"/>
      <c r="BX52" s="216"/>
      <c r="CA52" s="206"/>
      <c r="CB52" s="466"/>
      <c r="CK52" s="160"/>
      <c r="CL52" s="160"/>
      <c r="CM52" s="160"/>
      <c r="EA52" s="148">
        <f t="shared" si="7"/>
        <v>0</v>
      </c>
      <c r="EB52" s="148">
        <f t="shared" si="9"/>
        <v>0</v>
      </c>
      <c r="EC52" s="148">
        <f t="shared" si="10"/>
        <v>0</v>
      </c>
      <c r="ED52" s="167">
        <v>47</v>
      </c>
    </row>
    <row r="53" spans="2:134" x14ac:dyDescent="0.25">
      <c r="B53" s="224">
        <v>26</v>
      </c>
      <c r="C53" s="215"/>
      <c r="D53" s="221"/>
      <c r="E53" s="206" t="str">
        <f t="shared" si="8"/>
        <v/>
      </c>
      <c r="F53" s="203">
        <v>0</v>
      </c>
      <c r="G53" s="101">
        <f>Samples!C31</f>
        <v>0</v>
      </c>
      <c r="H53" s="128"/>
      <c r="I53" s="120"/>
      <c r="J53" s="120"/>
      <c r="K53" s="120"/>
      <c r="L53" s="120"/>
      <c r="M53" s="120"/>
      <c r="N53" s="129"/>
      <c r="O53" s="483"/>
      <c r="P53" s="122"/>
      <c r="Q53" s="122"/>
      <c r="R53" s="122"/>
      <c r="S53" s="136"/>
      <c r="T53" s="480"/>
      <c r="U53" s="123"/>
      <c r="V53" s="142"/>
      <c r="W53" s="128"/>
      <c r="X53" s="129"/>
      <c r="Y53" s="128"/>
      <c r="Z53" s="129"/>
      <c r="AA53" s="128"/>
      <c r="AB53" s="120"/>
      <c r="AC53" s="128"/>
      <c r="AD53" s="129"/>
      <c r="AE53" s="128"/>
      <c r="AF53" s="120"/>
      <c r="AG53" s="120"/>
      <c r="AH53" s="129"/>
      <c r="AI53" s="128"/>
      <c r="AJ53" s="120"/>
      <c r="AK53" s="120"/>
      <c r="AL53" s="129"/>
      <c r="AM53" s="120"/>
      <c r="AN53" s="120"/>
      <c r="AO53" s="120"/>
      <c r="AP53" s="128"/>
      <c r="AQ53" s="120"/>
      <c r="AR53" s="120"/>
      <c r="AS53" s="120"/>
      <c r="AT53" s="120"/>
      <c r="AU53" s="129"/>
      <c r="AV53" s="128"/>
      <c r="AW53" s="120"/>
      <c r="AX53" s="120"/>
      <c r="AY53" s="120"/>
      <c r="AZ53" s="120"/>
      <c r="BA53" s="129"/>
      <c r="BB53" s="128"/>
      <c r="BC53" s="120"/>
      <c r="BD53" s="120"/>
      <c r="BE53" s="120"/>
      <c r="BF53" s="120"/>
      <c r="BG53" s="120"/>
      <c r="BH53" s="120"/>
      <c r="BI53" s="129"/>
      <c r="BJ53" s="128"/>
      <c r="BK53" s="146"/>
      <c r="BL53" s="128"/>
      <c r="BM53" s="232"/>
      <c r="BN53" s="120"/>
      <c r="BO53" s="232"/>
      <c r="BP53" s="120"/>
      <c r="BQ53" s="232"/>
      <c r="BR53" s="120"/>
      <c r="BS53" s="232"/>
      <c r="BT53" s="120"/>
      <c r="BU53" s="146"/>
      <c r="BV53" s="216"/>
      <c r="BW53" s="216"/>
      <c r="BX53" s="216"/>
      <c r="CA53" s="206"/>
      <c r="CB53" s="466"/>
      <c r="CK53" s="160"/>
      <c r="CL53" s="160"/>
      <c r="CM53" s="160"/>
      <c r="EA53" s="148">
        <f t="shared" si="7"/>
        <v>0</v>
      </c>
      <c r="EB53" s="148">
        <f t="shared" si="9"/>
        <v>0</v>
      </c>
      <c r="EC53" s="148">
        <f t="shared" si="10"/>
        <v>0</v>
      </c>
      <c r="ED53" s="167">
        <v>48</v>
      </c>
    </row>
    <row r="54" spans="2:134" x14ac:dyDescent="0.25">
      <c r="B54" s="224">
        <v>27</v>
      </c>
      <c r="C54" s="215"/>
      <c r="D54" s="221"/>
      <c r="E54" s="206" t="str">
        <f t="shared" si="8"/>
        <v/>
      </c>
      <c r="F54" s="203">
        <v>0</v>
      </c>
      <c r="G54" s="101">
        <f>Samples!C32</f>
        <v>0</v>
      </c>
      <c r="H54" s="128"/>
      <c r="I54" s="120"/>
      <c r="J54" s="120"/>
      <c r="K54" s="120"/>
      <c r="L54" s="120"/>
      <c r="M54" s="120"/>
      <c r="N54" s="129"/>
      <c r="O54" s="483"/>
      <c r="P54" s="122"/>
      <c r="Q54" s="122"/>
      <c r="R54" s="122"/>
      <c r="S54" s="136"/>
      <c r="T54" s="480"/>
      <c r="U54" s="123"/>
      <c r="V54" s="142"/>
      <c r="W54" s="128"/>
      <c r="X54" s="129"/>
      <c r="Y54" s="128"/>
      <c r="Z54" s="129"/>
      <c r="AA54" s="128"/>
      <c r="AB54" s="120"/>
      <c r="AC54" s="128"/>
      <c r="AD54" s="129"/>
      <c r="AE54" s="128"/>
      <c r="AF54" s="120"/>
      <c r="AG54" s="120"/>
      <c r="AH54" s="129"/>
      <c r="AI54" s="128"/>
      <c r="AJ54" s="120"/>
      <c r="AK54" s="120"/>
      <c r="AL54" s="129"/>
      <c r="AM54" s="120"/>
      <c r="AN54" s="120"/>
      <c r="AO54" s="120"/>
      <c r="AP54" s="128"/>
      <c r="AQ54" s="120"/>
      <c r="AR54" s="120"/>
      <c r="AS54" s="120"/>
      <c r="AT54" s="120"/>
      <c r="AU54" s="129"/>
      <c r="AV54" s="128"/>
      <c r="AW54" s="120"/>
      <c r="AX54" s="120"/>
      <c r="AY54" s="120"/>
      <c r="AZ54" s="120"/>
      <c r="BA54" s="129"/>
      <c r="BB54" s="128"/>
      <c r="BC54" s="120"/>
      <c r="BD54" s="120"/>
      <c r="BE54" s="120"/>
      <c r="BF54" s="120"/>
      <c r="BG54" s="120"/>
      <c r="BH54" s="120"/>
      <c r="BI54" s="129"/>
      <c r="BJ54" s="128"/>
      <c r="BK54" s="146"/>
      <c r="BL54" s="128"/>
      <c r="BM54" s="232"/>
      <c r="BN54" s="120"/>
      <c r="BO54" s="232"/>
      <c r="BP54" s="120"/>
      <c r="BQ54" s="232"/>
      <c r="BR54" s="120"/>
      <c r="BS54" s="232"/>
      <c r="BT54" s="120"/>
      <c r="BU54" s="146"/>
      <c r="BV54" s="216"/>
      <c r="BW54" s="216"/>
      <c r="BX54" s="216"/>
      <c r="CA54" s="206"/>
      <c r="CB54" s="466"/>
      <c r="CK54" s="160"/>
      <c r="CL54" s="160"/>
      <c r="CM54" s="160"/>
      <c r="EA54" s="148">
        <f t="shared" si="7"/>
        <v>0</v>
      </c>
      <c r="EB54" s="148">
        <f t="shared" si="9"/>
        <v>0</v>
      </c>
      <c r="EC54" s="148">
        <f t="shared" si="10"/>
        <v>0</v>
      </c>
      <c r="ED54" s="167">
        <v>49</v>
      </c>
    </row>
    <row r="55" spans="2:134" x14ac:dyDescent="0.25">
      <c r="B55" s="224">
        <v>28</v>
      </c>
      <c r="C55" s="215"/>
      <c r="D55" s="221"/>
      <c r="E55" s="206" t="str">
        <f t="shared" si="8"/>
        <v/>
      </c>
      <c r="F55" s="203">
        <v>0</v>
      </c>
      <c r="G55" s="101">
        <f>Samples!C33</f>
        <v>0</v>
      </c>
      <c r="H55" s="128"/>
      <c r="I55" s="120"/>
      <c r="J55" s="120"/>
      <c r="K55" s="120"/>
      <c r="L55" s="120"/>
      <c r="M55" s="120"/>
      <c r="N55" s="129"/>
      <c r="O55" s="483"/>
      <c r="P55" s="122"/>
      <c r="Q55" s="122"/>
      <c r="R55" s="122"/>
      <c r="S55" s="136"/>
      <c r="T55" s="480"/>
      <c r="U55" s="123"/>
      <c r="V55" s="142"/>
      <c r="W55" s="128"/>
      <c r="X55" s="129"/>
      <c r="Y55" s="128"/>
      <c r="Z55" s="129"/>
      <c r="AA55" s="128"/>
      <c r="AB55" s="120"/>
      <c r="AC55" s="128"/>
      <c r="AD55" s="129"/>
      <c r="AE55" s="128"/>
      <c r="AF55" s="120"/>
      <c r="AG55" s="120"/>
      <c r="AH55" s="129"/>
      <c r="AI55" s="128"/>
      <c r="AJ55" s="120"/>
      <c r="AK55" s="120"/>
      <c r="AL55" s="129"/>
      <c r="AM55" s="120"/>
      <c r="AN55" s="120"/>
      <c r="AO55" s="120"/>
      <c r="AP55" s="128"/>
      <c r="AQ55" s="120"/>
      <c r="AR55" s="120"/>
      <c r="AS55" s="120"/>
      <c r="AT55" s="120"/>
      <c r="AU55" s="129"/>
      <c r="AV55" s="128"/>
      <c r="AW55" s="120"/>
      <c r="AX55" s="120"/>
      <c r="AY55" s="120"/>
      <c r="AZ55" s="120"/>
      <c r="BA55" s="129"/>
      <c r="BB55" s="128"/>
      <c r="BC55" s="120"/>
      <c r="BD55" s="120"/>
      <c r="BE55" s="120"/>
      <c r="BF55" s="120"/>
      <c r="BG55" s="120"/>
      <c r="BH55" s="120"/>
      <c r="BI55" s="129"/>
      <c r="BJ55" s="128"/>
      <c r="BK55" s="146"/>
      <c r="BL55" s="128"/>
      <c r="BM55" s="232"/>
      <c r="BN55" s="120"/>
      <c r="BO55" s="232"/>
      <c r="BP55" s="120"/>
      <c r="BQ55" s="232"/>
      <c r="BR55" s="120"/>
      <c r="BS55" s="232"/>
      <c r="BT55" s="120"/>
      <c r="BU55" s="146"/>
      <c r="BV55" s="216"/>
      <c r="BW55" s="216"/>
      <c r="BX55" s="216"/>
      <c r="CA55" s="206"/>
      <c r="CB55" s="466"/>
      <c r="CK55" s="160"/>
      <c r="CL55" s="160"/>
      <c r="CM55" s="160"/>
      <c r="EA55" s="148">
        <f t="shared" si="7"/>
        <v>0</v>
      </c>
      <c r="EB55" s="148">
        <f t="shared" si="9"/>
        <v>0</v>
      </c>
      <c r="EC55" s="148">
        <f t="shared" si="10"/>
        <v>0</v>
      </c>
      <c r="ED55" s="167">
        <v>50</v>
      </c>
    </row>
    <row r="56" spans="2:134" x14ac:dyDescent="0.25">
      <c r="B56" s="224">
        <v>29</v>
      </c>
      <c r="C56" s="215"/>
      <c r="D56" s="221"/>
      <c r="E56" s="206" t="str">
        <f t="shared" si="8"/>
        <v/>
      </c>
      <c r="F56" s="203">
        <v>0</v>
      </c>
      <c r="G56" s="101">
        <f>Samples!C34</f>
        <v>0</v>
      </c>
      <c r="H56" s="128"/>
      <c r="I56" s="120"/>
      <c r="J56" s="120"/>
      <c r="K56" s="120"/>
      <c r="L56" s="120"/>
      <c r="M56" s="120"/>
      <c r="N56" s="129"/>
      <c r="O56" s="483"/>
      <c r="P56" s="122"/>
      <c r="Q56" s="122"/>
      <c r="R56" s="122"/>
      <c r="S56" s="136"/>
      <c r="T56" s="480"/>
      <c r="U56" s="123"/>
      <c r="V56" s="142"/>
      <c r="W56" s="128"/>
      <c r="X56" s="129"/>
      <c r="Y56" s="128"/>
      <c r="Z56" s="129"/>
      <c r="AA56" s="128"/>
      <c r="AB56" s="120"/>
      <c r="AC56" s="128"/>
      <c r="AD56" s="129"/>
      <c r="AE56" s="128"/>
      <c r="AF56" s="120"/>
      <c r="AG56" s="120"/>
      <c r="AH56" s="129"/>
      <c r="AI56" s="128"/>
      <c r="AJ56" s="120"/>
      <c r="AK56" s="120"/>
      <c r="AL56" s="129"/>
      <c r="AM56" s="120"/>
      <c r="AN56" s="120"/>
      <c r="AO56" s="120"/>
      <c r="AP56" s="128"/>
      <c r="AQ56" s="120"/>
      <c r="AR56" s="120"/>
      <c r="AS56" s="120"/>
      <c r="AT56" s="120"/>
      <c r="AU56" s="129"/>
      <c r="AV56" s="128"/>
      <c r="AW56" s="120"/>
      <c r="AX56" s="120"/>
      <c r="AY56" s="120"/>
      <c r="AZ56" s="120"/>
      <c r="BA56" s="129"/>
      <c r="BB56" s="128"/>
      <c r="BC56" s="120"/>
      <c r="BD56" s="120"/>
      <c r="BE56" s="120"/>
      <c r="BF56" s="120"/>
      <c r="BG56" s="120"/>
      <c r="BH56" s="120"/>
      <c r="BI56" s="129"/>
      <c r="BJ56" s="128"/>
      <c r="BK56" s="146"/>
      <c r="BL56" s="128"/>
      <c r="BM56" s="232"/>
      <c r="BN56" s="120"/>
      <c r="BO56" s="232"/>
      <c r="BP56" s="120"/>
      <c r="BQ56" s="232"/>
      <c r="BR56" s="120"/>
      <c r="BS56" s="232"/>
      <c r="BT56" s="120"/>
      <c r="BU56" s="146"/>
      <c r="BV56" s="216"/>
      <c r="BW56" s="216"/>
      <c r="BX56" s="216"/>
      <c r="CA56" s="206"/>
      <c r="CB56" s="466"/>
      <c r="CK56" s="160"/>
      <c r="CL56" s="160"/>
      <c r="CM56" s="160"/>
      <c r="EA56" s="148">
        <f t="shared" si="7"/>
        <v>0</v>
      </c>
      <c r="EB56" s="148">
        <f t="shared" si="9"/>
        <v>0</v>
      </c>
      <c r="EC56" s="148">
        <f t="shared" si="10"/>
        <v>0</v>
      </c>
      <c r="ED56" s="167">
        <v>51</v>
      </c>
    </row>
    <row r="57" spans="2:134" x14ac:dyDescent="0.25">
      <c r="B57" s="224">
        <v>30</v>
      </c>
      <c r="C57" s="215"/>
      <c r="D57" s="221"/>
      <c r="E57" s="206" t="str">
        <f t="shared" si="8"/>
        <v/>
      </c>
      <c r="F57" s="203">
        <v>0</v>
      </c>
      <c r="G57" s="101">
        <f>Samples!C35</f>
        <v>0</v>
      </c>
      <c r="H57" s="128"/>
      <c r="I57" s="120"/>
      <c r="J57" s="120"/>
      <c r="K57" s="120"/>
      <c r="L57" s="120"/>
      <c r="M57" s="120"/>
      <c r="N57" s="129"/>
      <c r="O57" s="483"/>
      <c r="P57" s="122"/>
      <c r="Q57" s="122"/>
      <c r="R57" s="122"/>
      <c r="S57" s="136"/>
      <c r="T57" s="480"/>
      <c r="U57" s="123"/>
      <c r="V57" s="142"/>
      <c r="W57" s="128"/>
      <c r="X57" s="129"/>
      <c r="Y57" s="128"/>
      <c r="Z57" s="129"/>
      <c r="AA57" s="128"/>
      <c r="AB57" s="120"/>
      <c r="AC57" s="128"/>
      <c r="AD57" s="129"/>
      <c r="AE57" s="128"/>
      <c r="AF57" s="120"/>
      <c r="AG57" s="120"/>
      <c r="AH57" s="129"/>
      <c r="AI57" s="128"/>
      <c r="AJ57" s="120"/>
      <c r="AK57" s="120"/>
      <c r="AL57" s="129"/>
      <c r="AM57" s="120"/>
      <c r="AN57" s="120"/>
      <c r="AO57" s="120"/>
      <c r="AP57" s="128"/>
      <c r="AQ57" s="120"/>
      <c r="AR57" s="120"/>
      <c r="AS57" s="120"/>
      <c r="AT57" s="120"/>
      <c r="AU57" s="129"/>
      <c r="AV57" s="128"/>
      <c r="AW57" s="120"/>
      <c r="AX57" s="120"/>
      <c r="AY57" s="120"/>
      <c r="AZ57" s="120"/>
      <c r="BA57" s="129"/>
      <c r="BB57" s="128"/>
      <c r="BC57" s="120"/>
      <c r="BD57" s="120"/>
      <c r="BE57" s="120"/>
      <c r="BF57" s="120"/>
      <c r="BG57" s="120"/>
      <c r="BH57" s="120"/>
      <c r="BI57" s="129"/>
      <c r="BJ57" s="128"/>
      <c r="BK57" s="146"/>
      <c r="BL57" s="128"/>
      <c r="BM57" s="232"/>
      <c r="BN57" s="120"/>
      <c r="BO57" s="232"/>
      <c r="BP57" s="120"/>
      <c r="BQ57" s="232"/>
      <c r="BR57" s="120"/>
      <c r="BS57" s="232"/>
      <c r="BT57" s="120"/>
      <c r="BU57" s="146"/>
      <c r="BV57" s="216"/>
      <c r="BW57" s="216"/>
      <c r="BX57" s="216"/>
      <c r="CA57" s="206"/>
      <c r="CB57" s="466"/>
      <c r="CK57" s="160"/>
      <c r="CL57" s="160"/>
      <c r="CM57" s="160"/>
      <c r="EA57" s="148">
        <f t="shared" si="7"/>
        <v>0</v>
      </c>
      <c r="EB57" s="148">
        <f t="shared" si="9"/>
        <v>0</v>
      </c>
      <c r="EC57" s="148">
        <f t="shared" si="10"/>
        <v>0</v>
      </c>
      <c r="ED57" s="167">
        <v>52</v>
      </c>
    </row>
    <row r="58" spans="2:134" x14ac:dyDescent="0.25">
      <c r="B58" s="224">
        <v>31</v>
      </c>
      <c r="C58" s="215"/>
      <c r="D58" s="221"/>
      <c r="E58" s="206" t="str">
        <f t="shared" si="8"/>
        <v/>
      </c>
      <c r="F58" s="203">
        <v>0</v>
      </c>
      <c r="G58" s="101">
        <f>Samples!C36</f>
        <v>0</v>
      </c>
      <c r="H58" s="128"/>
      <c r="I58" s="120"/>
      <c r="J58" s="120"/>
      <c r="K58" s="120"/>
      <c r="L58" s="120"/>
      <c r="M58" s="120"/>
      <c r="N58" s="129"/>
      <c r="O58" s="483"/>
      <c r="P58" s="122"/>
      <c r="Q58" s="122"/>
      <c r="R58" s="122"/>
      <c r="S58" s="136"/>
      <c r="T58" s="480"/>
      <c r="U58" s="123"/>
      <c r="V58" s="142"/>
      <c r="W58" s="128"/>
      <c r="X58" s="129"/>
      <c r="Y58" s="128"/>
      <c r="Z58" s="129"/>
      <c r="AA58" s="128"/>
      <c r="AB58" s="120"/>
      <c r="AC58" s="128"/>
      <c r="AD58" s="129"/>
      <c r="AE58" s="128"/>
      <c r="AF58" s="120"/>
      <c r="AG58" s="120"/>
      <c r="AH58" s="129"/>
      <c r="AI58" s="128"/>
      <c r="AJ58" s="120"/>
      <c r="AK58" s="120"/>
      <c r="AL58" s="129"/>
      <c r="AM58" s="120"/>
      <c r="AN58" s="120"/>
      <c r="AO58" s="120"/>
      <c r="AP58" s="128"/>
      <c r="AQ58" s="120"/>
      <c r="AR58" s="120"/>
      <c r="AS58" s="120"/>
      <c r="AT58" s="120"/>
      <c r="AU58" s="129"/>
      <c r="AV58" s="128"/>
      <c r="AW58" s="120"/>
      <c r="AX58" s="120"/>
      <c r="AY58" s="120"/>
      <c r="AZ58" s="120"/>
      <c r="BA58" s="129"/>
      <c r="BB58" s="128"/>
      <c r="BC58" s="120"/>
      <c r="BD58" s="120"/>
      <c r="BE58" s="120"/>
      <c r="BF58" s="120"/>
      <c r="BG58" s="120"/>
      <c r="BH58" s="120"/>
      <c r="BI58" s="129"/>
      <c r="BJ58" s="128"/>
      <c r="BK58" s="146"/>
      <c r="BL58" s="128"/>
      <c r="BM58" s="232"/>
      <c r="BN58" s="120"/>
      <c r="BO58" s="232"/>
      <c r="BP58" s="120"/>
      <c r="BQ58" s="232"/>
      <c r="BR58" s="120"/>
      <c r="BS58" s="232"/>
      <c r="BT58" s="120"/>
      <c r="BU58" s="146"/>
      <c r="BV58" s="216"/>
      <c r="BW58" s="216"/>
      <c r="BX58" s="216"/>
      <c r="CA58" s="206"/>
      <c r="CB58" s="466"/>
      <c r="CK58" s="160"/>
      <c r="CL58" s="160"/>
      <c r="CM58" s="160"/>
      <c r="EA58" s="148">
        <f t="shared" si="7"/>
        <v>0</v>
      </c>
      <c r="EB58" s="148">
        <f t="shared" si="9"/>
        <v>0</v>
      </c>
      <c r="EC58" s="148">
        <f t="shared" si="10"/>
        <v>0</v>
      </c>
      <c r="ED58" s="167">
        <v>53</v>
      </c>
    </row>
    <row r="59" spans="2:134" x14ac:dyDescent="0.25">
      <c r="B59" s="224">
        <v>32</v>
      </c>
      <c r="C59" s="215"/>
      <c r="D59" s="221"/>
      <c r="E59" s="206" t="str">
        <f t="shared" si="8"/>
        <v/>
      </c>
      <c r="F59" s="203">
        <v>0</v>
      </c>
      <c r="G59" s="101">
        <f>Samples!C37</f>
        <v>0</v>
      </c>
      <c r="H59" s="128"/>
      <c r="I59" s="120"/>
      <c r="J59" s="120"/>
      <c r="K59" s="120"/>
      <c r="L59" s="120"/>
      <c r="M59" s="120"/>
      <c r="N59" s="129"/>
      <c r="O59" s="483"/>
      <c r="P59" s="122"/>
      <c r="Q59" s="122"/>
      <c r="R59" s="122"/>
      <c r="S59" s="136"/>
      <c r="T59" s="480"/>
      <c r="U59" s="123"/>
      <c r="V59" s="142"/>
      <c r="W59" s="128"/>
      <c r="X59" s="129"/>
      <c r="Y59" s="128"/>
      <c r="Z59" s="129"/>
      <c r="AA59" s="128"/>
      <c r="AB59" s="120"/>
      <c r="AC59" s="128"/>
      <c r="AD59" s="129"/>
      <c r="AE59" s="128"/>
      <c r="AF59" s="120"/>
      <c r="AG59" s="120"/>
      <c r="AH59" s="129"/>
      <c r="AI59" s="128"/>
      <c r="AJ59" s="120"/>
      <c r="AK59" s="120"/>
      <c r="AL59" s="129"/>
      <c r="AM59" s="120"/>
      <c r="AN59" s="120"/>
      <c r="AO59" s="120"/>
      <c r="AP59" s="128"/>
      <c r="AQ59" s="120"/>
      <c r="AR59" s="120"/>
      <c r="AS59" s="120"/>
      <c r="AT59" s="120"/>
      <c r="AU59" s="129"/>
      <c r="AV59" s="128"/>
      <c r="AW59" s="120"/>
      <c r="AX59" s="120"/>
      <c r="AY59" s="120"/>
      <c r="AZ59" s="120"/>
      <c r="BA59" s="129"/>
      <c r="BB59" s="128"/>
      <c r="BC59" s="120"/>
      <c r="BD59" s="120"/>
      <c r="BE59" s="120"/>
      <c r="BF59" s="120"/>
      <c r="BG59" s="120"/>
      <c r="BH59" s="120"/>
      <c r="BI59" s="129"/>
      <c r="BJ59" s="128"/>
      <c r="BK59" s="146"/>
      <c r="BL59" s="128"/>
      <c r="BM59" s="232"/>
      <c r="BN59" s="120"/>
      <c r="BO59" s="232"/>
      <c r="BP59" s="120"/>
      <c r="BQ59" s="232"/>
      <c r="BR59" s="120"/>
      <c r="BS59" s="232"/>
      <c r="BT59" s="120"/>
      <c r="BU59" s="146"/>
      <c r="BV59" s="216"/>
      <c r="BW59" s="216"/>
      <c r="BX59" s="216"/>
      <c r="CA59" s="206"/>
      <c r="CB59" s="466"/>
      <c r="CK59" s="160"/>
      <c r="CL59" s="160"/>
      <c r="CM59" s="160"/>
      <c r="EA59" s="148">
        <f t="shared" si="7"/>
        <v>0</v>
      </c>
      <c r="EB59" s="148">
        <f t="shared" si="9"/>
        <v>0</v>
      </c>
      <c r="EC59" s="148">
        <f t="shared" si="10"/>
        <v>0</v>
      </c>
      <c r="ED59" s="167">
        <v>54</v>
      </c>
    </row>
    <row r="60" spans="2:134" x14ac:dyDescent="0.25">
      <c r="B60" s="224">
        <v>33</v>
      </c>
      <c r="C60" s="215"/>
      <c r="D60" s="221"/>
      <c r="E60" s="206" t="str">
        <f t="shared" si="8"/>
        <v/>
      </c>
      <c r="F60" s="203">
        <v>0</v>
      </c>
      <c r="G60" s="101">
        <f>Samples!C38</f>
        <v>0</v>
      </c>
      <c r="H60" s="128"/>
      <c r="I60" s="120"/>
      <c r="J60" s="120"/>
      <c r="K60" s="120"/>
      <c r="L60" s="120"/>
      <c r="M60" s="120"/>
      <c r="N60" s="129"/>
      <c r="O60" s="483"/>
      <c r="P60" s="122"/>
      <c r="Q60" s="122"/>
      <c r="R60" s="122"/>
      <c r="S60" s="136"/>
      <c r="T60" s="480"/>
      <c r="U60" s="123"/>
      <c r="V60" s="142"/>
      <c r="W60" s="128"/>
      <c r="X60" s="129"/>
      <c r="Y60" s="128"/>
      <c r="Z60" s="129"/>
      <c r="AA60" s="128"/>
      <c r="AB60" s="120"/>
      <c r="AC60" s="128"/>
      <c r="AD60" s="129"/>
      <c r="AE60" s="128"/>
      <c r="AF60" s="120"/>
      <c r="AG60" s="120"/>
      <c r="AH60" s="129"/>
      <c r="AI60" s="128"/>
      <c r="AJ60" s="120"/>
      <c r="AK60" s="120"/>
      <c r="AL60" s="129"/>
      <c r="AM60" s="120"/>
      <c r="AN60" s="120"/>
      <c r="AO60" s="120"/>
      <c r="AP60" s="128"/>
      <c r="AQ60" s="120"/>
      <c r="AR60" s="120"/>
      <c r="AS60" s="120"/>
      <c r="AT60" s="120"/>
      <c r="AU60" s="129"/>
      <c r="AV60" s="128"/>
      <c r="AW60" s="120"/>
      <c r="AX60" s="120"/>
      <c r="AY60" s="120"/>
      <c r="AZ60" s="120"/>
      <c r="BA60" s="129"/>
      <c r="BB60" s="128"/>
      <c r="BC60" s="120"/>
      <c r="BD60" s="120"/>
      <c r="BE60" s="120"/>
      <c r="BF60" s="120"/>
      <c r="BG60" s="120"/>
      <c r="BH60" s="120"/>
      <c r="BI60" s="129"/>
      <c r="BJ60" s="128"/>
      <c r="BK60" s="146"/>
      <c r="BL60" s="128"/>
      <c r="BM60" s="232"/>
      <c r="BN60" s="120"/>
      <c r="BO60" s="232"/>
      <c r="BP60" s="120"/>
      <c r="BQ60" s="232"/>
      <c r="BR60" s="120"/>
      <c r="BS60" s="232"/>
      <c r="BT60" s="120"/>
      <c r="BU60" s="146"/>
      <c r="BV60" s="216"/>
      <c r="BW60" s="216"/>
      <c r="BX60" s="216"/>
      <c r="CA60" s="206"/>
      <c r="CB60" s="466"/>
      <c r="CK60" s="160"/>
      <c r="CL60" s="160"/>
      <c r="CM60" s="160"/>
      <c r="EA60" s="148">
        <f t="shared" si="7"/>
        <v>0</v>
      </c>
      <c r="EB60" s="148">
        <f t="shared" si="9"/>
        <v>0</v>
      </c>
      <c r="EC60" s="148">
        <f t="shared" si="10"/>
        <v>0</v>
      </c>
      <c r="ED60" s="167">
        <v>55</v>
      </c>
    </row>
    <row r="61" spans="2:134" x14ac:dyDescent="0.25">
      <c r="B61" s="224">
        <v>34</v>
      </c>
      <c r="C61" s="215"/>
      <c r="D61" s="221"/>
      <c r="E61" s="206" t="str">
        <f t="shared" si="8"/>
        <v/>
      </c>
      <c r="F61" s="203">
        <v>0</v>
      </c>
      <c r="G61" s="101">
        <f>Samples!C39</f>
        <v>0</v>
      </c>
      <c r="H61" s="128"/>
      <c r="I61" s="120"/>
      <c r="J61" s="120"/>
      <c r="K61" s="120"/>
      <c r="L61" s="120"/>
      <c r="M61" s="120"/>
      <c r="N61" s="129"/>
      <c r="O61" s="483"/>
      <c r="P61" s="122"/>
      <c r="Q61" s="122"/>
      <c r="R61" s="122"/>
      <c r="S61" s="136"/>
      <c r="T61" s="480"/>
      <c r="U61" s="123"/>
      <c r="V61" s="142"/>
      <c r="W61" s="128"/>
      <c r="X61" s="129"/>
      <c r="Y61" s="128"/>
      <c r="Z61" s="129"/>
      <c r="AA61" s="128"/>
      <c r="AB61" s="120"/>
      <c r="AC61" s="128"/>
      <c r="AD61" s="129"/>
      <c r="AE61" s="128"/>
      <c r="AF61" s="120"/>
      <c r="AG61" s="120"/>
      <c r="AH61" s="129"/>
      <c r="AI61" s="128"/>
      <c r="AJ61" s="120"/>
      <c r="AK61" s="120"/>
      <c r="AL61" s="129"/>
      <c r="AM61" s="120"/>
      <c r="AN61" s="120"/>
      <c r="AO61" s="120"/>
      <c r="AP61" s="128"/>
      <c r="AQ61" s="120"/>
      <c r="AR61" s="120"/>
      <c r="AS61" s="120"/>
      <c r="AT61" s="120"/>
      <c r="AU61" s="129"/>
      <c r="AV61" s="128"/>
      <c r="AW61" s="120"/>
      <c r="AX61" s="120"/>
      <c r="AY61" s="120"/>
      <c r="AZ61" s="120"/>
      <c r="BA61" s="129"/>
      <c r="BB61" s="128"/>
      <c r="BC61" s="120"/>
      <c r="BD61" s="120"/>
      <c r="BE61" s="120"/>
      <c r="BF61" s="120"/>
      <c r="BG61" s="120"/>
      <c r="BH61" s="120"/>
      <c r="BI61" s="129"/>
      <c r="BJ61" s="128"/>
      <c r="BK61" s="146"/>
      <c r="BL61" s="128"/>
      <c r="BM61" s="232"/>
      <c r="BN61" s="120"/>
      <c r="BO61" s="232"/>
      <c r="BP61" s="120"/>
      <c r="BQ61" s="232"/>
      <c r="BR61" s="120"/>
      <c r="BS61" s="232"/>
      <c r="BT61" s="120"/>
      <c r="BU61" s="146"/>
      <c r="BV61" s="216"/>
      <c r="BW61" s="216"/>
      <c r="BX61" s="216"/>
      <c r="CA61" s="206"/>
      <c r="CB61" s="466"/>
      <c r="CK61" s="160"/>
      <c r="CL61" s="160"/>
      <c r="CM61" s="160"/>
      <c r="EA61" s="148">
        <f t="shared" si="7"/>
        <v>0</v>
      </c>
      <c r="EB61" s="148">
        <f t="shared" si="9"/>
        <v>0</v>
      </c>
      <c r="EC61" s="148">
        <f t="shared" si="10"/>
        <v>0</v>
      </c>
      <c r="ED61" s="167">
        <v>56</v>
      </c>
    </row>
    <row r="62" spans="2:134" x14ac:dyDescent="0.25">
      <c r="B62" s="224">
        <v>35</v>
      </c>
      <c r="C62" s="215"/>
      <c r="D62" s="221"/>
      <c r="E62" s="206" t="str">
        <f t="shared" si="8"/>
        <v/>
      </c>
      <c r="F62" s="203">
        <v>0</v>
      </c>
      <c r="G62" s="101">
        <f>Samples!C40</f>
        <v>0</v>
      </c>
      <c r="H62" s="128"/>
      <c r="I62" s="120"/>
      <c r="J62" s="120"/>
      <c r="K62" s="120"/>
      <c r="L62" s="120"/>
      <c r="M62" s="120"/>
      <c r="N62" s="129"/>
      <c r="O62" s="483"/>
      <c r="P62" s="122"/>
      <c r="Q62" s="122"/>
      <c r="R62" s="122"/>
      <c r="S62" s="136"/>
      <c r="T62" s="480"/>
      <c r="U62" s="123"/>
      <c r="V62" s="142"/>
      <c r="W62" s="128"/>
      <c r="X62" s="129"/>
      <c r="Y62" s="128"/>
      <c r="Z62" s="129"/>
      <c r="AA62" s="128"/>
      <c r="AB62" s="120"/>
      <c r="AC62" s="128"/>
      <c r="AD62" s="129"/>
      <c r="AE62" s="128"/>
      <c r="AF62" s="120"/>
      <c r="AG62" s="120"/>
      <c r="AH62" s="129"/>
      <c r="AI62" s="128"/>
      <c r="AJ62" s="120"/>
      <c r="AK62" s="120"/>
      <c r="AL62" s="129"/>
      <c r="AM62" s="120"/>
      <c r="AN62" s="120"/>
      <c r="AO62" s="120"/>
      <c r="AP62" s="128"/>
      <c r="AQ62" s="120"/>
      <c r="AR62" s="120"/>
      <c r="AS62" s="120"/>
      <c r="AT62" s="120"/>
      <c r="AU62" s="129"/>
      <c r="AV62" s="128"/>
      <c r="AW62" s="120"/>
      <c r="AX62" s="120"/>
      <c r="AY62" s="120"/>
      <c r="AZ62" s="120"/>
      <c r="BA62" s="129"/>
      <c r="BB62" s="128"/>
      <c r="BC62" s="120"/>
      <c r="BD62" s="120"/>
      <c r="BE62" s="120"/>
      <c r="BF62" s="120"/>
      <c r="BG62" s="120"/>
      <c r="BH62" s="120"/>
      <c r="BI62" s="129"/>
      <c r="BJ62" s="128"/>
      <c r="BK62" s="146"/>
      <c r="BL62" s="128"/>
      <c r="BM62" s="232"/>
      <c r="BN62" s="120"/>
      <c r="BO62" s="232"/>
      <c r="BP62" s="120"/>
      <c r="BQ62" s="232"/>
      <c r="BR62" s="120"/>
      <c r="BS62" s="232"/>
      <c r="BT62" s="120"/>
      <c r="BU62" s="146"/>
      <c r="BV62" s="216"/>
      <c r="BW62" s="216"/>
      <c r="BX62" s="216"/>
      <c r="CA62" s="206"/>
      <c r="CB62" s="466"/>
      <c r="CK62" s="160"/>
      <c r="CL62" s="160"/>
      <c r="CM62" s="160"/>
      <c r="EA62" s="148">
        <f t="shared" si="7"/>
        <v>0</v>
      </c>
      <c r="EB62" s="148">
        <f t="shared" si="9"/>
        <v>0</v>
      </c>
      <c r="EC62" s="148">
        <f t="shared" si="10"/>
        <v>0</v>
      </c>
      <c r="ED62" s="167">
        <v>57</v>
      </c>
    </row>
    <row r="63" spans="2:134" x14ac:dyDescent="0.25">
      <c r="B63" s="224">
        <v>36</v>
      </c>
      <c r="C63" s="215"/>
      <c r="D63" s="221"/>
      <c r="E63" s="206" t="str">
        <f t="shared" si="8"/>
        <v/>
      </c>
      <c r="F63" s="203">
        <v>0</v>
      </c>
      <c r="G63" s="101">
        <f>Samples!C41</f>
        <v>0</v>
      </c>
      <c r="H63" s="128"/>
      <c r="I63" s="120"/>
      <c r="J63" s="120"/>
      <c r="K63" s="120"/>
      <c r="L63" s="120"/>
      <c r="M63" s="120"/>
      <c r="N63" s="129"/>
      <c r="O63" s="483"/>
      <c r="P63" s="122"/>
      <c r="Q63" s="122"/>
      <c r="R63" s="122"/>
      <c r="S63" s="136"/>
      <c r="T63" s="480"/>
      <c r="U63" s="123"/>
      <c r="V63" s="142"/>
      <c r="W63" s="128"/>
      <c r="X63" s="129"/>
      <c r="Y63" s="128"/>
      <c r="Z63" s="129"/>
      <c r="AA63" s="128"/>
      <c r="AB63" s="120"/>
      <c r="AC63" s="128"/>
      <c r="AD63" s="129"/>
      <c r="AE63" s="128"/>
      <c r="AF63" s="120"/>
      <c r="AG63" s="120"/>
      <c r="AH63" s="129"/>
      <c r="AI63" s="128"/>
      <c r="AJ63" s="120"/>
      <c r="AK63" s="120"/>
      <c r="AL63" s="129"/>
      <c r="AM63" s="120"/>
      <c r="AN63" s="120"/>
      <c r="AO63" s="120"/>
      <c r="AP63" s="128"/>
      <c r="AQ63" s="120"/>
      <c r="AR63" s="120"/>
      <c r="AS63" s="120"/>
      <c r="AT63" s="120"/>
      <c r="AU63" s="129"/>
      <c r="AV63" s="128"/>
      <c r="AW63" s="120"/>
      <c r="AX63" s="120"/>
      <c r="AY63" s="120"/>
      <c r="AZ63" s="120"/>
      <c r="BA63" s="129"/>
      <c r="BB63" s="128"/>
      <c r="BC63" s="120"/>
      <c r="BD63" s="120"/>
      <c r="BE63" s="120"/>
      <c r="BF63" s="120"/>
      <c r="BG63" s="120"/>
      <c r="BH63" s="120"/>
      <c r="BI63" s="129"/>
      <c r="BJ63" s="128"/>
      <c r="BK63" s="146"/>
      <c r="BL63" s="128"/>
      <c r="BM63" s="232"/>
      <c r="BN63" s="120"/>
      <c r="BO63" s="232"/>
      <c r="BP63" s="120"/>
      <c r="BQ63" s="232"/>
      <c r="BR63" s="120"/>
      <c r="BS63" s="232"/>
      <c r="BT63" s="120"/>
      <c r="BU63" s="146"/>
      <c r="BV63" s="216"/>
      <c r="BW63" s="216"/>
      <c r="BX63" s="216"/>
      <c r="CA63" s="206"/>
      <c r="CB63" s="466"/>
      <c r="CK63" s="160"/>
      <c r="CL63" s="160"/>
      <c r="CM63" s="160"/>
      <c r="EA63" s="148">
        <f t="shared" si="7"/>
        <v>0</v>
      </c>
      <c r="EB63" s="148">
        <f t="shared" si="9"/>
        <v>0</v>
      </c>
      <c r="EC63" s="148">
        <f t="shared" si="10"/>
        <v>0</v>
      </c>
      <c r="ED63" s="167">
        <v>58</v>
      </c>
    </row>
    <row r="64" spans="2:134" x14ac:dyDescent="0.25">
      <c r="B64" s="224">
        <v>37</v>
      </c>
      <c r="C64" s="215"/>
      <c r="D64" s="221"/>
      <c r="E64" s="206" t="str">
        <f t="shared" si="8"/>
        <v/>
      </c>
      <c r="F64" s="203">
        <v>0</v>
      </c>
      <c r="G64" s="101">
        <f>Samples!C42</f>
        <v>0</v>
      </c>
      <c r="H64" s="128"/>
      <c r="I64" s="120"/>
      <c r="J64" s="120"/>
      <c r="K64" s="120"/>
      <c r="L64" s="120"/>
      <c r="M64" s="120"/>
      <c r="N64" s="129"/>
      <c r="O64" s="483"/>
      <c r="P64" s="122"/>
      <c r="Q64" s="122"/>
      <c r="R64" s="122"/>
      <c r="S64" s="136"/>
      <c r="T64" s="480"/>
      <c r="U64" s="123"/>
      <c r="V64" s="142"/>
      <c r="W64" s="128"/>
      <c r="X64" s="129"/>
      <c r="Y64" s="128"/>
      <c r="Z64" s="129"/>
      <c r="AA64" s="128"/>
      <c r="AB64" s="120"/>
      <c r="AC64" s="128"/>
      <c r="AD64" s="129"/>
      <c r="AE64" s="128"/>
      <c r="AF64" s="120"/>
      <c r="AG64" s="120"/>
      <c r="AH64" s="129"/>
      <c r="AI64" s="128"/>
      <c r="AJ64" s="120"/>
      <c r="AK64" s="120"/>
      <c r="AL64" s="129"/>
      <c r="AM64" s="120"/>
      <c r="AN64" s="120"/>
      <c r="AO64" s="120"/>
      <c r="AP64" s="128"/>
      <c r="AQ64" s="120"/>
      <c r="AR64" s="120"/>
      <c r="AS64" s="120"/>
      <c r="AT64" s="120"/>
      <c r="AU64" s="129"/>
      <c r="AV64" s="128"/>
      <c r="AW64" s="120"/>
      <c r="AX64" s="120"/>
      <c r="AY64" s="120"/>
      <c r="AZ64" s="120"/>
      <c r="BA64" s="129"/>
      <c r="BB64" s="128"/>
      <c r="BC64" s="120"/>
      <c r="BD64" s="120"/>
      <c r="BE64" s="120"/>
      <c r="BF64" s="120"/>
      <c r="BG64" s="120"/>
      <c r="BH64" s="120"/>
      <c r="BI64" s="129"/>
      <c r="BJ64" s="128"/>
      <c r="BK64" s="146"/>
      <c r="BL64" s="128"/>
      <c r="BM64" s="232"/>
      <c r="BN64" s="120"/>
      <c r="BO64" s="232"/>
      <c r="BP64" s="120"/>
      <c r="BQ64" s="232"/>
      <c r="BR64" s="120"/>
      <c r="BS64" s="232"/>
      <c r="BT64" s="120"/>
      <c r="BU64" s="146"/>
      <c r="BV64" s="216"/>
      <c r="BW64" s="216"/>
      <c r="BX64" s="216"/>
      <c r="CA64" s="206"/>
      <c r="CB64" s="466"/>
      <c r="CK64" s="160"/>
      <c r="CL64" s="160"/>
      <c r="CM64" s="160"/>
      <c r="EA64" s="148">
        <f t="shared" si="7"/>
        <v>0</v>
      </c>
      <c r="EB64" s="148">
        <f t="shared" si="9"/>
        <v>0</v>
      </c>
      <c r="EC64" s="148">
        <f t="shared" si="10"/>
        <v>0</v>
      </c>
      <c r="ED64" s="167">
        <v>59</v>
      </c>
    </row>
    <row r="65" spans="2:134" x14ac:dyDescent="0.25">
      <c r="B65" s="224">
        <v>38</v>
      </c>
      <c r="C65" s="215"/>
      <c r="D65" s="221"/>
      <c r="E65" s="206" t="str">
        <f t="shared" si="8"/>
        <v/>
      </c>
      <c r="F65" s="203">
        <v>0</v>
      </c>
      <c r="G65" s="101">
        <f>Samples!C43</f>
        <v>0</v>
      </c>
      <c r="H65" s="128"/>
      <c r="I65" s="120"/>
      <c r="J65" s="120"/>
      <c r="K65" s="120"/>
      <c r="L65" s="120"/>
      <c r="M65" s="120"/>
      <c r="N65" s="129"/>
      <c r="O65" s="483"/>
      <c r="P65" s="122"/>
      <c r="Q65" s="122"/>
      <c r="R65" s="122"/>
      <c r="S65" s="136"/>
      <c r="T65" s="480"/>
      <c r="U65" s="123"/>
      <c r="V65" s="142"/>
      <c r="W65" s="128"/>
      <c r="X65" s="129"/>
      <c r="Y65" s="128"/>
      <c r="Z65" s="129"/>
      <c r="AA65" s="128"/>
      <c r="AB65" s="120"/>
      <c r="AC65" s="128"/>
      <c r="AD65" s="129"/>
      <c r="AE65" s="128"/>
      <c r="AF65" s="120"/>
      <c r="AG65" s="120"/>
      <c r="AH65" s="129"/>
      <c r="AI65" s="128"/>
      <c r="AJ65" s="120"/>
      <c r="AK65" s="120"/>
      <c r="AL65" s="129"/>
      <c r="AM65" s="120"/>
      <c r="AN65" s="120"/>
      <c r="AO65" s="120"/>
      <c r="AP65" s="128"/>
      <c r="AQ65" s="120"/>
      <c r="AR65" s="120"/>
      <c r="AS65" s="120"/>
      <c r="AT65" s="120"/>
      <c r="AU65" s="129"/>
      <c r="AV65" s="128"/>
      <c r="AW65" s="120"/>
      <c r="AX65" s="120"/>
      <c r="AY65" s="120"/>
      <c r="AZ65" s="120"/>
      <c r="BA65" s="129"/>
      <c r="BB65" s="128"/>
      <c r="BC65" s="120"/>
      <c r="BD65" s="120"/>
      <c r="BE65" s="120"/>
      <c r="BF65" s="120"/>
      <c r="BG65" s="120"/>
      <c r="BH65" s="120"/>
      <c r="BI65" s="129"/>
      <c r="BJ65" s="128"/>
      <c r="BK65" s="146"/>
      <c r="BL65" s="128"/>
      <c r="BM65" s="232"/>
      <c r="BN65" s="120"/>
      <c r="BO65" s="232"/>
      <c r="BP65" s="120"/>
      <c r="BQ65" s="232"/>
      <c r="BR65" s="120"/>
      <c r="BS65" s="232"/>
      <c r="BT65" s="120"/>
      <c r="BU65" s="146"/>
      <c r="BV65" s="216"/>
      <c r="BW65" s="216"/>
      <c r="BX65" s="216"/>
      <c r="CA65" s="206"/>
      <c r="CB65" s="466"/>
      <c r="CK65" s="160"/>
      <c r="CL65" s="160"/>
      <c r="CM65" s="160"/>
      <c r="EA65" s="148">
        <f t="shared" si="7"/>
        <v>0</v>
      </c>
      <c r="EB65" s="148">
        <f t="shared" si="9"/>
        <v>0</v>
      </c>
      <c r="EC65" s="148">
        <f t="shared" si="10"/>
        <v>0</v>
      </c>
      <c r="ED65" s="167">
        <v>60</v>
      </c>
    </row>
    <row r="66" spans="2:134" x14ac:dyDescent="0.25">
      <c r="B66" s="224">
        <v>39</v>
      </c>
      <c r="C66" s="215"/>
      <c r="D66" s="221"/>
      <c r="E66" s="206" t="str">
        <f t="shared" si="8"/>
        <v/>
      </c>
      <c r="F66" s="203">
        <v>0</v>
      </c>
      <c r="G66" s="101">
        <f>Samples!C44</f>
        <v>0</v>
      </c>
      <c r="H66" s="128"/>
      <c r="I66" s="120"/>
      <c r="J66" s="120"/>
      <c r="K66" s="120"/>
      <c r="L66" s="120"/>
      <c r="M66" s="120"/>
      <c r="N66" s="129"/>
      <c r="O66" s="483"/>
      <c r="P66" s="122"/>
      <c r="Q66" s="122"/>
      <c r="R66" s="122"/>
      <c r="S66" s="136"/>
      <c r="T66" s="480"/>
      <c r="U66" s="123"/>
      <c r="V66" s="142"/>
      <c r="W66" s="128"/>
      <c r="X66" s="129"/>
      <c r="Y66" s="128"/>
      <c r="Z66" s="129"/>
      <c r="AA66" s="128"/>
      <c r="AB66" s="120"/>
      <c r="AC66" s="128"/>
      <c r="AD66" s="129"/>
      <c r="AE66" s="128"/>
      <c r="AF66" s="120"/>
      <c r="AG66" s="120"/>
      <c r="AH66" s="129"/>
      <c r="AI66" s="128"/>
      <c r="AJ66" s="120"/>
      <c r="AK66" s="120"/>
      <c r="AL66" s="129"/>
      <c r="AM66" s="120"/>
      <c r="AN66" s="120"/>
      <c r="AO66" s="120"/>
      <c r="AP66" s="128"/>
      <c r="AQ66" s="120"/>
      <c r="AR66" s="120"/>
      <c r="AS66" s="120"/>
      <c r="AT66" s="120"/>
      <c r="AU66" s="129"/>
      <c r="AV66" s="128"/>
      <c r="AW66" s="120"/>
      <c r="AX66" s="120"/>
      <c r="AY66" s="120"/>
      <c r="AZ66" s="120"/>
      <c r="BA66" s="129"/>
      <c r="BB66" s="128"/>
      <c r="BC66" s="120"/>
      <c r="BD66" s="120"/>
      <c r="BE66" s="120"/>
      <c r="BF66" s="120"/>
      <c r="BG66" s="120"/>
      <c r="BH66" s="120"/>
      <c r="BI66" s="129"/>
      <c r="BJ66" s="128"/>
      <c r="BK66" s="146"/>
      <c r="BL66" s="128"/>
      <c r="BM66" s="232"/>
      <c r="BN66" s="120"/>
      <c r="BO66" s="232"/>
      <c r="BP66" s="120"/>
      <c r="BQ66" s="232"/>
      <c r="BR66" s="120"/>
      <c r="BS66" s="232"/>
      <c r="BT66" s="120"/>
      <c r="BU66" s="146"/>
      <c r="BV66" s="216"/>
      <c r="BW66" s="216"/>
      <c r="BX66" s="216"/>
      <c r="CA66" s="206"/>
      <c r="CB66" s="466"/>
      <c r="CK66" s="160"/>
      <c r="CL66" s="160"/>
      <c r="CM66" s="160"/>
      <c r="EA66" s="148">
        <f t="shared" si="7"/>
        <v>0</v>
      </c>
      <c r="EB66" s="148">
        <f t="shared" si="9"/>
        <v>0</v>
      </c>
      <c r="EC66" s="148">
        <f t="shared" si="10"/>
        <v>0</v>
      </c>
      <c r="ED66" s="167">
        <v>61</v>
      </c>
    </row>
    <row r="67" spans="2:134" x14ac:dyDescent="0.25">
      <c r="B67" s="224">
        <v>40</v>
      </c>
      <c r="C67" s="215"/>
      <c r="D67" s="221"/>
      <c r="E67" s="206" t="str">
        <f t="shared" si="8"/>
        <v/>
      </c>
      <c r="F67" s="203">
        <v>0</v>
      </c>
      <c r="G67" s="101">
        <f>Samples!C45</f>
        <v>0</v>
      </c>
      <c r="H67" s="128"/>
      <c r="I67" s="120"/>
      <c r="J67" s="120"/>
      <c r="K67" s="120"/>
      <c r="L67" s="120"/>
      <c r="M67" s="120"/>
      <c r="N67" s="129"/>
      <c r="O67" s="483"/>
      <c r="P67" s="122"/>
      <c r="Q67" s="122"/>
      <c r="R67" s="122"/>
      <c r="S67" s="136"/>
      <c r="T67" s="480"/>
      <c r="U67" s="123"/>
      <c r="V67" s="142"/>
      <c r="W67" s="128"/>
      <c r="X67" s="129"/>
      <c r="Y67" s="128"/>
      <c r="Z67" s="129"/>
      <c r="AA67" s="128"/>
      <c r="AB67" s="120"/>
      <c r="AC67" s="128"/>
      <c r="AD67" s="129"/>
      <c r="AE67" s="128"/>
      <c r="AF67" s="120"/>
      <c r="AG67" s="120"/>
      <c r="AH67" s="129"/>
      <c r="AI67" s="128"/>
      <c r="AJ67" s="120"/>
      <c r="AK67" s="120"/>
      <c r="AL67" s="129"/>
      <c r="AM67" s="120"/>
      <c r="AN67" s="120"/>
      <c r="AO67" s="120"/>
      <c r="AP67" s="128"/>
      <c r="AQ67" s="120"/>
      <c r="AR67" s="120"/>
      <c r="AS67" s="120"/>
      <c r="AT67" s="120"/>
      <c r="AU67" s="129"/>
      <c r="AV67" s="128"/>
      <c r="AW67" s="120"/>
      <c r="AX67" s="120"/>
      <c r="AY67" s="120"/>
      <c r="AZ67" s="120"/>
      <c r="BA67" s="129"/>
      <c r="BB67" s="128"/>
      <c r="BC67" s="120"/>
      <c r="BD67" s="120"/>
      <c r="BE67" s="120"/>
      <c r="BF67" s="120"/>
      <c r="BG67" s="120"/>
      <c r="BH67" s="120"/>
      <c r="BI67" s="129"/>
      <c r="BJ67" s="128"/>
      <c r="BK67" s="146"/>
      <c r="BL67" s="128"/>
      <c r="BM67" s="232"/>
      <c r="BN67" s="120"/>
      <c r="BO67" s="232"/>
      <c r="BP67" s="120"/>
      <c r="BQ67" s="232"/>
      <c r="BR67" s="120"/>
      <c r="BS67" s="232"/>
      <c r="BT67" s="120"/>
      <c r="BU67" s="146"/>
      <c r="BV67" s="216"/>
      <c r="BW67" s="216"/>
      <c r="BX67" s="216"/>
      <c r="CA67" s="206"/>
      <c r="CB67" s="466"/>
      <c r="CK67" s="160"/>
      <c r="CL67" s="160"/>
      <c r="CM67" s="160"/>
      <c r="EA67" s="148">
        <f t="shared" si="7"/>
        <v>0</v>
      </c>
      <c r="EB67" s="148">
        <f t="shared" si="9"/>
        <v>0</v>
      </c>
      <c r="EC67" s="148">
        <f t="shared" si="10"/>
        <v>0</v>
      </c>
      <c r="ED67" s="167">
        <v>62</v>
      </c>
    </row>
    <row r="68" spans="2:134" x14ac:dyDescent="0.25">
      <c r="B68" s="224">
        <v>41</v>
      </c>
      <c r="C68" s="215"/>
      <c r="D68" s="221"/>
      <c r="E68" s="206" t="str">
        <f t="shared" si="8"/>
        <v/>
      </c>
      <c r="F68" s="203">
        <v>0</v>
      </c>
      <c r="G68" s="101">
        <f>Samples!C46</f>
        <v>0</v>
      </c>
      <c r="H68" s="128"/>
      <c r="I68" s="120"/>
      <c r="J68" s="120"/>
      <c r="K68" s="120"/>
      <c r="L68" s="120"/>
      <c r="M68" s="120"/>
      <c r="N68" s="129"/>
      <c r="O68" s="483"/>
      <c r="P68" s="122"/>
      <c r="Q68" s="122"/>
      <c r="R68" s="122"/>
      <c r="S68" s="136"/>
      <c r="T68" s="480"/>
      <c r="U68" s="123"/>
      <c r="V68" s="142"/>
      <c r="W68" s="128"/>
      <c r="X68" s="129"/>
      <c r="Y68" s="128"/>
      <c r="Z68" s="129"/>
      <c r="AA68" s="128"/>
      <c r="AB68" s="120"/>
      <c r="AC68" s="128"/>
      <c r="AD68" s="129"/>
      <c r="AE68" s="128"/>
      <c r="AF68" s="120"/>
      <c r="AG68" s="120"/>
      <c r="AH68" s="129"/>
      <c r="AI68" s="128"/>
      <c r="AJ68" s="120"/>
      <c r="AK68" s="120"/>
      <c r="AL68" s="129"/>
      <c r="AM68" s="120"/>
      <c r="AN68" s="120"/>
      <c r="AO68" s="120"/>
      <c r="AP68" s="128"/>
      <c r="AQ68" s="120"/>
      <c r="AR68" s="120"/>
      <c r="AS68" s="120"/>
      <c r="AT68" s="120"/>
      <c r="AU68" s="129"/>
      <c r="AV68" s="128"/>
      <c r="AW68" s="120"/>
      <c r="AX68" s="120"/>
      <c r="AY68" s="120"/>
      <c r="AZ68" s="120"/>
      <c r="BA68" s="129"/>
      <c r="BB68" s="128"/>
      <c r="BC68" s="120"/>
      <c r="BD68" s="120"/>
      <c r="BE68" s="120"/>
      <c r="BF68" s="120"/>
      <c r="BG68" s="120"/>
      <c r="BH68" s="120"/>
      <c r="BI68" s="129"/>
      <c r="BJ68" s="128"/>
      <c r="BK68" s="146"/>
      <c r="BL68" s="128"/>
      <c r="BM68" s="232"/>
      <c r="BN68" s="120"/>
      <c r="BO68" s="232"/>
      <c r="BP68" s="120"/>
      <c r="BQ68" s="232"/>
      <c r="BR68" s="120"/>
      <c r="BS68" s="232"/>
      <c r="BT68" s="120"/>
      <c r="BU68" s="146"/>
      <c r="BV68" s="216"/>
      <c r="BW68" s="216"/>
      <c r="BX68" s="216"/>
      <c r="CA68" s="206"/>
      <c r="CB68" s="466"/>
      <c r="CK68" s="160"/>
      <c r="CL68" s="160"/>
      <c r="CM68" s="160"/>
      <c r="EA68" s="148">
        <f t="shared" si="7"/>
        <v>0</v>
      </c>
      <c r="EB68" s="148">
        <f t="shared" si="9"/>
        <v>0</v>
      </c>
      <c r="EC68" s="148">
        <f t="shared" si="10"/>
        <v>0</v>
      </c>
      <c r="ED68" s="167">
        <v>63</v>
      </c>
    </row>
    <row r="69" spans="2:134" x14ac:dyDescent="0.25">
      <c r="B69" s="224">
        <v>42</v>
      </c>
      <c r="C69" s="215"/>
      <c r="D69" s="221"/>
      <c r="E69" s="206" t="str">
        <f t="shared" si="8"/>
        <v/>
      </c>
      <c r="F69" s="203">
        <v>0</v>
      </c>
      <c r="G69" s="101">
        <f>Samples!C47</f>
        <v>0</v>
      </c>
      <c r="H69" s="128"/>
      <c r="I69" s="120"/>
      <c r="J69" s="120"/>
      <c r="K69" s="120"/>
      <c r="L69" s="120"/>
      <c r="M69" s="120"/>
      <c r="N69" s="129"/>
      <c r="O69" s="483"/>
      <c r="P69" s="122"/>
      <c r="Q69" s="122"/>
      <c r="R69" s="122"/>
      <c r="S69" s="136"/>
      <c r="T69" s="480"/>
      <c r="U69" s="123"/>
      <c r="V69" s="142"/>
      <c r="W69" s="128"/>
      <c r="X69" s="129"/>
      <c r="Y69" s="128"/>
      <c r="Z69" s="129"/>
      <c r="AA69" s="128"/>
      <c r="AB69" s="120"/>
      <c r="AC69" s="128"/>
      <c r="AD69" s="129"/>
      <c r="AE69" s="128"/>
      <c r="AF69" s="120"/>
      <c r="AG69" s="120"/>
      <c r="AH69" s="129"/>
      <c r="AI69" s="128"/>
      <c r="AJ69" s="120"/>
      <c r="AK69" s="120"/>
      <c r="AL69" s="129"/>
      <c r="AM69" s="120"/>
      <c r="AN69" s="120"/>
      <c r="AO69" s="120"/>
      <c r="AP69" s="128"/>
      <c r="AQ69" s="120"/>
      <c r="AR69" s="120"/>
      <c r="AS69" s="120"/>
      <c r="AT69" s="120"/>
      <c r="AU69" s="129"/>
      <c r="AV69" s="128"/>
      <c r="AW69" s="120"/>
      <c r="AX69" s="120"/>
      <c r="AY69" s="120"/>
      <c r="AZ69" s="120"/>
      <c r="BA69" s="129"/>
      <c r="BB69" s="128"/>
      <c r="BC69" s="120"/>
      <c r="BD69" s="120"/>
      <c r="BE69" s="120"/>
      <c r="BF69" s="120"/>
      <c r="BG69" s="120"/>
      <c r="BH69" s="120"/>
      <c r="BI69" s="129"/>
      <c r="BJ69" s="128"/>
      <c r="BK69" s="146"/>
      <c r="BL69" s="128"/>
      <c r="BM69" s="232"/>
      <c r="BN69" s="120"/>
      <c r="BO69" s="232"/>
      <c r="BP69" s="120"/>
      <c r="BQ69" s="232"/>
      <c r="BR69" s="120"/>
      <c r="BS69" s="232"/>
      <c r="BT69" s="120"/>
      <c r="BU69" s="146"/>
      <c r="BV69" s="216"/>
      <c r="BW69" s="216"/>
      <c r="BX69" s="216"/>
      <c r="CA69" s="206"/>
      <c r="CB69" s="466"/>
      <c r="CK69" s="160"/>
      <c r="CL69" s="160"/>
      <c r="CM69" s="160"/>
      <c r="EA69" s="148">
        <f t="shared" si="7"/>
        <v>0</v>
      </c>
      <c r="EB69" s="148">
        <f t="shared" si="9"/>
        <v>0</v>
      </c>
      <c r="EC69" s="148">
        <f t="shared" si="10"/>
        <v>0</v>
      </c>
      <c r="ED69" s="167">
        <v>64</v>
      </c>
    </row>
    <row r="70" spans="2:134" x14ac:dyDescent="0.25">
      <c r="B70" s="224">
        <v>43</v>
      </c>
      <c r="C70" s="215"/>
      <c r="D70" s="221"/>
      <c r="E70" s="206" t="str">
        <f t="shared" si="8"/>
        <v/>
      </c>
      <c r="F70" s="203">
        <v>0</v>
      </c>
      <c r="G70" s="101">
        <f>Samples!C48</f>
        <v>0</v>
      </c>
      <c r="H70" s="128"/>
      <c r="I70" s="120"/>
      <c r="J70" s="120"/>
      <c r="K70" s="120"/>
      <c r="L70" s="120"/>
      <c r="M70" s="120"/>
      <c r="N70" s="129"/>
      <c r="O70" s="483"/>
      <c r="P70" s="122"/>
      <c r="Q70" s="122"/>
      <c r="R70" s="122"/>
      <c r="S70" s="136"/>
      <c r="T70" s="480"/>
      <c r="U70" s="123"/>
      <c r="V70" s="142"/>
      <c r="W70" s="128"/>
      <c r="X70" s="129"/>
      <c r="Y70" s="128"/>
      <c r="Z70" s="129"/>
      <c r="AA70" s="128"/>
      <c r="AB70" s="120"/>
      <c r="AC70" s="128"/>
      <c r="AD70" s="129"/>
      <c r="AE70" s="128"/>
      <c r="AF70" s="120"/>
      <c r="AG70" s="120"/>
      <c r="AH70" s="129"/>
      <c r="AI70" s="128"/>
      <c r="AJ70" s="120"/>
      <c r="AK70" s="120"/>
      <c r="AL70" s="129"/>
      <c r="AM70" s="120"/>
      <c r="AN70" s="120"/>
      <c r="AO70" s="120"/>
      <c r="AP70" s="128"/>
      <c r="AQ70" s="120"/>
      <c r="AR70" s="120"/>
      <c r="AS70" s="120"/>
      <c r="AT70" s="120"/>
      <c r="AU70" s="129"/>
      <c r="AV70" s="128"/>
      <c r="AW70" s="120"/>
      <c r="AX70" s="120"/>
      <c r="AY70" s="120"/>
      <c r="AZ70" s="120"/>
      <c r="BA70" s="129"/>
      <c r="BB70" s="128"/>
      <c r="BC70" s="120"/>
      <c r="BD70" s="120"/>
      <c r="BE70" s="120"/>
      <c r="BF70" s="120"/>
      <c r="BG70" s="120"/>
      <c r="BH70" s="120"/>
      <c r="BI70" s="129"/>
      <c r="BJ70" s="128"/>
      <c r="BK70" s="146"/>
      <c r="BL70" s="128"/>
      <c r="BM70" s="232"/>
      <c r="BN70" s="120"/>
      <c r="BO70" s="232"/>
      <c r="BP70" s="120"/>
      <c r="BQ70" s="232"/>
      <c r="BR70" s="120"/>
      <c r="BS70" s="232"/>
      <c r="BT70" s="120"/>
      <c r="BU70" s="146"/>
      <c r="BV70" s="216"/>
      <c r="BW70" s="216"/>
      <c r="BX70" s="216"/>
      <c r="CA70" s="206"/>
      <c r="CB70" s="466"/>
      <c r="CK70" s="160"/>
      <c r="CL70" s="160"/>
      <c r="CM70" s="160"/>
      <c r="EA70" s="148">
        <f t="shared" si="7"/>
        <v>0</v>
      </c>
      <c r="EB70" s="148">
        <f t="shared" ref="EB70:EB105" si="11">IFERROR(_xlfn.STDEV.S(EE70:ABD70)/SQRT(TotalIncludedSamples),0)</f>
        <v>0</v>
      </c>
      <c r="EC70" s="148">
        <f t="shared" ref="EC70:EC105" si="12">IFERROR(SUM(EE70:ABD70)/TotalIncludedSamples,0)</f>
        <v>0</v>
      </c>
      <c r="ED70" s="167">
        <v>65</v>
      </c>
    </row>
    <row r="71" spans="2:134" x14ac:dyDescent="0.25">
      <c r="B71" s="224">
        <v>44</v>
      </c>
      <c r="C71" s="215"/>
      <c r="D71" s="221"/>
      <c r="E71" s="206" t="str">
        <f t="shared" si="8"/>
        <v/>
      </c>
      <c r="F71" s="203">
        <v>0</v>
      </c>
      <c r="G71" s="101">
        <f>Samples!C49</f>
        <v>0</v>
      </c>
      <c r="H71" s="128"/>
      <c r="I71" s="120"/>
      <c r="J71" s="120"/>
      <c r="K71" s="120"/>
      <c r="L71" s="120"/>
      <c r="M71" s="120"/>
      <c r="N71" s="129"/>
      <c r="O71" s="483"/>
      <c r="P71" s="122"/>
      <c r="Q71" s="122"/>
      <c r="R71" s="122"/>
      <c r="S71" s="136"/>
      <c r="T71" s="480"/>
      <c r="U71" s="123"/>
      <c r="V71" s="142"/>
      <c r="W71" s="128"/>
      <c r="X71" s="129"/>
      <c r="Y71" s="128"/>
      <c r="Z71" s="129"/>
      <c r="AA71" s="128"/>
      <c r="AB71" s="120"/>
      <c r="AC71" s="128"/>
      <c r="AD71" s="129"/>
      <c r="AE71" s="128"/>
      <c r="AF71" s="120"/>
      <c r="AG71" s="120"/>
      <c r="AH71" s="129"/>
      <c r="AI71" s="128"/>
      <c r="AJ71" s="120"/>
      <c r="AK71" s="120"/>
      <c r="AL71" s="129"/>
      <c r="AM71" s="120"/>
      <c r="AN71" s="120"/>
      <c r="AO71" s="120"/>
      <c r="AP71" s="128"/>
      <c r="AQ71" s="120"/>
      <c r="AR71" s="120"/>
      <c r="AS71" s="120"/>
      <c r="AT71" s="120"/>
      <c r="AU71" s="129"/>
      <c r="AV71" s="128"/>
      <c r="AW71" s="120"/>
      <c r="AX71" s="120"/>
      <c r="AY71" s="120"/>
      <c r="AZ71" s="120"/>
      <c r="BA71" s="129"/>
      <c r="BB71" s="128"/>
      <c r="BC71" s="120"/>
      <c r="BD71" s="120"/>
      <c r="BE71" s="120"/>
      <c r="BF71" s="120"/>
      <c r="BG71" s="120"/>
      <c r="BH71" s="120"/>
      <c r="BI71" s="129"/>
      <c r="BJ71" s="128"/>
      <c r="BK71" s="146"/>
      <c r="BL71" s="128"/>
      <c r="BM71" s="232"/>
      <c r="BN71" s="120"/>
      <c r="BO71" s="232"/>
      <c r="BP71" s="120"/>
      <c r="BQ71" s="232"/>
      <c r="BR71" s="120"/>
      <c r="BS71" s="232"/>
      <c r="BT71" s="120"/>
      <c r="BU71" s="146"/>
      <c r="BV71" s="216"/>
      <c r="BW71" s="216"/>
      <c r="BX71" s="216"/>
      <c r="CA71" s="206"/>
      <c r="CB71" s="466"/>
      <c r="CK71" s="160"/>
      <c r="CL71" s="160"/>
      <c r="CM71" s="160"/>
      <c r="EA71" s="148">
        <f t="shared" si="7"/>
        <v>0</v>
      </c>
      <c r="EB71" s="148">
        <f t="shared" si="11"/>
        <v>0</v>
      </c>
      <c r="EC71" s="148">
        <f t="shared" si="12"/>
        <v>0</v>
      </c>
      <c r="ED71" s="167">
        <v>66</v>
      </c>
    </row>
    <row r="72" spans="2:134" x14ac:dyDescent="0.25">
      <c r="B72" s="224">
        <v>45</v>
      </c>
      <c r="C72" s="215"/>
      <c r="D72" s="221"/>
      <c r="E72" s="206" t="str">
        <f t="shared" si="8"/>
        <v/>
      </c>
      <c r="F72" s="203">
        <v>0</v>
      </c>
      <c r="G72" s="101">
        <f>Samples!C50</f>
        <v>0</v>
      </c>
      <c r="H72" s="128"/>
      <c r="I72" s="120"/>
      <c r="J72" s="120"/>
      <c r="K72" s="120"/>
      <c r="L72" s="120"/>
      <c r="M72" s="120"/>
      <c r="N72" s="129"/>
      <c r="O72" s="483"/>
      <c r="P72" s="122"/>
      <c r="Q72" s="122"/>
      <c r="R72" s="122"/>
      <c r="S72" s="136"/>
      <c r="T72" s="480"/>
      <c r="U72" s="123"/>
      <c r="V72" s="142"/>
      <c r="W72" s="128"/>
      <c r="X72" s="129"/>
      <c r="Y72" s="128"/>
      <c r="Z72" s="129"/>
      <c r="AA72" s="128"/>
      <c r="AB72" s="120"/>
      <c r="AC72" s="128"/>
      <c r="AD72" s="129"/>
      <c r="AE72" s="128"/>
      <c r="AF72" s="120"/>
      <c r="AG72" s="120"/>
      <c r="AH72" s="129"/>
      <c r="AI72" s="128"/>
      <c r="AJ72" s="120"/>
      <c r="AK72" s="120"/>
      <c r="AL72" s="129"/>
      <c r="AM72" s="120"/>
      <c r="AN72" s="120"/>
      <c r="AO72" s="120"/>
      <c r="AP72" s="128"/>
      <c r="AQ72" s="120"/>
      <c r="AR72" s="120"/>
      <c r="AS72" s="120"/>
      <c r="AT72" s="120"/>
      <c r="AU72" s="129"/>
      <c r="AV72" s="128"/>
      <c r="AW72" s="120"/>
      <c r="AX72" s="120"/>
      <c r="AY72" s="120"/>
      <c r="AZ72" s="120"/>
      <c r="BA72" s="129"/>
      <c r="BB72" s="128"/>
      <c r="BC72" s="120"/>
      <c r="BD72" s="120"/>
      <c r="BE72" s="120"/>
      <c r="BF72" s="120"/>
      <c r="BG72" s="120"/>
      <c r="BH72" s="120"/>
      <c r="BI72" s="129"/>
      <c r="BJ72" s="128"/>
      <c r="BK72" s="146"/>
      <c r="BL72" s="128"/>
      <c r="BM72" s="232"/>
      <c r="BN72" s="120"/>
      <c r="BO72" s="232"/>
      <c r="BP72" s="120"/>
      <c r="BQ72" s="232"/>
      <c r="BR72" s="120"/>
      <c r="BS72" s="232"/>
      <c r="BT72" s="120"/>
      <c r="BU72" s="146"/>
      <c r="BV72" s="216"/>
      <c r="BW72" s="216"/>
      <c r="BX72" s="216"/>
      <c r="CA72" s="206"/>
      <c r="CB72" s="466"/>
      <c r="CK72" s="160"/>
      <c r="CL72" s="160"/>
      <c r="CM72" s="160"/>
      <c r="EA72" s="148">
        <f t="shared" si="7"/>
        <v>0</v>
      </c>
      <c r="EB72" s="148">
        <f t="shared" si="11"/>
        <v>0</v>
      </c>
      <c r="EC72" s="148">
        <f t="shared" si="12"/>
        <v>0</v>
      </c>
      <c r="ED72" s="167">
        <v>67</v>
      </c>
    </row>
    <row r="73" spans="2:134" x14ac:dyDescent="0.25">
      <c r="B73" s="224">
        <v>46</v>
      </c>
      <c r="C73" s="215"/>
      <c r="D73" s="221"/>
      <c r="E73" s="206" t="str">
        <f t="shared" si="8"/>
        <v/>
      </c>
      <c r="F73" s="203">
        <v>0</v>
      </c>
      <c r="G73" s="101">
        <f>Samples!C51</f>
        <v>0</v>
      </c>
      <c r="H73" s="128"/>
      <c r="I73" s="120"/>
      <c r="J73" s="120"/>
      <c r="K73" s="120"/>
      <c r="L73" s="120"/>
      <c r="M73" s="120"/>
      <c r="N73" s="129"/>
      <c r="O73" s="483"/>
      <c r="P73" s="122"/>
      <c r="Q73" s="122"/>
      <c r="R73" s="122"/>
      <c r="S73" s="136"/>
      <c r="T73" s="480"/>
      <c r="U73" s="123"/>
      <c r="V73" s="142"/>
      <c r="W73" s="128"/>
      <c r="X73" s="129"/>
      <c r="Y73" s="128"/>
      <c r="Z73" s="129"/>
      <c r="AA73" s="128"/>
      <c r="AB73" s="120"/>
      <c r="AC73" s="128"/>
      <c r="AD73" s="129"/>
      <c r="AE73" s="128"/>
      <c r="AF73" s="120"/>
      <c r="AG73" s="120"/>
      <c r="AH73" s="129"/>
      <c r="AI73" s="128"/>
      <c r="AJ73" s="120"/>
      <c r="AK73" s="120"/>
      <c r="AL73" s="129"/>
      <c r="AM73" s="120"/>
      <c r="AN73" s="120"/>
      <c r="AO73" s="120"/>
      <c r="AP73" s="128"/>
      <c r="AQ73" s="120"/>
      <c r="AR73" s="120"/>
      <c r="AS73" s="120"/>
      <c r="AT73" s="120"/>
      <c r="AU73" s="129"/>
      <c r="AV73" s="128"/>
      <c r="AW73" s="120"/>
      <c r="AX73" s="120"/>
      <c r="AY73" s="120"/>
      <c r="AZ73" s="120"/>
      <c r="BA73" s="129"/>
      <c r="BB73" s="128"/>
      <c r="BC73" s="120"/>
      <c r="BD73" s="120"/>
      <c r="BE73" s="120"/>
      <c r="BF73" s="120"/>
      <c r="BG73" s="120"/>
      <c r="BH73" s="120"/>
      <c r="BI73" s="129"/>
      <c r="BJ73" s="128"/>
      <c r="BK73" s="146"/>
      <c r="BL73" s="128"/>
      <c r="BM73" s="232"/>
      <c r="BN73" s="120"/>
      <c r="BO73" s="232"/>
      <c r="BP73" s="120"/>
      <c r="BQ73" s="232"/>
      <c r="BR73" s="120"/>
      <c r="BS73" s="232"/>
      <c r="BT73" s="120"/>
      <c r="BU73" s="146"/>
      <c r="BV73" s="216"/>
      <c r="BW73" s="216"/>
      <c r="BX73" s="216"/>
      <c r="CA73" s="206"/>
      <c r="CB73" s="466"/>
      <c r="CK73" s="160"/>
      <c r="CL73" s="160"/>
      <c r="CM73" s="160"/>
      <c r="EA73" s="148">
        <f t="shared" ref="EA73:EA105" si="13">IF(EA72&lt;1,EC73+EA72,"")</f>
        <v>0</v>
      </c>
      <c r="EB73" s="148">
        <f t="shared" si="11"/>
        <v>0</v>
      </c>
      <c r="EC73" s="148">
        <f t="shared" si="12"/>
        <v>0</v>
      </c>
      <c r="ED73" s="167">
        <v>68</v>
      </c>
    </row>
    <row r="74" spans="2:134" x14ac:dyDescent="0.25">
      <c r="B74" s="224">
        <v>47</v>
      </c>
      <c r="C74" s="215"/>
      <c r="D74" s="221"/>
      <c r="E74" s="206" t="str">
        <f t="shared" si="8"/>
        <v/>
      </c>
      <c r="F74" s="203">
        <v>0</v>
      </c>
      <c r="G74" s="101">
        <f>Samples!C52</f>
        <v>0</v>
      </c>
      <c r="H74" s="128"/>
      <c r="I74" s="120"/>
      <c r="J74" s="120"/>
      <c r="K74" s="120"/>
      <c r="L74" s="120"/>
      <c r="M74" s="120"/>
      <c r="N74" s="129"/>
      <c r="O74" s="483"/>
      <c r="P74" s="122"/>
      <c r="Q74" s="122"/>
      <c r="R74" s="122"/>
      <c r="S74" s="136"/>
      <c r="T74" s="480"/>
      <c r="U74" s="123"/>
      <c r="V74" s="142"/>
      <c r="W74" s="128"/>
      <c r="X74" s="129"/>
      <c r="Y74" s="128"/>
      <c r="Z74" s="129"/>
      <c r="AA74" s="128"/>
      <c r="AB74" s="120"/>
      <c r="AC74" s="128"/>
      <c r="AD74" s="129"/>
      <c r="AE74" s="128"/>
      <c r="AF74" s="120"/>
      <c r="AG74" s="120"/>
      <c r="AH74" s="129"/>
      <c r="AI74" s="128"/>
      <c r="AJ74" s="120"/>
      <c r="AK74" s="120"/>
      <c r="AL74" s="129"/>
      <c r="AM74" s="120"/>
      <c r="AN74" s="120"/>
      <c r="AO74" s="120"/>
      <c r="AP74" s="128"/>
      <c r="AQ74" s="120"/>
      <c r="AR74" s="120"/>
      <c r="AS74" s="120"/>
      <c r="AT74" s="120"/>
      <c r="AU74" s="129"/>
      <c r="AV74" s="128"/>
      <c r="AW74" s="120"/>
      <c r="AX74" s="120"/>
      <c r="AY74" s="120"/>
      <c r="AZ74" s="120"/>
      <c r="BA74" s="129"/>
      <c r="BB74" s="128"/>
      <c r="BC74" s="120"/>
      <c r="BD74" s="120"/>
      <c r="BE74" s="120"/>
      <c r="BF74" s="120"/>
      <c r="BG74" s="120"/>
      <c r="BH74" s="120"/>
      <c r="BI74" s="129"/>
      <c r="BJ74" s="128"/>
      <c r="BK74" s="146"/>
      <c r="BL74" s="128"/>
      <c r="BM74" s="232"/>
      <c r="BN74" s="120"/>
      <c r="BO74" s="232"/>
      <c r="BP74" s="120"/>
      <c r="BQ74" s="232"/>
      <c r="BR74" s="120"/>
      <c r="BS74" s="232"/>
      <c r="BT74" s="120"/>
      <c r="BU74" s="146"/>
      <c r="BV74" s="216"/>
      <c r="BW74" s="216"/>
      <c r="BX74" s="216"/>
      <c r="CA74" s="206"/>
      <c r="CB74" s="466"/>
      <c r="CK74" s="160"/>
      <c r="CL74" s="160"/>
      <c r="CM74" s="160"/>
      <c r="EA74" s="148">
        <f t="shared" si="13"/>
        <v>0</v>
      </c>
      <c r="EB74" s="148">
        <f t="shared" si="11"/>
        <v>0</v>
      </c>
      <c r="EC74" s="148">
        <f t="shared" si="12"/>
        <v>0</v>
      </c>
      <c r="ED74" s="167">
        <v>69</v>
      </c>
    </row>
    <row r="75" spans="2:134" x14ac:dyDescent="0.25">
      <c r="B75" s="224">
        <v>48</v>
      </c>
      <c r="C75" s="215"/>
      <c r="D75" s="221"/>
      <c r="E75" s="206" t="str">
        <f t="shared" si="8"/>
        <v/>
      </c>
      <c r="F75" s="203">
        <v>0</v>
      </c>
      <c r="G75" s="101">
        <f>Samples!C53</f>
        <v>0</v>
      </c>
      <c r="H75" s="128"/>
      <c r="I75" s="120"/>
      <c r="J75" s="120"/>
      <c r="K75" s="120"/>
      <c r="L75" s="120"/>
      <c r="M75" s="120"/>
      <c r="N75" s="129"/>
      <c r="O75" s="483"/>
      <c r="P75" s="122"/>
      <c r="Q75" s="122"/>
      <c r="R75" s="122"/>
      <c r="S75" s="136"/>
      <c r="T75" s="480"/>
      <c r="U75" s="123"/>
      <c r="V75" s="142"/>
      <c r="W75" s="128"/>
      <c r="X75" s="129"/>
      <c r="Y75" s="128"/>
      <c r="Z75" s="129"/>
      <c r="AA75" s="128"/>
      <c r="AB75" s="120"/>
      <c r="AC75" s="128"/>
      <c r="AD75" s="129"/>
      <c r="AE75" s="128"/>
      <c r="AF75" s="120"/>
      <c r="AG75" s="120"/>
      <c r="AH75" s="129"/>
      <c r="AI75" s="128"/>
      <c r="AJ75" s="120"/>
      <c r="AK75" s="120"/>
      <c r="AL75" s="129"/>
      <c r="AM75" s="120"/>
      <c r="AN75" s="120"/>
      <c r="AO75" s="120"/>
      <c r="AP75" s="128"/>
      <c r="AQ75" s="120"/>
      <c r="AR75" s="120"/>
      <c r="AS75" s="120"/>
      <c r="AT75" s="120"/>
      <c r="AU75" s="129"/>
      <c r="AV75" s="128"/>
      <c r="AW75" s="120"/>
      <c r="AX75" s="120"/>
      <c r="AY75" s="120"/>
      <c r="AZ75" s="120"/>
      <c r="BA75" s="129"/>
      <c r="BB75" s="128"/>
      <c r="BC75" s="120"/>
      <c r="BD75" s="120"/>
      <c r="BE75" s="120"/>
      <c r="BF75" s="120"/>
      <c r="BG75" s="120"/>
      <c r="BH75" s="120"/>
      <c r="BI75" s="129"/>
      <c r="BJ75" s="128"/>
      <c r="BK75" s="146"/>
      <c r="BL75" s="128"/>
      <c r="BM75" s="232"/>
      <c r="BN75" s="120"/>
      <c r="BO75" s="232"/>
      <c r="BP75" s="120"/>
      <c r="BQ75" s="232"/>
      <c r="BR75" s="120"/>
      <c r="BS75" s="232"/>
      <c r="BT75" s="120"/>
      <c r="BU75" s="146"/>
      <c r="BV75" s="216"/>
      <c r="BW75" s="216"/>
      <c r="BX75" s="216"/>
      <c r="CA75" s="206"/>
      <c r="CB75" s="466"/>
      <c r="CK75" s="160"/>
      <c r="CL75" s="160"/>
      <c r="CM75" s="160"/>
      <c r="EA75" s="148">
        <f t="shared" si="13"/>
        <v>0</v>
      </c>
      <c r="EB75" s="148">
        <f t="shared" si="11"/>
        <v>0</v>
      </c>
      <c r="EC75" s="148">
        <f t="shared" si="12"/>
        <v>0</v>
      </c>
      <c r="ED75" s="167">
        <v>70</v>
      </c>
    </row>
    <row r="76" spans="2:134" x14ac:dyDescent="0.25">
      <c r="B76" s="224">
        <v>49</v>
      </c>
      <c r="C76" s="215"/>
      <c r="D76" s="221"/>
      <c r="E76" s="206" t="str">
        <f t="shared" si="8"/>
        <v/>
      </c>
      <c r="F76" s="203">
        <v>0</v>
      </c>
      <c r="G76" s="101">
        <f>Samples!C54</f>
        <v>0</v>
      </c>
      <c r="H76" s="128"/>
      <c r="I76" s="120"/>
      <c r="J76" s="120"/>
      <c r="K76" s="120"/>
      <c r="L76" s="120"/>
      <c r="M76" s="120"/>
      <c r="N76" s="129"/>
      <c r="O76" s="483"/>
      <c r="P76" s="122"/>
      <c r="Q76" s="122"/>
      <c r="R76" s="122"/>
      <c r="S76" s="136"/>
      <c r="T76" s="480"/>
      <c r="U76" s="123"/>
      <c r="V76" s="142"/>
      <c r="W76" s="128"/>
      <c r="X76" s="129"/>
      <c r="Y76" s="128"/>
      <c r="Z76" s="129"/>
      <c r="AA76" s="128"/>
      <c r="AB76" s="120"/>
      <c r="AC76" s="128"/>
      <c r="AD76" s="129"/>
      <c r="AE76" s="128"/>
      <c r="AF76" s="120"/>
      <c r="AG76" s="120"/>
      <c r="AH76" s="129"/>
      <c r="AI76" s="128"/>
      <c r="AJ76" s="120"/>
      <c r="AK76" s="120"/>
      <c r="AL76" s="129"/>
      <c r="AM76" s="120"/>
      <c r="AN76" s="120"/>
      <c r="AO76" s="120"/>
      <c r="AP76" s="128"/>
      <c r="AQ76" s="120"/>
      <c r="AR76" s="120"/>
      <c r="AS76" s="120"/>
      <c r="AT76" s="120"/>
      <c r="AU76" s="129"/>
      <c r="AV76" s="128"/>
      <c r="AW76" s="120"/>
      <c r="AX76" s="120"/>
      <c r="AY76" s="120"/>
      <c r="AZ76" s="120"/>
      <c r="BA76" s="129"/>
      <c r="BB76" s="128"/>
      <c r="BC76" s="120"/>
      <c r="BD76" s="120"/>
      <c r="BE76" s="120"/>
      <c r="BF76" s="120"/>
      <c r="BG76" s="120"/>
      <c r="BH76" s="120"/>
      <c r="BI76" s="129"/>
      <c r="BJ76" s="128"/>
      <c r="BK76" s="146"/>
      <c r="BL76" s="128"/>
      <c r="BM76" s="232"/>
      <c r="BN76" s="120"/>
      <c r="BO76" s="232"/>
      <c r="BP76" s="120"/>
      <c r="BQ76" s="232"/>
      <c r="BR76" s="120"/>
      <c r="BS76" s="232"/>
      <c r="BT76" s="120"/>
      <c r="BU76" s="146"/>
      <c r="BV76" s="216"/>
      <c r="BW76" s="216"/>
      <c r="BX76" s="216"/>
      <c r="CA76" s="206"/>
      <c r="CB76" s="466"/>
      <c r="CK76" s="160"/>
      <c r="CL76" s="160"/>
      <c r="CM76" s="160"/>
      <c r="EA76" s="148">
        <f t="shared" si="13"/>
        <v>0</v>
      </c>
      <c r="EB76" s="148">
        <f t="shared" si="11"/>
        <v>0</v>
      </c>
      <c r="EC76" s="148">
        <f t="shared" si="12"/>
        <v>0</v>
      </c>
      <c r="ED76" s="167">
        <v>71</v>
      </c>
    </row>
    <row r="77" spans="2:134" x14ac:dyDescent="0.25">
      <c r="B77" s="224">
        <v>50</v>
      </c>
      <c r="C77" s="215"/>
      <c r="D77" s="221"/>
      <c r="E77" s="206" t="str">
        <f t="shared" si="8"/>
        <v/>
      </c>
      <c r="F77" s="203">
        <v>0</v>
      </c>
      <c r="G77" s="101">
        <f>Samples!C55</f>
        <v>0</v>
      </c>
      <c r="H77" s="128"/>
      <c r="I77" s="120"/>
      <c r="J77" s="120"/>
      <c r="K77" s="120"/>
      <c r="L77" s="120"/>
      <c r="M77" s="120"/>
      <c r="N77" s="129"/>
      <c r="O77" s="483"/>
      <c r="P77" s="122"/>
      <c r="Q77" s="122"/>
      <c r="R77" s="122"/>
      <c r="S77" s="136"/>
      <c r="T77" s="480"/>
      <c r="U77" s="123"/>
      <c r="V77" s="142"/>
      <c r="W77" s="128"/>
      <c r="X77" s="129"/>
      <c r="Y77" s="128"/>
      <c r="Z77" s="129"/>
      <c r="AA77" s="128"/>
      <c r="AB77" s="120"/>
      <c r="AC77" s="128"/>
      <c r="AD77" s="129"/>
      <c r="AE77" s="128"/>
      <c r="AF77" s="120"/>
      <c r="AG77" s="120"/>
      <c r="AH77" s="129"/>
      <c r="AI77" s="128"/>
      <c r="AJ77" s="120"/>
      <c r="AK77" s="120"/>
      <c r="AL77" s="129"/>
      <c r="AM77" s="120"/>
      <c r="AN77" s="120"/>
      <c r="AO77" s="120"/>
      <c r="AP77" s="128"/>
      <c r="AQ77" s="120"/>
      <c r="AR77" s="120"/>
      <c r="AS77" s="120"/>
      <c r="AT77" s="120"/>
      <c r="AU77" s="129"/>
      <c r="AV77" s="128"/>
      <c r="AW77" s="120"/>
      <c r="AX77" s="120"/>
      <c r="AY77" s="120"/>
      <c r="AZ77" s="120"/>
      <c r="BA77" s="129"/>
      <c r="BB77" s="128"/>
      <c r="BC77" s="120"/>
      <c r="BD77" s="120"/>
      <c r="BE77" s="120"/>
      <c r="BF77" s="120"/>
      <c r="BG77" s="120"/>
      <c r="BH77" s="120"/>
      <c r="BI77" s="129"/>
      <c r="BJ77" s="128"/>
      <c r="BK77" s="146"/>
      <c r="BL77" s="128"/>
      <c r="BM77" s="232"/>
      <c r="BN77" s="120"/>
      <c r="BO77" s="232"/>
      <c r="BP77" s="120"/>
      <c r="BQ77" s="232"/>
      <c r="BR77" s="120"/>
      <c r="BS77" s="232"/>
      <c r="BT77" s="120"/>
      <c r="BU77" s="146"/>
      <c r="BV77" s="216"/>
      <c r="BW77" s="216"/>
      <c r="BX77" s="216"/>
      <c r="CA77" s="206"/>
      <c r="CB77" s="466"/>
      <c r="CK77" s="160"/>
      <c r="CL77" s="160"/>
      <c r="CM77" s="160"/>
      <c r="EA77" s="148">
        <f t="shared" si="13"/>
        <v>0</v>
      </c>
      <c r="EB77" s="148">
        <f t="shared" si="11"/>
        <v>0</v>
      </c>
      <c r="EC77" s="148">
        <f t="shared" si="12"/>
        <v>0</v>
      </c>
      <c r="ED77" s="167">
        <v>72</v>
      </c>
    </row>
    <row r="78" spans="2:134" x14ac:dyDescent="0.25">
      <c r="B78" s="224">
        <v>51</v>
      </c>
      <c r="C78" s="215"/>
      <c r="D78" s="221"/>
      <c r="E78" s="206" t="str">
        <f t="shared" si="8"/>
        <v/>
      </c>
      <c r="F78" s="203">
        <v>0</v>
      </c>
      <c r="G78" s="101">
        <f>Samples!C56</f>
        <v>0</v>
      </c>
      <c r="H78" s="128"/>
      <c r="I78" s="120"/>
      <c r="J78" s="120"/>
      <c r="K78" s="120"/>
      <c r="L78" s="120"/>
      <c r="M78" s="120"/>
      <c r="N78" s="129"/>
      <c r="O78" s="483"/>
      <c r="P78" s="122"/>
      <c r="Q78" s="122"/>
      <c r="R78" s="122"/>
      <c r="S78" s="136"/>
      <c r="T78" s="480"/>
      <c r="U78" s="123"/>
      <c r="V78" s="142"/>
      <c r="W78" s="128"/>
      <c r="X78" s="129"/>
      <c r="Y78" s="128"/>
      <c r="Z78" s="129"/>
      <c r="AA78" s="128"/>
      <c r="AB78" s="120"/>
      <c r="AC78" s="128"/>
      <c r="AD78" s="129"/>
      <c r="AE78" s="128"/>
      <c r="AF78" s="120"/>
      <c r="AG78" s="120"/>
      <c r="AH78" s="129"/>
      <c r="AI78" s="128"/>
      <c r="AJ78" s="120"/>
      <c r="AK78" s="120"/>
      <c r="AL78" s="129"/>
      <c r="AM78" s="120"/>
      <c r="AN78" s="120"/>
      <c r="AO78" s="120"/>
      <c r="AP78" s="128"/>
      <c r="AQ78" s="120"/>
      <c r="AR78" s="120"/>
      <c r="AS78" s="120"/>
      <c r="AT78" s="120"/>
      <c r="AU78" s="129"/>
      <c r="AV78" s="128"/>
      <c r="AW78" s="120"/>
      <c r="AX78" s="120"/>
      <c r="AY78" s="120"/>
      <c r="AZ78" s="120"/>
      <c r="BA78" s="129"/>
      <c r="BB78" s="128"/>
      <c r="BC78" s="120"/>
      <c r="BD78" s="120"/>
      <c r="BE78" s="120"/>
      <c r="BF78" s="120"/>
      <c r="BG78" s="120"/>
      <c r="BH78" s="120"/>
      <c r="BI78" s="129"/>
      <c r="BJ78" s="128"/>
      <c r="BK78" s="146"/>
      <c r="BL78" s="128"/>
      <c r="BM78" s="232"/>
      <c r="BN78" s="120"/>
      <c r="BO78" s="232"/>
      <c r="BP78" s="120"/>
      <c r="BQ78" s="232"/>
      <c r="BR78" s="120"/>
      <c r="BS78" s="232"/>
      <c r="BT78" s="120"/>
      <c r="BU78" s="146"/>
      <c r="BV78" s="216"/>
      <c r="BW78" s="216"/>
      <c r="BX78" s="216"/>
      <c r="CA78" s="206"/>
      <c r="CB78" s="466"/>
      <c r="CK78" s="160"/>
      <c r="CL78" s="160"/>
      <c r="CM78" s="160"/>
      <c r="EA78" s="148">
        <f t="shared" si="13"/>
        <v>0</v>
      </c>
      <c r="EB78" s="148">
        <f t="shared" si="11"/>
        <v>0</v>
      </c>
      <c r="EC78" s="148">
        <f t="shared" si="12"/>
        <v>0</v>
      </c>
      <c r="ED78" s="167">
        <v>73</v>
      </c>
    </row>
    <row r="79" spans="2:134" x14ac:dyDescent="0.25">
      <c r="B79" s="224">
        <v>52</v>
      </c>
      <c r="C79" s="215"/>
      <c r="D79" s="221"/>
      <c r="E79" s="206" t="str">
        <f t="shared" si="8"/>
        <v/>
      </c>
      <c r="F79" s="203">
        <v>0</v>
      </c>
      <c r="G79" s="101">
        <f>Samples!C57</f>
        <v>0</v>
      </c>
      <c r="H79" s="128"/>
      <c r="I79" s="120"/>
      <c r="J79" s="120"/>
      <c r="K79" s="120"/>
      <c r="L79" s="120"/>
      <c r="M79" s="120"/>
      <c r="N79" s="129"/>
      <c r="O79" s="483"/>
      <c r="P79" s="122"/>
      <c r="Q79" s="122"/>
      <c r="R79" s="122"/>
      <c r="S79" s="136"/>
      <c r="T79" s="480"/>
      <c r="U79" s="123"/>
      <c r="V79" s="142"/>
      <c r="W79" s="128"/>
      <c r="X79" s="129"/>
      <c r="Y79" s="128"/>
      <c r="Z79" s="129"/>
      <c r="AA79" s="128"/>
      <c r="AB79" s="120"/>
      <c r="AC79" s="128"/>
      <c r="AD79" s="129"/>
      <c r="AE79" s="128"/>
      <c r="AF79" s="120"/>
      <c r="AG79" s="120"/>
      <c r="AH79" s="129"/>
      <c r="AI79" s="128"/>
      <c r="AJ79" s="120"/>
      <c r="AK79" s="120"/>
      <c r="AL79" s="129"/>
      <c r="AM79" s="120"/>
      <c r="AN79" s="120"/>
      <c r="AO79" s="120"/>
      <c r="AP79" s="128"/>
      <c r="AQ79" s="120"/>
      <c r="AR79" s="120"/>
      <c r="AS79" s="120"/>
      <c r="AT79" s="120"/>
      <c r="AU79" s="129"/>
      <c r="AV79" s="128"/>
      <c r="AW79" s="120"/>
      <c r="AX79" s="120"/>
      <c r="AY79" s="120"/>
      <c r="AZ79" s="120"/>
      <c r="BA79" s="129"/>
      <c r="BB79" s="128"/>
      <c r="BC79" s="120"/>
      <c r="BD79" s="120"/>
      <c r="BE79" s="120"/>
      <c r="BF79" s="120"/>
      <c r="BG79" s="120"/>
      <c r="BH79" s="120"/>
      <c r="BI79" s="129"/>
      <c r="BJ79" s="128"/>
      <c r="BK79" s="146"/>
      <c r="BL79" s="128"/>
      <c r="BM79" s="232"/>
      <c r="BN79" s="120"/>
      <c r="BO79" s="232"/>
      <c r="BP79" s="120"/>
      <c r="BQ79" s="232"/>
      <c r="BR79" s="120"/>
      <c r="BS79" s="232"/>
      <c r="BT79" s="120"/>
      <c r="BU79" s="146"/>
      <c r="BV79" s="216"/>
      <c r="BW79" s="216"/>
      <c r="BX79" s="216"/>
      <c r="CA79" s="206"/>
      <c r="CB79" s="466"/>
      <c r="CK79" s="160"/>
      <c r="CL79" s="160"/>
      <c r="CM79" s="160"/>
      <c r="EA79" s="148">
        <f t="shared" si="13"/>
        <v>0</v>
      </c>
      <c r="EB79" s="148">
        <f t="shared" si="11"/>
        <v>0</v>
      </c>
      <c r="EC79" s="148">
        <f t="shared" si="12"/>
        <v>0</v>
      </c>
      <c r="ED79" s="167">
        <v>74</v>
      </c>
    </row>
    <row r="80" spans="2:134" x14ac:dyDescent="0.25">
      <c r="B80" s="224">
        <v>53</v>
      </c>
      <c r="C80" s="215"/>
      <c r="D80" s="221"/>
      <c r="E80" s="206" t="str">
        <f t="shared" si="8"/>
        <v/>
      </c>
      <c r="F80" s="203">
        <v>0</v>
      </c>
      <c r="G80" s="101">
        <f>Samples!C58</f>
        <v>0</v>
      </c>
      <c r="H80" s="128"/>
      <c r="I80" s="120"/>
      <c r="J80" s="120"/>
      <c r="K80" s="120"/>
      <c r="L80" s="120"/>
      <c r="M80" s="120"/>
      <c r="N80" s="129"/>
      <c r="O80" s="483"/>
      <c r="P80" s="122"/>
      <c r="Q80" s="122"/>
      <c r="R80" s="122"/>
      <c r="S80" s="136"/>
      <c r="T80" s="480"/>
      <c r="U80" s="123"/>
      <c r="V80" s="142"/>
      <c r="W80" s="128"/>
      <c r="X80" s="129"/>
      <c r="Y80" s="128"/>
      <c r="Z80" s="129"/>
      <c r="AA80" s="128"/>
      <c r="AB80" s="120"/>
      <c r="AC80" s="128"/>
      <c r="AD80" s="129"/>
      <c r="AE80" s="128"/>
      <c r="AF80" s="120"/>
      <c r="AG80" s="120"/>
      <c r="AH80" s="129"/>
      <c r="AI80" s="128"/>
      <c r="AJ80" s="120"/>
      <c r="AK80" s="120"/>
      <c r="AL80" s="129"/>
      <c r="AM80" s="120"/>
      <c r="AN80" s="120"/>
      <c r="AO80" s="120"/>
      <c r="AP80" s="128"/>
      <c r="AQ80" s="120"/>
      <c r="AR80" s="120"/>
      <c r="AS80" s="120"/>
      <c r="AT80" s="120"/>
      <c r="AU80" s="129"/>
      <c r="AV80" s="128"/>
      <c r="AW80" s="120"/>
      <c r="AX80" s="120"/>
      <c r="AY80" s="120"/>
      <c r="AZ80" s="120"/>
      <c r="BA80" s="129"/>
      <c r="BB80" s="128"/>
      <c r="BC80" s="120"/>
      <c r="BD80" s="120"/>
      <c r="BE80" s="120"/>
      <c r="BF80" s="120"/>
      <c r="BG80" s="120"/>
      <c r="BH80" s="120"/>
      <c r="BI80" s="129"/>
      <c r="BJ80" s="128"/>
      <c r="BK80" s="146"/>
      <c r="BL80" s="128"/>
      <c r="BM80" s="232"/>
      <c r="BN80" s="120"/>
      <c r="BO80" s="232"/>
      <c r="BP80" s="120"/>
      <c r="BQ80" s="232"/>
      <c r="BR80" s="120"/>
      <c r="BS80" s="232"/>
      <c r="BT80" s="120"/>
      <c r="BU80" s="146"/>
      <c r="BV80" s="216"/>
      <c r="BW80" s="216"/>
      <c r="BX80" s="216"/>
      <c r="CA80" s="206"/>
      <c r="CB80" s="466"/>
      <c r="CK80" s="160"/>
      <c r="CL80" s="160"/>
      <c r="CM80" s="160"/>
      <c r="EA80" s="148">
        <f t="shared" si="13"/>
        <v>0</v>
      </c>
      <c r="EB80" s="148">
        <f t="shared" si="11"/>
        <v>0</v>
      </c>
      <c r="EC80" s="148">
        <f t="shared" si="12"/>
        <v>0</v>
      </c>
      <c r="ED80" s="167">
        <v>75</v>
      </c>
    </row>
    <row r="81" spans="2:134" x14ac:dyDescent="0.25">
      <c r="B81" s="224">
        <v>54</v>
      </c>
      <c r="C81" s="215"/>
      <c r="D81" s="221"/>
      <c r="E81" s="206" t="str">
        <f t="shared" si="8"/>
        <v/>
      </c>
      <c r="F81" s="203">
        <v>0</v>
      </c>
      <c r="G81" s="101">
        <f>Samples!C59</f>
        <v>0</v>
      </c>
      <c r="H81" s="128"/>
      <c r="I81" s="120"/>
      <c r="J81" s="120"/>
      <c r="K81" s="120"/>
      <c r="L81" s="120"/>
      <c r="M81" s="120"/>
      <c r="N81" s="129"/>
      <c r="O81" s="483"/>
      <c r="P81" s="122"/>
      <c r="Q81" s="122"/>
      <c r="R81" s="122"/>
      <c r="S81" s="136"/>
      <c r="T81" s="480"/>
      <c r="U81" s="123"/>
      <c r="V81" s="142"/>
      <c r="W81" s="128"/>
      <c r="X81" s="129"/>
      <c r="Y81" s="128"/>
      <c r="Z81" s="129"/>
      <c r="AA81" s="128"/>
      <c r="AB81" s="120"/>
      <c r="AC81" s="128"/>
      <c r="AD81" s="129"/>
      <c r="AE81" s="128"/>
      <c r="AF81" s="120"/>
      <c r="AG81" s="120"/>
      <c r="AH81" s="129"/>
      <c r="AI81" s="128"/>
      <c r="AJ81" s="120"/>
      <c r="AK81" s="120"/>
      <c r="AL81" s="129"/>
      <c r="AM81" s="120"/>
      <c r="AN81" s="120"/>
      <c r="AO81" s="120"/>
      <c r="AP81" s="128"/>
      <c r="AQ81" s="120"/>
      <c r="AR81" s="120"/>
      <c r="AS81" s="120"/>
      <c r="AT81" s="120"/>
      <c r="AU81" s="129"/>
      <c r="AV81" s="128"/>
      <c r="AW81" s="120"/>
      <c r="AX81" s="120"/>
      <c r="AY81" s="120"/>
      <c r="AZ81" s="120"/>
      <c r="BA81" s="129"/>
      <c r="BB81" s="128"/>
      <c r="BC81" s="120"/>
      <c r="BD81" s="120"/>
      <c r="BE81" s="120"/>
      <c r="BF81" s="120"/>
      <c r="BG81" s="120"/>
      <c r="BH81" s="120"/>
      <c r="BI81" s="129"/>
      <c r="BJ81" s="128"/>
      <c r="BK81" s="146"/>
      <c r="BL81" s="128"/>
      <c r="BM81" s="232"/>
      <c r="BN81" s="120"/>
      <c r="BO81" s="232"/>
      <c r="BP81" s="120"/>
      <c r="BQ81" s="232"/>
      <c r="BR81" s="120"/>
      <c r="BS81" s="232"/>
      <c r="BT81" s="120"/>
      <c r="BU81" s="146"/>
      <c r="BV81" s="216"/>
      <c r="BW81" s="216"/>
      <c r="BX81" s="216"/>
      <c r="CA81" s="206"/>
      <c r="CB81" s="466"/>
      <c r="CK81" s="160"/>
      <c r="CL81" s="160"/>
      <c r="CM81" s="160"/>
      <c r="EA81" s="148">
        <f t="shared" si="13"/>
        <v>0</v>
      </c>
      <c r="EB81" s="148">
        <f t="shared" si="11"/>
        <v>0</v>
      </c>
      <c r="EC81" s="148">
        <f t="shared" si="12"/>
        <v>0</v>
      </c>
      <c r="ED81" s="167">
        <v>76</v>
      </c>
    </row>
    <row r="82" spans="2:134" x14ac:dyDescent="0.25">
      <c r="B82" s="224">
        <v>55</v>
      </c>
      <c r="C82" s="215"/>
      <c r="D82" s="221"/>
      <c r="E82" s="206" t="str">
        <f t="shared" si="8"/>
        <v/>
      </c>
      <c r="F82" s="203">
        <v>0</v>
      </c>
      <c r="G82" s="101">
        <f>Samples!C60</f>
        <v>0</v>
      </c>
      <c r="H82" s="128"/>
      <c r="I82" s="120"/>
      <c r="J82" s="120"/>
      <c r="K82" s="120"/>
      <c r="L82" s="120"/>
      <c r="M82" s="120"/>
      <c r="N82" s="129"/>
      <c r="O82" s="483"/>
      <c r="P82" s="122"/>
      <c r="Q82" s="122"/>
      <c r="R82" s="122"/>
      <c r="S82" s="136"/>
      <c r="T82" s="480"/>
      <c r="U82" s="123"/>
      <c r="V82" s="142"/>
      <c r="W82" s="128"/>
      <c r="X82" s="129"/>
      <c r="Y82" s="128"/>
      <c r="Z82" s="129"/>
      <c r="AA82" s="128"/>
      <c r="AB82" s="120"/>
      <c r="AC82" s="128"/>
      <c r="AD82" s="129"/>
      <c r="AE82" s="128"/>
      <c r="AF82" s="120"/>
      <c r="AG82" s="120"/>
      <c r="AH82" s="129"/>
      <c r="AI82" s="128"/>
      <c r="AJ82" s="120"/>
      <c r="AK82" s="120"/>
      <c r="AL82" s="129"/>
      <c r="AM82" s="120"/>
      <c r="AN82" s="120"/>
      <c r="AO82" s="120"/>
      <c r="AP82" s="128"/>
      <c r="AQ82" s="120"/>
      <c r="AR82" s="120"/>
      <c r="AS82" s="120"/>
      <c r="AT82" s="120"/>
      <c r="AU82" s="129"/>
      <c r="AV82" s="128"/>
      <c r="AW82" s="120"/>
      <c r="AX82" s="120"/>
      <c r="AY82" s="120"/>
      <c r="AZ82" s="120"/>
      <c r="BA82" s="129"/>
      <c r="BB82" s="128"/>
      <c r="BC82" s="120"/>
      <c r="BD82" s="120"/>
      <c r="BE82" s="120"/>
      <c r="BF82" s="120"/>
      <c r="BG82" s="120"/>
      <c r="BH82" s="120"/>
      <c r="BI82" s="129"/>
      <c r="BJ82" s="128"/>
      <c r="BK82" s="146"/>
      <c r="BL82" s="128"/>
      <c r="BM82" s="232"/>
      <c r="BN82" s="120"/>
      <c r="BO82" s="232"/>
      <c r="BP82" s="120"/>
      <c r="BQ82" s="232"/>
      <c r="BR82" s="120"/>
      <c r="BS82" s="232"/>
      <c r="BT82" s="120"/>
      <c r="BU82" s="146"/>
      <c r="BV82" s="216"/>
      <c r="BW82" s="216"/>
      <c r="BX82" s="216"/>
      <c r="CA82" s="206"/>
      <c r="CB82" s="466"/>
      <c r="CK82" s="160"/>
      <c r="CL82" s="160"/>
      <c r="CM82" s="160"/>
      <c r="EA82" s="148">
        <f t="shared" si="13"/>
        <v>0</v>
      </c>
      <c r="EB82" s="148">
        <f t="shared" si="11"/>
        <v>0</v>
      </c>
      <c r="EC82" s="148">
        <f t="shared" si="12"/>
        <v>0</v>
      </c>
      <c r="ED82" s="167">
        <v>77</v>
      </c>
    </row>
    <row r="83" spans="2:134" x14ac:dyDescent="0.25">
      <c r="B83" s="224">
        <v>56</v>
      </c>
      <c r="C83" s="215"/>
      <c r="D83" s="221"/>
      <c r="E83" s="206" t="str">
        <f t="shared" si="8"/>
        <v/>
      </c>
      <c r="F83" s="203">
        <v>0</v>
      </c>
      <c r="G83" s="101">
        <f>Samples!C61</f>
        <v>0</v>
      </c>
      <c r="H83" s="128"/>
      <c r="I83" s="120"/>
      <c r="J83" s="120"/>
      <c r="K83" s="120"/>
      <c r="L83" s="120"/>
      <c r="M83" s="120"/>
      <c r="N83" s="129"/>
      <c r="O83" s="483"/>
      <c r="P83" s="122"/>
      <c r="Q83" s="122"/>
      <c r="R83" s="122"/>
      <c r="S83" s="136"/>
      <c r="T83" s="480"/>
      <c r="U83" s="123"/>
      <c r="V83" s="142"/>
      <c r="W83" s="128"/>
      <c r="X83" s="129"/>
      <c r="Y83" s="128"/>
      <c r="Z83" s="129"/>
      <c r="AA83" s="128"/>
      <c r="AB83" s="120"/>
      <c r="AC83" s="128"/>
      <c r="AD83" s="129"/>
      <c r="AE83" s="128"/>
      <c r="AF83" s="120"/>
      <c r="AG83" s="120"/>
      <c r="AH83" s="129"/>
      <c r="AI83" s="128"/>
      <c r="AJ83" s="120"/>
      <c r="AK83" s="120"/>
      <c r="AL83" s="129"/>
      <c r="AM83" s="120"/>
      <c r="AN83" s="120"/>
      <c r="AO83" s="120"/>
      <c r="AP83" s="128"/>
      <c r="AQ83" s="120"/>
      <c r="AR83" s="120"/>
      <c r="AS83" s="120"/>
      <c r="AT83" s="120"/>
      <c r="AU83" s="129"/>
      <c r="AV83" s="128"/>
      <c r="AW83" s="120"/>
      <c r="AX83" s="120"/>
      <c r="AY83" s="120"/>
      <c r="AZ83" s="120"/>
      <c r="BA83" s="129"/>
      <c r="BB83" s="128"/>
      <c r="BC83" s="120"/>
      <c r="BD83" s="120"/>
      <c r="BE83" s="120"/>
      <c r="BF83" s="120"/>
      <c r="BG83" s="120"/>
      <c r="BH83" s="120"/>
      <c r="BI83" s="129"/>
      <c r="BJ83" s="128"/>
      <c r="BK83" s="146"/>
      <c r="BL83" s="128"/>
      <c r="BM83" s="232"/>
      <c r="BN83" s="120"/>
      <c r="BO83" s="232"/>
      <c r="BP83" s="120"/>
      <c r="BQ83" s="232"/>
      <c r="BR83" s="120"/>
      <c r="BS83" s="232"/>
      <c r="BT83" s="120"/>
      <c r="BU83" s="146"/>
      <c r="BV83" s="216"/>
      <c r="BW83" s="216"/>
      <c r="BX83" s="216"/>
      <c r="CA83" s="206"/>
      <c r="CB83" s="466"/>
      <c r="CK83" s="160"/>
      <c r="CL83" s="160"/>
      <c r="CM83" s="160"/>
      <c r="EA83" s="148">
        <f t="shared" si="13"/>
        <v>0</v>
      </c>
      <c r="EB83" s="148">
        <f t="shared" si="11"/>
        <v>0</v>
      </c>
      <c r="EC83" s="148">
        <f t="shared" si="12"/>
        <v>0</v>
      </c>
      <c r="ED83" s="167">
        <v>78</v>
      </c>
    </row>
    <row r="84" spans="2:134" x14ac:dyDescent="0.25">
      <c r="B84" s="224">
        <v>57</v>
      </c>
      <c r="C84" s="215"/>
      <c r="D84" s="221"/>
      <c r="E84" s="206" t="str">
        <f t="shared" si="8"/>
        <v/>
      </c>
      <c r="F84" s="203">
        <v>0</v>
      </c>
      <c r="G84" s="101">
        <f>Samples!C62</f>
        <v>0</v>
      </c>
      <c r="H84" s="128"/>
      <c r="I84" s="120"/>
      <c r="J84" s="120"/>
      <c r="K84" s="120"/>
      <c r="L84" s="120"/>
      <c r="M84" s="120"/>
      <c r="N84" s="129"/>
      <c r="O84" s="483"/>
      <c r="P84" s="122"/>
      <c r="Q84" s="122"/>
      <c r="R84" s="122"/>
      <c r="S84" s="136"/>
      <c r="T84" s="480"/>
      <c r="U84" s="123"/>
      <c r="V84" s="142"/>
      <c r="W84" s="128"/>
      <c r="X84" s="129"/>
      <c r="Y84" s="128"/>
      <c r="Z84" s="129"/>
      <c r="AA84" s="128"/>
      <c r="AB84" s="120"/>
      <c r="AC84" s="128"/>
      <c r="AD84" s="129"/>
      <c r="AE84" s="128"/>
      <c r="AF84" s="120"/>
      <c r="AG84" s="120"/>
      <c r="AH84" s="129"/>
      <c r="AI84" s="128"/>
      <c r="AJ84" s="120"/>
      <c r="AK84" s="120"/>
      <c r="AL84" s="129"/>
      <c r="AM84" s="120"/>
      <c r="AN84" s="120"/>
      <c r="AO84" s="120"/>
      <c r="AP84" s="128"/>
      <c r="AQ84" s="120"/>
      <c r="AR84" s="120"/>
      <c r="AS84" s="120"/>
      <c r="AT84" s="120"/>
      <c r="AU84" s="129"/>
      <c r="AV84" s="128"/>
      <c r="AW84" s="120"/>
      <c r="AX84" s="120"/>
      <c r="AY84" s="120"/>
      <c r="AZ84" s="120"/>
      <c r="BA84" s="129"/>
      <c r="BB84" s="128"/>
      <c r="BC84" s="120"/>
      <c r="BD84" s="120"/>
      <c r="BE84" s="120"/>
      <c r="BF84" s="120"/>
      <c r="BG84" s="120"/>
      <c r="BH84" s="120"/>
      <c r="BI84" s="129"/>
      <c r="BJ84" s="128"/>
      <c r="BK84" s="146"/>
      <c r="BL84" s="128"/>
      <c r="BM84" s="232"/>
      <c r="BN84" s="120"/>
      <c r="BO84" s="232"/>
      <c r="BP84" s="120"/>
      <c r="BQ84" s="232"/>
      <c r="BR84" s="120"/>
      <c r="BS84" s="232"/>
      <c r="BT84" s="120"/>
      <c r="BU84" s="146"/>
      <c r="BV84" s="216"/>
      <c r="BW84" s="216"/>
      <c r="BX84" s="216"/>
      <c r="CA84" s="206"/>
      <c r="CB84" s="466"/>
      <c r="CK84" s="160"/>
      <c r="CL84" s="160"/>
      <c r="CM84" s="160"/>
      <c r="EA84" s="148">
        <f t="shared" si="13"/>
        <v>0</v>
      </c>
      <c r="EB84" s="148">
        <f t="shared" si="11"/>
        <v>0</v>
      </c>
      <c r="EC84" s="148">
        <f t="shared" si="12"/>
        <v>0</v>
      </c>
      <c r="ED84" s="167">
        <v>79</v>
      </c>
    </row>
    <row r="85" spans="2:134" x14ac:dyDescent="0.25">
      <c r="B85" s="224">
        <v>58</v>
      </c>
      <c r="C85" s="215"/>
      <c r="D85" s="221"/>
      <c r="E85" s="206" t="str">
        <f t="shared" si="8"/>
        <v/>
      </c>
      <c r="F85" s="203">
        <v>0</v>
      </c>
      <c r="G85" s="101">
        <f>Samples!C63</f>
        <v>0</v>
      </c>
      <c r="H85" s="128"/>
      <c r="I85" s="120"/>
      <c r="J85" s="120"/>
      <c r="K85" s="120"/>
      <c r="L85" s="120"/>
      <c r="M85" s="120"/>
      <c r="N85" s="129"/>
      <c r="O85" s="483"/>
      <c r="P85" s="122"/>
      <c r="Q85" s="122"/>
      <c r="R85" s="122"/>
      <c r="S85" s="136"/>
      <c r="T85" s="480"/>
      <c r="U85" s="123"/>
      <c r="V85" s="142"/>
      <c r="W85" s="128"/>
      <c r="X85" s="129"/>
      <c r="Y85" s="128"/>
      <c r="Z85" s="129"/>
      <c r="AA85" s="128"/>
      <c r="AB85" s="120"/>
      <c r="AC85" s="128"/>
      <c r="AD85" s="129"/>
      <c r="AE85" s="128"/>
      <c r="AF85" s="120"/>
      <c r="AG85" s="120"/>
      <c r="AH85" s="129"/>
      <c r="AI85" s="128"/>
      <c r="AJ85" s="120"/>
      <c r="AK85" s="120"/>
      <c r="AL85" s="129"/>
      <c r="AM85" s="120"/>
      <c r="AN85" s="120"/>
      <c r="AO85" s="120"/>
      <c r="AP85" s="128"/>
      <c r="AQ85" s="120"/>
      <c r="AR85" s="120"/>
      <c r="AS85" s="120"/>
      <c r="AT85" s="120"/>
      <c r="AU85" s="129"/>
      <c r="AV85" s="128"/>
      <c r="AW85" s="120"/>
      <c r="AX85" s="120"/>
      <c r="AY85" s="120"/>
      <c r="AZ85" s="120"/>
      <c r="BA85" s="129"/>
      <c r="BB85" s="128"/>
      <c r="BC85" s="120"/>
      <c r="BD85" s="120"/>
      <c r="BE85" s="120"/>
      <c r="BF85" s="120"/>
      <c r="BG85" s="120"/>
      <c r="BH85" s="120"/>
      <c r="BI85" s="129"/>
      <c r="BJ85" s="128"/>
      <c r="BK85" s="146"/>
      <c r="BL85" s="128"/>
      <c r="BM85" s="232"/>
      <c r="BN85" s="120"/>
      <c r="BO85" s="232"/>
      <c r="BP85" s="120"/>
      <c r="BQ85" s="232"/>
      <c r="BR85" s="120"/>
      <c r="BS85" s="232"/>
      <c r="BT85" s="120"/>
      <c r="BU85" s="146"/>
      <c r="BV85" s="216"/>
      <c r="BW85" s="216"/>
      <c r="BX85" s="216"/>
      <c r="CA85" s="206"/>
      <c r="CB85" s="466"/>
      <c r="CK85" s="160"/>
      <c r="CL85" s="160"/>
      <c r="CM85" s="160"/>
      <c r="EA85" s="148">
        <f t="shared" si="13"/>
        <v>0</v>
      </c>
      <c r="EB85" s="148">
        <f t="shared" si="11"/>
        <v>0</v>
      </c>
      <c r="EC85" s="148">
        <f t="shared" si="12"/>
        <v>0</v>
      </c>
      <c r="ED85" s="167">
        <v>80</v>
      </c>
    </row>
    <row r="86" spans="2:134" x14ac:dyDescent="0.25">
      <c r="B86" s="224">
        <v>59</v>
      </c>
      <c r="C86" s="215"/>
      <c r="D86" s="221"/>
      <c r="E86" s="206" t="str">
        <f t="shared" si="8"/>
        <v/>
      </c>
      <c r="F86" s="203">
        <v>0</v>
      </c>
      <c r="G86" s="101">
        <f>Samples!C64</f>
        <v>0</v>
      </c>
      <c r="H86" s="128"/>
      <c r="I86" s="120"/>
      <c r="J86" s="120"/>
      <c r="K86" s="120"/>
      <c r="L86" s="120"/>
      <c r="M86" s="120"/>
      <c r="N86" s="129"/>
      <c r="O86" s="483"/>
      <c r="P86" s="122"/>
      <c r="Q86" s="122"/>
      <c r="R86" s="122"/>
      <c r="S86" s="136"/>
      <c r="T86" s="480"/>
      <c r="U86" s="123"/>
      <c r="V86" s="142"/>
      <c r="W86" s="128"/>
      <c r="X86" s="129"/>
      <c r="Y86" s="128"/>
      <c r="Z86" s="129"/>
      <c r="AA86" s="128"/>
      <c r="AB86" s="120"/>
      <c r="AC86" s="128"/>
      <c r="AD86" s="129"/>
      <c r="AE86" s="128"/>
      <c r="AF86" s="120"/>
      <c r="AG86" s="120"/>
      <c r="AH86" s="129"/>
      <c r="AI86" s="128"/>
      <c r="AJ86" s="120"/>
      <c r="AK86" s="120"/>
      <c r="AL86" s="129"/>
      <c r="AM86" s="120"/>
      <c r="AN86" s="120"/>
      <c r="AO86" s="120"/>
      <c r="AP86" s="128"/>
      <c r="AQ86" s="120"/>
      <c r="AR86" s="120"/>
      <c r="AS86" s="120"/>
      <c r="AT86" s="120"/>
      <c r="AU86" s="129"/>
      <c r="AV86" s="128"/>
      <c r="AW86" s="120"/>
      <c r="AX86" s="120"/>
      <c r="AY86" s="120"/>
      <c r="AZ86" s="120"/>
      <c r="BA86" s="129"/>
      <c r="BB86" s="128"/>
      <c r="BC86" s="120"/>
      <c r="BD86" s="120"/>
      <c r="BE86" s="120"/>
      <c r="BF86" s="120"/>
      <c r="BG86" s="120"/>
      <c r="BH86" s="120"/>
      <c r="BI86" s="129"/>
      <c r="BJ86" s="128"/>
      <c r="BK86" s="146"/>
      <c r="BL86" s="128"/>
      <c r="BM86" s="232"/>
      <c r="BN86" s="120"/>
      <c r="BO86" s="232"/>
      <c r="BP86" s="120"/>
      <c r="BQ86" s="232"/>
      <c r="BR86" s="120"/>
      <c r="BS86" s="232"/>
      <c r="BT86" s="120"/>
      <c r="BU86" s="146"/>
      <c r="BV86" s="216"/>
      <c r="BW86" s="216"/>
      <c r="BX86" s="216"/>
      <c r="CA86" s="206"/>
      <c r="CB86" s="466"/>
      <c r="CK86" s="160"/>
      <c r="CL86" s="160"/>
      <c r="CM86" s="160"/>
      <c r="EA86" s="148">
        <f t="shared" si="13"/>
        <v>0</v>
      </c>
      <c r="EB86" s="148">
        <f t="shared" si="11"/>
        <v>0</v>
      </c>
      <c r="EC86" s="148">
        <f t="shared" si="12"/>
        <v>0</v>
      </c>
      <c r="ED86" s="167">
        <v>81</v>
      </c>
    </row>
    <row r="87" spans="2:134" x14ac:dyDescent="0.25">
      <c r="B87" s="224">
        <v>60</v>
      </c>
      <c r="C87" s="215"/>
      <c r="D87" s="221"/>
      <c r="E87" s="206" t="str">
        <f t="shared" si="8"/>
        <v/>
      </c>
      <c r="F87" s="203">
        <v>0</v>
      </c>
      <c r="G87" s="101">
        <f>Samples!C65</f>
        <v>0</v>
      </c>
      <c r="H87" s="128"/>
      <c r="I87" s="120"/>
      <c r="J87" s="120"/>
      <c r="K87" s="120"/>
      <c r="L87" s="120"/>
      <c r="M87" s="120"/>
      <c r="N87" s="129"/>
      <c r="O87" s="483"/>
      <c r="P87" s="122"/>
      <c r="Q87" s="122"/>
      <c r="R87" s="122"/>
      <c r="S87" s="136"/>
      <c r="T87" s="480"/>
      <c r="U87" s="123"/>
      <c r="V87" s="142"/>
      <c r="W87" s="128"/>
      <c r="X87" s="129"/>
      <c r="Y87" s="128"/>
      <c r="Z87" s="129"/>
      <c r="AA87" s="128"/>
      <c r="AB87" s="120"/>
      <c r="AC87" s="128"/>
      <c r="AD87" s="129"/>
      <c r="AE87" s="128"/>
      <c r="AF87" s="120"/>
      <c r="AG87" s="120"/>
      <c r="AH87" s="129"/>
      <c r="AI87" s="128"/>
      <c r="AJ87" s="120"/>
      <c r="AK87" s="120"/>
      <c r="AL87" s="129"/>
      <c r="AM87" s="120"/>
      <c r="AN87" s="120"/>
      <c r="AO87" s="120"/>
      <c r="AP87" s="128"/>
      <c r="AQ87" s="120"/>
      <c r="AR87" s="120"/>
      <c r="AS87" s="120"/>
      <c r="AT87" s="120"/>
      <c r="AU87" s="129"/>
      <c r="AV87" s="128"/>
      <c r="AW87" s="120"/>
      <c r="AX87" s="120"/>
      <c r="AY87" s="120"/>
      <c r="AZ87" s="120"/>
      <c r="BA87" s="129"/>
      <c r="BB87" s="128"/>
      <c r="BC87" s="120"/>
      <c r="BD87" s="120"/>
      <c r="BE87" s="120"/>
      <c r="BF87" s="120"/>
      <c r="BG87" s="120"/>
      <c r="BH87" s="120"/>
      <c r="BI87" s="129"/>
      <c r="BJ87" s="128"/>
      <c r="BK87" s="146"/>
      <c r="BL87" s="128"/>
      <c r="BM87" s="232"/>
      <c r="BN87" s="120"/>
      <c r="BO87" s="232"/>
      <c r="BP87" s="120"/>
      <c r="BQ87" s="232"/>
      <c r="BR87" s="120"/>
      <c r="BS87" s="232"/>
      <c r="BT87" s="120"/>
      <c r="BU87" s="146"/>
      <c r="BV87" s="216"/>
      <c r="BW87" s="216"/>
      <c r="BX87" s="216"/>
      <c r="CA87" s="206"/>
      <c r="CB87" s="466"/>
      <c r="CK87" s="160"/>
      <c r="CL87" s="160"/>
      <c r="CM87" s="160"/>
      <c r="EA87" s="148">
        <f t="shared" si="13"/>
        <v>0</v>
      </c>
      <c r="EB87" s="148">
        <f t="shared" si="11"/>
        <v>0</v>
      </c>
      <c r="EC87" s="148">
        <f t="shared" si="12"/>
        <v>0</v>
      </c>
      <c r="ED87" s="167">
        <v>82</v>
      </c>
    </row>
    <row r="88" spans="2:134" x14ac:dyDescent="0.25">
      <c r="B88" s="224">
        <v>61</v>
      </c>
      <c r="C88" s="215"/>
      <c r="D88" s="221"/>
      <c r="E88" s="206" t="str">
        <f t="shared" si="8"/>
        <v/>
      </c>
      <c r="F88" s="203">
        <v>0</v>
      </c>
      <c r="G88" s="101">
        <f>Samples!C66</f>
        <v>0</v>
      </c>
      <c r="H88" s="128"/>
      <c r="I88" s="120"/>
      <c r="J88" s="120"/>
      <c r="K88" s="120"/>
      <c r="L88" s="120"/>
      <c r="M88" s="120"/>
      <c r="N88" s="129"/>
      <c r="O88" s="483"/>
      <c r="P88" s="122"/>
      <c r="Q88" s="122"/>
      <c r="R88" s="122"/>
      <c r="S88" s="136"/>
      <c r="T88" s="480"/>
      <c r="U88" s="123"/>
      <c r="V88" s="142"/>
      <c r="W88" s="128"/>
      <c r="X88" s="129"/>
      <c r="Y88" s="128"/>
      <c r="Z88" s="129"/>
      <c r="AA88" s="128"/>
      <c r="AB88" s="120"/>
      <c r="AC88" s="128"/>
      <c r="AD88" s="129"/>
      <c r="AE88" s="128"/>
      <c r="AF88" s="120"/>
      <c r="AG88" s="120"/>
      <c r="AH88" s="129"/>
      <c r="AI88" s="128"/>
      <c r="AJ88" s="120"/>
      <c r="AK88" s="120"/>
      <c r="AL88" s="129"/>
      <c r="AM88" s="120"/>
      <c r="AN88" s="120"/>
      <c r="AO88" s="120"/>
      <c r="AP88" s="128"/>
      <c r="AQ88" s="120"/>
      <c r="AR88" s="120"/>
      <c r="AS88" s="120"/>
      <c r="AT88" s="120"/>
      <c r="AU88" s="129"/>
      <c r="AV88" s="128"/>
      <c r="AW88" s="120"/>
      <c r="AX88" s="120"/>
      <c r="AY88" s="120"/>
      <c r="AZ88" s="120"/>
      <c r="BA88" s="129"/>
      <c r="BB88" s="128"/>
      <c r="BC88" s="120"/>
      <c r="BD88" s="120"/>
      <c r="BE88" s="120"/>
      <c r="BF88" s="120"/>
      <c r="BG88" s="120"/>
      <c r="BH88" s="120"/>
      <c r="BI88" s="129"/>
      <c r="BJ88" s="128"/>
      <c r="BK88" s="146"/>
      <c r="BL88" s="128"/>
      <c r="BM88" s="232"/>
      <c r="BN88" s="120"/>
      <c r="BO88" s="232"/>
      <c r="BP88" s="120"/>
      <c r="BQ88" s="232"/>
      <c r="BR88" s="120"/>
      <c r="BS88" s="232"/>
      <c r="BT88" s="120"/>
      <c r="BU88" s="146"/>
      <c r="BV88" s="216"/>
      <c r="BW88" s="216"/>
      <c r="BX88" s="216"/>
      <c r="CA88" s="206"/>
      <c r="CB88" s="466"/>
      <c r="CK88" s="160"/>
      <c r="CL88" s="160"/>
      <c r="CM88" s="160"/>
      <c r="EA88" s="148">
        <f t="shared" si="13"/>
        <v>0</v>
      </c>
      <c r="EB88" s="148">
        <f t="shared" si="11"/>
        <v>0</v>
      </c>
      <c r="EC88" s="148">
        <f t="shared" si="12"/>
        <v>0</v>
      </c>
      <c r="ED88" s="167">
        <v>83</v>
      </c>
    </row>
    <row r="89" spans="2:134" x14ac:dyDescent="0.25">
      <c r="B89" s="224">
        <v>62</v>
      </c>
      <c r="C89" s="215"/>
      <c r="D89" s="221"/>
      <c r="E89" s="206" t="str">
        <f t="shared" si="8"/>
        <v/>
      </c>
      <c r="F89" s="203">
        <v>0</v>
      </c>
      <c r="G89" s="101">
        <f>Samples!C67</f>
        <v>0</v>
      </c>
      <c r="H89" s="128"/>
      <c r="I89" s="120"/>
      <c r="J89" s="120"/>
      <c r="K89" s="120"/>
      <c r="L89" s="120"/>
      <c r="M89" s="120"/>
      <c r="N89" s="129"/>
      <c r="O89" s="483"/>
      <c r="P89" s="122"/>
      <c r="Q89" s="122"/>
      <c r="R89" s="122"/>
      <c r="S89" s="136"/>
      <c r="T89" s="480"/>
      <c r="U89" s="123"/>
      <c r="V89" s="142"/>
      <c r="W89" s="128"/>
      <c r="X89" s="129"/>
      <c r="Y89" s="128"/>
      <c r="Z89" s="129"/>
      <c r="AA89" s="128"/>
      <c r="AB89" s="120"/>
      <c r="AC89" s="128"/>
      <c r="AD89" s="129"/>
      <c r="AE89" s="128"/>
      <c r="AF89" s="120"/>
      <c r="AG89" s="120"/>
      <c r="AH89" s="129"/>
      <c r="AI89" s="128"/>
      <c r="AJ89" s="120"/>
      <c r="AK89" s="120"/>
      <c r="AL89" s="129"/>
      <c r="AM89" s="120"/>
      <c r="AN89" s="120"/>
      <c r="AO89" s="120"/>
      <c r="AP89" s="128"/>
      <c r="AQ89" s="120"/>
      <c r="AR89" s="120"/>
      <c r="AS89" s="120"/>
      <c r="AT89" s="120"/>
      <c r="AU89" s="129"/>
      <c r="AV89" s="128"/>
      <c r="AW89" s="120"/>
      <c r="AX89" s="120"/>
      <c r="AY89" s="120"/>
      <c r="AZ89" s="120"/>
      <c r="BA89" s="129"/>
      <c r="BB89" s="128"/>
      <c r="BC89" s="120"/>
      <c r="BD89" s="120"/>
      <c r="BE89" s="120"/>
      <c r="BF89" s="120"/>
      <c r="BG89" s="120"/>
      <c r="BH89" s="120"/>
      <c r="BI89" s="129"/>
      <c r="BJ89" s="128"/>
      <c r="BK89" s="146"/>
      <c r="BL89" s="128"/>
      <c r="BM89" s="232"/>
      <c r="BN89" s="120"/>
      <c r="BO89" s="232"/>
      <c r="BP89" s="120"/>
      <c r="BQ89" s="232"/>
      <c r="BR89" s="120"/>
      <c r="BS89" s="232"/>
      <c r="BT89" s="120"/>
      <c r="BU89" s="146"/>
      <c r="BV89" s="216"/>
      <c r="BW89" s="216"/>
      <c r="BX89" s="216"/>
      <c r="CA89" s="206"/>
      <c r="CB89" s="466"/>
      <c r="CK89" s="160"/>
      <c r="CL89" s="160"/>
      <c r="CM89" s="160"/>
      <c r="EA89" s="148">
        <f t="shared" si="13"/>
        <v>0</v>
      </c>
      <c r="EB89" s="148">
        <f t="shared" si="11"/>
        <v>0</v>
      </c>
      <c r="EC89" s="148">
        <f t="shared" si="12"/>
        <v>0</v>
      </c>
      <c r="ED89" s="167">
        <v>84</v>
      </c>
    </row>
    <row r="90" spans="2:134" x14ac:dyDescent="0.25">
      <c r="B90" s="224">
        <v>63</v>
      </c>
      <c r="C90" s="215"/>
      <c r="D90" s="221"/>
      <c r="E90" s="206" t="str">
        <f t="shared" si="8"/>
        <v/>
      </c>
      <c r="F90" s="203">
        <v>0</v>
      </c>
      <c r="G90" s="101">
        <f>Samples!C68</f>
        <v>0</v>
      </c>
      <c r="H90" s="128"/>
      <c r="I90" s="120"/>
      <c r="J90" s="120"/>
      <c r="K90" s="120"/>
      <c r="L90" s="120"/>
      <c r="M90" s="120"/>
      <c r="N90" s="129"/>
      <c r="O90" s="483"/>
      <c r="P90" s="122"/>
      <c r="Q90" s="122"/>
      <c r="R90" s="122"/>
      <c r="S90" s="136"/>
      <c r="T90" s="480"/>
      <c r="U90" s="123"/>
      <c r="V90" s="142"/>
      <c r="W90" s="128"/>
      <c r="X90" s="129"/>
      <c r="Y90" s="128"/>
      <c r="Z90" s="129"/>
      <c r="AA90" s="128"/>
      <c r="AB90" s="120"/>
      <c r="AC90" s="128"/>
      <c r="AD90" s="129"/>
      <c r="AE90" s="128"/>
      <c r="AF90" s="120"/>
      <c r="AG90" s="120"/>
      <c r="AH90" s="129"/>
      <c r="AI90" s="128"/>
      <c r="AJ90" s="120"/>
      <c r="AK90" s="120"/>
      <c r="AL90" s="129"/>
      <c r="AM90" s="120"/>
      <c r="AN90" s="120"/>
      <c r="AO90" s="120"/>
      <c r="AP90" s="128"/>
      <c r="AQ90" s="120"/>
      <c r="AR90" s="120"/>
      <c r="AS90" s="120"/>
      <c r="AT90" s="120"/>
      <c r="AU90" s="129"/>
      <c r="AV90" s="128"/>
      <c r="AW90" s="120"/>
      <c r="AX90" s="120"/>
      <c r="AY90" s="120"/>
      <c r="AZ90" s="120"/>
      <c r="BA90" s="129"/>
      <c r="BB90" s="128"/>
      <c r="BC90" s="120"/>
      <c r="BD90" s="120"/>
      <c r="BE90" s="120"/>
      <c r="BF90" s="120"/>
      <c r="BG90" s="120"/>
      <c r="BH90" s="120"/>
      <c r="BI90" s="129"/>
      <c r="BJ90" s="128"/>
      <c r="BK90" s="146"/>
      <c r="BL90" s="128"/>
      <c r="BM90" s="232"/>
      <c r="BN90" s="120"/>
      <c r="BO90" s="232"/>
      <c r="BP90" s="120"/>
      <c r="BQ90" s="232"/>
      <c r="BR90" s="120"/>
      <c r="BS90" s="232"/>
      <c r="BT90" s="120"/>
      <c r="BU90" s="146"/>
      <c r="BV90" s="216"/>
      <c r="BW90" s="216"/>
      <c r="BX90" s="216"/>
      <c r="CA90" s="206"/>
      <c r="CB90" s="466"/>
      <c r="CK90" s="160"/>
      <c r="CL90" s="160"/>
      <c r="CM90" s="160"/>
      <c r="EA90" s="148">
        <f t="shared" si="13"/>
        <v>0</v>
      </c>
      <c r="EB90" s="148">
        <f t="shared" si="11"/>
        <v>0</v>
      </c>
      <c r="EC90" s="148">
        <f t="shared" si="12"/>
        <v>0</v>
      </c>
      <c r="ED90" s="167">
        <v>85</v>
      </c>
    </row>
    <row r="91" spans="2:134" x14ac:dyDescent="0.25">
      <c r="B91" s="224">
        <v>64</v>
      </c>
      <c r="C91" s="215"/>
      <c r="D91" s="221"/>
      <c r="E91" s="206" t="str">
        <f t="shared" si="8"/>
        <v/>
      </c>
      <c r="F91" s="203">
        <v>0</v>
      </c>
      <c r="G91" s="101">
        <f>Samples!C69</f>
        <v>0</v>
      </c>
      <c r="H91" s="128"/>
      <c r="I91" s="120"/>
      <c r="J91" s="120"/>
      <c r="K91" s="120"/>
      <c r="L91" s="120"/>
      <c r="M91" s="120"/>
      <c r="N91" s="129"/>
      <c r="O91" s="483"/>
      <c r="P91" s="122"/>
      <c r="Q91" s="122"/>
      <c r="R91" s="122"/>
      <c r="S91" s="136"/>
      <c r="T91" s="480"/>
      <c r="U91" s="123"/>
      <c r="V91" s="142"/>
      <c r="W91" s="128"/>
      <c r="X91" s="129"/>
      <c r="Y91" s="128"/>
      <c r="Z91" s="129"/>
      <c r="AA91" s="128"/>
      <c r="AB91" s="120"/>
      <c r="AC91" s="128"/>
      <c r="AD91" s="129"/>
      <c r="AE91" s="128"/>
      <c r="AF91" s="120"/>
      <c r="AG91" s="120"/>
      <c r="AH91" s="129"/>
      <c r="AI91" s="128"/>
      <c r="AJ91" s="120"/>
      <c r="AK91" s="120"/>
      <c r="AL91" s="129"/>
      <c r="AM91" s="120"/>
      <c r="AN91" s="120"/>
      <c r="AO91" s="120"/>
      <c r="AP91" s="128"/>
      <c r="AQ91" s="120"/>
      <c r="AR91" s="120"/>
      <c r="AS91" s="120"/>
      <c r="AT91" s="120"/>
      <c r="AU91" s="129"/>
      <c r="AV91" s="128"/>
      <c r="AW91" s="120"/>
      <c r="AX91" s="120"/>
      <c r="AY91" s="120"/>
      <c r="AZ91" s="120"/>
      <c r="BA91" s="129"/>
      <c r="BB91" s="128"/>
      <c r="BC91" s="120"/>
      <c r="BD91" s="120"/>
      <c r="BE91" s="120"/>
      <c r="BF91" s="120"/>
      <c r="BG91" s="120"/>
      <c r="BH91" s="120"/>
      <c r="BI91" s="129"/>
      <c r="BJ91" s="128"/>
      <c r="BK91" s="146"/>
      <c r="BL91" s="128"/>
      <c r="BM91" s="232"/>
      <c r="BN91" s="120"/>
      <c r="BO91" s="232"/>
      <c r="BP91" s="120"/>
      <c r="BQ91" s="232"/>
      <c r="BR91" s="120"/>
      <c r="BS91" s="232"/>
      <c r="BT91" s="120"/>
      <c r="BU91" s="146"/>
      <c r="BV91" s="216"/>
      <c r="BW91" s="216"/>
      <c r="BX91" s="216"/>
      <c r="CA91" s="206"/>
      <c r="CB91" s="466"/>
      <c r="CK91" s="160"/>
      <c r="CL91" s="160"/>
      <c r="CM91" s="160"/>
      <c r="EA91" s="148">
        <f t="shared" si="13"/>
        <v>0</v>
      </c>
      <c r="EB91" s="148">
        <f t="shared" si="11"/>
        <v>0</v>
      </c>
      <c r="EC91" s="148">
        <f t="shared" si="12"/>
        <v>0</v>
      </c>
      <c r="ED91" s="167">
        <v>86</v>
      </c>
    </row>
    <row r="92" spans="2:134" x14ac:dyDescent="0.25">
      <c r="B92" s="224">
        <v>65</v>
      </c>
      <c r="C92" s="215"/>
      <c r="D92" s="221"/>
      <c r="E92" s="206" t="str">
        <f t="shared" si="8"/>
        <v/>
      </c>
      <c r="F92" s="203">
        <v>0</v>
      </c>
      <c r="G92" s="101">
        <f>Samples!C70</f>
        <v>0</v>
      </c>
      <c r="H92" s="128"/>
      <c r="I92" s="120"/>
      <c r="J92" s="120"/>
      <c r="K92" s="120"/>
      <c r="L92" s="120"/>
      <c r="M92" s="120"/>
      <c r="N92" s="129"/>
      <c r="O92" s="483"/>
      <c r="P92" s="122"/>
      <c r="Q92" s="122"/>
      <c r="R92" s="122"/>
      <c r="S92" s="136"/>
      <c r="T92" s="480"/>
      <c r="U92" s="123"/>
      <c r="V92" s="142"/>
      <c r="W92" s="128"/>
      <c r="X92" s="129"/>
      <c r="Y92" s="128"/>
      <c r="Z92" s="129"/>
      <c r="AA92" s="128"/>
      <c r="AB92" s="120"/>
      <c r="AC92" s="128"/>
      <c r="AD92" s="129"/>
      <c r="AE92" s="128"/>
      <c r="AF92" s="120"/>
      <c r="AG92" s="120"/>
      <c r="AH92" s="129"/>
      <c r="AI92" s="128"/>
      <c r="AJ92" s="120"/>
      <c r="AK92" s="120"/>
      <c r="AL92" s="129"/>
      <c r="AM92" s="120"/>
      <c r="AN92" s="120"/>
      <c r="AO92" s="120"/>
      <c r="AP92" s="128"/>
      <c r="AQ92" s="120"/>
      <c r="AR92" s="120"/>
      <c r="AS92" s="120"/>
      <c r="AT92" s="120"/>
      <c r="AU92" s="129"/>
      <c r="AV92" s="128"/>
      <c r="AW92" s="120"/>
      <c r="AX92" s="120"/>
      <c r="AY92" s="120"/>
      <c r="AZ92" s="120"/>
      <c r="BA92" s="129"/>
      <c r="BB92" s="128"/>
      <c r="BC92" s="120"/>
      <c r="BD92" s="120"/>
      <c r="BE92" s="120"/>
      <c r="BF92" s="120"/>
      <c r="BG92" s="120"/>
      <c r="BH92" s="120"/>
      <c r="BI92" s="129"/>
      <c r="BJ92" s="128"/>
      <c r="BK92" s="146"/>
      <c r="BL92" s="128"/>
      <c r="BM92" s="232"/>
      <c r="BN92" s="120"/>
      <c r="BO92" s="232"/>
      <c r="BP92" s="120"/>
      <c r="BQ92" s="232"/>
      <c r="BR92" s="120"/>
      <c r="BS92" s="232"/>
      <c r="BT92" s="120"/>
      <c r="BU92" s="146"/>
      <c r="BV92" s="216"/>
      <c r="BW92" s="216"/>
      <c r="BX92" s="216"/>
      <c r="CA92" s="206"/>
      <c r="CB92" s="466"/>
      <c r="CK92" s="160"/>
      <c r="CL92" s="160"/>
      <c r="CM92" s="160"/>
      <c r="EA92" s="148">
        <f t="shared" si="13"/>
        <v>0</v>
      </c>
      <c r="EB92" s="148">
        <f t="shared" si="11"/>
        <v>0</v>
      </c>
      <c r="EC92" s="148">
        <f t="shared" si="12"/>
        <v>0</v>
      </c>
      <c r="ED92" s="167">
        <v>87</v>
      </c>
    </row>
    <row r="93" spans="2:134" x14ac:dyDescent="0.25">
      <c r="B93" s="224">
        <v>66</v>
      </c>
      <c r="C93" s="215"/>
      <c r="D93" s="221"/>
      <c r="E93" s="206" t="str">
        <f t="shared" ref="E93:E156" si="14">CONCATENATE(C93,D93)</f>
        <v/>
      </c>
      <c r="F93" s="203">
        <v>0</v>
      </c>
      <c r="G93" s="101">
        <f>Samples!C71</f>
        <v>0</v>
      </c>
      <c r="H93" s="128"/>
      <c r="I93" s="120"/>
      <c r="J93" s="120"/>
      <c r="K93" s="120"/>
      <c r="L93" s="120"/>
      <c r="M93" s="120"/>
      <c r="N93" s="129"/>
      <c r="O93" s="483"/>
      <c r="P93" s="122"/>
      <c r="Q93" s="122"/>
      <c r="R93" s="122"/>
      <c r="S93" s="136"/>
      <c r="T93" s="480"/>
      <c r="U93" s="123"/>
      <c r="V93" s="142"/>
      <c r="W93" s="128"/>
      <c r="X93" s="129"/>
      <c r="Y93" s="128"/>
      <c r="Z93" s="129"/>
      <c r="AA93" s="128"/>
      <c r="AB93" s="120"/>
      <c r="AC93" s="128"/>
      <c r="AD93" s="129"/>
      <c r="AE93" s="128"/>
      <c r="AF93" s="120"/>
      <c r="AG93" s="120"/>
      <c r="AH93" s="129"/>
      <c r="AI93" s="128"/>
      <c r="AJ93" s="120"/>
      <c r="AK93" s="120"/>
      <c r="AL93" s="129"/>
      <c r="AM93" s="120"/>
      <c r="AN93" s="120"/>
      <c r="AO93" s="120"/>
      <c r="AP93" s="128"/>
      <c r="AQ93" s="120"/>
      <c r="AR93" s="120"/>
      <c r="AS93" s="120"/>
      <c r="AT93" s="120"/>
      <c r="AU93" s="129"/>
      <c r="AV93" s="128"/>
      <c r="AW93" s="120"/>
      <c r="AX93" s="120"/>
      <c r="AY93" s="120"/>
      <c r="AZ93" s="120"/>
      <c r="BA93" s="129"/>
      <c r="BB93" s="128"/>
      <c r="BC93" s="120"/>
      <c r="BD93" s="120"/>
      <c r="BE93" s="120"/>
      <c r="BF93" s="120"/>
      <c r="BG93" s="120"/>
      <c r="BH93" s="120"/>
      <c r="BI93" s="129"/>
      <c r="BJ93" s="128"/>
      <c r="BK93" s="146"/>
      <c r="BL93" s="128"/>
      <c r="BM93" s="232"/>
      <c r="BN93" s="120"/>
      <c r="BO93" s="232"/>
      <c r="BP93" s="120"/>
      <c r="BQ93" s="232"/>
      <c r="BR93" s="120"/>
      <c r="BS93" s="232"/>
      <c r="BT93" s="120"/>
      <c r="BU93" s="146"/>
      <c r="BV93" s="216"/>
      <c r="BW93" s="216"/>
      <c r="BX93" s="216"/>
      <c r="CA93" s="206"/>
      <c r="CB93" s="466"/>
      <c r="CK93" s="160"/>
      <c r="CL93" s="160"/>
      <c r="CM93" s="160"/>
      <c r="EA93" s="148">
        <f t="shared" si="13"/>
        <v>0</v>
      </c>
      <c r="EB93" s="148">
        <f t="shared" si="11"/>
        <v>0</v>
      </c>
      <c r="EC93" s="148">
        <f t="shared" si="12"/>
        <v>0</v>
      </c>
      <c r="ED93" s="167">
        <v>88</v>
      </c>
    </row>
    <row r="94" spans="2:134" x14ac:dyDescent="0.25">
      <c r="B94" s="224">
        <v>67</v>
      </c>
      <c r="C94" s="215"/>
      <c r="D94" s="221"/>
      <c r="E94" s="206" t="str">
        <f t="shared" si="14"/>
        <v/>
      </c>
      <c r="F94" s="203">
        <v>0</v>
      </c>
      <c r="G94" s="101">
        <f>Samples!C72</f>
        <v>0</v>
      </c>
      <c r="H94" s="128"/>
      <c r="I94" s="120"/>
      <c r="J94" s="120"/>
      <c r="K94" s="120"/>
      <c r="L94" s="120"/>
      <c r="M94" s="120"/>
      <c r="N94" s="129"/>
      <c r="O94" s="483"/>
      <c r="P94" s="122"/>
      <c r="Q94" s="122"/>
      <c r="R94" s="122"/>
      <c r="S94" s="136"/>
      <c r="T94" s="480"/>
      <c r="U94" s="123"/>
      <c r="V94" s="142"/>
      <c r="W94" s="128"/>
      <c r="X94" s="129"/>
      <c r="Y94" s="128"/>
      <c r="Z94" s="129"/>
      <c r="AA94" s="128"/>
      <c r="AB94" s="120"/>
      <c r="AC94" s="128"/>
      <c r="AD94" s="129"/>
      <c r="AE94" s="128"/>
      <c r="AF94" s="120"/>
      <c r="AG94" s="120"/>
      <c r="AH94" s="129"/>
      <c r="AI94" s="128"/>
      <c r="AJ94" s="120"/>
      <c r="AK94" s="120"/>
      <c r="AL94" s="129"/>
      <c r="AM94" s="120"/>
      <c r="AN94" s="120"/>
      <c r="AO94" s="120"/>
      <c r="AP94" s="128"/>
      <c r="AQ94" s="120"/>
      <c r="AR94" s="120"/>
      <c r="AS94" s="120"/>
      <c r="AT94" s="120"/>
      <c r="AU94" s="129"/>
      <c r="AV94" s="128"/>
      <c r="AW94" s="120"/>
      <c r="AX94" s="120"/>
      <c r="AY94" s="120"/>
      <c r="AZ94" s="120"/>
      <c r="BA94" s="129"/>
      <c r="BB94" s="128"/>
      <c r="BC94" s="120"/>
      <c r="BD94" s="120"/>
      <c r="BE94" s="120"/>
      <c r="BF94" s="120"/>
      <c r="BG94" s="120"/>
      <c r="BH94" s="120"/>
      <c r="BI94" s="129"/>
      <c r="BJ94" s="128"/>
      <c r="BK94" s="146"/>
      <c r="BL94" s="128"/>
      <c r="BM94" s="232"/>
      <c r="BN94" s="120"/>
      <c r="BO94" s="232"/>
      <c r="BP94" s="120"/>
      <c r="BQ94" s="232"/>
      <c r="BR94" s="120"/>
      <c r="BS94" s="232"/>
      <c r="BT94" s="120"/>
      <c r="BU94" s="146"/>
      <c r="BV94" s="216"/>
      <c r="BW94" s="216"/>
      <c r="BX94" s="216"/>
      <c r="CA94" s="206"/>
      <c r="CB94" s="466"/>
      <c r="CK94" s="160"/>
      <c r="CL94" s="160"/>
      <c r="CM94" s="160"/>
      <c r="EA94" s="148">
        <f t="shared" si="13"/>
        <v>0</v>
      </c>
      <c r="EB94" s="148">
        <f t="shared" si="11"/>
        <v>0</v>
      </c>
      <c r="EC94" s="148">
        <f t="shared" si="12"/>
        <v>0</v>
      </c>
      <c r="ED94" s="167">
        <v>89</v>
      </c>
    </row>
    <row r="95" spans="2:134" x14ac:dyDescent="0.25">
      <c r="B95" s="224">
        <v>68</v>
      </c>
      <c r="C95" s="215"/>
      <c r="D95" s="221"/>
      <c r="E95" s="206" t="str">
        <f t="shared" si="14"/>
        <v/>
      </c>
      <c r="F95" s="203">
        <v>0</v>
      </c>
      <c r="G95" s="101">
        <f>Samples!C73</f>
        <v>0</v>
      </c>
      <c r="H95" s="128"/>
      <c r="I95" s="120"/>
      <c r="J95" s="120"/>
      <c r="K95" s="120"/>
      <c r="L95" s="120"/>
      <c r="M95" s="120"/>
      <c r="N95" s="129"/>
      <c r="O95" s="483"/>
      <c r="P95" s="122"/>
      <c r="Q95" s="122"/>
      <c r="R95" s="122"/>
      <c r="S95" s="136"/>
      <c r="T95" s="480"/>
      <c r="U95" s="123"/>
      <c r="V95" s="142"/>
      <c r="W95" s="128"/>
      <c r="X95" s="129"/>
      <c r="Y95" s="128"/>
      <c r="Z95" s="129"/>
      <c r="AA95" s="128"/>
      <c r="AB95" s="120"/>
      <c r="AC95" s="128"/>
      <c r="AD95" s="129"/>
      <c r="AE95" s="128"/>
      <c r="AF95" s="120"/>
      <c r="AG95" s="120"/>
      <c r="AH95" s="129"/>
      <c r="AI95" s="128"/>
      <c r="AJ95" s="120"/>
      <c r="AK95" s="120"/>
      <c r="AL95" s="129"/>
      <c r="AM95" s="120"/>
      <c r="AN95" s="120"/>
      <c r="AO95" s="120"/>
      <c r="AP95" s="128"/>
      <c r="AQ95" s="120"/>
      <c r="AR95" s="120"/>
      <c r="AS95" s="120"/>
      <c r="AT95" s="120"/>
      <c r="AU95" s="129"/>
      <c r="AV95" s="128"/>
      <c r="AW95" s="120"/>
      <c r="AX95" s="120"/>
      <c r="AY95" s="120"/>
      <c r="AZ95" s="120"/>
      <c r="BA95" s="129"/>
      <c r="BB95" s="128"/>
      <c r="BC95" s="120"/>
      <c r="BD95" s="120"/>
      <c r="BE95" s="120"/>
      <c r="BF95" s="120"/>
      <c r="BG95" s="120"/>
      <c r="BH95" s="120"/>
      <c r="BI95" s="129"/>
      <c r="BJ95" s="128"/>
      <c r="BK95" s="146"/>
      <c r="BL95" s="128"/>
      <c r="BM95" s="232"/>
      <c r="BN95" s="120"/>
      <c r="BO95" s="232"/>
      <c r="BP95" s="120"/>
      <c r="BQ95" s="232"/>
      <c r="BR95" s="120"/>
      <c r="BS95" s="232"/>
      <c r="BT95" s="120"/>
      <c r="BU95" s="146"/>
      <c r="BV95" s="216"/>
      <c r="BW95" s="216"/>
      <c r="BX95" s="216"/>
      <c r="CA95" s="206"/>
      <c r="CB95" s="466"/>
      <c r="CK95" s="160"/>
      <c r="CL95" s="160"/>
      <c r="CM95" s="160"/>
      <c r="EA95" s="148">
        <f t="shared" si="13"/>
        <v>0</v>
      </c>
      <c r="EB95" s="148">
        <f t="shared" si="11"/>
        <v>0</v>
      </c>
      <c r="EC95" s="148">
        <f t="shared" si="12"/>
        <v>0</v>
      </c>
      <c r="ED95" s="167">
        <v>90</v>
      </c>
    </row>
    <row r="96" spans="2:134" x14ac:dyDescent="0.25">
      <c r="B96" s="224">
        <v>69</v>
      </c>
      <c r="C96" s="215"/>
      <c r="D96" s="221"/>
      <c r="E96" s="206" t="str">
        <f t="shared" si="14"/>
        <v/>
      </c>
      <c r="F96" s="203">
        <v>0</v>
      </c>
      <c r="G96" s="101">
        <f>Samples!C74</f>
        <v>0</v>
      </c>
      <c r="H96" s="128"/>
      <c r="I96" s="120"/>
      <c r="J96" s="120"/>
      <c r="K96" s="120"/>
      <c r="L96" s="120"/>
      <c r="M96" s="120"/>
      <c r="N96" s="129"/>
      <c r="O96" s="483"/>
      <c r="P96" s="122"/>
      <c r="Q96" s="122"/>
      <c r="R96" s="122"/>
      <c r="S96" s="136"/>
      <c r="T96" s="480"/>
      <c r="U96" s="123"/>
      <c r="V96" s="142"/>
      <c r="W96" s="128"/>
      <c r="X96" s="129"/>
      <c r="Y96" s="128"/>
      <c r="Z96" s="129"/>
      <c r="AA96" s="128"/>
      <c r="AB96" s="120"/>
      <c r="AC96" s="128"/>
      <c r="AD96" s="129"/>
      <c r="AE96" s="128"/>
      <c r="AF96" s="120"/>
      <c r="AG96" s="120"/>
      <c r="AH96" s="129"/>
      <c r="AI96" s="128"/>
      <c r="AJ96" s="120"/>
      <c r="AK96" s="120"/>
      <c r="AL96" s="129"/>
      <c r="AM96" s="120"/>
      <c r="AN96" s="120"/>
      <c r="AO96" s="120"/>
      <c r="AP96" s="128"/>
      <c r="AQ96" s="120"/>
      <c r="AR96" s="120"/>
      <c r="AS96" s="120"/>
      <c r="AT96" s="120"/>
      <c r="AU96" s="129"/>
      <c r="AV96" s="128"/>
      <c r="AW96" s="120"/>
      <c r="AX96" s="120"/>
      <c r="AY96" s="120"/>
      <c r="AZ96" s="120"/>
      <c r="BA96" s="129"/>
      <c r="BB96" s="128"/>
      <c r="BC96" s="120"/>
      <c r="BD96" s="120"/>
      <c r="BE96" s="120"/>
      <c r="BF96" s="120"/>
      <c r="BG96" s="120"/>
      <c r="BH96" s="120"/>
      <c r="BI96" s="129"/>
      <c r="BJ96" s="128"/>
      <c r="BK96" s="146"/>
      <c r="BL96" s="128"/>
      <c r="BM96" s="232"/>
      <c r="BN96" s="120"/>
      <c r="BO96" s="232"/>
      <c r="BP96" s="120"/>
      <c r="BQ96" s="232"/>
      <c r="BR96" s="120"/>
      <c r="BS96" s="232"/>
      <c r="BT96" s="120"/>
      <c r="BU96" s="146"/>
      <c r="BV96" s="216"/>
      <c r="BW96" s="216"/>
      <c r="BX96" s="216"/>
      <c r="CA96" s="206"/>
      <c r="CB96" s="466"/>
      <c r="CK96" s="160"/>
      <c r="CL96" s="160"/>
      <c r="CM96" s="160"/>
      <c r="EA96" s="148">
        <f t="shared" si="13"/>
        <v>0</v>
      </c>
      <c r="EB96" s="148">
        <f t="shared" si="11"/>
        <v>0</v>
      </c>
      <c r="EC96" s="148">
        <f t="shared" si="12"/>
        <v>0</v>
      </c>
      <c r="ED96" s="167">
        <v>91</v>
      </c>
    </row>
    <row r="97" spans="2:134" x14ac:dyDescent="0.25">
      <c r="B97" s="224">
        <v>70</v>
      </c>
      <c r="C97" s="215"/>
      <c r="D97" s="221"/>
      <c r="E97" s="206" t="str">
        <f t="shared" si="14"/>
        <v/>
      </c>
      <c r="F97" s="203">
        <v>0</v>
      </c>
      <c r="G97" s="101">
        <f>Samples!C75</f>
        <v>0</v>
      </c>
      <c r="H97" s="128"/>
      <c r="I97" s="120"/>
      <c r="J97" s="120"/>
      <c r="K97" s="120"/>
      <c r="L97" s="120"/>
      <c r="M97" s="120"/>
      <c r="N97" s="129"/>
      <c r="O97" s="483"/>
      <c r="P97" s="122"/>
      <c r="Q97" s="122"/>
      <c r="R97" s="122"/>
      <c r="S97" s="136"/>
      <c r="T97" s="480"/>
      <c r="U97" s="123"/>
      <c r="V97" s="142"/>
      <c r="W97" s="128"/>
      <c r="X97" s="129"/>
      <c r="Y97" s="128"/>
      <c r="Z97" s="129"/>
      <c r="AA97" s="128"/>
      <c r="AB97" s="120"/>
      <c r="AC97" s="128"/>
      <c r="AD97" s="129"/>
      <c r="AE97" s="128"/>
      <c r="AF97" s="120"/>
      <c r="AG97" s="120"/>
      <c r="AH97" s="129"/>
      <c r="AI97" s="128"/>
      <c r="AJ97" s="120"/>
      <c r="AK97" s="120"/>
      <c r="AL97" s="129"/>
      <c r="AM97" s="120"/>
      <c r="AN97" s="120"/>
      <c r="AO97" s="120"/>
      <c r="AP97" s="128"/>
      <c r="AQ97" s="120"/>
      <c r="AR97" s="120"/>
      <c r="AS97" s="120"/>
      <c r="AT97" s="120"/>
      <c r="AU97" s="129"/>
      <c r="AV97" s="128"/>
      <c r="AW97" s="120"/>
      <c r="AX97" s="120"/>
      <c r="AY97" s="120"/>
      <c r="AZ97" s="120"/>
      <c r="BA97" s="129"/>
      <c r="BB97" s="128"/>
      <c r="BC97" s="120"/>
      <c r="BD97" s="120"/>
      <c r="BE97" s="120"/>
      <c r="BF97" s="120"/>
      <c r="BG97" s="120"/>
      <c r="BH97" s="120"/>
      <c r="BI97" s="129"/>
      <c r="BJ97" s="128"/>
      <c r="BK97" s="146"/>
      <c r="BL97" s="128"/>
      <c r="BM97" s="232"/>
      <c r="BN97" s="120"/>
      <c r="BO97" s="232"/>
      <c r="BP97" s="120"/>
      <c r="BQ97" s="232"/>
      <c r="BR97" s="120"/>
      <c r="BS97" s="232"/>
      <c r="BT97" s="120"/>
      <c r="BU97" s="146"/>
      <c r="BV97" s="216"/>
      <c r="BW97" s="216"/>
      <c r="BX97" s="216"/>
      <c r="CA97" s="206"/>
      <c r="CB97" s="466"/>
      <c r="CK97" s="160"/>
      <c r="CL97" s="160"/>
      <c r="CM97" s="160"/>
      <c r="EA97" s="148">
        <f t="shared" si="13"/>
        <v>0</v>
      </c>
      <c r="EB97" s="148">
        <f t="shared" si="11"/>
        <v>0</v>
      </c>
      <c r="EC97" s="148">
        <f t="shared" si="12"/>
        <v>0</v>
      </c>
      <c r="ED97" s="167">
        <v>92</v>
      </c>
    </row>
    <row r="98" spans="2:134" x14ac:dyDescent="0.25">
      <c r="B98" s="224">
        <v>71</v>
      </c>
      <c r="C98" s="215"/>
      <c r="D98" s="221"/>
      <c r="E98" s="206" t="str">
        <f t="shared" si="14"/>
        <v/>
      </c>
      <c r="F98" s="203">
        <v>0</v>
      </c>
      <c r="G98" s="101">
        <f>Samples!C76</f>
        <v>0</v>
      </c>
      <c r="H98" s="128"/>
      <c r="I98" s="120"/>
      <c r="J98" s="120"/>
      <c r="K98" s="120"/>
      <c r="L98" s="120"/>
      <c r="M98" s="120"/>
      <c r="N98" s="129"/>
      <c r="O98" s="483"/>
      <c r="P98" s="122"/>
      <c r="Q98" s="122"/>
      <c r="R98" s="122"/>
      <c r="S98" s="136"/>
      <c r="T98" s="480"/>
      <c r="U98" s="123"/>
      <c r="V98" s="142"/>
      <c r="W98" s="128"/>
      <c r="X98" s="129"/>
      <c r="Y98" s="128"/>
      <c r="Z98" s="129"/>
      <c r="AA98" s="128"/>
      <c r="AB98" s="120"/>
      <c r="AC98" s="128"/>
      <c r="AD98" s="129"/>
      <c r="AE98" s="128"/>
      <c r="AF98" s="120"/>
      <c r="AG98" s="120"/>
      <c r="AH98" s="129"/>
      <c r="AI98" s="128"/>
      <c r="AJ98" s="120"/>
      <c r="AK98" s="120"/>
      <c r="AL98" s="129"/>
      <c r="AM98" s="120"/>
      <c r="AN98" s="120"/>
      <c r="AO98" s="120"/>
      <c r="AP98" s="128"/>
      <c r="AQ98" s="120"/>
      <c r="AR98" s="120"/>
      <c r="AS98" s="120"/>
      <c r="AT98" s="120"/>
      <c r="AU98" s="129"/>
      <c r="AV98" s="128"/>
      <c r="AW98" s="120"/>
      <c r="AX98" s="120"/>
      <c r="AY98" s="120"/>
      <c r="AZ98" s="120"/>
      <c r="BA98" s="129"/>
      <c r="BB98" s="128"/>
      <c r="BC98" s="120"/>
      <c r="BD98" s="120"/>
      <c r="BE98" s="120"/>
      <c r="BF98" s="120"/>
      <c r="BG98" s="120"/>
      <c r="BH98" s="120"/>
      <c r="BI98" s="129"/>
      <c r="BJ98" s="128"/>
      <c r="BK98" s="146"/>
      <c r="BL98" s="128"/>
      <c r="BM98" s="232"/>
      <c r="BN98" s="120"/>
      <c r="BO98" s="232"/>
      <c r="BP98" s="120"/>
      <c r="BQ98" s="232"/>
      <c r="BR98" s="120"/>
      <c r="BS98" s="232"/>
      <c r="BT98" s="120"/>
      <c r="BU98" s="146"/>
      <c r="BV98" s="216"/>
      <c r="BW98" s="216"/>
      <c r="BX98" s="216"/>
      <c r="CA98" s="206"/>
      <c r="CB98" s="466"/>
      <c r="CK98" s="160"/>
      <c r="CL98" s="160"/>
      <c r="CM98" s="160"/>
      <c r="EA98" s="148">
        <f t="shared" si="13"/>
        <v>0</v>
      </c>
      <c r="EB98" s="148">
        <f t="shared" si="11"/>
        <v>0</v>
      </c>
      <c r="EC98" s="148">
        <f t="shared" si="12"/>
        <v>0</v>
      </c>
      <c r="ED98" s="167">
        <v>93</v>
      </c>
    </row>
    <row r="99" spans="2:134" x14ac:dyDescent="0.25">
      <c r="B99" s="224">
        <v>72</v>
      </c>
      <c r="C99" s="215"/>
      <c r="D99" s="221"/>
      <c r="E99" s="206" t="str">
        <f t="shared" si="14"/>
        <v/>
      </c>
      <c r="F99" s="203">
        <v>0</v>
      </c>
      <c r="G99" s="101">
        <f>Samples!C77</f>
        <v>0</v>
      </c>
      <c r="H99" s="128"/>
      <c r="I99" s="120"/>
      <c r="J99" s="120"/>
      <c r="K99" s="120"/>
      <c r="L99" s="120"/>
      <c r="M99" s="120"/>
      <c r="N99" s="129"/>
      <c r="O99" s="483"/>
      <c r="P99" s="122"/>
      <c r="Q99" s="122"/>
      <c r="R99" s="122"/>
      <c r="S99" s="136"/>
      <c r="T99" s="480"/>
      <c r="U99" s="123"/>
      <c r="V99" s="142"/>
      <c r="W99" s="128"/>
      <c r="X99" s="129"/>
      <c r="Y99" s="128"/>
      <c r="Z99" s="129"/>
      <c r="AA99" s="128"/>
      <c r="AB99" s="120"/>
      <c r="AC99" s="128"/>
      <c r="AD99" s="129"/>
      <c r="AE99" s="128"/>
      <c r="AF99" s="120"/>
      <c r="AG99" s="120"/>
      <c r="AH99" s="129"/>
      <c r="AI99" s="128"/>
      <c r="AJ99" s="120"/>
      <c r="AK99" s="120"/>
      <c r="AL99" s="129"/>
      <c r="AM99" s="120"/>
      <c r="AN99" s="120"/>
      <c r="AO99" s="120"/>
      <c r="AP99" s="128"/>
      <c r="AQ99" s="120"/>
      <c r="AR99" s="120"/>
      <c r="AS99" s="120"/>
      <c r="AT99" s="120"/>
      <c r="AU99" s="129"/>
      <c r="AV99" s="128"/>
      <c r="AW99" s="120"/>
      <c r="AX99" s="120"/>
      <c r="AY99" s="120"/>
      <c r="AZ99" s="120"/>
      <c r="BA99" s="129"/>
      <c r="BB99" s="128"/>
      <c r="BC99" s="120"/>
      <c r="BD99" s="120"/>
      <c r="BE99" s="120"/>
      <c r="BF99" s="120"/>
      <c r="BG99" s="120"/>
      <c r="BH99" s="120"/>
      <c r="BI99" s="129"/>
      <c r="BJ99" s="128"/>
      <c r="BK99" s="146"/>
      <c r="BL99" s="128"/>
      <c r="BM99" s="232"/>
      <c r="BN99" s="120"/>
      <c r="BO99" s="232"/>
      <c r="BP99" s="120"/>
      <c r="BQ99" s="232"/>
      <c r="BR99" s="120"/>
      <c r="BS99" s="232"/>
      <c r="BT99" s="120"/>
      <c r="BU99" s="146"/>
      <c r="BV99" s="216"/>
      <c r="BW99" s="216"/>
      <c r="BX99" s="216"/>
      <c r="CA99" s="206"/>
      <c r="CB99" s="466"/>
      <c r="EA99" s="148">
        <f t="shared" si="13"/>
        <v>0</v>
      </c>
      <c r="EB99" s="148">
        <f t="shared" si="11"/>
        <v>0</v>
      </c>
      <c r="EC99" s="148">
        <f t="shared" si="12"/>
        <v>0</v>
      </c>
      <c r="ED99" s="167">
        <v>94</v>
      </c>
    </row>
    <row r="100" spans="2:134" x14ac:dyDescent="0.25">
      <c r="B100" s="224">
        <v>73</v>
      </c>
      <c r="C100" s="215"/>
      <c r="D100" s="221"/>
      <c r="E100" s="206" t="str">
        <f t="shared" si="14"/>
        <v/>
      </c>
      <c r="F100" s="203">
        <v>0</v>
      </c>
      <c r="G100" s="101">
        <f>Samples!C78</f>
        <v>0</v>
      </c>
      <c r="H100" s="128"/>
      <c r="I100" s="120"/>
      <c r="J100" s="120"/>
      <c r="K100" s="120"/>
      <c r="L100" s="120"/>
      <c r="M100" s="120"/>
      <c r="N100" s="129"/>
      <c r="O100" s="483"/>
      <c r="P100" s="122"/>
      <c r="Q100" s="122"/>
      <c r="R100" s="122"/>
      <c r="S100" s="136"/>
      <c r="T100" s="480"/>
      <c r="U100" s="123"/>
      <c r="V100" s="142"/>
      <c r="W100" s="128"/>
      <c r="X100" s="129"/>
      <c r="Y100" s="128"/>
      <c r="Z100" s="129"/>
      <c r="AA100" s="128"/>
      <c r="AB100" s="120"/>
      <c r="AC100" s="128"/>
      <c r="AD100" s="129"/>
      <c r="AE100" s="128"/>
      <c r="AF100" s="120"/>
      <c r="AG100" s="120"/>
      <c r="AH100" s="129"/>
      <c r="AI100" s="128"/>
      <c r="AJ100" s="120"/>
      <c r="AK100" s="120"/>
      <c r="AL100" s="129"/>
      <c r="AM100" s="120"/>
      <c r="AN100" s="120"/>
      <c r="AO100" s="120"/>
      <c r="AP100" s="128"/>
      <c r="AQ100" s="120"/>
      <c r="AR100" s="120"/>
      <c r="AS100" s="120"/>
      <c r="AT100" s="120"/>
      <c r="AU100" s="129"/>
      <c r="AV100" s="128"/>
      <c r="AW100" s="120"/>
      <c r="AX100" s="120"/>
      <c r="AY100" s="120"/>
      <c r="AZ100" s="120"/>
      <c r="BA100" s="129"/>
      <c r="BB100" s="128"/>
      <c r="BC100" s="120"/>
      <c r="BD100" s="120"/>
      <c r="BE100" s="120"/>
      <c r="BF100" s="120"/>
      <c r="BG100" s="120"/>
      <c r="BH100" s="120"/>
      <c r="BI100" s="129"/>
      <c r="BJ100" s="128"/>
      <c r="BK100" s="146"/>
      <c r="BL100" s="128"/>
      <c r="BM100" s="232"/>
      <c r="BN100" s="120"/>
      <c r="BO100" s="232"/>
      <c r="BP100" s="120"/>
      <c r="BQ100" s="232"/>
      <c r="BR100" s="120"/>
      <c r="BS100" s="232"/>
      <c r="BT100" s="120"/>
      <c r="BU100" s="146"/>
      <c r="BV100" s="216"/>
      <c r="BW100" s="216"/>
      <c r="BX100" s="216"/>
      <c r="CA100" s="206"/>
      <c r="CB100" s="466"/>
      <c r="EA100" s="148">
        <f t="shared" si="13"/>
        <v>0</v>
      </c>
      <c r="EB100" s="148">
        <f t="shared" si="11"/>
        <v>0</v>
      </c>
      <c r="EC100" s="148">
        <f t="shared" si="12"/>
        <v>0</v>
      </c>
      <c r="ED100" s="167">
        <v>95</v>
      </c>
    </row>
    <row r="101" spans="2:134" x14ac:dyDescent="0.25">
      <c r="B101" s="224">
        <v>74</v>
      </c>
      <c r="C101" s="215"/>
      <c r="D101" s="221"/>
      <c r="E101" s="206" t="str">
        <f t="shared" si="14"/>
        <v/>
      </c>
      <c r="F101" s="203">
        <v>0</v>
      </c>
      <c r="G101" s="101">
        <f>Samples!C79</f>
        <v>0</v>
      </c>
      <c r="H101" s="128"/>
      <c r="I101" s="120"/>
      <c r="J101" s="120"/>
      <c r="K101" s="120"/>
      <c r="L101" s="120"/>
      <c r="M101" s="120"/>
      <c r="N101" s="129"/>
      <c r="O101" s="483"/>
      <c r="P101" s="122"/>
      <c r="Q101" s="122"/>
      <c r="R101" s="122"/>
      <c r="S101" s="136"/>
      <c r="T101" s="480"/>
      <c r="U101" s="123"/>
      <c r="V101" s="142"/>
      <c r="W101" s="128"/>
      <c r="X101" s="129"/>
      <c r="Y101" s="128"/>
      <c r="Z101" s="129"/>
      <c r="AA101" s="128"/>
      <c r="AB101" s="120"/>
      <c r="AC101" s="128"/>
      <c r="AD101" s="129"/>
      <c r="AE101" s="128"/>
      <c r="AF101" s="120"/>
      <c r="AG101" s="120"/>
      <c r="AH101" s="129"/>
      <c r="AI101" s="128"/>
      <c r="AJ101" s="120"/>
      <c r="AK101" s="120"/>
      <c r="AL101" s="129"/>
      <c r="AM101" s="120"/>
      <c r="AN101" s="120"/>
      <c r="AO101" s="120"/>
      <c r="AP101" s="128"/>
      <c r="AQ101" s="120"/>
      <c r="AR101" s="120"/>
      <c r="AS101" s="120"/>
      <c r="AT101" s="120"/>
      <c r="AU101" s="129"/>
      <c r="AV101" s="128"/>
      <c r="AW101" s="120"/>
      <c r="AX101" s="120"/>
      <c r="AY101" s="120"/>
      <c r="AZ101" s="120"/>
      <c r="BA101" s="129"/>
      <c r="BB101" s="128"/>
      <c r="BC101" s="120"/>
      <c r="BD101" s="120"/>
      <c r="BE101" s="120"/>
      <c r="BF101" s="120"/>
      <c r="BG101" s="120"/>
      <c r="BH101" s="120"/>
      <c r="BI101" s="129"/>
      <c r="BJ101" s="128"/>
      <c r="BK101" s="146"/>
      <c r="BL101" s="128"/>
      <c r="BM101" s="232"/>
      <c r="BN101" s="120"/>
      <c r="BO101" s="232"/>
      <c r="BP101" s="120"/>
      <c r="BQ101" s="232"/>
      <c r="BR101" s="120"/>
      <c r="BS101" s="232"/>
      <c r="BT101" s="120"/>
      <c r="BU101" s="146"/>
      <c r="BV101" s="216"/>
      <c r="BW101" s="216"/>
      <c r="BX101" s="216"/>
      <c r="CA101" s="206"/>
      <c r="CB101" s="466"/>
      <c r="EA101" s="148">
        <f t="shared" si="13"/>
        <v>0</v>
      </c>
      <c r="EB101" s="148">
        <f t="shared" si="11"/>
        <v>0</v>
      </c>
      <c r="EC101" s="148">
        <f t="shared" si="12"/>
        <v>0</v>
      </c>
      <c r="ED101" s="167">
        <v>96</v>
      </c>
    </row>
    <row r="102" spans="2:134" x14ac:dyDescent="0.25">
      <c r="B102" s="224">
        <v>75</v>
      </c>
      <c r="C102" s="215"/>
      <c r="D102" s="221"/>
      <c r="E102" s="206" t="str">
        <f t="shared" si="14"/>
        <v/>
      </c>
      <c r="F102" s="203">
        <v>0</v>
      </c>
      <c r="G102" s="101">
        <f>Samples!C80</f>
        <v>0</v>
      </c>
      <c r="H102" s="128"/>
      <c r="I102" s="120"/>
      <c r="J102" s="120"/>
      <c r="K102" s="120"/>
      <c r="L102" s="120"/>
      <c r="M102" s="120"/>
      <c r="N102" s="129"/>
      <c r="O102" s="483"/>
      <c r="P102" s="122"/>
      <c r="Q102" s="122"/>
      <c r="R102" s="122"/>
      <c r="S102" s="136"/>
      <c r="T102" s="480"/>
      <c r="U102" s="123"/>
      <c r="V102" s="142"/>
      <c r="W102" s="128"/>
      <c r="X102" s="129"/>
      <c r="Y102" s="128"/>
      <c r="Z102" s="129"/>
      <c r="AA102" s="128"/>
      <c r="AB102" s="120"/>
      <c r="AC102" s="128"/>
      <c r="AD102" s="129"/>
      <c r="AE102" s="128"/>
      <c r="AF102" s="120"/>
      <c r="AG102" s="120"/>
      <c r="AH102" s="129"/>
      <c r="AI102" s="128"/>
      <c r="AJ102" s="120"/>
      <c r="AK102" s="120"/>
      <c r="AL102" s="129"/>
      <c r="AM102" s="120"/>
      <c r="AN102" s="120"/>
      <c r="AO102" s="120"/>
      <c r="AP102" s="128"/>
      <c r="AQ102" s="120"/>
      <c r="AR102" s="120"/>
      <c r="AS102" s="120"/>
      <c r="AT102" s="120"/>
      <c r="AU102" s="129"/>
      <c r="AV102" s="128"/>
      <c r="AW102" s="120"/>
      <c r="AX102" s="120"/>
      <c r="AY102" s="120"/>
      <c r="AZ102" s="120"/>
      <c r="BA102" s="129"/>
      <c r="BB102" s="128"/>
      <c r="BC102" s="120"/>
      <c r="BD102" s="120"/>
      <c r="BE102" s="120"/>
      <c r="BF102" s="120"/>
      <c r="BG102" s="120"/>
      <c r="BH102" s="120"/>
      <c r="BI102" s="129"/>
      <c r="BJ102" s="128"/>
      <c r="BK102" s="146"/>
      <c r="BL102" s="128"/>
      <c r="BM102" s="232"/>
      <c r="BN102" s="120"/>
      <c r="BO102" s="232"/>
      <c r="BP102" s="120"/>
      <c r="BQ102" s="232"/>
      <c r="BR102" s="120"/>
      <c r="BS102" s="232"/>
      <c r="BT102" s="120"/>
      <c r="BU102" s="146"/>
      <c r="BV102" s="216"/>
      <c r="BW102" s="216"/>
      <c r="BX102" s="216"/>
      <c r="CA102" s="206"/>
      <c r="CB102" s="466"/>
      <c r="EA102" s="148">
        <f t="shared" si="13"/>
        <v>0</v>
      </c>
      <c r="EB102" s="148">
        <f t="shared" si="11"/>
        <v>0</v>
      </c>
      <c r="EC102" s="148">
        <f t="shared" si="12"/>
        <v>0</v>
      </c>
      <c r="ED102" s="167">
        <v>97</v>
      </c>
    </row>
    <row r="103" spans="2:134" x14ac:dyDescent="0.25">
      <c r="B103" s="224">
        <v>76</v>
      </c>
      <c r="C103" s="215"/>
      <c r="D103" s="221"/>
      <c r="E103" s="206" t="str">
        <f t="shared" si="14"/>
        <v/>
      </c>
      <c r="F103" s="203">
        <v>0</v>
      </c>
      <c r="G103" s="101">
        <f>Samples!C81</f>
        <v>0</v>
      </c>
      <c r="H103" s="128"/>
      <c r="I103" s="120"/>
      <c r="J103" s="120"/>
      <c r="K103" s="120"/>
      <c r="L103" s="120"/>
      <c r="M103" s="120"/>
      <c r="N103" s="129"/>
      <c r="O103" s="483"/>
      <c r="P103" s="122"/>
      <c r="Q103" s="122"/>
      <c r="R103" s="122"/>
      <c r="S103" s="136"/>
      <c r="T103" s="480"/>
      <c r="U103" s="123"/>
      <c r="V103" s="142"/>
      <c r="W103" s="128"/>
      <c r="X103" s="129"/>
      <c r="Y103" s="128"/>
      <c r="Z103" s="129"/>
      <c r="AA103" s="128"/>
      <c r="AB103" s="120"/>
      <c r="AC103" s="128"/>
      <c r="AD103" s="129"/>
      <c r="AE103" s="128"/>
      <c r="AF103" s="120"/>
      <c r="AG103" s="120"/>
      <c r="AH103" s="129"/>
      <c r="AI103" s="128"/>
      <c r="AJ103" s="120"/>
      <c r="AK103" s="120"/>
      <c r="AL103" s="129"/>
      <c r="AM103" s="120"/>
      <c r="AN103" s="120"/>
      <c r="AO103" s="120"/>
      <c r="AP103" s="128"/>
      <c r="AQ103" s="120"/>
      <c r="AR103" s="120"/>
      <c r="AS103" s="120"/>
      <c r="AT103" s="120"/>
      <c r="AU103" s="129"/>
      <c r="AV103" s="128"/>
      <c r="AW103" s="120"/>
      <c r="AX103" s="120"/>
      <c r="AY103" s="120"/>
      <c r="AZ103" s="120"/>
      <c r="BA103" s="129"/>
      <c r="BB103" s="128"/>
      <c r="BC103" s="120"/>
      <c r="BD103" s="120"/>
      <c r="BE103" s="120"/>
      <c r="BF103" s="120"/>
      <c r="BG103" s="120"/>
      <c r="BH103" s="120"/>
      <c r="BI103" s="129"/>
      <c r="BJ103" s="128"/>
      <c r="BK103" s="146"/>
      <c r="BL103" s="128"/>
      <c r="BM103" s="232"/>
      <c r="BN103" s="120"/>
      <c r="BO103" s="232"/>
      <c r="BP103" s="120"/>
      <c r="BQ103" s="232"/>
      <c r="BR103" s="120"/>
      <c r="BS103" s="232"/>
      <c r="BT103" s="120"/>
      <c r="BU103" s="146"/>
      <c r="BV103" s="216"/>
      <c r="BW103" s="216"/>
      <c r="BX103" s="216"/>
      <c r="CA103" s="206"/>
      <c r="CB103" s="466"/>
      <c r="EA103" s="148">
        <f t="shared" si="13"/>
        <v>0</v>
      </c>
      <c r="EB103" s="148">
        <f t="shared" si="11"/>
        <v>0</v>
      </c>
      <c r="EC103" s="148">
        <f t="shared" si="12"/>
        <v>0</v>
      </c>
      <c r="ED103" s="167">
        <v>98</v>
      </c>
    </row>
    <row r="104" spans="2:134" x14ac:dyDescent="0.25">
      <c r="B104" s="224">
        <v>77</v>
      </c>
      <c r="C104" s="215"/>
      <c r="D104" s="221"/>
      <c r="E104" s="206" t="str">
        <f t="shared" si="14"/>
        <v/>
      </c>
      <c r="F104" s="203">
        <v>0</v>
      </c>
      <c r="G104" s="101">
        <f>Samples!C82</f>
        <v>0</v>
      </c>
      <c r="H104" s="128"/>
      <c r="I104" s="120"/>
      <c r="J104" s="120"/>
      <c r="K104" s="120"/>
      <c r="L104" s="120"/>
      <c r="M104" s="120"/>
      <c r="N104" s="129"/>
      <c r="O104" s="483"/>
      <c r="P104" s="122"/>
      <c r="Q104" s="122"/>
      <c r="R104" s="122"/>
      <c r="S104" s="136"/>
      <c r="T104" s="480"/>
      <c r="U104" s="123"/>
      <c r="V104" s="142"/>
      <c r="W104" s="128"/>
      <c r="X104" s="129"/>
      <c r="Y104" s="128"/>
      <c r="Z104" s="129"/>
      <c r="AA104" s="128"/>
      <c r="AB104" s="120"/>
      <c r="AC104" s="128"/>
      <c r="AD104" s="129"/>
      <c r="AE104" s="128"/>
      <c r="AF104" s="120"/>
      <c r="AG104" s="120"/>
      <c r="AH104" s="129"/>
      <c r="AI104" s="128"/>
      <c r="AJ104" s="120"/>
      <c r="AK104" s="120"/>
      <c r="AL104" s="129"/>
      <c r="AM104" s="120"/>
      <c r="AN104" s="120"/>
      <c r="AO104" s="120"/>
      <c r="AP104" s="128"/>
      <c r="AQ104" s="120"/>
      <c r="AR104" s="120"/>
      <c r="AS104" s="120"/>
      <c r="AT104" s="120"/>
      <c r="AU104" s="129"/>
      <c r="AV104" s="128"/>
      <c r="AW104" s="120"/>
      <c r="AX104" s="120"/>
      <c r="AY104" s="120"/>
      <c r="AZ104" s="120"/>
      <c r="BA104" s="129"/>
      <c r="BB104" s="128"/>
      <c r="BC104" s="120"/>
      <c r="BD104" s="120"/>
      <c r="BE104" s="120"/>
      <c r="BF104" s="120"/>
      <c r="BG104" s="120"/>
      <c r="BH104" s="120"/>
      <c r="BI104" s="129"/>
      <c r="BJ104" s="128"/>
      <c r="BK104" s="146"/>
      <c r="BL104" s="128"/>
      <c r="BM104" s="232"/>
      <c r="BN104" s="120"/>
      <c r="BO104" s="232"/>
      <c r="BP104" s="120"/>
      <c r="BQ104" s="232"/>
      <c r="BR104" s="120"/>
      <c r="BS104" s="232"/>
      <c r="BT104" s="120"/>
      <c r="BU104" s="146"/>
      <c r="BV104" s="216"/>
      <c r="BW104" s="216"/>
      <c r="BX104" s="216"/>
      <c r="CA104" s="206"/>
      <c r="CB104" s="466"/>
      <c r="EA104" s="148">
        <f t="shared" si="13"/>
        <v>0</v>
      </c>
      <c r="EB104" s="148">
        <f t="shared" si="11"/>
        <v>0</v>
      </c>
      <c r="EC104" s="148">
        <f t="shared" si="12"/>
        <v>0</v>
      </c>
      <c r="ED104" s="167">
        <v>99</v>
      </c>
    </row>
    <row r="105" spans="2:134" x14ac:dyDescent="0.25">
      <c r="B105" s="224">
        <v>78</v>
      </c>
      <c r="C105" s="215"/>
      <c r="D105" s="221"/>
      <c r="E105" s="206" t="str">
        <f t="shared" si="14"/>
        <v/>
      </c>
      <c r="F105" s="203">
        <v>0</v>
      </c>
      <c r="G105" s="101">
        <f>Samples!C83</f>
        <v>0</v>
      </c>
      <c r="H105" s="128"/>
      <c r="I105" s="120"/>
      <c r="J105" s="120"/>
      <c r="K105" s="120"/>
      <c r="L105" s="120"/>
      <c r="M105" s="120"/>
      <c r="N105" s="129"/>
      <c r="O105" s="483"/>
      <c r="P105" s="122"/>
      <c r="Q105" s="122"/>
      <c r="R105" s="122"/>
      <c r="S105" s="136"/>
      <c r="T105" s="480"/>
      <c r="U105" s="123"/>
      <c r="V105" s="142"/>
      <c r="W105" s="128"/>
      <c r="X105" s="129"/>
      <c r="Y105" s="128"/>
      <c r="Z105" s="129"/>
      <c r="AA105" s="128"/>
      <c r="AB105" s="120"/>
      <c r="AC105" s="128"/>
      <c r="AD105" s="129"/>
      <c r="AE105" s="128"/>
      <c r="AF105" s="120"/>
      <c r="AG105" s="120"/>
      <c r="AH105" s="129"/>
      <c r="AI105" s="128"/>
      <c r="AJ105" s="120"/>
      <c r="AK105" s="120"/>
      <c r="AL105" s="129"/>
      <c r="AM105" s="120"/>
      <c r="AN105" s="120"/>
      <c r="AO105" s="120"/>
      <c r="AP105" s="128"/>
      <c r="AQ105" s="120"/>
      <c r="AR105" s="120"/>
      <c r="AS105" s="120"/>
      <c r="AT105" s="120"/>
      <c r="AU105" s="129"/>
      <c r="AV105" s="128"/>
      <c r="AW105" s="120"/>
      <c r="AX105" s="120"/>
      <c r="AY105" s="120"/>
      <c r="AZ105" s="120"/>
      <c r="BA105" s="129"/>
      <c r="BB105" s="128"/>
      <c r="BC105" s="120"/>
      <c r="BD105" s="120"/>
      <c r="BE105" s="120"/>
      <c r="BF105" s="120"/>
      <c r="BG105" s="120"/>
      <c r="BH105" s="120"/>
      <c r="BI105" s="129"/>
      <c r="BJ105" s="128"/>
      <c r="BK105" s="146"/>
      <c r="BL105" s="128"/>
      <c r="BM105" s="232"/>
      <c r="BN105" s="120"/>
      <c r="BO105" s="232"/>
      <c r="BP105" s="120"/>
      <c r="BQ105" s="232"/>
      <c r="BR105" s="120"/>
      <c r="BS105" s="232"/>
      <c r="BT105" s="120"/>
      <c r="BU105" s="146"/>
      <c r="BV105" s="216"/>
      <c r="BW105" s="216"/>
      <c r="BX105" s="216"/>
      <c r="CA105" s="206"/>
      <c r="CB105" s="466"/>
      <c r="EA105" s="148">
        <f t="shared" si="13"/>
        <v>0</v>
      </c>
      <c r="EB105" s="148">
        <f t="shared" si="11"/>
        <v>0</v>
      </c>
      <c r="EC105" s="148">
        <f t="shared" si="12"/>
        <v>0</v>
      </c>
      <c r="ED105" s="167">
        <v>100</v>
      </c>
    </row>
    <row r="106" spans="2:134" x14ac:dyDescent="0.25">
      <c r="B106" s="224">
        <v>79</v>
      </c>
      <c r="C106" s="215"/>
      <c r="D106" s="221"/>
      <c r="E106" s="206" t="str">
        <f t="shared" si="14"/>
        <v/>
      </c>
      <c r="F106" s="203">
        <v>0</v>
      </c>
      <c r="G106" s="101">
        <f>Samples!C84</f>
        <v>0</v>
      </c>
      <c r="H106" s="128"/>
      <c r="I106" s="120"/>
      <c r="J106" s="120"/>
      <c r="K106" s="120"/>
      <c r="L106" s="120"/>
      <c r="M106" s="120"/>
      <c r="N106" s="129"/>
      <c r="O106" s="483"/>
      <c r="P106" s="122"/>
      <c r="Q106" s="122"/>
      <c r="R106" s="122"/>
      <c r="S106" s="136"/>
      <c r="T106" s="480"/>
      <c r="U106" s="123"/>
      <c r="V106" s="142"/>
      <c r="W106" s="128"/>
      <c r="X106" s="129"/>
      <c r="Y106" s="128"/>
      <c r="Z106" s="129"/>
      <c r="AA106" s="128"/>
      <c r="AB106" s="120"/>
      <c r="AC106" s="128"/>
      <c r="AD106" s="129"/>
      <c r="AE106" s="128"/>
      <c r="AF106" s="120"/>
      <c r="AG106" s="120"/>
      <c r="AH106" s="129"/>
      <c r="AI106" s="128"/>
      <c r="AJ106" s="120"/>
      <c r="AK106" s="120"/>
      <c r="AL106" s="129"/>
      <c r="AM106" s="120"/>
      <c r="AN106" s="120"/>
      <c r="AO106" s="120"/>
      <c r="AP106" s="128"/>
      <c r="AQ106" s="120"/>
      <c r="AR106" s="120"/>
      <c r="AS106" s="120"/>
      <c r="AT106" s="120"/>
      <c r="AU106" s="129"/>
      <c r="AV106" s="128"/>
      <c r="AW106" s="120"/>
      <c r="AX106" s="120"/>
      <c r="AY106" s="120"/>
      <c r="AZ106" s="120"/>
      <c r="BA106" s="129"/>
      <c r="BB106" s="128"/>
      <c r="BC106" s="120"/>
      <c r="BD106" s="120"/>
      <c r="BE106" s="120"/>
      <c r="BF106" s="120"/>
      <c r="BG106" s="120"/>
      <c r="BH106" s="120"/>
      <c r="BI106" s="129"/>
      <c r="BJ106" s="128"/>
      <c r="BK106" s="146"/>
      <c r="BL106" s="128"/>
      <c r="BM106" s="232"/>
      <c r="BN106" s="120"/>
      <c r="BO106" s="232"/>
      <c r="BP106" s="120"/>
      <c r="BQ106" s="232"/>
      <c r="BR106" s="120"/>
      <c r="BS106" s="232"/>
      <c r="BT106" s="120"/>
      <c r="BU106" s="146"/>
      <c r="BV106" s="216"/>
      <c r="BW106" s="216"/>
      <c r="BX106" s="216"/>
      <c r="CA106" s="206"/>
      <c r="CB106" s="466"/>
      <c r="CK106" s="160"/>
      <c r="CL106" s="160"/>
      <c r="CM106" s="160"/>
    </row>
    <row r="107" spans="2:134" x14ac:dyDescent="0.25">
      <c r="B107" s="224">
        <v>80</v>
      </c>
      <c r="C107" s="215"/>
      <c r="D107" s="221"/>
      <c r="E107" s="206" t="str">
        <f t="shared" si="14"/>
        <v/>
      </c>
      <c r="F107" s="203">
        <v>0</v>
      </c>
      <c r="G107" s="101">
        <f>Samples!C85</f>
        <v>0</v>
      </c>
      <c r="H107" s="128"/>
      <c r="I107" s="120"/>
      <c r="J107" s="120"/>
      <c r="K107" s="120"/>
      <c r="L107" s="120"/>
      <c r="M107" s="120"/>
      <c r="N107" s="129"/>
      <c r="O107" s="483"/>
      <c r="P107" s="122"/>
      <c r="Q107" s="122"/>
      <c r="R107" s="122"/>
      <c r="S107" s="136"/>
      <c r="T107" s="480"/>
      <c r="U107" s="123"/>
      <c r="V107" s="142"/>
      <c r="W107" s="128"/>
      <c r="X107" s="129"/>
      <c r="Y107" s="128"/>
      <c r="Z107" s="129"/>
      <c r="AA107" s="128"/>
      <c r="AB107" s="120"/>
      <c r="AC107" s="128"/>
      <c r="AD107" s="129"/>
      <c r="AE107" s="128"/>
      <c r="AF107" s="120"/>
      <c r="AG107" s="120"/>
      <c r="AH107" s="129"/>
      <c r="AI107" s="128"/>
      <c r="AJ107" s="120"/>
      <c r="AK107" s="120"/>
      <c r="AL107" s="129"/>
      <c r="AM107" s="120"/>
      <c r="AN107" s="120"/>
      <c r="AO107" s="120"/>
      <c r="AP107" s="128"/>
      <c r="AQ107" s="120"/>
      <c r="AR107" s="120"/>
      <c r="AS107" s="120"/>
      <c r="AT107" s="120"/>
      <c r="AU107" s="129"/>
      <c r="AV107" s="128"/>
      <c r="AW107" s="120"/>
      <c r="AX107" s="120"/>
      <c r="AY107" s="120"/>
      <c r="AZ107" s="120"/>
      <c r="BA107" s="129"/>
      <c r="BB107" s="128"/>
      <c r="BC107" s="120"/>
      <c r="BD107" s="120"/>
      <c r="BE107" s="120"/>
      <c r="BF107" s="120"/>
      <c r="BG107" s="120"/>
      <c r="BH107" s="120"/>
      <c r="BI107" s="129"/>
      <c r="BJ107" s="128"/>
      <c r="BK107" s="146"/>
      <c r="BL107" s="128"/>
      <c r="BM107" s="232"/>
      <c r="BN107" s="120"/>
      <c r="BO107" s="232"/>
      <c r="BP107" s="120"/>
      <c r="BQ107" s="232"/>
      <c r="BR107" s="120"/>
      <c r="BS107" s="232"/>
      <c r="BT107" s="120"/>
      <c r="BU107" s="146"/>
      <c r="BV107" s="216"/>
      <c r="BW107" s="216"/>
      <c r="BX107" s="216"/>
      <c r="CA107" s="206"/>
      <c r="CB107" s="466"/>
      <c r="CK107" s="160"/>
      <c r="CL107" s="160"/>
      <c r="CM107" s="160"/>
    </row>
    <row r="108" spans="2:134" x14ac:dyDescent="0.25">
      <c r="B108" s="224">
        <v>81</v>
      </c>
      <c r="C108" s="215"/>
      <c r="D108" s="221"/>
      <c r="E108" s="206" t="str">
        <f t="shared" si="14"/>
        <v/>
      </c>
      <c r="F108" s="203">
        <v>0</v>
      </c>
      <c r="G108" s="101">
        <f>Samples!C86</f>
        <v>0</v>
      </c>
      <c r="H108" s="128"/>
      <c r="I108" s="120"/>
      <c r="J108" s="120"/>
      <c r="K108" s="120"/>
      <c r="L108" s="120"/>
      <c r="M108" s="120"/>
      <c r="N108" s="129"/>
      <c r="O108" s="483"/>
      <c r="P108" s="122"/>
      <c r="Q108" s="122"/>
      <c r="R108" s="122"/>
      <c r="S108" s="136"/>
      <c r="T108" s="480"/>
      <c r="U108" s="123"/>
      <c r="V108" s="142"/>
      <c r="W108" s="128"/>
      <c r="X108" s="129"/>
      <c r="Y108" s="128"/>
      <c r="Z108" s="129"/>
      <c r="AA108" s="128"/>
      <c r="AB108" s="120"/>
      <c r="AC108" s="128"/>
      <c r="AD108" s="129"/>
      <c r="AE108" s="128"/>
      <c r="AF108" s="120"/>
      <c r="AG108" s="120"/>
      <c r="AH108" s="129"/>
      <c r="AI108" s="128"/>
      <c r="AJ108" s="120"/>
      <c r="AK108" s="120"/>
      <c r="AL108" s="129"/>
      <c r="AM108" s="120"/>
      <c r="AN108" s="120"/>
      <c r="AO108" s="120"/>
      <c r="AP108" s="128"/>
      <c r="AQ108" s="120"/>
      <c r="AR108" s="120"/>
      <c r="AS108" s="120"/>
      <c r="AT108" s="120"/>
      <c r="AU108" s="129"/>
      <c r="AV108" s="128"/>
      <c r="AW108" s="120"/>
      <c r="AX108" s="120"/>
      <c r="AY108" s="120"/>
      <c r="AZ108" s="120"/>
      <c r="BA108" s="129"/>
      <c r="BB108" s="128"/>
      <c r="BC108" s="120"/>
      <c r="BD108" s="120"/>
      <c r="BE108" s="120"/>
      <c r="BF108" s="120"/>
      <c r="BG108" s="120"/>
      <c r="BH108" s="120"/>
      <c r="BI108" s="129"/>
      <c r="BJ108" s="128"/>
      <c r="BK108" s="146"/>
      <c r="BL108" s="128"/>
      <c r="BM108" s="232"/>
      <c r="BN108" s="120"/>
      <c r="BO108" s="232"/>
      <c r="BP108" s="120"/>
      <c r="BQ108" s="232"/>
      <c r="BR108" s="120"/>
      <c r="BS108" s="232"/>
      <c r="BT108" s="120"/>
      <c r="BU108" s="146"/>
      <c r="BV108" s="216"/>
      <c r="BW108" s="216"/>
      <c r="BX108" s="216"/>
      <c r="CA108" s="206"/>
      <c r="CB108" s="466"/>
      <c r="CK108" s="160"/>
      <c r="CL108" s="160"/>
      <c r="CM108" s="160"/>
    </row>
    <row r="109" spans="2:134" x14ac:dyDescent="0.25">
      <c r="B109" s="224">
        <v>82</v>
      </c>
      <c r="C109" s="215"/>
      <c r="D109" s="221"/>
      <c r="E109" s="206" t="str">
        <f t="shared" si="14"/>
        <v/>
      </c>
      <c r="F109" s="203">
        <v>0</v>
      </c>
      <c r="G109" s="101">
        <f>Samples!C87</f>
        <v>0</v>
      </c>
      <c r="H109" s="128"/>
      <c r="I109" s="120"/>
      <c r="J109" s="120"/>
      <c r="K109" s="120"/>
      <c r="L109" s="120"/>
      <c r="M109" s="120"/>
      <c r="N109" s="129"/>
      <c r="O109" s="483"/>
      <c r="P109" s="122"/>
      <c r="Q109" s="122"/>
      <c r="R109" s="122"/>
      <c r="S109" s="136"/>
      <c r="T109" s="480"/>
      <c r="U109" s="123"/>
      <c r="V109" s="142"/>
      <c r="W109" s="128"/>
      <c r="X109" s="129"/>
      <c r="Y109" s="128"/>
      <c r="Z109" s="129"/>
      <c r="AA109" s="128"/>
      <c r="AB109" s="120"/>
      <c r="AC109" s="128"/>
      <c r="AD109" s="129"/>
      <c r="AE109" s="128"/>
      <c r="AF109" s="120"/>
      <c r="AG109" s="120"/>
      <c r="AH109" s="129"/>
      <c r="AI109" s="128"/>
      <c r="AJ109" s="120"/>
      <c r="AK109" s="120"/>
      <c r="AL109" s="129"/>
      <c r="AM109" s="120"/>
      <c r="AN109" s="120"/>
      <c r="AO109" s="120"/>
      <c r="AP109" s="128"/>
      <c r="AQ109" s="120"/>
      <c r="AR109" s="120"/>
      <c r="AS109" s="120"/>
      <c r="AT109" s="120"/>
      <c r="AU109" s="129"/>
      <c r="AV109" s="128"/>
      <c r="AW109" s="120"/>
      <c r="AX109" s="120"/>
      <c r="AY109" s="120"/>
      <c r="AZ109" s="120"/>
      <c r="BA109" s="129"/>
      <c r="BB109" s="128"/>
      <c r="BC109" s="120"/>
      <c r="BD109" s="120"/>
      <c r="BE109" s="120"/>
      <c r="BF109" s="120"/>
      <c r="BG109" s="120"/>
      <c r="BH109" s="120"/>
      <c r="BI109" s="129"/>
      <c r="BJ109" s="128"/>
      <c r="BK109" s="146"/>
      <c r="BL109" s="128"/>
      <c r="BM109" s="232"/>
      <c r="BN109" s="120"/>
      <c r="BO109" s="232"/>
      <c r="BP109" s="120"/>
      <c r="BQ109" s="232"/>
      <c r="BR109" s="120"/>
      <c r="BS109" s="232"/>
      <c r="BT109" s="120"/>
      <c r="BU109" s="146"/>
      <c r="BV109" s="216"/>
      <c r="BW109" s="216"/>
      <c r="BX109" s="216"/>
      <c r="CA109" s="206"/>
      <c r="CB109" s="466"/>
      <c r="CK109" s="160"/>
      <c r="CL109" s="160"/>
      <c r="CM109" s="160"/>
    </row>
    <row r="110" spans="2:134" x14ac:dyDescent="0.25">
      <c r="B110" s="224">
        <v>83</v>
      </c>
      <c r="C110" s="215"/>
      <c r="D110" s="221"/>
      <c r="E110" s="206" t="str">
        <f t="shared" si="14"/>
        <v/>
      </c>
      <c r="F110" s="203">
        <v>0</v>
      </c>
      <c r="G110" s="101">
        <f>Samples!C88</f>
        <v>0</v>
      </c>
      <c r="H110" s="128"/>
      <c r="I110" s="120"/>
      <c r="J110" s="120"/>
      <c r="K110" s="120"/>
      <c r="L110" s="120"/>
      <c r="M110" s="120"/>
      <c r="N110" s="129"/>
      <c r="O110" s="483"/>
      <c r="P110" s="122"/>
      <c r="Q110" s="122"/>
      <c r="R110" s="122"/>
      <c r="S110" s="136"/>
      <c r="T110" s="480"/>
      <c r="U110" s="123"/>
      <c r="V110" s="142"/>
      <c r="W110" s="128"/>
      <c r="X110" s="129"/>
      <c r="Y110" s="128"/>
      <c r="Z110" s="129"/>
      <c r="AA110" s="128"/>
      <c r="AB110" s="120"/>
      <c r="AC110" s="128"/>
      <c r="AD110" s="129"/>
      <c r="AE110" s="128"/>
      <c r="AF110" s="120"/>
      <c r="AG110" s="120"/>
      <c r="AH110" s="129"/>
      <c r="AI110" s="128"/>
      <c r="AJ110" s="120"/>
      <c r="AK110" s="120"/>
      <c r="AL110" s="129"/>
      <c r="AM110" s="120"/>
      <c r="AN110" s="120"/>
      <c r="AO110" s="120"/>
      <c r="AP110" s="128"/>
      <c r="AQ110" s="120"/>
      <c r="AR110" s="120"/>
      <c r="AS110" s="120"/>
      <c r="AT110" s="120"/>
      <c r="AU110" s="129"/>
      <c r="AV110" s="128"/>
      <c r="AW110" s="120"/>
      <c r="AX110" s="120"/>
      <c r="AY110" s="120"/>
      <c r="AZ110" s="120"/>
      <c r="BA110" s="129"/>
      <c r="BB110" s="128"/>
      <c r="BC110" s="120"/>
      <c r="BD110" s="120"/>
      <c r="BE110" s="120"/>
      <c r="BF110" s="120"/>
      <c r="BG110" s="120"/>
      <c r="BH110" s="120"/>
      <c r="BI110" s="129"/>
      <c r="BJ110" s="128"/>
      <c r="BK110" s="146"/>
      <c r="BL110" s="128"/>
      <c r="BM110" s="232"/>
      <c r="BN110" s="120"/>
      <c r="BO110" s="232"/>
      <c r="BP110" s="120"/>
      <c r="BQ110" s="232"/>
      <c r="BR110" s="120"/>
      <c r="BS110" s="232"/>
      <c r="BT110" s="120"/>
      <c r="BU110" s="146"/>
      <c r="BV110" s="216"/>
      <c r="BW110" s="216"/>
      <c r="BX110" s="216"/>
      <c r="CA110" s="206"/>
      <c r="CB110" s="466"/>
      <c r="CK110" s="160"/>
      <c r="CL110" s="160"/>
      <c r="CM110" s="160"/>
    </row>
    <row r="111" spans="2:134" x14ac:dyDescent="0.25">
      <c r="B111" s="224">
        <v>84</v>
      </c>
      <c r="C111" s="215"/>
      <c r="D111" s="221"/>
      <c r="E111" s="206" t="str">
        <f t="shared" si="14"/>
        <v/>
      </c>
      <c r="F111" s="203">
        <v>0</v>
      </c>
      <c r="G111" s="101">
        <f>Samples!C89</f>
        <v>0</v>
      </c>
      <c r="H111" s="128"/>
      <c r="I111" s="120"/>
      <c r="J111" s="120"/>
      <c r="K111" s="120"/>
      <c r="L111" s="120"/>
      <c r="M111" s="120"/>
      <c r="N111" s="129"/>
      <c r="O111" s="483"/>
      <c r="P111" s="122"/>
      <c r="Q111" s="122"/>
      <c r="R111" s="122"/>
      <c r="S111" s="136"/>
      <c r="T111" s="480"/>
      <c r="U111" s="123"/>
      <c r="V111" s="142"/>
      <c r="W111" s="128"/>
      <c r="X111" s="129"/>
      <c r="Y111" s="128"/>
      <c r="Z111" s="129"/>
      <c r="AA111" s="128"/>
      <c r="AB111" s="120"/>
      <c r="AC111" s="128"/>
      <c r="AD111" s="129"/>
      <c r="AE111" s="128"/>
      <c r="AF111" s="120"/>
      <c r="AG111" s="120"/>
      <c r="AH111" s="129"/>
      <c r="AI111" s="128"/>
      <c r="AJ111" s="120"/>
      <c r="AK111" s="120"/>
      <c r="AL111" s="129"/>
      <c r="AM111" s="120"/>
      <c r="AN111" s="120"/>
      <c r="AO111" s="120"/>
      <c r="AP111" s="128"/>
      <c r="AQ111" s="120"/>
      <c r="AR111" s="120"/>
      <c r="AS111" s="120"/>
      <c r="AT111" s="120"/>
      <c r="AU111" s="129"/>
      <c r="AV111" s="128"/>
      <c r="AW111" s="120"/>
      <c r="AX111" s="120"/>
      <c r="AY111" s="120"/>
      <c r="AZ111" s="120"/>
      <c r="BA111" s="129"/>
      <c r="BB111" s="128"/>
      <c r="BC111" s="120"/>
      <c r="BD111" s="120"/>
      <c r="BE111" s="120"/>
      <c r="BF111" s="120"/>
      <c r="BG111" s="120"/>
      <c r="BH111" s="120"/>
      <c r="BI111" s="129"/>
      <c r="BJ111" s="128"/>
      <c r="BK111" s="146"/>
      <c r="BL111" s="128"/>
      <c r="BM111" s="232"/>
      <c r="BN111" s="120"/>
      <c r="BO111" s="232"/>
      <c r="BP111" s="120"/>
      <c r="BQ111" s="232"/>
      <c r="BR111" s="120"/>
      <c r="BS111" s="232"/>
      <c r="BT111" s="120"/>
      <c r="BU111" s="146"/>
      <c r="BV111" s="216"/>
      <c r="BW111" s="216"/>
      <c r="BX111" s="216"/>
      <c r="CA111" s="206"/>
      <c r="CB111" s="466"/>
      <c r="CK111" s="160"/>
      <c r="CL111" s="160"/>
      <c r="CM111" s="160"/>
    </row>
    <row r="112" spans="2:134" x14ac:dyDescent="0.25">
      <c r="B112" s="224">
        <v>85</v>
      </c>
      <c r="C112" s="215"/>
      <c r="D112" s="221"/>
      <c r="E112" s="206" t="str">
        <f t="shared" si="14"/>
        <v/>
      </c>
      <c r="F112" s="203">
        <v>0</v>
      </c>
      <c r="G112" s="101">
        <f>Samples!C90</f>
        <v>0</v>
      </c>
      <c r="H112" s="128"/>
      <c r="I112" s="120"/>
      <c r="J112" s="120"/>
      <c r="K112" s="120"/>
      <c r="L112" s="120"/>
      <c r="M112" s="120"/>
      <c r="N112" s="129"/>
      <c r="O112" s="483"/>
      <c r="P112" s="122"/>
      <c r="Q112" s="122"/>
      <c r="R112" s="122"/>
      <c r="S112" s="136"/>
      <c r="T112" s="480"/>
      <c r="U112" s="123"/>
      <c r="V112" s="142"/>
      <c r="W112" s="128"/>
      <c r="X112" s="129"/>
      <c r="Y112" s="128"/>
      <c r="Z112" s="129"/>
      <c r="AA112" s="128"/>
      <c r="AB112" s="120"/>
      <c r="AC112" s="128"/>
      <c r="AD112" s="129"/>
      <c r="AE112" s="128"/>
      <c r="AF112" s="120"/>
      <c r="AG112" s="120"/>
      <c r="AH112" s="129"/>
      <c r="AI112" s="128"/>
      <c r="AJ112" s="120"/>
      <c r="AK112" s="120"/>
      <c r="AL112" s="129"/>
      <c r="AM112" s="120"/>
      <c r="AN112" s="120"/>
      <c r="AO112" s="120"/>
      <c r="AP112" s="128"/>
      <c r="AQ112" s="120"/>
      <c r="AR112" s="120"/>
      <c r="AS112" s="120"/>
      <c r="AT112" s="120"/>
      <c r="AU112" s="129"/>
      <c r="AV112" s="128"/>
      <c r="AW112" s="120"/>
      <c r="AX112" s="120"/>
      <c r="AY112" s="120"/>
      <c r="AZ112" s="120"/>
      <c r="BA112" s="129"/>
      <c r="BB112" s="128"/>
      <c r="BC112" s="120"/>
      <c r="BD112" s="120"/>
      <c r="BE112" s="120"/>
      <c r="BF112" s="120"/>
      <c r="BG112" s="120"/>
      <c r="BH112" s="120"/>
      <c r="BI112" s="129"/>
      <c r="BJ112" s="128"/>
      <c r="BK112" s="146"/>
      <c r="BL112" s="128"/>
      <c r="BM112" s="232"/>
      <c r="BN112" s="120"/>
      <c r="BO112" s="232"/>
      <c r="BP112" s="120"/>
      <c r="BQ112" s="232"/>
      <c r="BR112" s="120"/>
      <c r="BS112" s="232"/>
      <c r="BT112" s="120"/>
      <c r="BU112" s="146"/>
      <c r="BV112" s="216"/>
      <c r="BW112" s="216"/>
      <c r="BX112" s="216"/>
      <c r="CA112" s="206"/>
      <c r="CB112" s="466"/>
      <c r="CK112" s="160"/>
      <c r="CL112" s="160"/>
      <c r="CM112" s="160"/>
    </row>
    <row r="113" spans="2:91" x14ac:dyDescent="0.25">
      <c r="B113" s="224">
        <v>86</v>
      </c>
      <c r="C113" s="215"/>
      <c r="D113" s="221"/>
      <c r="E113" s="206" t="str">
        <f t="shared" si="14"/>
        <v/>
      </c>
      <c r="F113" s="203">
        <v>0</v>
      </c>
      <c r="G113" s="101">
        <f>Samples!C91</f>
        <v>0</v>
      </c>
      <c r="H113" s="128"/>
      <c r="I113" s="120"/>
      <c r="J113" s="120"/>
      <c r="K113" s="120"/>
      <c r="L113" s="120"/>
      <c r="M113" s="120"/>
      <c r="N113" s="129"/>
      <c r="O113" s="483"/>
      <c r="P113" s="122"/>
      <c r="Q113" s="122"/>
      <c r="R113" s="122"/>
      <c r="S113" s="136"/>
      <c r="T113" s="480"/>
      <c r="U113" s="123"/>
      <c r="V113" s="142"/>
      <c r="W113" s="128"/>
      <c r="X113" s="129"/>
      <c r="Y113" s="128"/>
      <c r="Z113" s="129"/>
      <c r="AA113" s="128"/>
      <c r="AB113" s="120"/>
      <c r="AC113" s="128"/>
      <c r="AD113" s="129"/>
      <c r="AE113" s="128"/>
      <c r="AF113" s="120"/>
      <c r="AG113" s="120"/>
      <c r="AH113" s="129"/>
      <c r="AI113" s="128"/>
      <c r="AJ113" s="120"/>
      <c r="AK113" s="120"/>
      <c r="AL113" s="129"/>
      <c r="AM113" s="120"/>
      <c r="AN113" s="120"/>
      <c r="AO113" s="120"/>
      <c r="AP113" s="128"/>
      <c r="AQ113" s="120"/>
      <c r="AR113" s="120"/>
      <c r="AS113" s="120"/>
      <c r="AT113" s="120"/>
      <c r="AU113" s="129"/>
      <c r="AV113" s="128"/>
      <c r="AW113" s="120"/>
      <c r="AX113" s="120"/>
      <c r="AY113" s="120"/>
      <c r="AZ113" s="120"/>
      <c r="BA113" s="129"/>
      <c r="BB113" s="128"/>
      <c r="BC113" s="120"/>
      <c r="BD113" s="120"/>
      <c r="BE113" s="120"/>
      <c r="BF113" s="120"/>
      <c r="BG113" s="120"/>
      <c r="BH113" s="120"/>
      <c r="BI113" s="129"/>
      <c r="BJ113" s="128"/>
      <c r="BK113" s="146"/>
      <c r="BL113" s="128"/>
      <c r="BM113" s="232"/>
      <c r="BN113" s="120"/>
      <c r="BO113" s="232"/>
      <c r="BP113" s="120"/>
      <c r="BQ113" s="232"/>
      <c r="BR113" s="120"/>
      <c r="BS113" s="232"/>
      <c r="BT113" s="120"/>
      <c r="BU113" s="146"/>
      <c r="BV113" s="216"/>
      <c r="BW113" s="216"/>
      <c r="BX113" s="216"/>
      <c r="CA113" s="206"/>
      <c r="CB113" s="466"/>
      <c r="CK113" s="160"/>
      <c r="CL113" s="160"/>
      <c r="CM113" s="160"/>
    </row>
    <row r="114" spans="2:91" x14ac:dyDescent="0.25">
      <c r="B114" s="224">
        <v>87</v>
      </c>
      <c r="C114" s="215"/>
      <c r="D114" s="221"/>
      <c r="E114" s="206" t="str">
        <f t="shared" si="14"/>
        <v/>
      </c>
      <c r="F114" s="203">
        <v>0</v>
      </c>
      <c r="G114" s="101">
        <f>Samples!C92</f>
        <v>0</v>
      </c>
      <c r="H114" s="128"/>
      <c r="I114" s="120"/>
      <c r="J114" s="120"/>
      <c r="K114" s="120"/>
      <c r="L114" s="120"/>
      <c r="M114" s="120"/>
      <c r="N114" s="129"/>
      <c r="O114" s="483"/>
      <c r="P114" s="122"/>
      <c r="Q114" s="122"/>
      <c r="R114" s="122"/>
      <c r="S114" s="136"/>
      <c r="T114" s="480"/>
      <c r="U114" s="123"/>
      <c r="V114" s="142"/>
      <c r="W114" s="128"/>
      <c r="X114" s="129"/>
      <c r="Y114" s="128"/>
      <c r="Z114" s="129"/>
      <c r="AA114" s="128"/>
      <c r="AB114" s="120"/>
      <c r="AC114" s="128"/>
      <c r="AD114" s="129"/>
      <c r="AE114" s="128"/>
      <c r="AF114" s="120"/>
      <c r="AG114" s="120"/>
      <c r="AH114" s="129"/>
      <c r="AI114" s="128"/>
      <c r="AJ114" s="120"/>
      <c r="AK114" s="120"/>
      <c r="AL114" s="129"/>
      <c r="AM114" s="120"/>
      <c r="AN114" s="120"/>
      <c r="AO114" s="120"/>
      <c r="AP114" s="128"/>
      <c r="AQ114" s="120"/>
      <c r="AR114" s="120"/>
      <c r="AS114" s="120"/>
      <c r="AT114" s="120"/>
      <c r="AU114" s="129"/>
      <c r="AV114" s="128"/>
      <c r="AW114" s="120"/>
      <c r="AX114" s="120"/>
      <c r="AY114" s="120"/>
      <c r="AZ114" s="120"/>
      <c r="BA114" s="129"/>
      <c r="BB114" s="128"/>
      <c r="BC114" s="120"/>
      <c r="BD114" s="120"/>
      <c r="BE114" s="120"/>
      <c r="BF114" s="120"/>
      <c r="BG114" s="120"/>
      <c r="BH114" s="120"/>
      <c r="BI114" s="129"/>
      <c r="BJ114" s="128"/>
      <c r="BK114" s="146"/>
      <c r="BL114" s="128"/>
      <c r="BM114" s="232"/>
      <c r="BN114" s="120"/>
      <c r="BO114" s="232"/>
      <c r="BP114" s="120"/>
      <c r="BQ114" s="232"/>
      <c r="BR114" s="120"/>
      <c r="BS114" s="232"/>
      <c r="BT114" s="120"/>
      <c r="BU114" s="146"/>
      <c r="BV114" s="216"/>
      <c r="BW114" s="216"/>
      <c r="BX114" s="216"/>
      <c r="CA114" s="206"/>
      <c r="CB114" s="466"/>
      <c r="CK114" s="160"/>
      <c r="CL114" s="160"/>
      <c r="CM114" s="160"/>
    </row>
    <row r="115" spans="2:91" x14ac:dyDescent="0.25">
      <c r="B115" s="224">
        <v>88</v>
      </c>
      <c r="C115" s="215"/>
      <c r="D115" s="221"/>
      <c r="E115" s="206" t="str">
        <f t="shared" si="14"/>
        <v/>
      </c>
      <c r="F115" s="203">
        <v>0</v>
      </c>
      <c r="G115" s="101">
        <f>Samples!C93</f>
        <v>0</v>
      </c>
      <c r="H115" s="128"/>
      <c r="I115" s="120"/>
      <c r="J115" s="120"/>
      <c r="K115" s="120"/>
      <c r="L115" s="120"/>
      <c r="M115" s="120"/>
      <c r="N115" s="129"/>
      <c r="O115" s="483"/>
      <c r="P115" s="122"/>
      <c r="Q115" s="122"/>
      <c r="R115" s="122"/>
      <c r="S115" s="136"/>
      <c r="T115" s="480"/>
      <c r="U115" s="123"/>
      <c r="V115" s="142"/>
      <c r="W115" s="128"/>
      <c r="X115" s="129"/>
      <c r="Y115" s="128"/>
      <c r="Z115" s="129"/>
      <c r="AA115" s="128"/>
      <c r="AB115" s="120"/>
      <c r="AC115" s="128"/>
      <c r="AD115" s="129"/>
      <c r="AE115" s="128"/>
      <c r="AF115" s="120"/>
      <c r="AG115" s="120"/>
      <c r="AH115" s="129"/>
      <c r="AI115" s="128"/>
      <c r="AJ115" s="120"/>
      <c r="AK115" s="120"/>
      <c r="AL115" s="129"/>
      <c r="AM115" s="120"/>
      <c r="AN115" s="120"/>
      <c r="AO115" s="120"/>
      <c r="AP115" s="128"/>
      <c r="AQ115" s="120"/>
      <c r="AR115" s="120"/>
      <c r="AS115" s="120"/>
      <c r="AT115" s="120"/>
      <c r="AU115" s="129"/>
      <c r="AV115" s="128"/>
      <c r="AW115" s="120"/>
      <c r="AX115" s="120"/>
      <c r="AY115" s="120"/>
      <c r="AZ115" s="120"/>
      <c r="BA115" s="129"/>
      <c r="BB115" s="128"/>
      <c r="BC115" s="120"/>
      <c r="BD115" s="120"/>
      <c r="BE115" s="120"/>
      <c r="BF115" s="120"/>
      <c r="BG115" s="120"/>
      <c r="BH115" s="120"/>
      <c r="BI115" s="129"/>
      <c r="BJ115" s="128"/>
      <c r="BK115" s="146"/>
      <c r="BL115" s="128"/>
      <c r="BM115" s="232"/>
      <c r="BN115" s="120"/>
      <c r="BO115" s="232"/>
      <c r="BP115" s="120"/>
      <c r="BQ115" s="232"/>
      <c r="BR115" s="120"/>
      <c r="BS115" s="232"/>
      <c r="BT115" s="120"/>
      <c r="BU115" s="146"/>
      <c r="BV115" s="216"/>
      <c r="BW115" s="216"/>
      <c r="BX115" s="216"/>
      <c r="CA115" s="206"/>
      <c r="CB115" s="466"/>
      <c r="CK115" s="160"/>
      <c r="CL115" s="160"/>
      <c r="CM115" s="160"/>
    </row>
    <row r="116" spans="2:91" x14ac:dyDescent="0.25">
      <c r="B116" s="224">
        <v>89</v>
      </c>
      <c r="C116" s="215"/>
      <c r="D116" s="221"/>
      <c r="E116" s="206" t="str">
        <f t="shared" si="14"/>
        <v/>
      </c>
      <c r="F116" s="203">
        <v>0</v>
      </c>
      <c r="G116" s="101">
        <f>Samples!C94</f>
        <v>0</v>
      </c>
      <c r="H116" s="128"/>
      <c r="I116" s="120"/>
      <c r="J116" s="120"/>
      <c r="K116" s="120"/>
      <c r="L116" s="120"/>
      <c r="M116" s="120"/>
      <c r="N116" s="129"/>
      <c r="O116" s="483"/>
      <c r="P116" s="122"/>
      <c r="Q116" s="122"/>
      <c r="R116" s="122"/>
      <c r="S116" s="136"/>
      <c r="T116" s="480"/>
      <c r="U116" s="123"/>
      <c r="V116" s="142"/>
      <c r="W116" s="128"/>
      <c r="X116" s="129"/>
      <c r="Y116" s="128"/>
      <c r="Z116" s="129"/>
      <c r="AA116" s="128"/>
      <c r="AB116" s="120"/>
      <c r="AC116" s="128"/>
      <c r="AD116" s="129"/>
      <c r="AE116" s="128"/>
      <c r="AF116" s="120"/>
      <c r="AG116" s="120"/>
      <c r="AH116" s="129"/>
      <c r="AI116" s="128"/>
      <c r="AJ116" s="120"/>
      <c r="AK116" s="120"/>
      <c r="AL116" s="129"/>
      <c r="AM116" s="120"/>
      <c r="AN116" s="120"/>
      <c r="AO116" s="120"/>
      <c r="AP116" s="128"/>
      <c r="AQ116" s="120"/>
      <c r="AR116" s="120"/>
      <c r="AS116" s="120"/>
      <c r="AT116" s="120"/>
      <c r="AU116" s="129"/>
      <c r="AV116" s="128"/>
      <c r="AW116" s="120"/>
      <c r="AX116" s="120"/>
      <c r="AY116" s="120"/>
      <c r="AZ116" s="120"/>
      <c r="BA116" s="129"/>
      <c r="BB116" s="128"/>
      <c r="BC116" s="120"/>
      <c r="BD116" s="120"/>
      <c r="BE116" s="120"/>
      <c r="BF116" s="120"/>
      <c r="BG116" s="120"/>
      <c r="BH116" s="120"/>
      <c r="BI116" s="129"/>
      <c r="BJ116" s="128"/>
      <c r="BK116" s="146"/>
      <c r="BL116" s="128"/>
      <c r="BM116" s="232"/>
      <c r="BN116" s="120"/>
      <c r="BO116" s="232"/>
      <c r="BP116" s="120"/>
      <c r="BQ116" s="232"/>
      <c r="BR116" s="120"/>
      <c r="BS116" s="232"/>
      <c r="BT116" s="120"/>
      <c r="BU116" s="146"/>
      <c r="BV116" s="216"/>
      <c r="BW116" s="216"/>
      <c r="BX116" s="216"/>
      <c r="CA116" s="206"/>
      <c r="CB116" s="466"/>
      <c r="CK116" s="160"/>
      <c r="CL116" s="160"/>
      <c r="CM116" s="160"/>
    </row>
    <row r="117" spans="2:91" x14ac:dyDescent="0.25">
      <c r="B117" s="224">
        <v>90</v>
      </c>
      <c r="C117" s="215"/>
      <c r="D117" s="221"/>
      <c r="E117" s="206" t="str">
        <f t="shared" si="14"/>
        <v/>
      </c>
      <c r="F117" s="203">
        <v>0</v>
      </c>
      <c r="G117" s="101">
        <f>Samples!C95</f>
        <v>0</v>
      </c>
      <c r="H117" s="128"/>
      <c r="I117" s="120"/>
      <c r="J117" s="120"/>
      <c r="K117" s="120"/>
      <c r="L117" s="120"/>
      <c r="M117" s="120"/>
      <c r="N117" s="129"/>
      <c r="O117" s="483"/>
      <c r="P117" s="122"/>
      <c r="Q117" s="122"/>
      <c r="R117" s="122"/>
      <c r="S117" s="136"/>
      <c r="T117" s="480"/>
      <c r="U117" s="123"/>
      <c r="V117" s="142"/>
      <c r="W117" s="128"/>
      <c r="X117" s="129"/>
      <c r="Y117" s="128"/>
      <c r="Z117" s="129"/>
      <c r="AA117" s="128"/>
      <c r="AB117" s="120"/>
      <c r="AC117" s="128"/>
      <c r="AD117" s="129"/>
      <c r="AE117" s="128"/>
      <c r="AF117" s="120"/>
      <c r="AG117" s="120"/>
      <c r="AH117" s="129"/>
      <c r="AI117" s="128"/>
      <c r="AJ117" s="120"/>
      <c r="AK117" s="120"/>
      <c r="AL117" s="129"/>
      <c r="AM117" s="120"/>
      <c r="AN117" s="120"/>
      <c r="AO117" s="120"/>
      <c r="AP117" s="128"/>
      <c r="AQ117" s="120"/>
      <c r="AR117" s="120"/>
      <c r="AS117" s="120"/>
      <c r="AT117" s="120"/>
      <c r="AU117" s="129"/>
      <c r="AV117" s="128"/>
      <c r="AW117" s="120"/>
      <c r="AX117" s="120"/>
      <c r="AY117" s="120"/>
      <c r="AZ117" s="120"/>
      <c r="BA117" s="129"/>
      <c r="BB117" s="128"/>
      <c r="BC117" s="120"/>
      <c r="BD117" s="120"/>
      <c r="BE117" s="120"/>
      <c r="BF117" s="120"/>
      <c r="BG117" s="120"/>
      <c r="BH117" s="120"/>
      <c r="BI117" s="129"/>
      <c r="BJ117" s="128"/>
      <c r="BK117" s="146"/>
      <c r="BL117" s="128"/>
      <c r="BM117" s="232"/>
      <c r="BN117" s="120"/>
      <c r="BO117" s="232"/>
      <c r="BP117" s="120"/>
      <c r="BQ117" s="232"/>
      <c r="BR117" s="120"/>
      <c r="BS117" s="232"/>
      <c r="BT117" s="120"/>
      <c r="BU117" s="146"/>
      <c r="BV117" s="216"/>
      <c r="BW117" s="216"/>
      <c r="BX117" s="216"/>
      <c r="CA117" s="206"/>
      <c r="CB117" s="466"/>
      <c r="CK117" s="160"/>
      <c r="CL117" s="160"/>
      <c r="CM117" s="160"/>
    </row>
    <row r="118" spans="2:91" x14ac:dyDescent="0.25">
      <c r="B118" s="224">
        <v>91</v>
      </c>
      <c r="C118" s="215"/>
      <c r="D118" s="221"/>
      <c r="E118" s="206" t="str">
        <f t="shared" si="14"/>
        <v/>
      </c>
      <c r="F118" s="203">
        <v>0</v>
      </c>
      <c r="G118" s="101">
        <f>Samples!C96</f>
        <v>0</v>
      </c>
      <c r="H118" s="128"/>
      <c r="I118" s="120"/>
      <c r="J118" s="120"/>
      <c r="K118" s="120"/>
      <c r="L118" s="120"/>
      <c r="M118" s="120"/>
      <c r="N118" s="129"/>
      <c r="O118" s="483"/>
      <c r="P118" s="122"/>
      <c r="Q118" s="122"/>
      <c r="R118" s="122"/>
      <c r="S118" s="136"/>
      <c r="T118" s="480"/>
      <c r="U118" s="123"/>
      <c r="V118" s="142"/>
      <c r="W118" s="128"/>
      <c r="X118" s="129"/>
      <c r="Y118" s="128"/>
      <c r="Z118" s="129"/>
      <c r="AA118" s="128"/>
      <c r="AB118" s="120"/>
      <c r="AC118" s="128"/>
      <c r="AD118" s="129"/>
      <c r="AE118" s="128"/>
      <c r="AF118" s="120"/>
      <c r="AG118" s="120"/>
      <c r="AH118" s="129"/>
      <c r="AI118" s="128"/>
      <c r="AJ118" s="120"/>
      <c r="AK118" s="120"/>
      <c r="AL118" s="129"/>
      <c r="AM118" s="120"/>
      <c r="AN118" s="120"/>
      <c r="AO118" s="120"/>
      <c r="AP118" s="128"/>
      <c r="AQ118" s="120"/>
      <c r="AR118" s="120"/>
      <c r="AS118" s="120"/>
      <c r="AT118" s="120"/>
      <c r="AU118" s="129"/>
      <c r="AV118" s="128"/>
      <c r="AW118" s="120"/>
      <c r="AX118" s="120"/>
      <c r="AY118" s="120"/>
      <c r="AZ118" s="120"/>
      <c r="BA118" s="129"/>
      <c r="BB118" s="128"/>
      <c r="BC118" s="120"/>
      <c r="BD118" s="120"/>
      <c r="BE118" s="120"/>
      <c r="BF118" s="120"/>
      <c r="BG118" s="120"/>
      <c r="BH118" s="120"/>
      <c r="BI118" s="129"/>
      <c r="BJ118" s="128"/>
      <c r="BK118" s="146"/>
      <c r="BL118" s="128"/>
      <c r="BM118" s="232"/>
      <c r="BN118" s="120"/>
      <c r="BO118" s="232"/>
      <c r="BP118" s="120"/>
      <c r="BQ118" s="232"/>
      <c r="BR118" s="120"/>
      <c r="BS118" s="232"/>
      <c r="BT118" s="120"/>
      <c r="BU118" s="146"/>
      <c r="BV118" s="216"/>
      <c r="BW118" s="216"/>
      <c r="BX118" s="216"/>
      <c r="CA118" s="206"/>
      <c r="CB118" s="466"/>
      <c r="CK118" s="160"/>
      <c r="CL118" s="160"/>
      <c r="CM118" s="160"/>
    </row>
    <row r="119" spans="2:91" x14ac:dyDescent="0.25">
      <c r="B119" s="224">
        <v>92</v>
      </c>
      <c r="C119" s="215"/>
      <c r="D119" s="221"/>
      <c r="E119" s="206" t="str">
        <f t="shared" si="14"/>
        <v/>
      </c>
      <c r="F119" s="203">
        <v>0</v>
      </c>
      <c r="G119" s="101">
        <f>Samples!C97</f>
        <v>0</v>
      </c>
      <c r="H119" s="128"/>
      <c r="I119" s="120"/>
      <c r="J119" s="120"/>
      <c r="K119" s="120"/>
      <c r="L119" s="120"/>
      <c r="M119" s="120"/>
      <c r="N119" s="129"/>
      <c r="O119" s="483"/>
      <c r="P119" s="122"/>
      <c r="Q119" s="122"/>
      <c r="R119" s="122"/>
      <c r="S119" s="136"/>
      <c r="T119" s="480"/>
      <c r="U119" s="123"/>
      <c r="V119" s="142"/>
      <c r="W119" s="128"/>
      <c r="X119" s="129"/>
      <c r="Y119" s="128"/>
      <c r="Z119" s="129"/>
      <c r="AA119" s="128"/>
      <c r="AB119" s="120"/>
      <c r="AC119" s="128"/>
      <c r="AD119" s="129"/>
      <c r="AE119" s="128"/>
      <c r="AF119" s="120"/>
      <c r="AG119" s="120"/>
      <c r="AH119" s="129"/>
      <c r="AI119" s="128"/>
      <c r="AJ119" s="120"/>
      <c r="AK119" s="120"/>
      <c r="AL119" s="129"/>
      <c r="AM119" s="120"/>
      <c r="AN119" s="120"/>
      <c r="AO119" s="120"/>
      <c r="AP119" s="128"/>
      <c r="AQ119" s="120"/>
      <c r="AR119" s="120"/>
      <c r="AS119" s="120"/>
      <c r="AT119" s="120"/>
      <c r="AU119" s="129"/>
      <c r="AV119" s="128"/>
      <c r="AW119" s="120"/>
      <c r="AX119" s="120"/>
      <c r="AY119" s="120"/>
      <c r="AZ119" s="120"/>
      <c r="BA119" s="129"/>
      <c r="BB119" s="128"/>
      <c r="BC119" s="120"/>
      <c r="BD119" s="120"/>
      <c r="BE119" s="120"/>
      <c r="BF119" s="120"/>
      <c r="BG119" s="120"/>
      <c r="BH119" s="120"/>
      <c r="BI119" s="129"/>
      <c r="BJ119" s="128"/>
      <c r="BK119" s="146"/>
      <c r="BL119" s="128"/>
      <c r="BM119" s="232"/>
      <c r="BN119" s="120"/>
      <c r="BO119" s="232"/>
      <c r="BP119" s="120"/>
      <c r="BQ119" s="232"/>
      <c r="BR119" s="120"/>
      <c r="BS119" s="232"/>
      <c r="BT119" s="120"/>
      <c r="BU119" s="146"/>
      <c r="BV119" s="216"/>
      <c r="BW119" s="216"/>
      <c r="BX119" s="216"/>
      <c r="CA119" s="206"/>
      <c r="CB119" s="466"/>
      <c r="CK119" s="160"/>
      <c r="CL119" s="160"/>
      <c r="CM119" s="160"/>
    </row>
    <row r="120" spans="2:91" x14ac:dyDescent="0.25">
      <c r="B120" s="224">
        <v>93</v>
      </c>
      <c r="C120" s="215"/>
      <c r="D120" s="221"/>
      <c r="E120" s="206" t="str">
        <f t="shared" si="14"/>
        <v/>
      </c>
      <c r="F120" s="203">
        <v>0</v>
      </c>
      <c r="G120" s="101">
        <f>Samples!C98</f>
        <v>0</v>
      </c>
      <c r="H120" s="128"/>
      <c r="I120" s="120"/>
      <c r="J120" s="120"/>
      <c r="K120" s="120"/>
      <c r="L120" s="120"/>
      <c r="M120" s="120"/>
      <c r="N120" s="129"/>
      <c r="O120" s="483"/>
      <c r="P120" s="122"/>
      <c r="Q120" s="122"/>
      <c r="R120" s="122"/>
      <c r="S120" s="136"/>
      <c r="T120" s="480"/>
      <c r="U120" s="123"/>
      <c r="V120" s="142"/>
      <c r="W120" s="128"/>
      <c r="X120" s="129"/>
      <c r="Y120" s="128"/>
      <c r="Z120" s="129"/>
      <c r="AA120" s="128"/>
      <c r="AB120" s="120"/>
      <c r="AC120" s="128"/>
      <c r="AD120" s="129"/>
      <c r="AE120" s="128"/>
      <c r="AF120" s="120"/>
      <c r="AG120" s="120"/>
      <c r="AH120" s="129"/>
      <c r="AI120" s="128"/>
      <c r="AJ120" s="120"/>
      <c r="AK120" s="120"/>
      <c r="AL120" s="129"/>
      <c r="AM120" s="120"/>
      <c r="AN120" s="120"/>
      <c r="AO120" s="120"/>
      <c r="AP120" s="128"/>
      <c r="AQ120" s="120"/>
      <c r="AR120" s="120"/>
      <c r="AS120" s="120"/>
      <c r="AT120" s="120"/>
      <c r="AU120" s="129"/>
      <c r="AV120" s="128"/>
      <c r="AW120" s="120"/>
      <c r="AX120" s="120"/>
      <c r="AY120" s="120"/>
      <c r="AZ120" s="120"/>
      <c r="BA120" s="129"/>
      <c r="BB120" s="128"/>
      <c r="BC120" s="120"/>
      <c r="BD120" s="120"/>
      <c r="BE120" s="120"/>
      <c r="BF120" s="120"/>
      <c r="BG120" s="120"/>
      <c r="BH120" s="120"/>
      <c r="BI120" s="129"/>
      <c r="BJ120" s="128"/>
      <c r="BK120" s="146"/>
      <c r="BL120" s="128"/>
      <c r="BM120" s="232"/>
      <c r="BN120" s="120"/>
      <c r="BO120" s="232"/>
      <c r="BP120" s="120"/>
      <c r="BQ120" s="232"/>
      <c r="BR120" s="120"/>
      <c r="BS120" s="232"/>
      <c r="BT120" s="120"/>
      <c r="BU120" s="146"/>
      <c r="BV120" s="216"/>
      <c r="BW120" s="216"/>
      <c r="BX120" s="216"/>
      <c r="CA120" s="206"/>
      <c r="CB120" s="466"/>
      <c r="CK120" s="160"/>
      <c r="CL120" s="160"/>
      <c r="CM120" s="160"/>
    </row>
    <row r="121" spans="2:91" x14ac:dyDescent="0.25">
      <c r="B121" s="224">
        <v>94</v>
      </c>
      <c r="C121" s="215"/>
      <c r="D121" s="221"/>
      <c r="E121" s="206" t="str">
        <f t="shared" si="14"/>
        <v/>
      </c>
      <c r="F121" s="203">
        <v>0</v>
      </c>
      <c r="G121" s="101">
        <f>Samples!C99</f>
        <v>0</v>
      </c>
      <c r="H121" s="128"/>
      <c r="I121" s="120"/>
      <c r="J121" s="120"/>
      <c r="K121" s="120"/>
      <c r="L121" s="120"/>
      <c r="M121" s="120"/>
      <c r="N121" s="129"/>
      <c r="O121" s="483"/>
      <c r="P121" s="122"/>
      <c r="Q121" s="122"/>
      <c r="R121" s="122"/>
      <c r="S121" s="136"/>
      <c r="T121" s="480"/>
      <c r="U121" s="123"/>
      <c r="V121" s="142"/>
      <c r="W121" s="128"/>
      <c r="X121" s="129"/>
      <c r="Y121" s="128"/>
      <c r="Z121" s="129"/>
      <c r="AA121" s="128"/>
      <c r="AB121" s="120"/>
      <c r="AC121" s="128"/>
      <c r="AD121" s="129"/>
      <c r="AE121" s="128"/>
      <c r="AF121" s="120"/>
      <c r="AG121" s="120"/>
      <c r="AH121" s="129"/>
      <c r="AI121" s="128"/>
      <c r="AJ121" s="120"/>
      <c r="AK121" s="120"/>
      <c r="AL121" s="129"/>
      <c r="AM121" s="120"/>
      <c r="AN121" s="120"/>
      <c r="AO121" s="120"/>
      <c r="AP121" s="128"/>
      <c r="AQ121" s="120"/>
      <c r="AR121" s="120"/>
      <c r="AS121" s="120"/>
      <c r="AT121" s="120"/>
      <c r="AU121" s="129"/>
      <c r="AV121" s="128"/>
      <c r="AW121" s="120"/>
      <c r="AX121" s="120"/>
      <c r="AY121" s="120"/>
      <c r="AZ121" s="120"/>
      <c r="BA121" s="129"/>
      <c r="BB121" s="128"/>
      <c r="BC121" s="120"/>
      <c r="BD121" s="120"/>
      <c r="BE121" s="120"/>
      <c r="BF121" s="120"/>
      <c r="BG121" s="120"/>
      <c r="BH121" s="120"/>
      <c r="BI121" s="129"/>
      <c r="BJ121" s="128"/>
      <c r="BK121" s="146"/>
      <c r="BL121" s="128"/>
      <c r="BM121" s="232"/>
      <c r="BN121" s="120"/>
      <c r="BO121" s="232"/>
      <c r="BP121" s="120"/>
      <c r="BQ121" s="232"/>
      <c r="BR121" s="120"/>
      <c r="BS121" s="232"/>
      <c r="BT121" s="120"/>
      <c r="BU121" s="146"/>
      <c r="BV121" s="216"/>
      <c r="BW121" s="216"/>
      <c r="BX121" s="216"/>
      <c r="CA121" s="206"/>
      <c r="CB121" s="466"/>
      <c r="CK121" s="160"/>
      <c r="CL121" s="160"/>
      <c r="CM121" s="160"/>
    </row>
    <row r="122" spans="2:91" x14ac:dyDescent="0.25">
      <c r="B122" s="224">
        <v>95</v>
      </c>
      <c r="C122" s="215"/>
      <c r="D122" s="221"/>
      <c r="E122" s="206" t="str">
        <f t="shared" si="14"/>
        <v/>
      </c>
      <c r="F122" s="203">
        <v>0</v>
      </c>
      <c r="G122" s="101">
        <f>Samples!C100</f>
        <v>0</v>
      </c>
      <c r="H122" s="128"/>
      <c r="I122" s="120"/>
      <c r="J122" s="120"/>
      <c r="K122" s="120"/>
      <c r="L122" s="120"/>
      <c r="M122" s="120"/>
      <c r="N122" s="129"/>
      <c r="O122" s="483"/>
      <c r="P122" s="122"/>
      <c r="Q122" s="122"/>
      <c r="R122" s="122"/>
      <c r="S122" s="136"/>
      <c r="T122" s="480"/>
      <c r="U122" s="123"/>
      <c r="V122" s="142"/>
      <c r="W122" s="128"/>
      <c r="X122" s="129"/>
      <c r="Y122" s="128"/>
      <c r="Z122" s="129"/>
      <c r="AA122" s="128"/>
      <c r="AB122" s="120"/>
      <c r="AC122" s="128"/>
      <c r="AD122" s="129"/>
      <c r="AE122" s="128"/>
      <c r="AF122" s="120"/>
      <c r="AG122" s="120"/>
      <c r="AH122" s="129"/>
      <c r="AI122" s="128"/>
      <c r="AJ122" s="120"/>
      <c r="AK122" s="120"/>
      <c r="AL122" s="129"/>
      <c r="AM122" s="120"/>
      <c r="AN122" s="120"/>
      <c r="AO122" s="120"/>
      <c r="AP122" s="128"/>
      <c r="AQ122" s="120"/>
      <c r="AR122" s="120"/>
      <c r="AS122" s="120"/>
      <c r="AT122" s="120"/>
      <c r="AU122" s="129"/>
      <c r="AV122" s="128"/>
      <c r="AW122" s="120"/>
      <c r="AX122" s="120"/>
      <c r="AY122" s="120"/>
      <c r="AZ122" s="120"/>
      <c r="BA122" s="129"/>
      <c r="BB122" s="128"/>
      <c r="BC122" s="120"/>
      <c r="BD122" s="120"/>
      <c r="BE122" s="120"/>
      <c r="BF122" s="120"/>
      <c r="BG122" s="120"/>
      <c r="BH122" s="120"/>
      <c r="BI122" s="129"/>
      <c r="BJ122" s="128"/>
      <c r="BK122" s="146"/>
      <c r="BL122" s="128"/>
      <c r="BM122" s="232"/>
      <c r="BN122" s="120"/>
      <c r="BO122" s="232"/>
      <c r="BP122" s="120"/>
      <c r="BQ122" s="232"/>
      <c r="BR122" s="120"/>
      <c r="BS122" s="232"/>
      <c r="BT122" s="120"/>
      <c r="BU122" s="146"/>
      <c r="BV122" s="216"/>
      <c r="BW122" s="216"/>
      <c r="BX122" s="216"/>
      <c r="CA122" s="206"/>
      <c r="CB122" s="466"/>
      <c r="CK122" s="160"/>
      <c r="CL122" s="160"/>
      <c r="CM122" s="160"/>
    </row>
    <row r="123" spans="2:91" x14ac:dyDescent="0.25">
      <c r="B123" s="224">
        <v>96</v>
      </c>
      <c r="C123" s="215"/>
      <c r="D123" s="221"/>
      <c r="E123" s="206" t="str">
        <f t="shared" si="14"/>
        <v/>
      </c>
      <c r="F123" s="203">
        <v>0</v>
      </c>
      <c r="G123" s="101">
        <f>Samples!C101</f>
        <v>0</v>
      </c>
      <c r="H123" s="128"/>
      <c r="I123" s="120"/>
      <c r="J123" s="120"/>
      <c r="K123" s="120"/>
      <c r="L123" s="120"/>
      <c r="M123" s="120"/>
      <c r="N123" s="129"/>
      <c r="O123" s="483"/>
      <c r="P123" s="122"/>
      <c r="Q123" s="122"/>
      <c r="R123" s="122"/>
      <c r="S123" s="136"/>
      <c r="T123" s="480"/>
      <c r="U123" s="123"/>
      <c r="V123" s="142"/>
      <c r="W123" s="128"/>
      <c r="X123" s="129"/>
      <c r="Y123" s="128"/>
      <c r="Z123" s="129"/>
      <c r="AA123" s="128"/>
      <c r="AB123" s="120"/>
      <c r="AC123" s="128"/>
      <c r="AD123" s="129"/>
      <c r="AE123" s="128"/>
      <c r="AF123" s="120"/>
      <c r="AG123" s="120"/>
      <c r="AH123" s="129"/>
      <c r="AI123" s="128"/>
      <c r="AJ123" s="120"/>
      <c r="AK123" s="120"/>
      <c r="AL123" s="129"/>
      <c r="AM123" s="120"/>
      <c r="AN123" s="120"/>
      <c r="AO123" s="120"/>
      <c r="AP123" s="128"/>
      <c r="AQ123" s="120"/>
      <c r="AR123" s="120"/>
      <c r="AS123" s="120"/>
      <c r="AT123" s="120"/>
      <c r="AU123" s="129"/>
      <c r="AV123" s="128"/>
      <c r="AW123" s="120"/>
      <c r="AX123" s="120"/>
      <c r="AY123" s="120"/>
      <c r="AZ123" s="120"/>
      <c r="BA123" s="129"/>
      <c r="BB123" s="128"/>
      <c r="BC123" s="120"/>
      <c r="BD123" s="120"/>
      <c r="BE123" s="120"/>
      <c r="BF123" s="120"/>
      <c r="BG123" s="120"/>
      <c r="BH123" s="120"/>
      <c r="BI123" s="129"/>
      <c r="BJ123" s="128"/>
      <c r="BK123" s="146"/>
      <c r="BL123" s="128"/>
      <c r="BM123" s="232"/>
      <c r="BN123" s="120"/>
      <c r="BO123" s="232"/>
      <c r="BP123" s="120"/>
      <c r="BQ123" s="232"/>
      <c r="BR123" s="120"/>
      <c r="BS123" s="232"/>
      <c r="BT123" s="120"/>
      <c r="BU123" s="146"/>
      <c r="BV123" s="216"/>
      <c r="BW123" s="216"/>
      <c r="BX123" s="216"/>
      <c r="CA123" s="206"/>
      <c r="CB123" s="466"/>
      <c r="CK123" s="160"/>
      <c r="CL123" s="160"/>
      <c r="CM123" s="160"/>
    </row>
    <row r="124" spans="2:91" x14ac:dyDescent="0.25">
      <c r="B124" s="224">
        <v>97</v>
      </c>
      <c r="C124" s="215"/>
      <c r="D124" s="221"/>
      <c r="E124" s="206" t="str">
        <f t="shared" si="14"/>
        <v/>
      </c>
      <c r="F124" s="203">
        <v>0</v>
      </c>
      <c r="G124" s="101">
        <f>Samples!C102</f>
        <v>0</v>
      </c>
      <c r="H124" s="128"/>
      <c r="I124" s="120"/>
      <c r="J124" s="120"/>
      <c r="K124" s="120"/>
      <c r="L124" s="120"/>
      <c r="M124" s="120"/>
      <c r="N124" s="129"/>
      <c r="O124" s="483"/>
      <c r="P124" s="122"/>
      <c r="Q124" s="122"/>
      <c r="R124" s="122"/>
      <c r="S124" s="136"/>
      <c r="T124" s="480"/>
      <c r="U124" s="123"/>
      <c r="V124" s="142"/>
      <c r="W124" s="128"/>
      <c r="X124" s="129"/>
      <c r="Y124" s="128"/>
      <c r="Z124" s="129"/>
      <c r="AA124" s="128"/>
      <c r="AB124" s="120"/>
      <c r="AC124" s="128"/>
      <c r="AD124" s="129"/>
      <c r="AE124" s="128"/>
      <c r="AF124" s="120"/>
      <c r="AG124" s="120"/>
      <c r="AH124" s="129"/>
      <c r="AI124" s="128"/>
      <c r="AJ124" s="120"/>
      <c r="AK124" s="120"/>
      <c r="AL124" s="129"/>
      <c r="AM124" s="120"/>
      <c r="AN124" s="120"/>
      <c r="AO124" s="120"/>
      <c r="AP124" s="128"/>
      <c r="AQ124" s="120"/>
      <c r="AR124" s="120"/>
      <c r="AS124" s="120"/>
      <c r="AT124" s="120"/>
      <c r="AU124" s="129"/>
      <c r="AV124" s="128"/>
      <c r="AW124" s="120"/>
      <c r="AX124" s="120"/>
      <c r="AY124" s="120"/>
      <c r="AZ124" s="120"/>
      <c r="BA124" s="129"/>
      <c r="BB124" s="128"/>
      <c r="BC124" s="120"/>
      <c r="BD124" s="120"/>
      <c r="BE124" s="120"/>
      <c r="BF124" s="120"/>
      <c r="BG124" s="120"/>
      <c r="BH124" s="120"/>
      <c r="BI124" s="129"/>
      <c r="BJ124" s="128"/>
      <c r="BK124" s="146"/>
      <c r="BL124" s="128"/>
      <c r="BM124" s="232"/>
      <c r="BN124" s="120"/>
      <c r="BO124" s="232"/>
      <c r="BP124" s="120"/>
      <c r="BQ124" s="232"/>
      <c r="BR124" s="120"/>
      <c r="BS124" s="232"/>
      <c r="BT124" s="120"/>
      <c r="BU124" s="146"/>
      <c r="BV124" s="216"/>
      <c r="BW124" s="216"/>
      <c r="BX124" s="216"/>
      <c r="CA124" s="206"/>
      <c r="CB124" s="466"/>
      <c r="CK124" s="160"/>
      <c r="CL124" s="160"/>
      <c r="CM124" s="160"/>
    </row>
    <row r="125" spans="2:91" x14ac:dyDescent="0.25">
      <c r="B125" s="224">
        <v>98</v>
      </c>
      <c r="C125" s="215"/>
      <c r="D125" s="221"/>
      <c r="E125" s="206" t="str">
        <f t="shared" si="14"/>
        <v/>
      </c>
      <c r="F125" s="203">
        <v>0</v>
      </c>
      <c r="G125" s="101">
        <f>Samples!C103</f>
        <v>0</v>
      </c>
      <c r="H125" s="128"/>
      <c r="I125" s="120"/>
      <c r="J125" s="120"/>
      <c r="K125" s="120"/>
      <c r="L125" s="120"/>
      <c r="M125" s="120"/>
      <c r="N125" s="129"/>
      <c r="O125" s="483"/>
      <c r="P125" s="122"/>
      <c r="Q125" s="122"/>
      <c r="R125" s="122"/>
      <c r="S125" s="136"/>
      <c r="T125" s="480"/>
      <c r="U125" s="123"/>
      <c r="V125" s="142"/>
      <c r="W125" s="128"/>
      <c r="X125" s="129"/>
      <c r="Y125" s="128"/>
      <c r="Z125" s="129"/>
      <c r="AA125" s="128"/>
      <c r="AB125" s="120"/>
      <c r="AC125" s="128"/>
      <c r="AD125" s="129"/>
      <c r="AE125" s="128"/>
      <c r="AF125" s="120"/>
      <c r="AG125" s="120"/>
      <c r="AH125" s="129"/>
      <c r="AI125" s="128"/>
      <c r="AJ125" s="120"/>
      <c r="AK125" s="120"/>
      <c r="AL125" s="129"/>
      <c r="AM125" s="120"/>
      <c r="AN125" s="120"/>
      <c r="AO125" s="120"/>
      <c r="AP125" s="128"/>
      <c r="AQ125" s="120"/>
      <c r="AR125" s="120"/>
      <c r="AS125" s="120"/>
      <c r="AT125" s="120"/>
      <c r="AU125" s="129"/>
      <c r="AV125" s="128"/>
      <c r="AW125" s="120"/>
      <c r="AX125" s="120"/>
      <c r="AY125" s="120"/>
      <c r="AZ125" s="120"/>
      <c r="BA125" s="129"/>
      <c r="BB125" s="128"/>
      <c r="BC125" s="120"/>
      <c r="BD125" s="120"/>
      <c r="BE125" s="120"/>
      <c r="BF125" s="120"/>
      <c r="BG125" s="120"/>
      <c r="BH125" s="120"/>
      <c r="BI125" s="129"/>
      <c r="BJ125" s="128"/>
      <c r="BK125" s="146"/>
      <c r="BL125" s="128"/>
      <c r="BM125" s="232"/>
      <c r="BN125" s="120"/>
      <c r="BO125" s="232"/>
      <c r="BP125" s="120"/>
      <c r="BQ125" s="232"/>
      <c r="BR125" s="120"/>
      <c r="BS125" s="232"/>
      <c r="BT125" s="120"/>
      <c r="BU125" s="146"/>
      <c r="BV125" s="216"/>
      <c r="BW125" s="216"/>
      <c r="BX125" s="216"/>
      <c r="CA125" s="206"/>
      <c r="CB125" s="466"/>
      <c r="CK125" s="160"/>
      <c r="CL125" s="160"/>
      <c r="CM125" s="160"/>
    </row>
    <row r="126" spans="2:91" x14ac:dyDescent="0.25">
      <c r="B126" s="224">
        <v>99</v>
      </c>
      <c r="C126" s="215"/>
      <c r="D126" s="221"/>
      <c r="E126" s="206" t="str">
        <f t="shared" si="14"/>
        <v/>
      </c>
      <c r="F126" s="203">
        <v>0</v>
      </c>
      <c r="G126" s="101">
        <f>Samples!C104</f>
        <v>0</v>
      </c>
      <c r="H126" s="128"/>
      <c r="I126" s="120"/>
      <c r="J126" s="120"/>
      <c r="K126" s="120"/>
      <c r="L126" s="120"/>
      <c r="M126" s="120"/>
      <c r="N126" s="129"/>
      <c r="O126" s="483"/>
      <c r="P126" s="122"/>
      <c r="Q126" s="122"/>
      <c r="R126" s="122"/>
      <c r="S126" s="136"/>
      <c r="T126" s="480"/>
      <c r="U126" s="123"/>
      <c r="V126" s="142"/>
      <c r="W126" s="128"/>
      <c r="X126" s="129"/>
      <c r="Y126" s="128"/>
      <c r="Z126" s="129"/>
      <c r="AA126" s="128"/>
      <c r="AB126" s="120"/>
      <c r="AC126" s="128"/>
      <c r="AD126" s="129"/>
      <c r="AE126" s="128"/>
      <c r="AF126" s="120"/>
      <c r="AG126" s="120"/>
      <c r="AH126" s="129"/>
      <c r="AI126" s="128"/>
      <c r="AJ126" s="120"/>
      <c r="AK126" s="120"/>
      <c r="AL126" s="129"/>
      <c r="AM126" s="120"/>
      <c r="AN126" s="120"/>
      <c r="AO126" s="120"/>
      <c r="AP126" s="128"/>
      <c r="AQ126" s="120"/>
      <c r="AR126" s="120"/>
      <c r="AS126" s="120"/>
      <c r="AT126" s="120"/>
      <c r="AU126" s="129"/>
      <c r="AV126" s="128"/>
      <c r="AW126" s="120"/>
      <c r="AX126" s="120"/>
      <c r="AY126" s="120"/>
      <c r="AZ126" s="120"/>
      <c r="BA126" s="129"/>
      <c r="BB126" s="128"/>
      <c r="BC126" s="120"/>
      <c r="BD126" s="120"/>
      <c r="BE126" s="120"/>
      <c r="BF126" s="120"/>
      <c r="BG126" s="120"/>
      <c r="BH126" s="120"/>
      <c r="BI126" s="129"/>
      <c r="BJ126" s="128"/>
      <c r="BK126" s="146"/>
      <c r="BL126" s="128"/>
      <c r="BM126" s="232"/>
      <c r="BN126" s="120"/>
      <c r="BO126" s="232"/>
      <c r="BP126" s="120"/>
      <c r="BQ126" s="232"/>
      <c r="BR126" s="120"/>
      <c r="BS126" s="232"/>
      <c r="BT126" s="120"/>
      <c r="BU126" s="146"/>
      <c r="BV126" s="216"/>
      <c r="BW126" s="216"/>
      <c r="BX126" s="216"/>
      <c r="CA126" s="206"/>
      <c r="CB126" s="466"/>
      <c r="CK126" s="160"/>
      <c r="CL126" s="160"/>
      <c r="CM126" s="160"/>
    </row>
    <row r="127" spans="2:91" x14ac:dyDescent="0.25">
      <c r="B127" s="224">
        <v>100</v>
      </c>
      <c r="C127" s="215"/>
      <c r="D127" s="221"/>
      <c r="E127" s="206" t="str">
        <f t="shared" si="14"/>
        <v/>
      </c>
      <c r="F127" s="203">
        <v>0</v>
      </c>
      <c r="G127" s="101">
        <f>Samples!C105</f>
        <v>0</v>
      </c>
      <c r="H127" s="128"/>
      <c r="I127" s="120"/>
      <c r="J127" s="120"/>
      <c r="K127" s="120"/>
      <c r="L127" s="120"/>
      <c r="M127" s="120"/>
      <c r="N127" s="129"/>
      <c r="O127" s="483"/>
      <c r="P127" s="122"/>
      <c r="Q127" s="122"/>
      <c r="R127" s="122"/>
      <c r="S127" s="136"/>
      <c r="T127" s="480"/>
      <c r="U127" s="123"/>
      <c r="V127" s="142"/>
      <c r="W127" s="128"/>
      <c r="X127" s="129"/>
      <c r="Y127" s="128"/>
      <c r="Z127" s="129"/>
      <c r="AA127" s="128"/>
      <c r="AB127" s="120"/>
      <c r="AC127" s="128"/>
      <c r="AD127" s="129"/>
      <c r="AE127" s="128"/>
      <c r="AF127" s="120"/>
      <c r="AG127" s="120"/>
      <c r="AH127" s="129"/>
      <c r="AI127" s="128"/>
      <c r="AJ127" s="120"/>
      <c r="AK127" s="120"/>
      <c r="AL127" s="129"/>
      <c r="AM127" s="120"/>
      <c r="AN127" s="120"/>
      <c r="AO127" s="120"/>
      <c r="AP127" s="128"/>
      <c r="AQ127" s="120"/>
      <c r="AR127" s="120"/>
      <c r="AS127" s="120"/>
      <c r="AT127" s="120"/>
      <c r="AU127" s="129"/>
      <c r="AV127" s="128"/>
      <c r="AW127" s="120"/>
      <c r="AX127" s="120"/>
      <c r="AY127" s="120"/>
      <c r="AZ127" s="120"/>
      <c r="BA127" s="129"/>
      <c r="BB127" s="128"/>
      <c r="BC127" s="120"/>
      <c r="BD127" s="120"/>
      <c r="BE127" s="120"/>
      <c r="BF127" s="120"/>
      <c r="BG127" s="120"/>
      <c r="BH127" s="120"/>
      <c r="BI127" s="129"/>
      <c r="BJ127" s="128"/>
      <c r="BK127" s="146"/>
      <c r="BL127" s="128"/>
      <c r="BM127" s="232"/>
      <c r="BN127" s="120"/>
      <c r="BO127" s="232"/>
      <c r="BP127" s="120"/>
      <c r="BQ127" s="232"/>
      <c r="BR127" s="120"/>
      <c r="BS127" s="232"/>
      <c r="BT127" s="120"/>
      <c r="BU127" s="146"/>
      <c r="BV127" s="216"/>
      <c r="BW127" s="216"/>
      <c r="BX127" s="216"/>
      <c r="CA127" s="206"/>
      <c r="CB127" s="466"/>
      <c r="CK127" s="160"/>
      <c r="CL127" s="160"/>
      <c r="CM127" s="160"/>
    </row>
    <row r="128" spans="2:91" x14ac:dyDescent="0.25">
      <c r="B128" s="224">
        <v>101</v>
      </c>
      <c r="C128" s="215"/>
      <c r="D128" s="221"/>
      <c r="E128" s="206" t="str">
        <f t="shared" si="14"/>
        <v/>
      </c>
      <c r="F128" s="203">
        <v>0</v>
      </c>
      <c r="G128" s="101">
        <f>Samples!C106</f>
        <v>0</v>
      </c>
      <c r="H128" s="128"/>
      <c r="I128" s="120"/>
      <c r="J128" s="120"/>
      <c r="K128" s="120"/>
      <c r="L128" s="120"/>
      <c r="M128" s="120"/>
      <c r="N128" s="129"/>
      <c r="O128" s="483"/>
      <c r="P128" s="122"/>
      <c r="Q128" s="122"/>
      <c r="R128" s="122"/>
      <c r="S128" s="136"/>
      <c r="T128" s="480"/>
      <c r="U128" s="123"/>
      <c r="V128" s="142"/>
      <c r="W128" s="128"/>
      <c r="X128" s="129"/>
      <c r="Y128" s="128"/>
      <c r="Z128" s="129"/>
      <c r="AA128" s="128"/>
      <c r="AB128" s="120"/>
      <c r="AC128" s="128"/>
      <c r="AD128" s="129"/>
      <c r="AE128" s="128"/>
      <c r="AF128" s="120"/>
      <c r="AG128" s="120"/>
      <c r="AH128" s="129"/>
      <c r="AI128" s="128"/>
      <c r="AJ128" s="120"/>
      <c r="AK128" s="120"/>
      <c r="AL128" s="129"/>
      <c r="AM128" s="120"/>
      <c r="AN128" s="120"/>
      <c r="AO128" s="120"/>
      <c r="AP128" s="128"/>
      <c r="AQ128" s="120"/>
      <c r="AR128" s="120"/>
      <c r="AS128" s="120"/>
      <c r="AT128" s="120"/>
      <c r="AU128" s="129"/>
      <c r="AV128" s="128"/>
      <c r="AW128" s="120"/>
      <c r="AX128" s="120"/>
      <c r="AY128" s="120"/>
      <c r="AZ128" s="120"/>
      <c r="BA128" s="129"/>
      <c r="BB128" s="128"/>
      <c r="BC128" s="120"/>
      <c r="BD128" s="120"/>
      <c r="BE128" s="120"/>
      <c r="BF128" s="120"/>
      <c r="BG128" s="120"/>
      <c r="BH128" s="120"/>
      <c r="BI128" s="129"/>
      <c r="BJ128" s="128"/>
      <c r="BK128" s="146"/>
      <c r="BL128" s="128"/>
      <c r="BM128" s="232"/>
      <c r="BN128" s="120"/>
      <c r="BO128" s="232"/>
      <c r="BP128" s="120"/>
      <c r="BQ128" s="232"/>
      <c r="BR128" s="120"/>
      <c r="BS128" s="232"/>
      <c r="BT128" s="120"/>
      <c r="BU128" s="146"/>
      <c r="BV128" s="216"/>
      <c r="BW128" s="216"/>
      <c r="BX128" s="216"/>
      <c r="CA128" s="206"/>
      <c r="CB128" s="466"/>
      <c r="CK128" s="160"/>
      <c r="CL128" s="160"/>
      <c r="CM128" s="160"/>
    </row>
    <row r="129" spans="2:91" x14ac:dyDescent="0.25">
      <c r="B129" s="224">
        <v>102</v>
      </c>
      <c r="C129" s="215"/>
      <c r="D129" s="221"/>
      <c r="E129" s="206" t="str">
        <f t="shared" si="14"/>
        <v/>
      </c>
      <c r="F129" s="203">
        <v>0</v>
      </c>
      <c r="G129" s="101">
        <f>Samples!C107</f>
        <v>0</v>
      </c>
      <c r="H129" s="128"/>
      <c r="I129" s="120"/>
      <c r="J129" s="120"/>
      <c r="K129" s="120"/>
      <c r="L129" s="120"/>
      <c r="M129" s="120"/>
      <c r="N129" s="129"/>
      <c r="O129" s="483"/>
      <c r="P129" s="122"/>
      <c r="Q129" s="122"/>
      <c r="R129" s="122"/>
      <c r="S129" s="136"/>
      <c r="T129" s="480"/>
      <c r="U129" s="123"/>
      <c r="V129" s="142"/>
      <c r="W129" s="128"/>
      <c r="X129" s="129"/>
      <c r="Y129" s="128"/>
      <c r="Z129" s="129"/>
      <c r="AA129" s="128"/>
      <c r="AB129" s="120"/>
      <c r="AC129" s="128"/>
      <c r="AD129" s="129"/>
      <c r="AE129" s="128"/>
      <c r="AF129" s="120"/>
      <c r="AG129" s="120"/>
      <c r="AH129" s="129"/>
      <c r="AI129" s="128"/>
      <c r="AJ129" s="120"/>
      <c r="AK129" s="120"/>
      <c r="AL129" s="129"/>
      <c r="AM129" s="120"/>
      <c r="AN129" s="120"/>
      <c r="AO129" s="120"/>
      <c r="AP129" s="128"/>
      <c r="AQ129" s="120"/>
      <c r="AR129" s="120"/>
      <c r="AS129" s="120"/>
      <c r="AT129" s="120"/>
      <c r="AU129" s="129"/>
      <c r="AV129" s="128"/>
      <c r="AW129" s="120"/>
      <c r="AX129" s="120"/>
      <c r="AY129" s="120"/>
      <c r="AZ129" s="120"/>
      <c r="BA129" s="129"/>
      <c r="BB129" s="128"/>
      <c r="BC129" s="120"/>
      <c r="BD129" s="120"/>
      <c r="BE129" s="120"/>
      <c r="BF129" s="120"/>
      <c r="BG129" s="120"/>
      <c r="BH129" s="120"/>
      <c r="BI129" s="129"/>
      <c r="BJ129" s="128"/>
      <c r="BK129" s="146"/>
      <c r="BL129" s="128"/>
      <c r="BM129" s="232"/>
      <c r="BN129" s="120"/>
      <c r="BO129" s="232"/>
      <c r="BP129" s="120"/>
      <c r="BQ129" s="232"/>
      <c r="BR129" s="120"/>
      <c r="BS129" s="232"/>
      <c r="BT129" s="120"/>
      <c r="BU129" s="146"/>
      <c r="BV129" s="216"/>
      <c r="BW129" s="216"/>
      <c r="BX129" s="216"/>
      <c r="CA129" s="206"/>
      <c r="CB129" s="466"/>
      <c r="CK129" s="160"/>
      <c r="CL129" s="160"/>
      <c r="CM129" s="160"/>
    </row>
    <row r="130" spans="2:91" x14ac:dyDescent="0.25">
      <c r="B130" s="224">
        <v>103</v>
      </c>
      <c r="C130" s="215"/>
      <c r="D130" s="221"/>
      <c r="E130" s="206" t="str">
        <f t="shared" si="14"/>
        <v/>
      </c>
      <c r="F130" s="203">
        <v>0</v>
      </c>
      <c r="G130" s="101">
        <f>Samples!C108</f>
        <v>0</v>
      </c>
      <c r="H130" s="128"/>
      <c r="I130" s="120"/>
      <c r="J130" s="120"/>
      <c r="K130" s="120"/>
      <c r="L130" s="120"/>
      <c r="M130" s="120"/>
      <c r="N130" s="129"/>
      <c r="O130" s="483"/>
      <c r="P130" s="122"/>
      <c r="Q130" s="122"/>
      <c r="R130" s="122"/>
      <c r="S130" s="136"/>
      <c r="T130" s="480"/>
      <c r="U130" s="123"/>
      <c r="V130" s="142"/>
      <c r="W130" s="128"/>
      <c r="X130" s="129"/>
      <c r="Y130" s="128"/>
      <c r="Z130" s="129"/>
      <c r="AA130" s="128"/>
      <c r="AB130" s="120"/>
      <c r="AC130" s="128"/>
      <c r="AD130" s="129"/>
      <c r="AE130" s="128"/>
      <c r="AF130" s="120"/>
      <c r="AG130" s="120"/>
      <c r="AH130" s="129"/>
      <c r="AI130" s="128"/>
      <c r="AJ130" s="120"/>
      <c r="AK130" s="120"/>
      <c r="AL130" s="129"/>
      <c r="AM130" s="120"/>
      <c r="AN130" s="120"/>
      <c r="AO130" s="120"/>
      <c r="AP130" s="128"/>
      <c r="AQ130" s="120"/>
      <c r="AR130" s="120"/>
      <c r="AS130" s="120"/>
      <c r="AT130" s="120"/>
      <c r="AU130" s="129"/>
      <c r="AV130" s="128"/>
      <c r="AW130" s="120"/>
      <c r="AX130" s="120"/>
      <c r="AY130" s="120"/>
      <c r="AZ130" s="120"/>
      <c r="BA130" s="129"/>
      <c r="BB130" s="128"/>
      <c r="BC130" s="120"/>
      <c r="BD130" s="120"/>
      <c r="BE130" s="120"/>
      <c r="BF130" s="120"/>
      <c r="BG130" s="120"/>
      <c r="BH130" s="120"/>
      <c r="BI130" s="129"/>
      <c r="BJ130" s="128"/>
      <c r="BK130" s="146"/>
      <c r="BL130" s="128"/>
      <c r="BM130" s="232"/>
      <c r="BN130" s="120"/>
      <c r="BO130" s="232"/>
      <c r="BP130" s="120"/>
      <c r="BQ130" s="232"/>
      <c r="BR130" s="120"/>
      <c r="BS130" s="232"/>
      <c r="BT130" s="120"/>
      <c r="BU130" s="146"/>
      <c r="BV130" s="216"/>
      <c r="BW130" s="216"/>
      <c r="BX130" s="216"/>
      <c r="CA130" s="206"/>
      <c r="CB130" s="466"/>
      <c r="CK130" s="160"/>
      <c r="CL130" s="160"/>
      <c r="CM130" s="160"/>
    </row>
    <row r="131" spans="2:91" x14ac:dyDescent="0.25">
      <c r="B131" s="224">
        <v>104</v>
      </c>
      <c r="C131" s="215"/>
      <c r="D131" s="221"/>
      <c r="E131" s="206" t="str">
        <f t="shared" si="14"/>
        <v/>
      </c>
      <c r="F131" s="203">
        <v>0</v>
      </c>
      <c r="G131" s="101">
        <f>Samples!C109</f>
        <v>0</v>
      </c>
      <c r="H131" s="128"/>
      <c r="I131" s="120"/>
      <c r="J131" s="120"/>
      <c r="K131" s="120"/>
      <c r="L131" s="120"/>
      <c r="M131" s="120"/>
      <c r="N131" s="129"/>
      <c r="O131" s="483"/>
      <c r="P131" s="122"/>
      <c r="Q131" s="122"/>
      <c r="R131" s="122"/>
      <c r="S131" s="136"/>
      <c r="T131" s="480"/>
      <c r="U131" s="123"/>
      <c r="V131" s="142"/>
      <c r="W131" s="128"/>
      <c r="X131" s="129"/>
      <c r="Y131" s="128"/>
      <c r="Z131" s="129"/>
      <c r="AA131" s="128"/>
      <c r="AB131" s="120"/>
      <c r="AC131" s="128"/>
      <c r="AD131" s="129"/>
      <c r="AE131" s="128"/>
      <c r="AF131" s="120"/>
      <c r="AG131" s="120"/>
      <c r="AH131" s="129"/>
      <c r="AI131" s="128"/>
      <c r="AJ131" s="120"/>
      <c r="AK131" s="120"/>
      <c r="AL131" s="129"/>
      <c r="AM131" s="120"/>
      <c r="AN131" s="120"/>
      <c r="AO131" s="120"/>
      <c r="AP131" s="128"/>
      <c r="AQ131" s="120"/>
      <c r="AR131" s="120"/>
      <c r="AS131" s="120"/>
      <c r="AT131" s="120"/>
      <c r="AU131" s="129"/>
      <c r="AV131" s="128"/>
      <c r="AW131" s="120"/>
      <c r="AX131" s="120"/>
      <c r="AY131" s="120"/>
      <c r="AZ131" s="120"/>
      <c r="BA131" s="129"/>
      <c r="BB131" s="128"/>
      <c r="BC131" s="120"/>
      <c r="BD131" s="120"/>
      <c r="BE131" s="120"/>
      <c r="BF131" s="120"/>
      <c r="BG131" s="120"/>
      <c r="BH131" s="120"/>
      <c r="BI131" s="129"/>
      <c r="BJ131" s="128"/>
      <c r="BK131" s="146"/>
      <c r="BL131" s="128"/>
      <c r="BM131" s="232"/>
      <c r="BN131" s="120"/>
      <c r="BO131" s="232"/>
      <c r="BP131" s="120"/>
      <c r="BQ131" s="232"/>
      <c r="BR131" s="120"/>
      <c r="BS131" s="232"/>
      <c r="BT131" s="120"/>
      <c r="BU131" s="146"/>
      <c r="BV131" s="216"/>
      <c r="BW131" s="216"/>
      <c r="BX131" s="216"/>
      <c r="CA131" s="206"/>
      <c r="CB131" s="466"/>
      <c r="CK131" s="160"/>
      <c r="CL131" s="160"/>
      <c r="CM131" s="160"/>
    </row>
    <row r="132" spans="2:91" x14ac:dyDescent="0.25">
      <c r="B132" s="224">
        <v>105</v>
      </c>
      <c r="C132" s="215"/>
      <c r="D132" s="221"/>
      <c r="E132" s="206" t="str">
        <f t="shared" si="14"/>
        <v/>
      </c>
      <c r="F132" s="203">
        <v>0</v>
      </c>
      <c r="G132" s="101">
        <f>Samples!C110</f>
        <v>0</v>
      </c>
      <c r="H132" s="128"/>
      <c r="I132" s="120"/>
      <c r="J132" s="120"/>
      <c r="K132" s="120"/>
      <c r="L132" s="120"/>
      <c r="M132" s="120"/>
      <c r="N132" s="129"/>
      <c r="O132" s="483"/>
      <c r="P132" s="122"/>
      <c r="Q132" s="122"/>
      <c r="R132" s="122"/>
      <c r="S132" s="136"/>
      <c r="T132" s="480"/>
      <c r="U132" s="123"/>
      <c r="V132" s="142"/>
      <c r="W132" s="128"/>
      <c r="X132" s="129"/>
      <c r="Y132" s="128"/>
      <c r="Z132" s="129"/>
      <c r="AA132" s="128"/>
      <c r="AB132" s="120"/>
      <c r="AC132" s="128"/>
      <c r="AD132" s="129"/>
      <c r="AE132" s="128"/>
      <c r="AF132" s="120"/>
      <c r="AG132" s="120"/>
      <c r="AH132" s="129"/>
      <c r="AI132" s="128"/>
      <c r="AJ132" s="120"/>
      <c r="AK132" s="120"/>
      <c r="AL132" s="129"/>
      <c r="AM132" s="120"/>
      <c r="AN132" s="120"/>
      <c r="AO132" s="120"/>
      <c r="AP132" s="128"/>
      <c r="AQ132" s="120"/>
      <c r="AR132" s="120"/>
      <c r="AS132" s="120"/>
      <c r="AT132" s="120"/>
      <c r="AU132" s="129"/>
      <c r="AV132" s="128"/>
      <c r="AW132" s="120"/>
      <c r="AX132" s="120"/>
      <c r="AY132" s="120"/>
      <c r="AZ132" s="120"/>
      <c r="BA132" s="129"/>
      <c r="BB132" s="128"/>
      <c r="BC132" s="120"/>
      <c r="BD132" s="120"/>
      <c r="BE132" s="120"/>
      <c r="BF132" s="120"/>
      <c r="BG132" s="120"/>
      <c r="BH132" s="120"/>
      <c r="BI132" s="129"/>
      <c r="BJ132" s="128"/>
      <c r="BK132" s="146"/>
      <c r="BL132" s="128"/>
      <c r="BM132" s="232"/>
      <c r="BN132" s="120"/>
      <c r="BO132" s="232"/>
      <c r="BP132" s="120"/>
      <c r="BQ132" s="232"/>
      <c r="BR132" s="120"/>
      <c r="BS132" s="232"/>
      <c r="BT132" s="120"/>
      <c r="BU132" s="146"/>
      <c r="BV132" s="216"/>
      <c r="BW132" s="216"/>
      <c r="BX132" s="216"/>
      <c r="CA132" s="206"/>
      <c r="CB132" s="466"/>
      <c r="CK132" s="160"/>
      <c r="CL132" s="160"/>
      <c r="CM132" s="160"/>
    </row>
    <row r="133" spans="2:91" x14ac:dyDescent="0.25">
      <c r="B133" s="224">
        <v>106</v>
      </c>
      <c r="C133" s="215"/>
      <c r="D133" s="221"/>
      <c r="E133" s="206" t="str">
        <f t="shared" si="14"/>
        <v/>
      </c>
      <c r="F133" s="203">
        <v>0</v>
      </c>
      <c r="G133" s="101">
        <f>Samples!C111</f>
        <v>0</v>
      </c>
      <c r="H133" s="128"/>
      <c r="I133" s="120"/>
      <c r="J133" s="120"/>
      <c r="K133" s="120"/>
      <c r="L133" s="120"/>
      <c r="M133" s="120"/>
      <c r="N133" s="129"/>
      <c r="O133" s="483"/>
      <c r="P133" s="122"/>
      <c r="Q133" s="122"/>
      <c r="R133" s="122"/>
      <c r="S133" s="136"/>
      <c r="T133" s="480"/>
      <c r="U133" s="123"/>
      <c r="V133" s="142"/>
      <c r="W133" s="128"/>
      <c r="X133" s="129"/>
      <c r="Y133" s="128"/>
      <c r="Z133" s="129"/>
      <c r="AA133" s="128"/>
      <c r="AB133" s="120"/>
      <c r="AC133" s="128"/>
      <c r="AD133" s="129"/>
      <c r="AE133" s="128"/>
      <c r="AF133" s="120"/>
      <c r="AG133" s="120"/>
      <c r="AH133" s="129"/>
      <c r="AI133" s="128"/>
      <c r="AJ133" s="120"/>
      <c r="AK133" s="120"/>
      <c r="AL133" s="129"/>
      <c r="AM133" s="120"/>
      <c r="AN133" s="120"/>
      <c r="AO133" s="120"/>
      <c r="AP133" s="128"/>
      <c r="AQ133" s="120"/>
      <c r="AR133" s="120"/>
      <c r="AS133" s="120"/>
      <c r="AT133" s="120"/>
      <c r="AU133" s="129"/>
      <c r="AV133" s="128"/>
      <c r="AW133" s="120"/>
      <c r="AX133" s="120"/>
      <c r="AY133" s="120"/>
      <c r="AZ133" s="120"/>
      <c r="BA133" s="129"/>
      <c r="BB133" s="128"/>
      <c r="BC133" s="120"/>
      <c r="BD133" s="120"/>
      <c r="BE133" s="120"/>
      <c r="BF133" s="120"/>
      <c r="BG133" s="120"/>
      <c r="BH133" s="120"/>
      <c r="BI133" s="129"/>
      <c r="BJ133" s="128"/>
      <c r="BK133" s="146"/>
      <c r="BL133" s="128"/>
      <c r="BM133" s="232"/>
      <c r="BN133" s="120"/>
      <c r="BO133" s="232"/>
      <c r="BP133" s="120"/>
      <c r="BQ133" s="232"/>
      <c r="BR133" s="120"/>
      <c r="BS133" s="232"/>
      <c r="BT133" s="120"/>
      <c r="BU133" s="146"/>
      <c r="BV133" s="216"/>
      <c r="BW133" s="216"/>
      <c r="BX133" s="216"/>
      <c r="CA133" s="206"/>
      <c r="CB133" s="466"/>
      <c r="CK133" s="160"/>
      <c r="CL133" s="160"/>
      <c r="CM133" s="160"/>
    </row>
    <row r="134" spans="2:91" x14ac:dyDescent="0.25">
      <c r="B134" s="224">
        <v>107</v>
      </c>
      <c r="C134" s="215"/>
      <c r="D134" s="221"/>
      <c r="E134" s="206" t="str">
        <f t="shared" si="14"/>
        <v/>
      </c>
      <c r="F134" s="203">
        <v>0</v>
      </c>
      <c r="G134" s="101">
        <f>Samples!C112</f>
        <v>0</v>
      </c>
      <c r="H134" s="128"/>
      <c r="I134" s="120"/>
      <c r="J134" s="120"/>
      <c r="K134" s="120"/>
      <c r="L134" s="120"/>
      <c r="M134" s="120"/>
      <c r="N134" s="129"/>
      <c r="O134" s="483"/>
      <c r="P134" s="122"/>
      <c r="Q134" s="122"/>
      <c r="R134" s="122"/>
      <c r="S134" s="136"/>
      <c r="T134" s="480"/>
      <c r="U134" s="123"/>
      <c r="V134" s="142"/>
      <c r="W134" s="128"/>
      <c r="X134" s="129"/>
      <c r="Y134" s="128"/>
      <c r="Z134" s="129"/>
      <c r="AA134" s="128"/>
      <c r="AB134" s="120"/>
      <c r="AC134" s="128"/>
      <c r="AD134" s="129"/>
      <c r="AE134" s="128"/>
      <c r="AF134" s="120"/>
      <c r="AG134" s="120"/>
      <c r="AH134" s="129"/>
      <c r="AI134" s="128"/>
      <c r="AJ134" s="120"/>
      <c r="AK134" s="120"/>
      <c r="AL134" s="129"/>
      <c r="AM134" s="120"/>
      <c r="AN134" s="120"/>
      <c r="AO134" s="120"/>
      <c r="AP134" s="128"/>
      <c r="AQ134" s="120"/>
      <c r="AR134" s="120"/>
      <c r="AS134" s="120"/>
      <c r="AT134" s="120"/>
      <c r="AU134" s="129"/>
      <c r="AV134" s="128"/>
      <c r="AW134" s="120"/>
      <c r="AX134" s="120"/>
      <c r="AY134" s="120"/>
      <c r="AZ134" s="120"/>
      <c r="BA134" s="129"/>
      <c r="BB134" s="128"/>
      <c r="BC134" s="120"/>
      <c r="BD134" s="120"/>
      <c r="BE134" s="120"/>
      <c r="BF134" s="120"/>
      <c r="BG134" s="120"/>
      <c r="BH134" s="120"/>
      <c r="BI134" s="129"/>
      <c r="BJ134" s="128"/>
      <c r="BK134" s="146"/>
      <c r="BL134" s="128"/>
      <c r="BM134" s="232"/>
      <c r="BN134" s="120"/>
      <c r="BO134" s="232"/>
      <c r="BP134" s="120"/>
      <c r="BQ134" s="232"/>
      <c r="BR134" s="120"/>
      <c r="BS134" s="232"/>
      <c r="BT134" s="120"/>
      <c r="BU134" s="146"/>
      <c r="BV134" s="216"/>
      <c r="BW134" s="216"/>
      <c r="BX134" s="216"/>
      <c r="CA134" s="206"/>
      <c r="CB134" s="466"/>
      <c r="CK134" s="160"/>
      <c r="CL134" s="160"/>
      <c r="CM134" s="160"/>
    </row>
    <row r="135" spans="2:91" x14ac:dyDescent="0.25">
      <c r="B135" s="224">
        <v>108</v>
      </c>
      <c r="C135" s="215"/>
      <c r="D135" s="221"/>
      <c r="E135" s="206" t="str">
        <f t="shared" si="14"/>
        <v/>
      </c>
      <c r="F135" s="203">
        <v>0</v>
      </c>
      <c r="G135" s="101">
        <f>Samples!C113</f>
        <v>0</v>
      </c>
      <c r="H135" s="128"/>
      <c r="I135" s="120"/>
      <c r="J135" s="120"/>
      <c r="K135" s="120"/>
      <c r="L135" s="120"/>
      <c r="M135" s="120"/>
      <c r="N135" s="129"/>
      <c r="O135" s="483"/>
      <c r="P135" s="122"/>
      <c r="Q135" s="122"/>
      <c r="R135" s="122"/>
      <c r="S135" s="136"/>
      <c r="T135" s="480"/>
      <c r="U135" s="123"/>
      <c r="V135" s="142"/>
      <c r="W135" s="128"/>
      <c r="X135" s="129"/>
      <c r="Y135" s="128"/>
      <c r="Z135" s="129"/>
      <c r="AA135" s="128"/>
      <c r="AB135" s="120"/>
      <c r="AC135" s="128"/>
      <c r="AD135" s="129"/>
      <c r="AE135" s="128"/>
      <c r="AF135" s="120"/>
      <c r="AG135" s="120"/>
      <c r="AH135" s="129"/>
      <c r="AI135" s="128"/>
      <c r="AJ135" s="120"/>
      <c r="AK135" s="120"/>
      <c r="AL135" s="129"/>
      <c r="AM135" s="120"/>
      <c r="AN135" s="120"/>
      <c r="AO135" s="120"/>
      <c r="AP135" s="128"/>
      <c r="AQ135" s="120"/>
      <c r="AR135" s="120"/>
      <c r="AS135" s="120"/>
      <c r="AT135" s="120"/>
      <c r="AU135" s="129"/>
      <c r="AV135" s="128"/>
      <c r="AW135" s="120"/>
      <c r="AX135" s="120"/>
      <c r="AY135" s="120"/>
      <c r="AZ135" s="120"/>
      <c r="BA135" s="129"/>
      <c r="BB135" s="128"/>
      <c r="BC135" s="120"/>
      <c r="BD135" s="120"/>
      <c r="BE135" s="120"/>
      <c r="BF135" s="120"/>
      <c r="BG135" s="120"/>
      <c r="BH135" s="120"/>
      <c r="BI135" s="129"/>
      <c r="BJ135" s="128"/>
      <c r="BK135" s="146"/>
      <c r="BL135" s="128"/>
      <c r="BM135" s="232"/>
      <c r="BN135" s="120"/>
      <c r="BO135" s="232"/>
      <c r="BP135" s="120"/>
      <c r="BQ135" s="232"/>
      <c r="BR135" s="120"/>
      <c r="BS135" s="232"/>
      <c r="BT135" s="120"/>
      <c r="BU135" s="146"/>
      <c r="BV135" s="216"/>
      <c r="BW135" s="216"/>
      <c r="BX135" s="216"/>
      <c r="CA135" s="206"/>
      <c r="CB135" s="466"/>
      <c r="CK135" s="160"/>
      <c r="CL135" s="160"/>
      <c r="CM135" s="160"/>
    </row>
    <row r="136" spans="2:91" x14ac:dyDescent="0.25">
      <c r="B136" s="224">
        <v>109</v>
      </c>
      <c r="C136" s="215"/>
      <c r="D136" s="221"/>
      <c r="E136" s="206" t="str">
        <f t="shared" si="14"/>
        <v/>
      </c>
      <c r="F136" s="203">
        <v>0</v>
      </c>
      <c r="G136" s="101">
        <f>Samples!C114</f>
        <v>0</v>
      </c>
      <c r="H136" s="128"/>
      <c r="I136" s="120"/>
      <c r="J136" s="120"/>
      <c r="K136" s="120"/>
      <c r="L136" s="120"/>
      <c r="M136" s="120"/>
      <c r="N136" s="129"/>
      <c r="O136" s="483"/>
      <c r="P136" s="122"/>
      <c r="Q136" s="122"/>
      <c r="R136" s="122"/>
      <c r="S136" s="136"/>
      <c r="T136" s="480"/>
      <c r="U136" s="123"/>
      <c r="V136" s="142"/>
      <c r="W136" s="128"/>
      <c r="X136" s="129"/>
      <c r="Y136" s="128"/>
      <c r="Z136" s="129"/>
      <c r="AA136" s="128"/>
      <c r="AB136" s="120"/>
      <c r="AC136" s="128"/>
      <c r="AD136" s="129"/>
      <c r="AE136" s="128"/>
      <c r="AF136" s="120"/>
      <c r="AG136" s="120"/>
      <c r="AH136" s="129"/>
      <c r="AI136" s="128"/>
      <c r="AJ136" s="120"/>
      <c r="AK136" s="120"/>
      <c r="AL136" s="129"/>
      <c r="AM136" s="120"/>
      <c r="AN136" s="120"/>
      <c r="AO136" s="120"/>
      <c r="AP136" s="128"/>
      <c r="AQ136" s="120"/>
      <c r="AR136" s="120"/>
      <c r="AS136" s="120"/>
      <c r="AT136" s="120"/>
      <c r="AU136" s="129"/>
      <c r="AV136" s="128"/>
      <c r="AW136" s="120"/>
      <c r="AX136" s="120"/>
      <c r="AY136" s="120"/>
      <c r="AZ136" s="120"/>
      <c r="BA136" s="129"/>
      <c r="BB136" s="128"/>
      <c r="BC136" s="120"/>
      <c r="BD136" s="120"/>
      <c r="BE136" s="120"/>
      <c r="BF136" s="120"/>
      <c r="BG136" s="120"/>
      <c r="BH136" s="120"/>
      <c r="BI136" s="129"/>
      <c r="BJ136" s="128"/>
      <c r="BK136" s="146"/>
      <c r="BL136" s="128"/>
      <c r="BM136" s="232"/>
      <c r="BN136" s="120"/>
      <c r="BO136" s="232"/>
      <c r="BP136" s="120"/>
      <c r="BQ136" s="232"/>
      <c r="BR136" s="120"/>
      <c r="BS136" s="232"/>
      <c r="BT136" s="120"/>
      <c r="BU136" s="146"/>
      <c r="BV136" s="216"/>
      <c r="BW136" s="216"/>
      <c r="BX136" s="216"/>
      <c r="CA136" s="206"/>
      <c r="CB136" s="466"/>
      <c r="CK136" s="160"/>
      <c r="CL136" s="160"/>
      <c r="CM136" s="160"/>
    </row>
    <row r="137" spans="2:91" x14ac:dyDescent="0.25">
      <c r="B137" s="224">
        <v>110</v>
      </c>
      <c r="C137" s="215"/>
      <c r="D137" s="221"/>
      <c r="E137" s="206" t="str">
        <f t="shared" si="14"/>
        <v/>
      </c>
      <c r="F137" s="203">
        <v>0</v>
      </c>
      <c r="G137" s="101">
        <f>Samples!C115</f>
        <v>0</v>
      </c>
      <c r="H137" s="128"/>
      <c r="I137" s="120"/>
      <c r="J137" s="120"/>
      <c r="K137" s="120"/>
      <c r="L137" s="120"/>
      <c r="M137" s="120"/>
      <c r="N137" s="129"/>
      <c r="O137" s="483"/>
      <c r="P137" s="122"/>
      <c r="Q137" s="122"/>
      <c r="R137" s="122"/>
      <c r="S137" s="136"/>
      <c r="T137" s="480"/>
      <c r="U137" s="123"/>
      <c r="V137" s="142"/>
      <c r="W137" s="128"/>
      <c r="X137" s="129"/>
      <c r="Y137" s="128"/>
      <c r="Z137" s="129"/>
      <c r="AA137" s="128"/>
      <c r="AB137" s="120"/>
      <c r="AC137" s="128"/>
      <c r="AD137" s="129"/>
      <c r="AE137" s="128"/>
      <c r="AF137" s="120"/>
      <c r="AG137" s="120"/>
      <c r="AH137" s="129"/>
      <c r="AI137" s="128"/>
      <c r="AJ137" s="120"/>
      <c r="AK137" s="120"/>
      <c r="AL137" s="129"/>
      <c r="AM137" s="120"/>
      <c r="AN137" s="120"/>
      <c r="AO137" s="120"/>
      <c r="AP137" s="128"/>
      <c r="AQ137" s="120"/>
      <c r="AR137" s="120"/>
      <c r="AS137" s="120"/>
      <c r="AT137" s="120"/>
      <c r="AU137" s="129"/>
      <c r="AV137" s="128"/>
      <c r="AW137" s="120"/>
      <c r="AX137" s="120"/>
      <c r="AY137" s="120"/>
      <c r="AZ137" s="120"/>
      <c r="BA137" s="129"/>
      <c r="BB137" s="128"/>
      <c r="BC137" s="120"/>
      <c r="BD137" s="120"/>
      <c r="BE137" s="120"/>
      <c r="BF137" s="120"/>
      <c r="BG137" s="120"/>
      <c r="BH137" s="120"/>
      <c r="BI137" s="129"/>
      <c r="BJ137" s="128"/>
      <c r="BK137" s="146"/>
      <c r="BL137" s="128"/>
      <c r="BM137" s="232"/>
      <c r="BN137" s="120"/>
      <c r="BO137" s="232"/>
      <c r="BP137" s="120"/>
      <c r="BQ137" s="232"/>
      <c r="BR137" s="120"/>
      <c r="BS137" s="232"/>
      <c r="BT137" s="120"/>
      <c r="BU137" s="146"/>
      <c r="BV137" s="216"/>
      <c r="BW137" s="216"/>
      <c r="BX137" s="216"/>
      <c r="CA137" s="206"/>
      <c r="CB137" s="466"/>
      <c r="CK137" s="160"/>
      <c r="CL137" s="160"/>
      <c r="CM137" s="160"/>
    </row>
    <row r="138" spans="2:91" x14ac:dyDescent="0.25">
      <c r="B138" s="224">
        <v>111</v>
      </c>
      <c r="C138" s="215"/>
      <c r="D138" s="221"/>
      <c r="E138" s="206" t="str">
        <f t="shared" si="14"/>
        <v/>
      </c>
      <c r="F138" s="203">
        <v>0</v>
      </c>
      <c r="G138" s="101">
        <f>Samples!C116</f>
        <v>0</v>
      </c>
      <c r="H138" s="128"/>
      <c r="I138" s="120"/>
      <c r="J138" s="120"/>
      <c r="K138" s="120"/>
      <c r="L138" s="120"/>
      <c r="M138" s="120"/>
      <c r="N138" s="129"/>
      <c r="O138" s="483"/>
      <c r="P138" s="122"/>
      <c r="Q138" s="122"/>
      <c r="R138" s="122"/>
      <c r="S138" s="136"/>
      <c r="T138" s="480"/>
      <c r="U138" s="123"/>
      <c r="V138" s="142"/>
      <c r="W138" s="128"/>
      <c r="X138" s="129"/>
      <c r="Y138" s="128"/>
      <c r="Z138" s="129"/>
      <c r="AA138" s="128"/>
      <c r="AB138" s="120"/>
      <c r="AC138" s="128"/>
      <c r="AD138" s="129"/>
      <c r="AE138" s="128"/>
      <c r="AF138" s="120"/>
      <c r="AG138" s="120"/>
      <c r="AH138" s="129"/>
      <c r="AI138" s="128"/>
      <c r="AJ138" s="120"/>
      <c r="AK138" s="120"/>
      <c r="AL138" s="129"/>
      <c r="AM138" s="120"/>
      <c r="AN138" s="120"/>
      <c r="AO138" s="120"/>
      <c r="AP138" s="128"/>
      <c r="AQ138" s="120"/>
      <c r="AR138" s="120"/>
      <c r="AS138" s="120"/>
      <c r="AT138" s="120"/>
      <c r="AU138" s="129"/>
      <c r="AV138" s="128"/>
      <c r="AW138" s="120"/>
      <c r="AX138" s="120"/>
      <c r="AY138" s="120"/>
      <c r="AZ138" s="120"/>
      <c r="BA138" s="129"/>
      <c r="BB138" s="128"/>
      <c r="BC138" s="120"/>
      <c r="BD138" s="120"/>
      <c r="BE138" s="120"/>
      <c r="BF138" s="120"/>
      <c r="BG138" s="120"/>
      <c r="BH138" s="120"/>
      <c r="BI138" s="129"/>
      <c r="BJ138" s="128"/>
      <c r="BK138" s="146"/>
      <c r="BL138" s="128"/>
      <c r="BM138" s="232"/>
      <c r="BN138" s="120"/>
      <c r="BO138" s="232"/>
      <c r="BP138" s="120"/>
      <c r="BQ138" s="232"/>
      <c r="BR138" s="120"/>
      <c r="BS138" s="232"/>
      <c r="BT138" s="120"/>
      <c r="BU138" s="146"/>
      <c r="BV138" s="216"/>
      <c r="BW138" s="216"/>
      <c r="BX138" s="216"/>
      <c r="CA138" s="206"/>
      <c r="CB138" s="466"/>
      <c r="CK138" s="160"/>
      <c r="CL138" s="160"/>
      <c r="CM138" s="160"/>
    </row>
    <row r="139" spans="2:91" x14ac:dyDescent="0.25">
      <c r="B139" s="224">
        <v>112</v>
      </c>
      <c r="C139" s="215"/>
      <c r="D139" s="221"/>
      <c r="E139" s="206" t="str">
        <f t="shared" si="14"/>
        <v/>
      </c>
      <c r="F139" s="203">
        <v>0</v>
      </c>
      <c r="G139" s="101">
        <f>Samples!C117</f>
        <v>0</v>
      </c>
      <c r="H139" s="128"/>
      <c r="I139" s="120"/>
      <c r="J139" s="120"/>
      <c r="K139" s="120"/>
      <c r="L139" s="120"/>
      <c r="M139" s="120"/>
      <c r="N139" s="129"/>
      <c r="O139" s="483"/>
      <c r="P139" s="122"/>
      <c r="Q139" s="122"/>
      <c r="R139" s="122"/>
      <c r="S139" s="136"/>
      <c r="T139" s="480"/>
      <c r="U139" s="123"/>
      <c r="V139" s="142"/>
      <c r="W139" s="128"/>
      <c r="X139" s="129"/>
      <c r="Y139" s="128"/>
      <c r="Z139" s="129"/>
      <c r="AA139" s="128"/>
      <c r="AB139" s="120"/>
      <c r="AC139" s="128"/>
      <c r="AD139" s="129"/>
      <c r="AE139" s="128"/>
      <c r="AF139" s="120"/>
      <c r="AG139" s="120"/>
      <c r="AH139" s="129"/>
      <c r="AI139" s="128"/>
      <c r="AJ139" s="120"/>
      <c r="AK139" s="120"/>
      <c r="AL139" s="129"/>
      <c r="AM139" s="120"/>
      <c r="AN139" s="120"/>
      <c r="AO139" s="120"/>
      <c r="AP139" s="128"/>
      <c r="AQ139" s="120"/>
      <c r="AR139" s="120"/>
      <c r="AS139" s="120"/>
      <c r="AT139" s="120"/>
      <c r="AU139" s="129"/>
      <c r="AV139" s="128"/>
      <c r="AW139" s="120"/>
      <c r="AX139" s="120"/>
      <c r="AY139" s="120"/>
      <c r="AZ139" s="120"/>
      <c r="BA139" s="129"/>
      <c r="BB139" s="128"/>
      <c r="BC139" s="120"/>
      <c r="BD139" s="120"/>
      <c r="BE139" s="120"/>
      <c r="BF139" s="120"/>
      <c r="BG139" s="120"/>
      <c r="BH139" s="120"/>
      <c r="BI139" s="129"/>
      <c r="BJ139" s="128"/>
      <c r="BK139" s="146"/>
      <c r="BL139" s="128"/>
      <c r="BM139" s="232"/>
      <c r="BN139" s="120"/>
      <c r="BO139" s="232"/>
      <c r="BP139" s="120"/>
      <c r="BQ139" s="232"/>
      <c r="BR139" s="120"/>
      <c r="BS139" s="232"/>
      <c r="BT139" s="120"/>
      <c r="BU139" s="146"/>
      <c r="BV139" s="216"/>
      <c r="BW139" s="216"/>
      <c r="BX139" s="216"/>
      <c r="CA139" s="206"/>
      <c r="CB139" s="466"/>
      <c r="CK139" s="160"/>
      <c r="CL139" s="160"/>
      <c r="CM139" s="160"/>
    </row>
    <row r="140" spans="2:91" x14ac:dyDescent="0.25">
      <c r="B140" s="224">
        <v>113</v>
      </c>
      <c r="C140" s="215"/>
      <c r="D140" s="221"/>
      <c r="E140" s="206" t="str">
        <f t="shared" si="14"/>
        <v/>
      </c>
      <c r="F140" s="203">
        <v>0</v>
      </c>
      <c r="G140" s="101">
        <f>Samples!C118</f>
        <v>0</v>
      </c>
      <c r="H140" s="128"/>
      <c r="I140" s="120"/>
      <c r="J140" s="120"/>
      <c r="K140" s="120"/>
      <c r="L140" s="120"/>
      <c r="M140" s="120"/>
      <c r="N140" s="129"/>
      <c r="O140" s="483"/>
      <c r="P140" s="122"/>
      <c r="Q140" s="122"/>
      <c r="R140" s="122"/>
      <c r="S140" s="136"/>
      <c r="T140" s="480"/>
      <c r="U140" s="123"/>
      <c r="V140" s="142"/>
      <c r="W140" s="128"/>
      <c r="X140" s="129"/>
      <c r="Y140" s="128"/>
      <c r="Z140" s="129"/>
      <c r="AA140" s="128"/>
      <c r="AB140" s="120"/>
      <c r="AC140" s="128"/>
      <c r="AD140" s="129"/>
      <c r="AE140" s="128"/>
      <c r="AF140" s="120"/>
      <c r="AG140" s="120"/>
      <c r="AH140" s="129"/>
      <c r="AI140" s="128"/>
      <c r="AJ140" s="120"/>
      <c r="AK140" s="120"/>
      <c r="AL140" s="129"/>
      <c r="AM140" s="120"/>
      <c r="AN140" s="120"/>
      <c r="AO140" s="120"/>
      <c r="AP140" s="128"/>
      <c r="AQ140" s="120"/>
      <c r="AR140" s="120"/>
      <c r="AS140" s="120"/>
      <c r="AT140" s="120"/>
      <c r="AU140" s="129"/>
      <c r="AV140" s="128"/>
      <c r="AW140" s="120"/>
      <c r="AX140" s="120"/>
      <c r="AY140" s="120"/>
      <c r="AZ140" s="120"/>
      <c r="BA140" s="129"/>
      <c r="BB140" s="128"/>
      <c r="BC140" s="120"/>
      <c r="BD140" s="120"/>
      <c r="BE140" s="120"/>
      <c r="BF140" s="120"/>
      <c r="BG140" s="120"/>
      <c r="BH140" s="120"/>
      <c r="BI140" s="129"/>
      <c r="BJ140" s="128"/>
      <c r="BK140" s="146"/>
      <c r="BL140" s="128"/>
      <c r="BM140" s="232"/>
      <c r="BN140" s="120"/>
      <c r="BO140" s="232"/>
      <c r="BP140" s="120"/>
      <c r="BQ140" s="232"/>
      <c r="BR140" s="120"/>
      <c r="BS140" s="232"/>
      <c r="BT140" s="120"/>
      <c r="BU140" s="146"/>
      <c r="BV140" s="216"/>
      <c r="BW140" s="216"/>
      <c r="BX140" s="216"/>
      <c r="CA140" s="206"/>
      <c r="CB140" s="466"/>
      <c r="CK140" s="160"/>
      <c r="CL140" s="160"/>
      <c r="CM140" s="160"/>
    </row>
    <row r="141" spans="2:91" x14ac:dyDescent="0.25">
      <c r="B141" s="224">
        <v>114</v>
      </c>
      <c r="C141" s="215"/>
      <c r="D141" s="221"/>
      <c r="E141" s="206" t="str">
        <f t="shared" si="14"/>
        <v/>
      </c>
      <c r="F141" s="203">
        <v>0</v>
      </c>
      <c r="G141" s="101">
        <f>Samples!C119</f>
        <v>0</v>
      </c>
      <c r="H141" s="128"/>
      <c r="I141" s="120"/>
      <c r="J141" s="120"/>
      <c r="K141" s="120"/>
      <c r="L141" s="120"/>
      <c r="M141" s="120"/>
      <c r="N141" s="129"/>
      <c r="O141" s="483"/>
      <c r="P141" s="122"/>
      <c r="Q141" s="122"/>
      <c r="R141" s="122"/>
      <c r="S141" s="136"/>
      <c r="T141" s="480"/>
      <c r="U141" s="123"/>
      <c r="V141" s="142"/>
      <c r="W141" s="128"/>
      <c r="X141" s="129"/>
      <c r="Y141" s="128"/>
      <c r="Z141" s="129"/>
      <c r="AA141" s="128"/>
      <c r="AB141" s="120"/>
      <c r="AC141" s="128"/>
      <c r="AD141" s="129"/>
      <c r="AE141" s="128"/>
      <c r="AF141" s="120"/>
      <c r="AG141" s="120"/>
      <c r="AH141" s="129"/>
      <c r="AI141" s="128"/>
      <c r="AJ141" s="120"/>
      <c r="AK141" s="120"/>
      <c r="AL141" s="129"/>
      <c r="AM141" s="120"/>
      <c r="AN141" s="120"/>
      <c r="AO141" s="120"/>
      <c r="AP141" s="128"/>
      <c r="AQ141" s="120"/>
      <c r="AR141" s="120"/>
      <c r="AS141" s="120"/>
      <c r="AT141" s="120"/>
      <c r="AU141" s="129"/>
      <c r="AV141" s="128"/>
      <c r="AW141" s="120"/>
      <c r="AX141" s="120"/>
      <c r="AY141" s="120"/>
      <c r="AZ141" s="120"/>
      <c r="BA141" s="129"/>
      <c r="BB141" s="128"/>
      <c r="BC141" s="120"/>
      <c r="BD141" s="120"/>
      <c r="BE141" s="120"/>
      <c r="BF141" s="120"/>
      <c r="BG141" s="120"/>
      <c r="BH141" s="120"/>
      <c r="BI141" s="129"/>
      <c r="BJ141" s="128"/>
      <c r="BK141" s="146"/>
      <c r="BL141" s="128"/>
      <c r="BM141" s="232"/>
      <c r="BN141" s="120"/>
      <c r="BO141" s="232"/>
      <c r="BP141" s="120"/>
      <c r="BQ141" s="232"/>
      <c r="BR141" s="120"/>
      <c r="BS141" s="232"/>
      <c r="BT141" s="120"/>
      <c r="BU141" s="146"/>
      <c r="BV141" s="216"/>
      <c r="BW141" s="216"/>
      <c r="BX141" s="216"/>
      <c r="CA141" s="206"/>
      <c r="CB141" s="466"/>
      <c r="CK141" s="160"/>
      <c r="CL141" s="160"/>
      <c r="CM141" s="160"/>
    </row>
    <row r="142" spans="2:91" x14ac:dyDescent="0.25">
      <c r="B142" s="224">
        <v>115</v>
      </c>
      <c r="C142" s="215"/>
      <c r="D142" s="221"/>
      <c r="E142" s="206" t="str">
        <f t="shared" si="14"/>
        <v/>
      </c>
      <c r="F142" s="203">
        <v>0</v>
      </c>
      <c r="G142" s="101">
        <f>Samples!C120</f>
        <v>0</v>
      </c>
      <c r="H142" s="128"/>
      <c r="I142" s="120"/>
      <c r="J142" s="120"/>
      <c r="K142" s="120"/>
      <c r="L142" s="120"/>
      <c r="M142" s="120"/>
      <c r="N142" s="129"/>
      <c r="O142" s="483"/>
      <c r="P142" s="122"/>
      <c r="Q142" s="122"/>
      <c r="R142" s="122"/>
      <c r="S142" s="136"/>
      <c r="T142" s="480"/>
      <c r="U142" s="123"/>
      <c r="V142" s="142"/>
      <c r="W142" s="128"/>
      <c r="X142" s="129"/>
      <c r="Y142" s="128"/>
      <c r="Z142" s="129"/>
      <c r="AA142" s="128"/>
      <c r="AB142" s="120"/>
      <c r="AC142" s="128"/>
      <c r="AD142" s="129"/>
      <c r="AE142" s="128"/>
      <c r="AF142" s="120"/>
      <c r="AG142" s="120"/>
      <c r="AH142" s="129"/>
      <c r="AI142" s="128"/>
      <c r="AJ142" s="120"/>
      <c r="AK142" s="120"/>
      <c r="AL142" s="129"/>
      <c r="AM142" s="120"/>
      <c r="AN142" s="120"/>
      <c r="AO142" s="120"/>
      <c r="AP142" s="128"/>
      <c r="AQ142" s="120"/>
      <c r="AR142" s="120"/>
      <c r="AS142" s="120"/>
      <c r="AT142" s="120"/>
      <c r="AU142" s="129"/>
      <c r="AV142" s="128"/>
      <c r="AW142" s="120"/>
      <c r="AX142" s="120"/>
      <c r="AY142" s="120"/>
      <c r="AZ142" s="120"/>
      <c r="BA142" s="129"/>
      <c r="BB142" s="128"/>
      <c r="BC142" s="120"/>
      <c r="BD142" s="120"/>
      <c r="BE142" s="120"/>
      <c r="BF142" s="120"/>
      <c r="BG142" s="120"/>
      <c r="BH142" s="120"/>
      <c r="BI142" s="129"/>
      <c r="BJ142" s="128"/>
      <c r="BK142" s="146"/>
      <c r="BL142" s="128"/>
      <c r="BM142" s="232"/>
      <c r="BN142" s="120"/>
      <c r="BO142" s="232"/>
      <c r="BP142" s="120"/>
      <c r="BQ142" s="232"/>
      <c r="BR142" s="120"/>
      <c r="BS142" s="232"/>
      <c r="BT142" s="120"/>
      <c r="BU142" s="146"/>
      <c r="BV142" s="216"/>
      <c r="BW142" s="216"/>
      <c r="BX142" s="216"/>
      <c r="CA142" s="206"/>
      <c r="CB142" s="466"/>
      <c r="CK142" s="160"/>
      <c r="CL142" s="160"/>
      <c r="CM142" s="160"/>
    </row>
    <row r="143" spans="2:91" x14ac:dyDescent="0.25">
      <c r="B143" s="224">
        <v>116</v>
      </c>
      <c r="C143" s="215"/>
      <c r="D143" s="221"/>
      <c r="E143" s="206" t="str">
        <f t="shared" si="14"/>
        <v/>
      </c>
      <c r="F143" s="203">
        <v>0</v>
      </c>
      <c r="G143" s="101">
        <f>Samples!C121</f>
        <v>0</v>
      </c>
      <c r="H143" s="128"/>
      <c r="I143" s="120"/>
      <c r="J143" s="120"/>
      <c r="K143" s="120"/>
      <c r="L143" s="120"/>
      <c r="M143" s="120"/>
      <c r="N143" s="129"/>
      <c r="O143" s="483"/>
      <c r="P143" s="122"/>
      <c r="Q143" s="122"/>
      <c r="R143" s="122"/>
      <c r="S143" s="136"/>
      <c r="T143" s="480"/>
      <c r="U143" s="123"/>
      <c r="V143" s="142"/>
      <c r="W143" s="128"/>
      <c r="X143" s="129"/>
      <c r="Y143" s="128"/>
      <c r="Z143" s="129"/>
      <c r="AA143" s="128"/>
      <c r="AB143" s="120"/>
      <c r="AC143" s="128"/>
      <c r="AD143" s="129"/>
      <c r="AE143" s="128"/>
      <c r="AF143" s="120"/>
      <c r="AG143" s="120"/>
      <c r="AH143" s="129"/>
      <c r="AI143" s="128"/>
      <c r="AJ143" s="120"/>
      <c r="AK143" s="120"/>
      <c r="AL143" s="129"/>
      <c r="AM143" s="120"/>
      <c r="AN143" s="120"/>
      <c r="AO143" s="120"/>
      <c r="AP143" s="128"/>
      <c r="AQ143" s="120"/>
      <c r="AR143" s="120"/>
      <c r="AS143" s="120"/>
      <c r="AT143" s="120"/>
      <c r="AU143" s="129"/>
      <c r="AV143" s="128"/>
      <c r="AW143" s="120"/>
      <c r="AX143" s="120"/>
      <c r="AY143" s="120"/>
      <c r="AZ143" s="120"/>
      <c r="BA143" s="129"/>
      <c r="BB143" s="128"/>
      <c r="BC143" s="120"/>
      <c r="BD143" s="120"/>
      <c r="BE143" s="120"/>
      <c r="BF143" s="120"/>
      <c r="BG143" s="120"/>
      <c r="BH143" s="120"/>
      <c r="BI143" s="129"/>
      <c r="BJ143" s="128"/>
      <c r="BK143" s="146"/>
      <c r="BL143" s="128"/>
      <c r="BM143" s="232"/>
      <c r="BN143" s="120"/>
      <c r="BO143" s="232"/>
      <c r="BP143" s="120"/>
      <c r="BQ143" s="232"/>
      <c r="BR143" s="120"/>
      <c r="BS143" s="232"/>
      <c r="BT143" s="120"/>
      <c r="BU143" s="146"/>
      <c r="BV143" s="216"/>
      <c r="BW143" s="216"/>
      <c r="BX143" s="216"/>
      <c r="CA143" s="206"/>
      <c r="CB143" s="466"/>
      <c r="CK143" s="160"/>
      <c r="CL143" s="160"/>
      <c r="CM143" s="160"/>
    </row>
    <row r="144" spans="2:91" x14ac:dyDescent="0.25">
      <c r="B144" s="224">
        <v>117</v>
      </c>
      <c r="C144" s="215"/>
      <c r="D144" s="221"/>
      <c r="E144" s="206" t="str">
        <f t="shared" si="14"/>
        <v/>
      </c>
      <c r="F144" s="203">
        <v>0</v>
      </c>
      <c r="G144" s="101">
        <f>Samples!C122</f>
        <v>0</v>
      </c>
      <c r="H144" s="128"/>
      <c r="I144" s="120"/>
      <c r="J144" s="120"/>
      <c r="K144" s="120"/>
      <c r="L144" s="120"/>
      <c r="M144" s="120"/>
      <c r="N144" s="129"/>
      <c r="O144" s="483"/>
      <c r="P144" s="122"/>
      <c r="Q144" s="122"/>
      <c r="R144" s="122"/>
      <c r="S144" s="136"/>
      <c r="T144" s="480"/>
      <c r="U144" s="123"/>
      <c r="V144" s="142"/>
      <c r="W144" s="128"/>
      <c r="X144" s="129"/>
      <c r="Y144" s="128"/>
      <c r="Z144" s="129"/>
      <c r="AA144" s="128"/>
      <c r="AB144" s="120"/>
      <c r="AC144" s="128"/>
      <c r="AD144" s="129"/>
      <c r="AE144" s="128"/>
      <c r="AF144" s="120"/>
      <c r="AG144" s="120"/>
      <c r="AH144" s="129"/>
      <c r="AI144" s="128"/>
      <c r="AJ144" s="120"/>
      <c r="AK144" s="120"/>
      <c r="AL144" s="129"/>
      <c r="AM144" s="120"/>
      <c r="AN144" s="120"/>
      <c r="AO144" s="120"/>
      <c r="AP144" s="128"/>
      <c r="AQ144" s="120"/>
      <c r="AR144" s="120"/>
      <c r="AS144" s="120"/>
      <c r="AT144" s="120"/>
      <c r="AU144" s="129"/>
      <c r="AV144" s="128"/>
      <c r="AW144" s="120"/>
      <c r="AX144" s="120"/>
      <c r="AY144" s="120"/>
      <c r="AZ144" s="120"/>
      <c r="BA144" s="129"/>
      <c r="BB144" s="128"/>
      <c r="BC144" s="120"/>
      <c r="BD144" s="120"/>
      <c r="BE144" s="120"/>
      <c r="BF144" s="120"/>
      <c r="BG144" s="120"/>
      <c r="BH144" s="120"/>
      <c r="BI144" s="129"/>
      <c r="BJ144" s="128"/>
      <c r="BK144" s="146"/>
      <c r="BL144" s="128"/>
      <c r="BM144" s="232"/>
      <c r="BN144" s="120"/>
      <c r="BO144" s="232"/>
      <c r="BP144" s="120"/>
      <c r="BQ144" s="232"/>
      <c r="BR144" s="120"/>
      <c r="BS144" s="232"/>
      <c r="BT144" s="120"/>
      <c r="BU144" s="146"/>
      <c r="BV144" s="216"/>
      <c r="BW144" s="216"/>
      <c r="BX144" s="216"/>
      <c r="CA144" s="206"/>
      <c r="CB144" s="466"/>
      <c r="CK144" s="160"/>
      <c r="CL144" s="160"/>
      <c r="CM144" s="160"/>
    </row>
    <row r="145" spans="2:134" x14ac:dyDescent="0.25">
      <c r="B145" s="224">
        <v>118</v>
      </c>
      <c r="C145" s="215"/>
      <c r="D145" s="221"/>
      <c r="E145" s="206" t="str">
        <f t="shared" si="14"/>
        <v/>
      </c>
      <c r="F145" s="203">
        <v>0</v>
      </c>
      <c r="G145" s="101">
        <f>Samples!C123</f>
        <v>0</v>
      </c>
      <c r="H145" s="128"/>
      <c r="I145" s="120"/>
      <c r="J145" s="120"/>
      <c r="K145" s="120"/>
      <c r="L145" s="120"/>
      <c r="M145" s="120"/>
      <c r="N145" s="129"/>
      <c r="O145" s="483"/>
      <c r="P145" s="122"/>
      <c r="Q145" s="122"/>
      <c r="R145" s="122"/>
      <c r="S145" s="136"/>
      <c r="T145" s="480"/>
      <c r="U145" s="123"/>
      <c r="V145" s="142"/>
      <c r="W145" s="128"/>
      <c r="X145" s="129"/>
      <c r="Y145" s="128"/>
      <c r="Z145" s="129"/>
      <c r="AA145" s="128"/>
      <c r="AB145" s="120"/>
      <c r="AC145" s="128"/>
      <c r="AD145" s="129"/>
      <c r="AE145" s="128"/>
      <c r="AF145" s="120"/>
      <c r="AG145" s="120"/>
      <c r="AH145" s="129"/>
      <c r="AI145" s="128"/>
      <c r="AJ145" s="120"/>
      <c r="AK145" s="120"/>
      <c r="AL145" s="129"/>
      <c r="AM145" s="120"/>
      <c r="AN145" s="120"/>
      <c r="AO145" s="120"/>
      <c r="AP145" s="128"/>
      <c r="AQ145" s="120"/>
      <c r="AR145" s="120"/>
      <c r="AS145" s="120"/>
      <c r="AT145" s="120"/>
      <c r="AU145" s="129"/>
      <c r="AV145" s="128"/>
      <c r="AW145" s="120"/>
      <c r="AX145" s="120"/>
      <c r="AY145" s="120"/>
      <c r="AZ145" s="120"/>
      <c r="BA145" s="129"/>
      <c r="BB145" s="128"/>
      <c r="BC145" s="120"/>
      <c r="BD145" s="120"/>
      <c r="BE145" s="120"/>
      <c r="BF145" s="120"/>
      <c r="BG145" s="120"/>
      <c r="BH145" s="120"/>
      <c r="BI145" s="129"/>
      <c r="BJ145" s="128"/>
      <c r="BK145" s="146"/>
      <c r="BL145" s="128"/>
      <c r="BM145" s="232"/>
      <c r="BN145" s="120"/>
      <c r="BO145" s="232"/>
      <c r="BP145" s="120"/>
      <c r="BQ145" s="232"/>
      <c r="BR145" s="120"/>
      <c r="BS145" s="232"/>
      <c r="BT145" s="120"/>
      <c r="BU145" s="146"/>
      <c r="BV145" s="216"/>
      <c r="BW145" s="216"/>
      <c r="BX145" s="216"/>
      <c r="CA145" s="206"/>
      <c r="CB145" s="466"/>
      <c r="CK145" s="160"/>
      <c r="CL145" s="160"/>
      <c r="CM145" s="160"/>
    </row>
    <row r="146" spans="2:134" x14ac:dyDescent="0.25">
      <c r="B146" s="224">
        <v>119</v>
      </c>
      <c r="C146" s="215"/>
      <c r="D146" s="221"/>
      <c r="E146" s="206" t="str">
        <f t="shared" si="14"/>
        <v/>
      </c>
      <c r="F146" s="203">
        <v>0</v>
      </c>
      <c r="G146" s="101">
        <f>Samples!C124</f>
        <v>0</v>
      </c>
      <c r="H146" s="128"/>
      <c r="I146" s="120"/>
      <c r="J146" s="120"/>
      <c r="K146" s="120"/>
      <c r="L146" s="120"/>
      <c r="M146" s="120"/>
      <c r="N146" s="129"/>
      <c r="O146" s="483"/>
      <c r="P146" s="122"/>
      <c r="Q146" s="122"/>
      <c r="R146" s="122"/>
      <c r="S146" s="136"/>
      <c r="T146" s="480"/>
      <c r="U146" s="123"/>
      <c r="V146" s="142"/>
      <c r="W146" s="128"/>
      <c r="X146" s="129"/>
      <c r="Y146" s="128"/>
      <c r="Z146" s="129"/>
      <c r="AA146" s="128"/>
      <c r="AB146" s="120"/>
      <c r="AC146" s="128"/>
      <c r="AD146" s="129"/>
      <c r="AE146" s="128"/>
      <c r="AF146" s="120"/>
      <c r="AG146" s="120"/>
      <c r="AH146" s="129"/>
      <c r="AI146" s="128"/>
      <c r="AJ146" s="120"/>
      <c r="AK146" s="120"/>
      <c r="AL146" s="129"/>
      <c r="AM146" s="120"/>
      <c r="AN146" s="120"/>
      <c r="AO146" s="120"/>
      <c r="AP146" s="128"/>
      <c r="AQ146" s="120"/>
      <c r="AR146" s="120"/>
      <c r="AS146" s="120"/>
      <c r="AT146" s="120"/>
      <c r="AU146" s="129"/>
      <c r="AV146" s="128"/>
      <c r="AW146" s="120"/>
      <c r="AX146" s="120"/>
      <c r="AY146" s="120"/>
      <c r="AZ146" s="120"/>
      <c r="BA146" s="129"/>
      <c r="BB146" s="128"/>
      <c r="BC146" s="120"/>
      <c r="BD146" s="120"/>
      <c r="BE146" s="120"/>
      <c r="BF146" s="120"/>
      <c r="BG146" s="120"/>
      <c r="BH146" s="120"/>
      <c r="BI146" s="129"/>
      <c r="BJ146" s="128"/>
      <c r="BK146" s="146"/>
      <c r="BL146" s="128"/>
      <c r="BM146" s="232"/>
      <c r="BN146" s="120"/>
      <c r="BO146" s="232"/>
      <c r="BP146" s="120"/>
      <c r="BQ146" s="232"/>
      <c r="BR146" s="120"/>
      <c r="BS146" s="232"/>
      <c r="BT146" s="120"/>
      <c r="BU146" s="146"/>
      <c r="BV146" s="216"/>
      <c r="BW146" s="216"/>
      <c r="BX146" s="216"/>
      <c r="CA146" s="206"/>
      <c r="CB146" s="466"/>
      <c r="CK146" s="160"/>
      <c r="CL146" s="160"/>
      <c r="CM146" s="160"/>
    </row>
    <row r="147" spans="2:134" x14ac:dyDescent="0.25">
      <c r="B147" s="224">
        <v>120</v>
      </c>
      <c r="C147" s="215"/>
      <c r="D147" s="221"/>
      <c r="E147" s="206" t="str">
        <f t="shared" si="14"/>
        <v/>
      </c>
      <c r="F147" s="203">
        <v>0</v>
      </c>
      <c r="G147" s="101">
        <f>Samples!C125</f>
        <v>0</v>
      </c>
      <c r="H147" s="128"/>
      <c r="I147" s="120"/>
      <c r="J147" s="120"/>
      <c r="K147" s="120"/>
      <c r="L147" s="120"/>
      <c r="M147" s="120"/>
      <c r="N147" s="129"/>
      <c r="O147" s="483"/>
      <c r="P147" s="122"/>
      <c r="Q147" s="122"/>
      <c r="R147" s="122"/>
      <c r="S147" s="136"/>
      <c r="T147" s="480"/>
      <c r="U147" s="123"/>
      <c r="V147" s="142"/>
      <c r="W147" s="128"/>
      <c r="X147" s="129"/>
      <c r="Y147" s="128"/>
      <c r="Z147" s="129"/>
      <c r="AA147" s="128"/>
      <c r="AB147" s="120"/>
      <c r="AC147" s="128"/>
      <c r="AD147" s="129"/>
      <c r="AE147" s="128"/>
      <c r="AF147" s="120"/>
      <c r="AG147" s="120"/>
      <c r="AH147" s="129"/>
      <c r="AI147" s="128"/>
      <c r="AJ147" s="120"/>
      <c r="AK147" s="120"/>
      <c r="AL147" s="129"/>
      <c r="AM147" s="120"/>
      <c r="AN147" s="120"/>
      <c r="AO147" s="120"/>
      <c r="AP147" s="128"/>
      <c r="AQ147" s="120"/>
      <c r="AR147" s="120"/>
      <c r="AS147" s="120"/>
      <c r="AT147" s="120"/>
      <c r="AU147" s="129"/>
      <c r="AV147" s="128"/>
      <c r="AW147" s="120"/>
      <c r="AX147" s="120"/>
      <c r="AY147" s="120"/>
      <c r="AZ147" s="120"/>
      <c r="BA147" s="129"/>
      <c r="BB147" s="128"/>
      <c r="BC147" s="120"/>
      <c r="BD147" s="120"/>
      <c r="BE147" s="120"/>
      <c r="BF147" s="120"/>
      <c r="BG147" s="120"/>
      <c r="BH147" s="120"/>
      <c r="BI147" s="129"/>
      <c r="BJ147" s="128"/>
      <c r="BK147" s="146"/>
      <c r="BL147" s="128"/>
      <c r="BM147" s="232"/>
      <c r="BN147" s="120"/>
      <c r="BO147" s="232"/>
      <c r="BP147" s="120"/>
      <c r="BQ147" s="232"/>
      <c r="BR147" s="120"/>
      <c r="BS147" s="232"/>
      <c r="BT147" s="120"/>
      <c r="BU147" s="146"/>
      <c r="BV147" s="216"/>
      <c r="BW147" s="216"/>
      <c r="BX147" s="216"/>
      <c r="CA147" s="206"/>
      <c r="CB147" s="466"/>
      <c r="CK147" s="160"/>
      <c r="CL147" s="160"/>
      <c r="CM147" s="160"/>
    </row>
    <row r="148" spans="2:134" x14ac:dyDescent="0.25">
      <c r="B148" s="224">
        <v>121</v>
      </c>
      <c r="C148" s="215"/>
      <c r="D148" s="221"/>
      <c r="E148" s="206" t="str">
        <f t="shared" si="14"/>
        <v/>
      </c>
      <c r="F148" s="203">
        <v>0</v>
      </c>
      <c r="G148" s="101">
        <f>Samples!C126</f>
        <v>0</v>
      </c>
      <c r="H148" s="128"/>
      <c r="I148" s="120"/>
      <c r="J148" s="120"/>
      <c r="K148" s="120"/>
      <c r="L148" s="120"/>
      <c r="M148" s="120"/>
      <c r="N148" s="129"/>
      <c r="O148" s="483"/>
      <c r="P148" s="122"/>
      <c r="Q148" s="122"/>
      <c r="R148" s="122"/>
      <c r="S148" s="136"/>
      <c r="T148" s="480"/>
      <c r="U148" s="123"/>
      <c r="V148" s="142"/>
      <c r="W148" s="128"/>
      <c r="X148" s="129"/>
      <c r="Y148" s="128"/>
      <c r="Z148" s="129"/>
      <c r="AA148" s="128"/>
      <c r="AB148" s="120"/>
      <c r="AC148" s="128"/>
      <c r="AD148" s="129"/>
      <c r="AE148" s="128"/>
      <c r="AF148" s="120"/>
      <c r="AG148" s="120"/>
      <c r="AH148" s="129"/>
      <c r="AI148" s="128"/>
      <c r="AJ148" s="120"/>
      <c r="AK148" s="120"/>
      <c r="AL148" s="129"/>
      <c r="AM148" s="120"/>
      <c r="AN148" s="120"/>
      <c r="AO148" s="120"/>
      <c r="AP148" s="128"/>
      <c r="AQ148" s="120"/>
      <c r="AR148" s="120"/>
      <c r="AS148" s="120"/>
      <c r="AT148" s="120"/>
      <c r="AU148" s="129"/>
      <c r="AV148" s="128"/>
      <c r="AW148" s="120"/>
      <c r="AX148" s="120"/>
      <c r="AY148" s="120"/>
      <c r="AZ148" s="120"/>
      <c r="BA148" s="129"/>
      <c r="BB148" s="128"/>
      <c r="BC148" s="120"/>
      <c r="BD148" s="120"/>
      <c r="BE148" s="120"/>
      <c r="BF148" s="120"/>
      <c r="BG148" s="120"/>
      <c r="BH148" s="120"/>
      <c r="BI148" s="129"/>
      <c r="BJ148" s="128"/>
      <c r="BK148" s="146"/>
      <c r="BL148" s="128"/>
      <c r="BM148" s="232"/>
      <c r="BN148" s="120"/>
      <c r="BO148" s="232"/>
      <c r="BP148" s="120"/>
      <c r="BQ148" s="232"/>
      <c r="BR148" s="120"/>
      <c r="BS148" s="232"/>
      <c r="BT148" s="120"/>
      <c r="BU148" s="146"/>
      <c r="BV148" s="216"/>
      <c r="BW148" s="216"/>
      <c r="BX148" s="216"/>
      <c r="CA148" s="206"/>
      <c r="CB148" s="466"/>
      <c r="CK148" s="160"/>
      <c r="CL148" s="160"/>
      <c r="CM148" s="160"/>
    </row>
    <row r="149" spans="2:134" x14ac:dyDescent="0.25">
      <c r="B149" s="224">
        <v>122</v>
      </c>
      <c r="C149" s="215"/>
      <c r="D149" s="221"/>
      <c r="E149" s="206" t="str">
        <f t="shared" si="14"/>
        <v/>
      </c>
      <c r="F149" s="203">
        <v>0</v>
      </c>
      <c r="G149" s="101">
        <f>Samples!C127</f>
        <v>0</v>
      </c>
      <c r="H149" s="128"/>
      <c r="I149" s="120"/>
      <c r="J149" s="120"/>
      <c r="K149" s="120"/>
      <c r="L149" s="120"/>
      <c r="M149" s="120"/>
      <c r="N149" s="129"/>
      <c r="O149" s="483"/>
      <c r="P149" s="122"/>
      <c r="Q149" s="122"/>
      <c r="R149" s="122"/>
      <c r="S149" s="136"/>
      <c r="T149" s="480"/>
      <c r="U149" s="123"/>
      <c r="V149" s="142"/>
      <c r="W149" s="128"/>
      <c r="X149" s="129"/>
      <c r="Y149" s="128"/>
      <c r="Z149" s="129"/>
      <c r="AA149" s="128"/>
      <c r="AB149" s="120"/>
      <c r="AC149" s="128"/>
      <c r="AD149" s="129"/>
      <c r="AE149" s="128"/>
      <c r="AF149" s="120"/>
      <c r="AG149" s="120"/>
      <c r="AH149" s="129"/>
      <c r="AI149" s="128"/>
      <c r="AJ149" s="120"/>
      <c r="AK149" s="120"/>
      <c r="AL149" s="129"/>
      <c r="AM149" s="120"/>
      <c r="AN149" s="120"/>
      <c r="AO149" s="120"/>
      <c r="AP149" s="128"/>
      <c r="AQ149" s="120"/>
      <c r="AR149" s="120"/>
      <c r="AS149" s="120"/>
      <c r="AT149" s="120"/>
      <c r="AU149" s="129"/>
      <c r="AV149" s="128"/>
      <c r="AW149" s="120"/>
      <c r="AX149" s="120"/>
      <c r="AY149" s="120"/>
      <c r="AZ149" s="120"/>
      <c r="BA149" s="129"/>
      <c r="BB149" s="128"/>
      <c r="BC149" s="120"/>
      <c r="BD149" s="120"/>
      <c r="BE149" s="120"/>
      <c r="BF149" s="120"/>
      <c r="BG149" s="120"/>
      <c r="BH149" s="120"/>
      <c r="BI149" s="129"/>
      <c r="BJ149" s="128"/>
      <c r="BK149" s="146"/>
      <c r="BL149" s="128"/>
      <c r="BM149" s="232"/>
      <c r="BN149" s="120"/>
      <c r="BO149" s="232"/>
      <c r="BP149" s="120"/>
      <c r="BQ149" s="232"/>
      <c r="BR149" s="120"/>
      <c r="BS149" s="232"/>
      <c r="BT149" s="120"/>
      <c r="BU149" s="146"/>
      <c r="BV149" s="216"/>
      <c r="BW149" s="216"/>
      <c r="BX149" s="216"/>
      <c r="CA149" s="206"/>
      <c r="CB149" s="466"/>
      <c r="CK149" s="160"/>
      <c r="CL149" s="160"/>
      <c r="CM149" s="160"/>
    </row>
    <row r="150" spans="2:134" x14ac:dyDescent="0.25">
      <c r="B150" s="224">
        <v>123</v>
      </c>
      <c r="C150" s="215"/>
      <c r="D150" s="221"/>
      <c r="E150" s="206" t="str">
        <f t="shared" si="14"/>
        <v/>
      </c>
      <c r="F150" s="203">
        <v>0</v>
      </c>
      <c r="G150" s="101">
        <f>Samples!C128</f>
        <v>0</v>
      </c>
      <c r="H150" s="128"/>
      <c r="I150" s="120"/>
      <c r="J150" s="120"/>
      <c r="K150" s="120"/>
      <c r="L150" s="120"/>
      <c r="M150" s="120"/>
      <c r="N150" s="129"/>
      <c r="O150" s="483"/>
      <c r="P150" s="122"/>
      <c r="Q150" s="122"/>
      <c r="R150" s="122"/>
      <c r="S150" s="136"/>
      <c r="T150" s="480"/>
      <c r="U150" s="123"/>
      <c r="V150" s="142"/>
      <c r="W150" s="128"/>
      <c r="X150" s="129"/>
      <c r="Y150" s="128"/>
      <c r="Z150" s="129"/>
      <c r="AA150" s="128"/>
      <c r="AB150" s="120"/>
      <c r="AC150" s="128"/>
      <c r="AD150" s="129"/>
      <c r="AE150" s="128"/>
      <c r="AF150" s="120"/>
      <c r="AG150" s="120"/>
      <c r="AH150" s="129"/>
      <c r="AI150" s="128"/>
      <c r="AJ150" s="120"/>
      <c r="AK150" s="120"/>
      <c r="AL150" s="129"/>
      <c r="AM150" s="120"/>
      <c r="AN150" s="120"/>
      <c r="AO150" s="120"/>
      <c r="AP150" s="128"/>
      <c r="AQ150" s="120"/>
      <c r="AR150" s="120"/>
      <c r="AS150" s="120"/>
      <c r="AT150" s="120"/>
      <c r="AU150" s="129"/>
      <c r="AV150" s="128"/>
      <c r="AW150" s="120"/>
      <c r="AX150" s="120"/>
      <c r="AY150" s="120"/>
      <c r="AZ150" s="120"/>
      <c r="BA150" s="129"/>
      <c r="BB150" s="128"/>
      <c r="BC150" s="120"/>
      <c r="BD150" s="120"/>
      <c r="BE150" s="120"/>
      <c r="BF150" s="120"/>
      <c r="BG150" s="120"/>
      <c r="BH150" s="120"/>
      <c r="BI150" s="129"/>
      <c r="BJ150" s="128"/>
      <c r="BK150" s="146"/>
      <c r="BL150" s="128"/>
      <c r="BM150" s="232"/>
      <c r="BN150" s="120"/>
      <c r="BO150" s="232"/>
      <c r="BP150" s="120"/>
      <c r="BQ150" s="232"/>
      <c r="BR150" s="120"/>
      <c r="BS150" s="232"/>
      <c r="BT150" s="120"/>
      <c r="BU150" s="146"/>
      <c r="BV150" s="216"/>
      <c r="BW150" s="216"/>
      <c r="BX150" s="216"/>
      <c r="CA150" s="206"/>
      <c r="CB150" s="466"/>
      <c r="CK150" s="160"/>
      <c r="CL150" s="160"/>
      <c r="CM150" s="160"/>
    </row>
    <row r="151" spans="2:134" x14ac:dyDescent="0.25">
      <c r="B151" s="224">
        <v>124</v>
      </c>
      <c r="C151" s="215"/>
      <c r="D151" s="221"/>
      <c r="E151" s="206" t="str">
        <f t="shared" si="14"/>
        <v/>
      </c>
      <c r="F151" s="203">
        <v>0</v>
      </c>
      <c r="G151" s="101">
        <f>Samples!C129</f>
        <v>0</v>
      </c>
      <c r="H151" s="128"/>
      <c r="I151" s="120"/>
      <c r="J151" s="120"/>
      <c r="K151" s="120"/>
      <c r="L151" s="120"/>
      <c r="M151" s="120"/>
      <c r="N151" s="129"/>
      <c r="O151" s="483"/>
      <c r="P151" s="122"/>
      <c r="Q151" s="122"/>
      <c r="R151" s="122"/>
      <c r="S151" s="136"/>
      <c r="T151" s="480"/>
      <c r="U151" s="123"/>
      <c r="V151" s="142"/>
      <c r="W151" s="128"/>
      <c r="X151" s="129"/>
      <c r="Y151" s="128"/>
      <c r="Z151" s="129"/>
      <c r="AA151" s="128"/>
      <c r="AB151" s="120"/>
      <c r="AC151" s="128"/>
      <c r="AD151" s="129"/>
      <c r="AE151" s="128"/>
      <c r="AF151" s="120"/>
      <c r="AG151" s="120"/>
      <c r="AH151" s="129"/>
      <c r="AI151" s="128"/>
      <c r="AJ151" s="120"/>
      <c r="AK151" s="120"/>
      <c r="AL151" s="129"/>
      <c r="AM151" s="120"/>
      <c r="AN151" s="120"/>
      <c r="AO151" s="120"/>
      <c r="AP151" s="128"/>
      <c r="AQ151" s="120"/>
      <c r="AR151" s="120"/>
      <c r="AS151" s="120"/>
      <c r="AT151" s="120"/>
      <c r="AU151" s="129"/>
      <c r="AV151" s="128"/>
      <c r="AW151" s="120"/>
      <c r="AX151" s="120"/>
      <c r="AY151" s="120"/>
      <c r="AZ151" s="120"/>
      <c r="BA151" s="129"/>
      <c r="BB151" s="128"/>
      <c r="BC151" s="120"/>
      <c r="BD151" s="120"/>
      <c r="BE151" s="120"/>
      <c r="BF151" s="120"/>
      <c r="BG151" s="120"/>
      <c r="BH151" s="120"/>
      <c r="BI151" s="129"/>
      <c r="BJ151" s="128"/>
      <c r="BK151" s="146"/>
      <c r="BL151" s="128"/>
      <c r="BM151" s="232"/>
      <c r="BN151" s="120"/>
      <c r="BO151" s="232"/>
      <c r="BP151" s="120"/>
      <c r="BQ151" s="232"/>
      <c r="BR151" s="120"/>
      <c r="BS151" s="232"/>
      <c r="BT151" s="120"/>
      <c r="BU151" s="146"/>
      <c r="BV151" s="216"/>
      <c r="BW151" s="216"/>
      <c r="BX151" s="216"/>
      <c r="CA151" s="206"/>
      <c r="CB151" s="466"/>
      <c r="CK151" s="160"/>
      <c r="CL151" s="160"/>
      <c r="CM151" s="160"/>
    </row>
    <row r="152" spans="2:134" x14ac:dyDescent="0.25">
      <c r="B152" s="224">
        <v>125</v>
      </c>
      <c r="C152" s="215"/>
      <c r="D152" s="221"/>
      <c r="E152" s="206" t="str">
        <f t="shared" si="14"/>
        <v/>
      </c>
      <c r="F152" s="203">
        <v>0</v>
      </c>
      <c r="G152" s="101">
        <f>Samples!C130</f>
        <v>0</v>
      </c>
      <c r="H152" s="128"/>
      <c r="I152" s="120"/>
      <c r="J152" s="120"/>
      <c r="K152" s="120"/>
      <c r="L152" s="120"/>
      <c r="M152" s="120"/>
      <c r="N152" s="129"/>
      <c r="O152" s="483"/>
      <c r="P152" s="122"/>
      <c r="Q152" s="122"/>
      <c r="R152" s="122"/>
      <c r="S152" s="136"/>
      <c r="T152" s="480"/>
      <c r="U152" s="123"/>
      <c r="V152" s="142"/>
      <c r="W152" s="128"/>
      <c r="X152" s="129"/>
      <c r="Y152" s="128"/>
      <c r="Z152" s="129"/>
      <c r="AA152" s="128"/>
      <c r="AB152" s="120"/>
      <c r="AC152" s="128"/>
      <c r="AD152" s="129"/>
      <c r="AE152" s="128"/>
      <c r="AF152" s="120"/>
      <c r="AG152" s="120"/>
      <c r="AH152" s="129"/>
      <c r="AI152" s="128"/>
      <c r="AJ152" s="120"/>
      <c r="AK152" s="120"/>
      <c r="AL152" s="129"/>
      <c r="AM152" s="120"/>
      <c r="AN152" s="120"/>
      <c r="AO152" s="120"/>
      <c r="AP152" s="128"/>
      <c r="AQ152" s="120"/>
      <c r="AR152" s="120"/>
      <c r="AS152" s="120"/>
      <c r="AT152" s="120"/>
      <c r="AU152" s="129"/>
      <c r="AV152" s="128"/>
      <c r="AW152" s="120"/>
      <c r="AX152" s="120"/>
      <c r="AY152" s="120"/>
      <c r="AZ152" s="120"/>
      <c r="BA152" s="129"/>
      <c r="BB152" s="128"/>
      <c r="BC152" s="120"/>
      <c r="BD152" s="120"/>
      <c r="BE152" s="120"/>
      <c r="BF152" s="120"/>
      <c r="BG152" s="120"/>
      <c r="BH152" s="120"/>
      <c r="BI152" s="129"/>
      <c r="BJ152" s="128"/>
      <c r="BK152" s="146"/>
      <c r="BL152" s="128"/>
      <c r="BM152" s="232"/>
      <c r="BN152" s="120"/>
      <c r="BO152" s="232"/>
      <c r="BP152" s="120"/>
      <c r="BQ152" s="232"/>
      <c r="BR152" s="120"/>
      <c r="BS152" s="232"/>
      <c r="BT152" s="120"/>
      <c r="BU152" s="146"/>
      <c r="BV152" s="216"/>
      <c r="BW152" s="216"/>
      <c r="BX152" s="216"/>
      <c r="CA152" s="206"/>
      <c r="CB152" s="466"/>
      <c r="CK152" s="160"/>
      <c r="CL152" s="160"/>
      <c r="CM152" s="160"/>
    </row>
    <row r="153" spans="2:134" x14ac:dyDescent="0.25">
      <c r="B153" s="224">
        <v>126</v>
      </c>
      <c r="C153" s="215"/>
      <c r="D153" s="221"/>
      <c r="E153" s="206" t="str">
        <f t="shared" si="14"/>
        <v/>
      </c>
      <c r="F153" s="203">
        <v>0</v>
      </c>
      <c r="G153" s="101">
        <f>Samples!C131</f>
        <v>0</v>
      </c>
      <c r="H153" s="128"/>
      <c r="I153" s="120"/>
      <c r="J153" s="120"/>
      <c r="K153" s="120"/>
      <c r="L153" s="120"/>
      <c r="M153" s="120"/>
      <c r="N153" s="129"/>
      <c r="O153" s="483"/>
      <c r="P153" s="122"/>
      <c r="Q153" s="122"/>
      <c r="R153" s="122"/>
      <c r="S153" s="136"/>
      <c r="T153" s="480"/>
      <c r="U153" s="123"/>
      <c r="V153" s="142"/>
      <c r="W153" s="128"/>
      <c r="X153" s="129"/>
      <c r="Y153" s="128"/>
      <c r="Z153" s="129"/>
      <c r="AA153" s="128"/>
      <c r="AB153" s="120"/>
      <c r="AC153" s="128"/>
      <c r="AD153" s="129"/>
      <c r="AE153" s="128"/>
      <c r="AF153" s="120"/>
      <c r="AG153" s="120"/>
      <c r="AH153" s="129"/>
      <c r="AI153" s="128"/>
      <c r="AJ153" s="120"/>
      <c r="AK153" s="120"/>
      <c r="AL153" s="129"/>
      <c r="AM153" s="120"/>
      <c r="AN153" s="120"/>
      <c r="AO153" s="120"/>
      <c r="AP153" s="128"/>
      <c r="AQ153" s="120"/>
      <c r="AR153" s="120"/>
      <c r="AS153" s="120"/>
      <c r="AT153" s="120"/>
      <c r="AU153" s="129"/>
      <c r="AV153" s="128"/>
      <c r="AW153" s="120"/>
      <c r="AX153" s="120"/>
      <c r="AY153" s="120"/>
      <c r="AZ153" s="120"/>
      <c r="BA153" s="129"/>
      <c r="BB153" s="128"/>
      <c r="BC153" s="120"/>
      <c r="BD153" s="120"/>
      <c r="BE153" s="120"/>
      <c r="BF153" s="120"/>
      <c r="BG153" s="120"/>
      <c r="BH153" s="120"/>
      <c r="BI153" s="129"/>
      <c r="BJ153" s="128"/>
      <c r="BK153" s="146"/>
      <c r="BL153" s="128"/>
      <c r="BM153" s="232"/>
      <c r="BN153" s="120"/>
      <c r="BO153" s="232"/>
      <c r="BP153" s="120"/>
      <c r="BQ153" s="232"/>
      <c r="BR153" s="120"/>
      <c r="BS153" s="232"/>
      <c r="BT153" s="120"/>
      <c r="BU153" s="146"/>
      <c r="BV153" s="216"/>
      <c r="BW153" s="216"/>
      <c r="BX153" s="216"/>
      <c r="CA153" s="206"/>
      <c r="CB153" s="466"/>
      <c r="CK153" s="160"/>
      <c r="CL153" s="160"/>
      <c r="CM153" s="160"/>
    </row>
    <row r="154" spans="2:134" x14ac:dyDescent="0.25">
      <c r="B154" s="224">
        <v>127</v>
      </c>
      <c r="C154" s="215"/>
      <c r="D154" s="221"/>
      <c r="E154" s="206" t="str">
        <f t="shared" si="14"/>
        <v/>
      </c>
      <c r="F154" s="203">
        <v>0</v>
      </c>
      <c r="G154" s="101">
        <f>Samples!C132</f>
        <v>0</v>
      </c>
      <c r="H154" s="128"/>
      <c r="I154" s="120"/>
      <c r="J154" s="120"/>
      <c r="K154" s="120"/>
      <c r="L154" s="120"/>
      <c r="M154" s="120"/>
      <c r="N154" s="129"/>
      <c r="O154" s="483"/>
      <c r="P154" s="122"/>
      <c r="Q154" s="122"/>
      <c r="R154" s="122"/>
      <c r="S154" s="136"/>
      <c r="T154" s="480"/>
      <c r="U154" s="123"/>
      <c r="V154" s="142"/>
      <c r="W154" s="128"/>
      <c r="X154" s="129"/>
      <c r="Y154" s="128"/>
      <c r="Z154" s="129"/>
      <c r="AA154" s="128"/>
      <c r="AB154" s="120"/>
      <c r="AC154" s="128"/>
      <c r="AD154" s="129"/>
      <c r="AE154" s="128"/>
      <c r="AF154" s="120"/>
      <c r="AG154" s="120"/>
      <c r="AH154" s="129"/>
      <c r="AI154" s="128"/>
      <c r="AJ154" s="120"/>
      <c r="AK154" s="120"/>
      <c r="AL154" s="129"/>
      <c r="AM154" s="120"/>
      <c r="AN154" s="120"/>
      <c r="AO154" s="120"/>
      <c r="AP154" s="128"/>
      <c r="AQ154" s="120"/>
      <c r="AR154" s="120"/>
      <c r="AS154" s="120"/>
      <c r="AT154" s="120"/>
      <c r="AU154" s="129"/>
      <c r="AV154" s="128"/>
      <c r="AW154" s="120"/>
      <c r="AX154" s="120"/>
      <c r="AY154" s="120"/>
      <c r="AZ154" s="120"/>
      <c r="BA154" s="129"/>
      <c r="BB154" s="128"/>
      <c r="BC154" s="120"/>
      <c r="BD154" s="120"/>
      <c r="BE154" s="120"/>
      <c r="BF154" s="120"/>
      <c r="BG154" s="120"/>
      <c r="BH154" s="120"/>
      <c r="BI154" s="129"/>
      <c r="BJ154" s="128"/>
      <c r="BK154" s="146"/>
      <c r="BL154" s="128"/>
      <c r="BM154" s="232"/>
      <c r="BN154" s="120"/>
      <c r="BO154" s="232"/>
      <c r="BP154" s="120"/>
      <c r="BQ154" s="232"/>
      <c r="BR154" s="120"/>
      <c r="BS154" s="232"/>
      <c r="BT154" s="120"/>
      <c r="BU154" s="146"/>
      <c r="BV154" s="216"/>
      <c r="BW154" s="216"/>
      <c r="BX154" s="216"/>
      <c r="CA154" s="206"/>
      <c r="CB154" s="466"/>
      <c r="CK154" s="160"/>
      <c r="CL154" s="160"/>
      <c r="CM154" s="160"/>
    </row>
    <row r="155" spans="2:134" x14ac:dyDescent="0.25">
      <c r="B155" s="224">
        <v>128</v>
      </c>
      <c r="C155" s="215"/>
      <c r="D155" s="221"/>
      <c r="E155" s="206" t="str">
        <f t="shared" si="14"/>
        <v/>
      </c>
      <c r="F155" s="203">
        <v>0</v>
      </c>
      <c r="G155" s="101">
        <f>Samples!C133</f>
        <v>0</v>
      </c>
      <c r="H155" s="128"/>
      <c r="I155" s="120"/>
      <c r="J155" s="120"/>
      <c r="K155" s="120"/>
      <c r="L155" s="120"/>
      <c r="M155" s="120"/>
      <c r="N155" s="129"/>
      <c r="O155" s="483"/>
      <c r="P155" s="122"/>
      <c r="Q155" s="122"/>
      <c r="R155" s="122"/>
      <c r="S155" s="136"/>
      <c r="T155" s="480"/>
      <c r="U155" s="123"/>
      <c r="V155" s="142"/>
      <c r="W155" s="128"/>
      <c r="X155" s="129"/>
      <c r="Y155" s="128"/>
      <c r="Z155" s="129"/>
      <c r="AA155" s="128"/>
      <c r="AB155" s="120"/>
      <c r="AC155" s="128"/>
      <c r="AD155" s="129"/>
      <c r="AE155" s="128"/>
      <c r="AF155" s="120"/>
      <c r="AG155" s="120"/>
      <c r="AH155" s="129"/>
      <c r="AI155" s="128"/>
      <c r="AJ155" s="120"/>
      <c r="AK155" s="120"/>
      <c r="AL155" s="129"/>
      <c r="AM155" s="120"/>
      <c r="AN155" s="120"/>
      <c r="AO155" s="120"/>
      <c r="AP155" s="128"/>
      <c r="AQ155" s="120"/>
      <c r="AR155" s="120"/>
      <c r="AS155" s="120"/>
      <c r="AT155" s="120"/>
      <c r="AU155" s="129"/>
      <c r="AV155" s="128"/>
      <c r="AW155" s="120"/>
      <c r="AX155" s="120"/>
      <c r="AY155" s="120"/>
      <c r="AZ155" s="120"/>
      <c r="BA155" s="129"/>
      <c r="BB155" s="128"/>
      <c r="BC155" s="120"/>
      <c r="BD155" s="120"/>
      <c r="BE155" s="120"/>
      <c r="BF155" s="120"/>
      <c r="BG155" s="120"/>
      <c r="BH155" s="120"/>
      <c r="BI155" s="129"/>
      <c r="BJ155" s="128"/>
      <c r="BK155" s="146"/>
      <c r="BL155" s="128"/>
      <c r="BM155" s="232"/>
      <c r="BN155" s="120"/>
      <c r="BO155" s="232"/>
      <c r="BP155" s="120"/>
      <c r="BQ155" s="232"/>
      <c r="BR155" s="120"/>
      <c r="BS155" s="232"/>
      <c r="BT155" s="120"/>
      <c r="BU155" s="146"/>
      <c r="BV155" s="216"/>
      <c r="BW155" s="216"/>
      <c r="BX155" s="216"/>
      <c r="CA155" s="206"/>
      <c r="CB155" s="466"/>
      <c r="CK155" s="160"/>
      <c r="CL155" s="160"/>
      <c r="CM155" s="160"/>
      <c r="EA155" s="148" t="s">
        <v>212</v>
      </c>
      <c r="EB155" s="148" t="s">
        <v>192</v>
      </c>
      <c r="EC155" s="148" t="s">
        <v>103</v>
      </c>
      <c r="ED155" s="167" t="s">
        <v>18</v>
      </c>
    </row>
    <row r="156" spans="2:134" x14ac:dyDescent="0.25">
      <c r="B156" s="224">
        <v>129</v>
      </c>
      <c r="C156" s="215"/>
      <c r="D156" s="221"/>
      <c r="E156" s="206" t="str">
        <f t="shared" si="14"/>
        <v/>
      </c>
      <c r="F156" s="203">
        <v>0</v>
      </c>
      <c r="G156" s="101">
        <f>Samples!C134</f>
        <v>0</v>
      </c>
      <c r="H156" s="128"/>
      <c r="I156" s="120"/>
      <c r="J156" s="120"/>
      <c r="K156" s="120"/>
      <c r="L156" s="120"/>
      <c r="M156" s="120"/>
      <c r="N156" s="129"/>
      <c r="O156" s="483"/>
      <c r="P156" s="122"/>
      <c r="Q156" s="122"/>
      <c r="R156" s="122"/>
      <c r="S156" s="136"/>
      <c r="T156" s="480"/>
      <c r="U156" s="123"/>
      <c r="V156" s="142"/>
      <c r="W156" s="128"/>
      <c r="X156" s="129"/>
      <c r="Y156" s="128"/>
      <c r="Z156" s="129"/>
      <c r="AA156" s="128"/>
      <c r="AB156" s="120"/>
      <c r="AC156" s="128"/>
      <c r="AD156" s="129"/>
      <c r="AE156" s="128"/>
      <c r="AF156" s="120"/>
      <c r="AG156" s="120"/>
      <c r="AH156" s="129"/>
      <c r="AI156" s="128"/>
      <c r="AJ156" s="120"/>
      <c r="AK156" s="120"/>
      <c r="AL156" s="129"/>
      <c r="AM156" s="120"/>
      <c r="AN156" s="120"/>
      <c r="AO156" s="120"/>
      <c r="AP156" s="128"/>
      <c r="AQ156" s="120"/>
      <c r="AR156" s="120"/>
      <c r="AS156" s="120"/>
      <c r="AT156" s="120"/>
      <c r="AU156" s="129"/>
      <c r="AV156" s="128"/>
      <c r="AW156" s="120"/>
      <c r="AX156" s="120"/>
      <c r="AY156" s="120"/>
      <c r="AZ156" s="120"/>
      <c r="BA156" s="129"/>
      <c r="BB156" s="128"/>
      <c r="BC156" s="120"/>
      <c r="BD156" s="120"/>
      <c r="BE156" s="120"/>
      <c r="BF156" s="120"/>
      <c r="BG156" s="120"/>
      <c r="BH156" s="120"/>
      <c r="BI156" s="129"/>
      <c r="BJ156" s="128"/>
      <c r="BK156" s="146"/>
      <c r="BL156" s="128"/>
      <c r="BM156" s="232"/>
      <c r="BN156" s="120"/>
      <c r="BO156" s="232"/>
      <c r="BP156" s="120"/>
      <c r="BQ156" s="232"/>
      <c r="BR156" s="120"/>
      <c r="BS156" s="232"/>
      <c r="BT156" s="120"/>
      <c r="BU156" s="146"/>
      <c r="BV156" s="216"/>
      <c r="BW156" s="216"/>
      <c r="BX156" s="216"/>
      <c r="CA156" s="206"/>
      <c r="CB156" s="466"/>
      <c r="CK156" s="160"/>
      <c r="CL156" s="160"/>
      <c r="CM156" s="160"/>
      <c r="EA156" s="148">
        <f>EC156</f>
        <v>0</v>
      </c>
      <c r="EB156" s="148">
        <f t="shared" ref="EB156:EB187" si="15">IFERROR(_xlfn.STDEV.S(EE156:ABD156)/SQRT(TotalIncludedSamples),0)</f>
        <v>0</v>
      </c>
      <c r="EC156" s="148">
        <f t="shared" ref="EC156:EC187" si="16">IFERROR(SUM(EE156:ABD156)/GroupDelCounts,0)</f>
        <v>0</v>
      </c>
      <c r="ED156" s="167">
        <v>1</v>
      </c>
    </row>
    <row r="157" spans="2:134" x14ac:dyDescent="0.25">
      <c r="B157" s="224">
        <v>130</v>
      </c>
      <c r="C157" s="215"/>
      <c r="D157" s="221"/>
      <c r="E157" s="206" t="str">
        <f t="shared" ref="E157:E220" si="17">CONCATENATE(C157,D157)</f>
        <v/>
      </c>
      <c r="F157" s="203">
        <v>0</v>
      </c>
      <c r="G157" s="101">
        <f>Samples!C135</f>
        <v>0</v>
      </c>
      <c r="H157" s="128"/>
      <c r="I157" s="120"/>
      <c r="J157" s="120"/>
      <c r="K157" s="120"/>
      <c r="L157" s="120"/>
      <c r="M157" s="120"/>
      <c r="N157" s="129"/>
      <c r="O157" s="483"/>
      <c r="P157" s="122"/>
      <c r="Q157" s="122"/>
      <c r="R157" s="122"/>
      <c r="S157" s="136"/>
      <c r="T157" s="480"/>
      <c r="U157" s="123"/>
      <c r="V157" s="142"/>
      <c r="W157" s="128"/>
      <c r="X157" s="129"/>
      <c r="Y157" s="128"/>
      <c r="Z157" s="129"/>
      <c r="AA157" s="128"/>
      <c r="AB157" s="120"/>
      <c r="AC157" s="128"/>
      <c r="AD157" s="129"/>
      <c r="AE157" s="128"/>
      <c r="AF157" s="120"/>
      <c r="AG157" s="120"/>
      <c r="AH157" s="129"/>
      <c r="AI157" s="128"/>
      <c r="AJ157" s="120"/>
      <c r="AK157" s="120"/>
      <c r="AL157" s="129"/>
      <c r="AM157" s="120"/>
      <c r="AN157" s="120"/>
      <c r="AO157" s="120"/>
      <c r="AP157" s="128"/>
      <c r="AQ157" s="120"/>
      <c r="AR157" s="120"/>
      <c r="AS157" s="120"/>
      <c r="AT157" s="120"/>
      <c r="AU157" s="129"/>
      <c r="AV157" s="128"/>
      <c r="AW157" s="120"/>
      <c r="AX157" s="120"/>
      <c r="AY157" s="120"/>
      <c r="AZ157" s="120"/>
      <c r="BA157" s="129"/>
      <c r="BB157" s="128"/>
      <c r="BC157" s="120"/>
      <c r="BD157" s="120"/>
      <c r="BE157" s="120"/>
      <c r="BF157" s="120"/>
      <c r="BG157" s="120"/>
      <c r="BH157" s="120"/>
      <c r="BI157" s="129"/>
      <c r="BJ157" s="128"/>
      <c r="BK157" s="146"/>
      <c r="BL157" s="128"/>
      <c r="BM157" s="232"/>
      <c r="BN157" s="120"/>
      <c r="BO157" s="232"/>
      <c r="BP157" s="120"/>
      <c r="BQ157" s="232"/>
      <c r="BR157" s="120"/>
      <c r="BS157" s="232"/>
      <c r="BT157" s="120"/>
      <c r="BU157" s="146"/>
      <c r="BV157" s="216"/>
      <c r="BW157" s="216"/>
      <c r="BX157" s="216"/>
      <c r="CA157" s="206"/>
      <c r="CB157" s="466"/>
      <c r="CK157" s="160"/>
      <c r="CL157" s="160"/>
      <c r="CM157" s="160"/>
      <c r="EA157" s="148">
        <f>IF(EA156&lt;1,EC157+EA156,"")</f>
        <v>0</v>
      </c>
      <c r="EB157" s="148">
        <f t="shared" si="15"/>
        <v>0</v>
      </c>
      <c r="EC157" s="148">
        <f t="shared" si="16"/>
        <v>0</v>
      </c>
      <c r="ED157" s="167">
        <v>2</v>
      </c>
    </row>
    <row r="158" spans="2:134" x14ac:dyDescent="0.25">
      <c r="B158" s="224">
        <v>131</v>
      </c>
      <c r="C158" s="215"/>
      <c r="D158" s="221"/>
      <c r="E158" s="206" t="str">
        <f t="shared" si="17"/>
        <v/>
      </c>
      <c r="F158" s="203">
        <v>0</v>
      </c>
      <c r="G158" s="101">
        <f>Samples!C136</f>
        <v>0</v>
      </c>
      <c r="H158" s="128"/>
      <c r="I158" s="120"/>
      <c r="J158" s="120"/>
      <c r="K158" s="120"/>
      <c r="L158" s="120"/>
      <c r="M158" s="120"/>
      <c r="N158" s="129"/>
      <c r="O158" s="483"/>
      <c r="P158" s="122"/>
      <c r="Q158" s="122"/>
      <c r="R158" s="122"/>
      <c r="S158" s="136"/>
      <c r="T158" s="480"/>
      <c r="U158" s="123"/>
      <c r="V158" s="142"/>
      <c r="W158" s="128"/>
      <c r="X158" s="129"/>
      <c r="Y158" s="128"/>
      <c r="Z158" s="129"/>
      <c r="AA158" s="128"/>
      <c r="AB158" s="120"/>
      <c r="AC158" s="128"/>
      <c r="AD158" s="129"/>
      <c r="AE158" s="128"/>
      <c r="AF158" s="120"/>
      <c r="AG158" s="120"/>
      <c r="AH158" s="129"/>
      <c r="AI158" s="128"/>
      <c r="AJ158" s="120"/>
      <c r="AK158" s="120"/>
      <c r="AL158" s="129"/>
      <c r="AM158" s="120"/>
      <c r="AN158" s="120"/>
      <c r="AO158" s="120"/>
      <c r="AP158" s="128"/>
      <c r="AQ158" s="120"/>
      <c r="AR158" s="120"/>
      <c r="AS158" s="120"/>
      <c r="AT158" s="120"/>
      <c r="AU158" s="129"/>
      <c r="AV158" s="128"/>
      <c r="AW158" s="120"/>
      <c r="AX158" s="120"/>
      <c r="AY158" s="120"/>
      <c r="AZ158" s="120"/>
      <c r="BA158" s="129"/>
      <c r="BB158" s="128"/>
      <c r="BC158" s="120"/>
      <c r="BD158" s="120"/>
      <c r="BE158" s="120"/>
      <c r="BF158" s="120"/>
      <c r="BG158" s="120"/>
      <c r="BH158" s="120"/>
      <c r="BI158" s="129"/>
      <c r="BJ158" s="128"/>
      <c r="BK158" s="146"/>
      <c r="BL158" s="128"/>
      <c r="BM158" s="232"/>
      <c r="BN158" s="120"/>
      <c r="BO158" s="232"/>
      <c r="BP158" s="120"/>
      <c r="BQ158" s="232"/>
      <c r="BR158" s="120"/>
      <c r="BS158" s="232"/>
      <c r="BT158" s="120"/>
      <c r="BU158" s="146"/>
      <c r="BV158" s="216"/>
      <c r="BW158" s="216"/>
      <c r="BX158" s="216"/>
      <c r="CA158" s="206"/>
      <c r="CB158" s="466"/>
      <c r="CK158" s="160"/>
      <c r="CL158" s="160"/>
      <c r="CM158" s="160"/>
      <c r="EA158" s="148">
        <f>IF(EA157&lt;1,EC158+EA157,"")</f>
        <v>0</v>
      </c>
      <c r="EB158" s="148">
        <f t="shared" si="15"/>
        <v>0</v>
      </c>
      <c r="EC158" s="148">
        <f t="shared" si="16"/>
        <v>0</v>
      </c>
      <c r="ED158" s="167">
        <v>3</v>
      </c>
    </row>
    <row r="159" spans="2:134" x14ac:dyDescent="0.25">
      <c r="B159" s="224">
        <v>132</v>
      </c>
      <c r="C159" s="215"/>
      <c r="D159" s="221"/>
      <c r="E159" s="206" t="str">
        <f t="shared" si="17"/>
        <v/>
      </c>
      <c r="F159" s="203">
        <v>0</v>
      </c>
      <c r="G159" s="101">
        <f>Samples!C137</f>
        <v>0</v>
      </c>
      <c r="H159" s="128"/>
      <c r="I159" s="120"/>
      <c r="J159" s="120"/>
      <c r="K159" s="120"/>
      <c r="L159" s="120"/>
      <c r="M159" s="120"/>
      <c r="N159" s="129"/>
      <c r="O159" s="483"/>
      <c r="P159" s="122"/>
      <c r="Q159" s="122"/>
      <c r="R159" s="122"/>
      <c r="S159" s="136"/>
      <c r="T159" s="480"/>
      <c r="U159" s="123"/>
      <c r="V159" s="142"/>
      <c r="W159" s="128"/>
      <c r="X159" s="129"/>
      <c r="Y159" s="128"/>
      <c r="Z159" s="129"/>
      <c r="AA159" s="128"/>
      <c r="AB159" s="120"/>
      <c r="AC159" s="128"/>
      <c r="AD159" s="129"/>
      <c r="AE159" s="128"/>
      <c r="AF159" s="120"/>
      <c r="AG159" s="120"/>
      <c r="AH159" s="129"/>
      <c r="AI159" s="128"/>
      <c r="AJ159" s="120"/>
      <c r="AK159" s="120"/>
      <c r="AL159" s="129"/>
      <c r="AM159" s="120"/>
      <c r="AN159" s="120"/>
      <c r="AO159" s="120"/>
      <c r="AP159" s="128"/>
      <c r="AQ159" s="120"/>
      <c r="AR159" s="120"/>
      <c r="AS159" s="120"/>
      <c r="AT159" s="120"/>
      <c r="AU159" s="129"/>
      <c r="AV159" s="128"/>
      <c r="AW159" s="120"/>
      <c r="AX159" s="120"/>
      <c r="AY159" s="120"/>
      <c r="AZ159" s="120"/>
      <c r="BA159" s="129"/>
      <c r="BB159" s="128"/>
      <c r="BC159" s="120"/>
      <c r="BD159" s="120"/>
      <c r="BE159" s="120"/>
      <c r="BF159" s="120"/>
      <c r="BG159" s="120"/>
      <c r="BH159" s="120"/>
      <c r="BI159" s="129"/>
      <c r="BJ159" s="128"/>
      <c r="BK159" s="146"/>
      <c r="BL159" s="128"/>
      <c r="BM159" s="232"/>
      <c r="BN159" s="120"/>
      <c r="BO159" s="232"/>
      <c r="BP159" s="120"/>
      <c r="BQ159" s="232"/>
      <c r="BR159" s="120"/>
      <c r="BS159" s="232"/>
      <c r="BT159" s="120"/>
      <c r="BU159" s="146"/>
      <c r="BV159" s="216"/>
      <c r="BW159" s="216"/>
      <c r="BX159" s="216"/>
      <c r="CA159" s="206"/>
      <c r="CB159" s="466"/>
      <c r="CK159" s="160"/>
      <c r="CL159" s="160"/>
      <c r="CM159" s="160"/>
      <c r="EA159" s="148">
        <f t="shared" ref="EA159:EA222" si="18">IF(EA158&lt;1,EC159+EA158,"")</f>
        <v>0</v>
      </c>
      <c r="EB159" s="148">
        <f t="shared" si="15"/>
        <v>0</v>
      </c>
      <c r="EC159" s="148">
        <f t="shared" si="16"/>
        <v>0</v>
      </c>
      <c r="ED159" s="167">
        <v>4</v>
      </c>
    </row>
    <row r="160" spans="2:134" x14ac:dyDescent="0.25">
      <c r="B160" s="224">
        <v>133</v>
      </c>
      <c r="C160" s="215"/>
      <c r="D160" s="221"/>
      <c r="E160" s="206" t="str">
        <f t="shared" si="17"/>
        <v/>
      </c>
      <c r="F160" s="203">
        <v>0</v>
      </c>
      <c r="G160" s="101">
        <f>Samples!C138</f>
        <v>0</v>
      </c>
      <c r="H160" s="128"/>
      <c r="I160" s="120"/>
      <c r="J160" s="120"/>
      <c r="K160" s="120"/>
      <c r="L160" s="120"/>
      <c r="M160" s="120"/>
      <c r="N160" s="129"/>
      <c r="O160" s="483"/>
      <c r="P160" s="122"/>
      <c r="Q160" s="122"/>
      <c r="R160" s="122"/>
      <c r="S160" s="136"/>
      <c r="T160" s="480"/>
      <c r="U160" s="123"/>
      <c r="V160" s="142"/>
      <c r="W160" s="128"/>
      <c r="X160" s="129"/>
      <c r="Y160" s="128"/>
      <c r="Z160" s="129"/>
      <c r="AA160" s="128"/>
      <c r="AB160" s="120"/>
      <c r="AC160" s="128"/>
      <c r="AD160" s="129"/>
      <c r="AE160" s="128"/>
      <c r="AF160" s="120"/>
      <c r="AG160" s="120"/>
      <c r="AH160" s="129"/>
      <c r="AI160" s="128"/>
      <c r="AJ160" s="120"/>
      <c r="AK160" s="120"/>
      <c r="AL160" s="129"/>
      <c r="AM160" s="120"/>
      <c r="AN160" s="120"/>
      <c r="AO160" s="120"/>
      <c r="AP160" s="128"/>
      <c r="AQ160" s="120"/>
      <c r="AR160" s="120"/>
      <c r="AS160" s="120"/>
      <c r="AT160" s="120"/>
      <c r="AU160" s="129"/>
      <c r="AV160" s="128"/>
      <c r="AW160" s="120"/>
      <c r="AX160" s="120"/>
      <c r="AY160" s="120"/>
      <c r="AZ160" s="120"/>
      <c r="BA160" s="129"/>
      <c r="BB160" s="128"/>
      <c r="BC160" s="120"/>
      <c r="BD160" s="120"/>
      <c r="BE160" s="120"/>
      <c r="BF160" s="120"/>
      <c r="BG160" s="120"/>
      <c r="BH160" s="120"/>
      <c r="BI160" s="129"/>
      <c r="BJ160" s="128"/>
      <c r="BK160" s="146"/>
      <c r="BL160" s="128"/>
      <c r="BM160" s="232"/>
      <c r="BN160" s="120"/>
      <c r="BO160" s="232"/>
      <c r="BP160" s="120"/>
      <c r="BQ160" s="232"/>
      <c r="BR160" s="120"/>
      <c r="BS160" s="232"/>
      <c r="BT160" s="120"/>
      <c r="BU160" s="146"/>
      <c r="BV160" s="216"/>
      <c r="BW160" s="216"/>
      <c r="BX160" s="216"/>
      <c r="CA160" s="206"/>
      <c r="CB160" s="466"/>
      <c r="CK160" s="160"/>
      <c r="CL160" s="160"/>
      <c r="CM160" s="160"/>
      <c r="EA160" s="148">
        <f t="shared" si="18"/>
        <v>0</v>
      </c>
      <c r="EB160" s="148">
        <f t="shared" si="15"/>
        <v>0</v>
      </c>
      <c r="EC160" s="148">
        <f t="shared" si="16"/>
        <v>0</v>
      </c>
      <c r="ED160" s="167">
        <v>5</v>
      </c>
    </row>
    <row r="161" spans="2:134" x14ac:dyDescent="0.25">
      <c r="B161" s="224">
        <v>134</v>
      </c>
      <c r="C161" s="215"/>
      <c r="D161" s="221"/>
      <c r="E161" s="206" t="str">
        <f t="shared" si="17"/>
        <v/>
      </c>
      <c r="F161" s="203">
        <v>0</v>
      </c>
      <c r="G161" s="101">
        <f>Samples!C139</f>
        <v>0</v>
      </c>
      <c r="H161" s="128"/>
      <c r="I161" s="120"/>
      <c r="J161" s="120"/>
      <c r="K161" s="120"/>
      <c r="L161" s="120"/>
      <c r="M161" s="120"/>
      <c r="N161" s="129"/>
      <c r="O161" s="483"/>
      <c r="P161" s="122"/>
      <c r="Q161" s="122"/>
      <c r="R161" s="122"/>
      <c r="S161" s="136"/>
      <c r="T161" s="480"/>
      <c r="U161" s="123"/>
      <c r="V161" s="142"/>
      <c r="W161" s="128"/>
      <c r="X161" s="129"/>
      <c r="Y161" s="128"/>
      <c r="Z161" s="129"/>
      <c r="AA161" s="128"/>
      <c r="AB161" s="120"/>
      <c r="AC161" s="128"/>
      <c r="AD161" s="129"/>
      <c r="AE161" s="128"/>
      <c r="AF161" s="120"/>
      <c r="AG161" s="120"/>
      <c r="AH161" s="129"/>
      <c r="AI161" s="128"/>
      <c r="AJ161" s="120"/>
      <c r="AK161" s="120"/>
      <c r="AL161" s="129"/>
      <c r="AM161" s="120"/>
      <c r="AN161" s="120"/>
      <c r="AO161" s="120"/>
      <c r="AP161" s="128"/>
      <c r="AQ161" s="120"/>
      <c r="AR161" s="120"/>
      <c r="AS161" s="120"/>
      <c r="AT161" s="120"/>
      <c r="AU161" s="129"/>
      <c r="AV161" s="128"/>
      <c r="AW161" s="120"/>
      <c r="AX161" s="120"/>
      <c r="AY161" s="120"/>
      <c r="AZ161" s="120"/>
      <c r="BA161" s="129"/>
      <c r="BB161" s="128"/>
      <c r="BC161" s="120"/>
      <c r="BD161" s="120"/>
      <c r="BE161" s="120"/>
      <c r="BF161" s="120"/>
      <c r="BG161" s="120"/>
      <c r="BH161" s="120"/>
      <c r="BI161" s="129"/>
      <c r="BJ161" s="128"/>
      <c r="BK161" s="146"/>
      <c r="BL161" s="128"/>
      <c r="BM161" s="232"/>
      <c r="BN161" s="120"/>
      <c r="BO161" s="232"/>
      <c r="BP161" s="120"/>
      <c r="BQ161" s="232"/>
      <c r="BR161" s="120"/>
      <c r="BS161" s="232"/>
      <c r="BT161" s="120"/>
      <c r="BU161" s="146"/>
      <c r="BV161" s="216"/>
      <c r="BW161" s="216"/>
      <c r="BX161" s="216"/>
      <c r="CA161" s="206"/>
      <c r="CB161" s="466"/>
      <c r="CK161" s="160"/>
      <c r="CL161" s="160"/>
      <c r="CM161" s="160"/>
      <c r="EA161" s="148">
        <f t="shared" si="18"/>
        <v>0</v>
      </c>
      <c r="EB161" s="148">
        <f t="shared" si="15"/>
        <v>0</v>
      </c>
      <c r="EC161" s="148">
        <f t="shared" si="16"/>
        <v>0</v>
      </c>
      <c r="ED161" s="167">
        <v>6</v>
      </c>
    </row>
    <row r="162" spans="2:134" x14ac:dyDescent="0.25">
      <c r="B162" s="224">
        <v>135</v>
      </c>
      <c r="C162" s="215"/>
      <c r="D162" s="221"/>
      <c r="E162" s="206" t="str">
        <f t="shared" si="17"/>
        <v/>
      </c>
      <c r="F162" s="203">
        <v>0</v>
      </c>
      <c r="G162" s="101">
        <f>Samples!C140</f>
        <v>0</v>
      </c>
      <c r="H162" s="128"/>
      <c r="I162" s="120"/>
      <c r="J162" s="120"/>
      <c r="K162" s="120"/>
      <c r="L162" s="120"/>
      <c r="M162" s="120"/>
      <c r="N162" s="129"/>
      <c r="O162" s="483"/>
      <c r="P162" s="122"/>
      <c r="Q162" s="122"/>
      <c r="R162" s="122"/>
      <c r="S162" s="136"/>
      <c r="T162" s="480"/>
      <c r="U162" s="123"/>
      <c r="V162" s="142"/>
      <c r="W162" s="128"/>
      <c r="X162" s="129"/>
      <c r="Y162" s="128"/>
      <c r="Z162" s="129"/>
      <c r="AA162" s="128"/>
      <c r="AB162" s="120"/>
      <c r="AC162" s="128"/>
      <c r="AD162" s="129"/>
      <c r="AE162" s="128"/>
      <c r="AF162" s="120"/>
      <c r="AG162" s="120"/>
      <c r="AH162" s="129"/>
      <c r="AI162" s="128"/>
      <c r="AJ162" s="120"/>
      <c r="AK162" s="120"/>
      <c r="AL162" s="129"/>
      <c r="AM162" s="120"/>
      <c r="AN162" s="120"/>
      <c r="AO162" s="120"/>
      <c r="AP162" s="128"/>
      <c r="AQ162" s="120"/>
      <c r="AR162" s="120"/>
      <c r="AS162" s="120"/>
      <c r="AT162" s="120"/>
      <c r="AU162" s="129"/>
      <c r="AV162" s="128"/>
      <c r="AW162" s="120"/>
      <c r="AX162" s="120"/>
      <c r="AY162" s="120"/>
      <c r="AZ162" s="120"/>
      <c r="BA162" s="129"/>
      <c r="BB162" s="128"/>
      <c r="BC162" s="120"/>
      <c r="BD162" s="120"/>
      <c r="BE162" s="120"/>
      <c r="BF162" s="120"/>
      <c r="BG162" s="120"/>
      <c r="BH162" s="120"/>
      <c r="BI162" s="129"/>
      <c r="BJ162" s="128"/>
      <c r="BK162" s="146"/>
      <c r="BL162" s="128"/>
      <c r="BM162" s="232"/>
      <c r="BN162" s="120"/>
      <c r="BO162" s="232"/>
      <c r="BP162" s="120"/>
      <c r="BQ162" s="232"/>
      <c r="BR162" s="120"/>
      <c r="BS162" s="232"/>
      <c r="BT162" s="120"/>
      <c r="BU162" s="146"/>
      <c r="BV162" s="216"/>
      <c r="BW162" s="216"/>
      <c r="BX162" s="216"/>
      <c r="CA162" s="206"/>
      <c r="CB162" s="466"/>
      <c r="CK162" s="160"/>
      <c r="CL162" s="160"/>
      <c r="CM162" s="160"/>
      <c r="EA162" s="148">
        <f t="shared" si="18"/>
        <v>0</v>
      </c>
      <c r="EB162" s="148">
        <f t="shared" si="15"/>
        <v>0</v>
      </c>
      <c r="EC162" s="148">
        <f t="shared" si="16"/>
        <v>0</v>
      </c>
      <c r="ED162" s="167">
        <v>7</v>
      </c>
    </row>
    <row r="163" spans="2:134" x14ac:dyDescent="0.25">
      <c r="B163" s="224">
        <v>136</v>
      </c>
      <c r="C163" s="215"/>
      <c r="D163" s="221"/>
      <c r="E163" s="206" t="str">
        <f t="shared" si="17"/>
        <v/>
      </c>
      <c r="F163" s="203">
        <v>0</v>
      </c>
      <c r="G163" s="101">
        <f>Samples!C141</f>
        <v>0</v>
      </c>
      <c r="H163" s="128"/>
      <c r="I163" s="120"/>
      <c r="J163" s="120"/>
      <c r="K163" s="120"/>
      <c r="L163" s="120"/>
      <c r="M163" s="120"/>
      <c r="N163" s="129"/>
      <c r="O163" s="483"/>
      <c r="P163" s="122"/>
      <c r="Q163" s="122"/>
      <c r="R163" s="122"/>
      <c r="S163" s="136"/>
      <c r="T163" s="480"/>
      <c r="U163" s="123"/>
      <c r="V163" s="142"/>
      <c r="W163" s="128"/>
      <c r="X163" s="129"/>
      <c r="Y163" s="128"/>
      <c r="Z163" s="129"/>
      <c r="AA163" s="128"/>
      <c r="AB163" s="120"/>
      <c r="AC163" s="128"/>
      <c r="AD163" s="129"/>
      <c r="AE163" s="128"/>
      <c r="AF163" s="120"/>
      <c r="AG163" s="120"/>
      <c r="AH163" s="129"/>
      <c r="AI163" s="128"/>
      <c r="AJ163" s="120"/>
      <c r="AK163" s="120"/>
      <c r="AL163" s="129"/>
      <c r="AM163" s="120"/>
      <c r="AN163" s="120"/>
      <c r="AO163" s="120"/>
      <c r="AP163" s="128"/>
      <c r="AQ163" s="120"/>
      <c r="AR163" s="120"/>
      <c r="AS163" s="120"/>
      <c r="AT163" s="120"/>
      <c r="AU163" s="129"/>
      <c r="AV163" s="128"/>
      <c r="AW163" s="120"/>
      <c r="AX163" s="120"/>
      <c r="AY163" s="120"/>
      <c r="AZ163" s="120"/>
      <c r="BA163" s="129"/>
      <c r="BB163" s="128"/>
      <c r="BC163" s="120"/>
      <c r="BD163" s="120"/>
      <c r="BE163" s="120"/>
      <c r="BF163" s="120"/>
      <c r="BG163" s="120"/>
      <c r="BH163" s="120"/>
      <c r="BI163" s="129"/>
      <c r="BJ163" s="128"/>
      <c r="BK163" s="146"/>
      <c r="BL163" s="128"/>
      <c r="BM163" s="232"/>
      <c r="BN163" s="120"/>
      <c r="BO163" s="232"/>
      <c r="BP163" s="120"/>
      <c r="BQ163" s="232"/>
      <c r="BR163" s="120"/>
      <c r="BS163" s="232"/>
      <c r="BT163" s="120"/>
      <c r="BU163" s="146"/>
      <c r="BV163" s="216"/>
      <c r="BW163" s="216"/>
      <c r="BX163" s="216"/>
      <c r="CA163" s="206"/>
      <c r="CB163" s="466"/>
      <c r="CK163" s="160"/>
      <c r="CL163" s="160"/>
      <c r="CM163" s="160"/>
      <c r="EA163" s="148">
        <f t="shared" si="18"/>
        <v>0</v>
      </c>
      <c r="EB163" s="148">
        <f t="shared" si="15"/>
        <v>0</v>
      </c>
      <c r="EC163" s="148">
        <f t="shared" si="16"/>
        <v>0</v>
      </c>
      <c r="ED163" s="167">
        <v>8</v>
      </c>
    </row>
    <row r="164" spans="2:134" x14ac:dyDescent="0.25">
      <c r="B164" s="224">
        <v>137</v>
      </c>
      <c r="C164" s="215"/>
      <c r="D164" s="221"/>
      <c r="E164" s="206" t="str">
        <f t="shared" si="17"/>
        <v/>
      </c>
      <c r="F164" s="203">
        <v>0</v>
      </c>
      <c r="G164" s="101">
        <f>Samples!C142</f>
        <v>0</v>
      </c>
      <c r="H164" s="128"/>
      <c r="I164" s="120"/>
      <c r="J164" s="120"/>
      <c r="K164" s="120"/>
      <c r="L164" s="120"/>
      <c r="M164" s="120"/>
      <c r="N164" s="129"/>
      <c r="O164" s="483"/>
      <c r="P164" s="122"/>
      <c r="Q164" s="122"/>
      <c r="R164" s="122"/>
      <c r="S164" s="136"/>
      <c r="T164" s="480"/>
      <c r="U164" s="123"/>
      <c r="V164" s="142"/>
      <c r="W164" s="128"/>
      <c r="X164" s="129"/>
      <c r="Y164" s="128"/>
      <c r="Z164" s="129"/>
      <c r="AA164" s="128"/>
      <c r="AB164" s="120"/>
      <c r="AC164" s="128"/>
      <c r="AD164" s="129"/>
      <c r="AE164" s="128"/>
      <c r="AF164" s="120"/>
      <c r="AG164" s="120"/>
      <c r="AH164" s="129"/>
      <c r="AI164" s="128"/>
      <c r="AJ164" s="120"/>
      <c r="AK164" s="120"/>
      <c r="AL164" s="129"/>
      <c r="AM164" s="120"/>
      <c r="AN164" s="120"/>
      <c r="AO164" s="120"/>
      <c r="AP164" s="128"/>
      <c r="AQ164" s="120"/>
      <c r="AR164" s="120"/>
      <c r="AS164" s="120"/>
      <c r="AT164" s="120"/>
      <c r="AU164" s="129"/>
      <c r="AV164" s="128"/>
      <c r="AW164" s="120"/>
      <c r="AX164" s="120"/>
      <c r="AY164" s="120"/>
      <c r="AZ164" s="120"/>
      <c r="BA164" s="129"/>
      <c r="BB164" s="128"/>
      <c r="BC164" s="120"/>
      <c r="BD164" s="120"/>
      <c r="BE164" s="120"/>
      <c r="BF164" s="120"/>
      <c r="BG164" s="120"/>
      <c r="BH164" s="120"/>
      <c r="BI164" s="129"/>
      <c r="BJ164" s="128"/>
      <c r="BK164" s="146"/>
      <c r="BL164" s="128"/>
      <c r="BM164" s="232"/>
      <c r="BN164" s="120"/>
      <c r="BO164" s="232"/>
      <c r="BP164" s="120"/>
      <c r="BQ164" s="232"/>
      <c r="BR164" s="120"/>
      <c r="BS164" s="232"/>
      <c r="BT164" s="120"/>
      <c r="BU164" s="146"/>
      <c r="BV164" s="216"/>
      <c r="BW164" s="216"/>
      <c r="BX164" s="216"/>
      <c r="CA164" s="206"/>
      <c r="CB164" s="466"/>
      <c r="CK164" s="160"/>
      <c r="CL164" s="160"/>
      <c r="CM164" s="160"/>
      <c r="EA164" s="148">
        <f t="shared" si="18"/>
        <v>0</v>
      </c>
      <c r="EB164" s="148">
        <f t="shared" si="15"/>
        <v>0</v>
      </c>
      <c r="EC164" s="148">
        <f t="shared" si="16"/>
        <v>0</v>
      </c>
      <c r="ED164" s="167">
        <v>9</v>
      </c>
    </row>
    <row r="165" spans="2:134" x14ac:dyDescent="0.25">
      <c r="B165" s="224">
        <v>138</v>
      </c>
      <c r="C165" s="215"/>
      <c r="D165" s="221"/>
      <c r="E165" s="206" t="str">
        <f t="shared" si="17"/>
        <v/>
      </c>
      <c r="F165" s="203">
        <v>0</v>
      </c>
      <c r="G165" s="101">
        <f>Samples!C143</f>
        <v>0</v>
      </c>
      <c r="H165" s="128"/>
      <c r="I165" s="120"/>
      <c r="J165" s="120"/>
      <c r="K165" s="120"/>
      <c r="L165" s="120"/>
      <c r="M165" s="120"/>
      <c r="N165" s="129"/>
      <c r="O165" s="483"/>
      <c r="P165" s="122"/>
      <c r="Q165" s="122"/>
      <c r="R165" s="122"/>
      <c r="S165" s="136"/>
      <c r="T165" s="480"/>
      <c r="U165" s="123"/>
      <c r="V165" s="142"/>
      <c r="W165" s="128"/>
      <c r="X165" s="129"/>
      <c r="Y165" s="128"/>
      <c r="Z165" s="129"/>
      <c r="AA165" s="128"/>
      <c r="AB165" s="120"/>
      <c r="AC165" s="128"/>
      <c r="AD165" s="129"/>
      <c r="AE165" s="128"/>
      <c r="AF165" s="120"/>
      <c r="AG165" s="120"/>
      <c r="AH165" s="129"/>
      <c r="AI165" s="128"/>
      <c r="AJ165" s="120"/>
      <c r="AK165" s="120"/>
      <c r="AL165" s="129"/>
      <c r="AM165" s="120"/>
      <c r="AN165" s="120"/>
      <c r="AO165" s="120"/>
      <c r="AP165" s="128"/>
      <c r="AQ165" s="120"/>
      <c r="AR165" s="120"/>
      <c r="AS165" s="120"/>
      <c r="AT165" s="120"/>
      <c r="AU165" s="129"/>
      <c r="AV165" s="128"/>
      <c r="AW165" s="120"/>
      <c r="AX165" s="120"/>
      <c r="AY165" s="120"/>
      <c r="AZ165" s="120"/>
      <c r="BA165" s="129"/>
      <c r="BB165" s="128"/>
      <c r="BC165" s="120"/>
      <c r="BD165" s="120"/>
      <c r="BE165" s="120"/>
      <c r="BF165" s="120"/>
      <c r="BG165" s="120"/>
      <c r="BH165" s="120"/>
      <c r="BI165" s="129"/>
      <c r="BJ165" s="128"/>
      <c r="BK165" s="146"/>
      <c r="BL165" s="128"/>
      <c r="BM165" s="232"/>
      <c r="BN165" s="120"/>
      <c r="BO165" s="232"/>
      <c r="BP165" s="120"/>
      <c r="BQ165" s="232"/>
      <c r="BR165" s="120"/>
      <c r="BS165" s="232"/>
      <c r="BT165" s="120"/>
      <c r="BU165" s="146"/>
      <c r="BV165" s="216"/>
      <c r="BW165" s="216"/>
      <c r="BX165" s="216"/>
      <c r="CA165" s="206"/>
      <c r="CB165" s="466"/>
      <c r="CK165" s="160"/>
      <c r="CL165" s="160"/>
      <c r="CM165" s="160"/>
      <c r="EA165" s="148">
        <f t="shared" si="18"/>
        <v>0</v>
      </c>
      <c r="EB165" s="148">
        <f t="shared" si="15"/>
        <v>0</v>
      </c>
      <c r="EC165" s="148">
        <f t="shared" si="16"/>
        <v>0</v>
      </c>
      <c r="ED165" s="167">
        <v>10</v>
      </c>
    </row>
    <row r="166" spans="2:134" x14ac:dyDescent="0.25">
      <c r="B166" s="224">
        <v>139</v>
      </c>
      <c r="C166" s="215"/>
      <c r="D166" s="221"/>
      <c r="E166" s="206" t="str">
        <f t="shared" si="17"/>
        <v/>
      </c>
      <c r="F166" s="203">
        <v>0</v>
      </c>
      <c r="G166" s="101">
        <f>Samples!C144</f>
        <v>0</v>
      </c>
      <c r="H166" s="128"/>
      <c r="I166" s="120"/>
      <c r="J166" s="120"/>
      <c r="K166" s="120"/>
      <c r="L166" s="120"/>
      <c r="M166" s="120"/>
      <c r="N166" s="129"/>
      <c r="O166" s="483"/>
      <c r="P166" s="122"/>
      <c r="Q166" s="122"/>
      <c r="R166" s="122"/>
      <c r="S166" s="136"/>
      <c r="T166" s="480"/>
      <c r="U166" s="123"/>
      <c r="V166" s="142"/>
      <c r="W166" s="128"/>
      <c r="X166" s="129"/>
      <c r="Y166" s="128"/>
      <c r="Z166" s="129"/>
      <c r="AA166" s="128"/>
      <c r="AB166" s="120"/>
      <c r="AC166" s="128"/>
      <c r="AD166" s="129"/>
      <c r="AE166" s="128"/>
      <c r="AF166" s="120"/>
      <c r="AG166" s="120"/>
      <c r="AH166" s="129"/>
      <c r="AI166" s="128"/>
      <c r="AJ166" s="120"/>
      <c r="AK166" s="120"/>
      <c r="AL166" s="129"/>
      <c r="AM166" s="120"/>
      <c r="AN166" s="120"/>
      <c r="AO166" s="120"/>
      <c r="AP166" s="128"/>
      <c r="AQ166" s="120"/>
      <c r="AR166" s="120"/>
      <c r="AS166" s="120"/>
      <c r="AT166" s="120"/>
      <c r="AU166" s="129"/>
      <c r="AV166" s="128"/>
      <c r="AW166" s="120"/>
      <c r="AX166" s="120"/>
      <c r="AY166" s="120"/>
      <c r="AZ166" s="120"/>
      <c r="BA166" s="129"/>
      <c r="BB166" s="128"/>
      <c r="BC166" s="120"/>
      <c r="BD166" s="120"/>
      <c r="BE166" s="120"/>
      <c r="BF166" s="120"/>
      <c r="BG166" s="120"/>
      <c r="BH166" s="120"/>
      <c r="BI166" s="129"/>
      <c r="BJ166" s="128"/>
      <c r="BK166" s="146"/>
      <c r="BL166" s="128"/>
      <c r="BM166" s="232"/>
      <c r="BN166" s="120"/>
      <c r="BO166" s="232"/>
      <c r="BP166" s="120"/>
      <c r="BQ166" s="232"/>
      <c r="BR166" s="120"/>
      <c r="BS166" s="232"/>
      <c r="BT166" s="120"/>
      <c r="BU166" s="146"/>
      <c r="BV166" s="216"/>
      <c r="BW166" s="216"/>
      <c r="BX166" s="216"/>
      <c r="CA166" s="206"/>
      <c r="CB166" s="466"/>
      <c r="CK166" s="160"/>
      <c r="CL166" s="160"/>
      <c r="CM166" s="160"/>
      <c r="EA166" s="148">
        <f t="shared" si="18"/>
        <v>0</v>
      </c>
      <c r="EB166" s="148">
        <f t="shared" si="15"/>
        <v>0</v>
      </c>
      <c r="EC166" s="148">
        <f t="shared" si="16"/>
        <v>0</v>
      </c>
      <c r="ED166" s="167">
        <v>11</v>
      </c>
    </row>
    <row r="167" spans="2:134" x14ac:dyDescent="0.25">
      <c r="B167" s="224">
        <v>140</v>
      </c>
      <c r="C167" s="215"/>
      <c r="D167" s="221"/>
      <c r="E167" s="206" t="str">
        <f t="shared" si="17"/>
        <v/>
      </c>
      <c r="F167" s="203">
        <v>0</v>
      </c>
      <c r="G167" s="101">
        <f>Samples!C145</f>
        <v>0</v>
      </c>
      <c r="H167" s="128"/>
      <c r="I167" s="120"/>
      <c r="J167" s="120"/>
      <c r="K167" s="120"/>
      <c r="L167" s="120"/>
      <c r="M167" s="120"/>
      <c r="N167" s="129"/>
      <c r="O167" s="483"/>
      <c r="P167" s="122"/>
      <c r="Q167" s="122"/>
      <c r="R167" s="122"/>
      <c r="S167" s="136"/>
      <c r="T167" s="480"/>
      <c r="U167" s="123"/>
      <c r="V167" s="142"/>
      <c r="W167" s="128"/>
      <c r="X167" s="129"/>
      <c r="Y167" s="128"/>
      <c r="Z167" s="129"/>
      <c r="AA167" s="128"/>
      <c r="AB167" s="120"/>
      <c r="AC167" s="128"/>
      <c r="AD167" s="129"/>
      <c r="AE167" s="128"/>
      <c r="AF167" s="120"/>
      <c r="AG167" s="120"/>
      <c r="AH167" s="129"/>
      <c r="AI167" s="128"/>
      <c r="AJ167" s="120"/>
      <c r="AK167" s="120"/>
      <c r="AL167" s="129"/>
      <c r="AM167" s="120"/>
      <c r="AN167" s="120"/>
      <c r="AO167" s="120"/>
      <c r="AP167" s="128"/>
      <c r="AQ167" s="120"/>
      <c r="AR167" s="120"/>
      <c r="AS167" s="120"/>
      <c r="AT167" s="120"/>
      <c r="AU167" s="129"/>
      <c r="AV167" s="128"/>
      <c r="AW167" s="120"/>
      <c r="AX167" s="120"/>
      <c r="AY167" s="120"/>
      <c r="AZ167" s="120"/>
      <c r="BA167" s="129"/>
      <c r="BB167" s="128"/>
      <c r="BC167" s="120"/>
      <c r="BD167" s="120"/>
      <c r="BE167" s="120"/>
      <c r="BF167" s="120"/>
      <c r="BG167" s="120"/>
      <c r="BH167" s="120"/>
      <c r="BI167" s="129"/>
      <c r="BJ167" s="128"/>
      <c r="BK167" s="146"/>
      <c r="BL167" s="128"/>
      <c r="BM167" s="232"/>
      <c r="BN167" s="120"/>
      <c r="BO167" s="232"/>
      <c r="BP167" s="120"/>
      <c r="BQ167" s="232"/>
      <c r="BR167" s="120"/>
      <c r="BS167" s="232"/>
      <c r="BT167" s="120"/>
      <c r="BU167" s="146"/>
      <c r="BV167" s="216"/>
      <c r="BW167" s="216"/>
      <c r="BX167" s="216"/>
      <c r="CA167" s="206"/>
      <c r="CB167" s="466"/>
      <c r="CK167" s="160"/>
      <c r="CL167" s="160"/>
      <c r="CM167" s="160"/>
      <c r="EA167" s="148">
        <f t="shared" si="18"/>
        <v>0</v>
      </c>
      <c r="EB167" s="148">
        <f t="shared" si="15"/>
        <v>0</v>
      </c>
      <c r="EC167" s="148">
        <f t="shared" si="16"/>
        <v>0</v>
      </c>
      <c r="ED167" s="167">
        <v>12</v>
      </c>
    </row>
    <row r="168" spans="2:134" x14ac:dyDescent="0.25">
      <c r="B168" s="224">
        <v>141</v>
      </c>
      <c r="C168" s="215"/>
      <c r="D168" s="221"/>
      <c r="E168" s="206" t="str">
        <f t="shared" si="17"/>
        <v/>
      </c>
      <c r="F168" s="203">
        <v>0</v>
      </c>
      <c r="G168" s="101">
        <f>Samples!C146</f>
        <v>0</v>
      </c>
      <c r="H168" s="128"/>
      <c r="I168" s="120"/>
      <c r="J168" s="120"/>
      <c r="K168" s="120"/>
      <c r="L168" s="120"/>
      <c r="M168" s="120"/>
      <c r="N168" s="129"/>
      <c r="O168" s="483"/>
      <c r="P168" s="122"/>
      <c r="Q168" s="122"/>
      <c r="R168" s="122"/>
      <c r="S168" s="136"/>
      <c r="T168" s="480"/>
      <c r="U168" s="123"/>
      <c r="V168" s="142"/>
      <c r="W168" s="128"/>
      <c r="X168" s="129"/>
      <c r="Y168" s="128"/>
      <c r="Z168" s="129"/>
      <c r="AA168" s="128"/>
      <c r="AB168" s="120"/>
      <c r="AC168" s="128"/>
      <c r="AD168" s="129"/>
      <c r="AE168" s="128"/>
      <c r="AF168" s="120"/>
      <c r="AG168" s="120"/>
      <c r="AH168" s="129"/>
      <c r="AI168" s="128"/>
      <c r="AJ168" s="120"/>
      <c r="AK168" s="120"/>
      <c r="AL168" s="129"/>
      <c r="AM168" s="120"/>
      <c r="AN168" s="120"/>
      <c r="AO168" s="120"/>
      <c r="AP168" s="128"/>
      <c r="AQ168" s="120"/>
      <c r="AR168" s="120"/>
      <c r="AS168" s="120"/>
      <c r="AT168" s="120"/>
      <c r="AU168" s="129"/>
      <c r="AV168" s="128"/>
      <c r="AW168" s="120"/>
      <c r="AX168" s="120"/>
      <c r="AY168" s="120"/>
      <c r="AZ168" s="120"/>
      <c r="BA168" s="129"/>
      <c r="BB168" s="128"/>
      <c r="BC168" s="120"/>
      <c r="BD168" s="120"/>
      <c r="BE168" s="120"/>
      <c r="BF168" s="120"/>
      <c r="BG168" s="120"/>
      <c r="BH168" s="120"/>
      <c r="BI168" s="129"/>
      <c r="BJ168" s="128"/>
      <c r="BK168" s="146"/>
      <c r="BL168" s="128"/>
      <c r="BM168" s="232"/>
      <c r="BN168" s="120"/>
      <c r="BO168" s="232"/>
      <c r="BP168" s="120"/>
      <c r="BQ168" s="232"/>
      <c r="BR168" s="120"/>
      <c r="BS168" s="232"/>
      <c r="BT168" s="120"/>
      <c r="BU168" s="146"/>
      <c r="BV168" s="216"/>
      <c r="BW168" s="216"/>
      <c r="BX168" s="216"/>
      <c r="CA168" s="206"/>
      <c r="CB168" s="466"/>
      <c r="CK168" s="160"/>
      <c r="CL168" s="160"/>
      <c r="CM168" s="160"/>
      <c r="EA168" s="148">
        <f t="shared" si="18"/>
        <v>0</v>
      </c>
      <c r="EB168" s="148">
        <f t="shared" si="15"/>
        <v>0</v>
      </c>
      <c r="EC168" s="148">
        <f t="shared" si="16"/>
        <v>0</v>
      </c>
      <c r="ED168" s="167">
        <v>13</v>
      </c>
    </row>
    <row r="169" spans="2:134" x14ac:dyDescent="0.25">
      <c r="B169" s="224">
        <v>142</v>
      </c>
      <c r="C169" s="215"/>
      <c r="D169" s="221"/>
      <c r="E169" s="206" t="str">
        <f t="shared" si="17"/>
        <v/>
      </c>
      <c r="F169" s="203">
        <v>0</v>
      </c>
      <c r="G169" s="101">
        <f>Samples!C147</f>
        <v>0</v>
      </c>
      <c r="H169" s="128"/>
      <c r="I169" s="120"/>
      <c r="J169" s="120"/>
      <c r="K169" s="120"/>
      <c r="L169" s="120"/>
      <c r="M169" s="120"/>
      <c r="N169" s="129"/>
      <c r="O169" s="483"/>
      <c r="P169" s="122"/>
      <c r="Q169" s="122"/>
      <c r="R169" s="122"/>
      <c r="S169" s="136"/>
      <c r="T169" s="480"/>
      <c r="U169" s="123"/>
      <c r="V169" s="142"/>
      <c r="W169" s="128"/>
      <c r="X169" s="129"/>
      <c r="Y169" s="128"/>
      <c r="Z169" s="129"/>
      <c r="AA169" s="128"/>
      <c r="AB169" s="120"/>
      <c r="AC169" s="128"/>
      <c r="AD169" s="129"/>
      <c r="AE169" s="128"/>
      <c r="AF169" s="120"/>
      <c r="AG169" s="120"/>
      <c r="AH169" s="129"/>
      <c r="AI169" s="128"/>
      <c r="AJ169" s="120"/>
      <c r="AK169" s="120"/>
      <c r="AL169" s="129"/>
      <c r="AM169" s="120"/>
      <c r="AN169" s="120"/>
      <c r="AO169" s="120"/>
      <c r="AP169" s="128"/>
      <c r="AQ169" s="120"/>
      <c r="AR169" s="120"/>
      <c r="AS169" s="120"/>
      <c r="AT169" s="120"/>
      <c r="AU169" s="129"/>
      <c r="AV169" s="128"/>
      <c r="AW169" s="120"/>
      <c r="AX169" s="120"/>
      <c r="AY169" s="120"/>
      <c r="AZ169" s="120"/>
      <c r="BA169" s="129"/>
      <c r="BB169" s="128"/>
      <c r="BC169" s="120"/>
      <c r="BD169" s="120"/>
      <c r="BE169" s="120"/>
      <c r="BF169" s="120"/>
      <c r="BG169" s="120"/>
      <c r="BH169" s="120"/>
      <c r="BI169" s="129"/>
      <c r="BJ169" s="128"/>
      <c r="BK169" s="146"/>
      <c r="BL169" s="128"/>
      <c r="BM169" s="232"/>
      <c r="BN169" s="120"/>
      <c r="BO169" s="232"/>
      <c r="BP169" s="120"/>
      <c r="BQ169" s="232"/>
      <c r="BR169" s="120"/>
      <c r="BS169" s="232"/>
      <c r="BT169" s="120"/>
      <c r="BU169" s="146"/>
      <c r="BV169" s="216"/>
      <c r="BW169" s="216"/>
      <c r="BX169" s="216"/>
      <c r="CA169" s="206"/>
      <c r="CB169" s="466"/>
      <c r="CK169" s="160"/>
      <c r="CL169" s="160"/>
      <c r="CM169" s="160"/>
      <c r="EA169" s="148">
        <f t="shared" si="18"/>
        <v>0</v>
      </c>
      <c r="EB169" s="148">
        <f t="shared" si="15"/>
        <v>0</v>
      </c>
      <c r="EC169" s="148">
        <f t="shared" si="16"/>
        <v>0</v>
      </c>
      <c r="ED169" s="167">
        <v>14</v>
      </c>
    </row>
    <row r="170" spans="2:134" x14ac:dyDescent="0.25">
      <c r="B170" s="224">
        <v>143</v>
      </c>
      <c r="C170" s="215"/>
      <c r="D170" s="221"/>
      <c r="E170" s="206" t="str">
        <f t="shared" si="17"/>
        <v/>
      </c>
      <c r="F170" s="203">
        <v>0</v>
      </c>
      <c r="G170" s="101">
        <f>Samples!C148</f>
        <v>0</v>
      </c>
      <c r="H170" s="128"/>
      <c r="I170" s="120"/>
      <c r="J170" s="120"/>
      <c r="K170" s="120"/>
      <c r="L170" s="120"/>
      <c r="M170" s="120"/>
      <c r="N170" s="129"/>
      <c r="O170" s="483"/>
      <c r="P170" s="122"/>
      <c r="Q170" s="122"/>
      <c r="R170" s="122"/>
      <c r="S170" s="136"/>
      <c r="T170" s="480"/>
      <c r="U170" s="123"/>
      <c r="V170" s="142"/>
      <c r="W170" s="128"/>
      <c r="X170" s="129"/>
      <c r="Y170" s="128"/>
      <c r="Z170" s="129"/>
      <c r="AA170" s="128"/>
      <c r="AB170" s="120"/>
      <c r="AC170" s="128"/>
      <c r="AD170" s="129"/>
      <c r="AE170" s="128"/>
      <c r="AF170" s="120"/>
      <c r="AG170" s="120"/>
      <c r="AH170" s="129"/>
      <c r="AI170" s="128"/>
      <c r="AJ170" s="120"/>
      <c r="AK170" s="120"/>
      <c r="AL170" s="129"/>
      <c r="AM170" s="120"/>
      <c r="AN170" s="120"/>
      <c r="AO170" s="120"/>
      <c r="AP170" s="128"/>
      <c r="AQ170" s="120"/>
      <c r="AR170" s="120"/>
      <c r="AS170" s="120"/>
      <c r="AT170" s="120"/>
      <c r="AU170" s="129"/>
      <c r="AV170" s="128"/>
      <c r="AW170" s="120"/>
      <c r="AX170" s="120"/>
      <c r="AY170" s="120"/>
      <c r="AZ170" s="120"/>
      <c r="BA170" s="129"/>
      <c r="BB170" s="128"/>
      <c r="BC170" s="120"/>
      <c r="BD170" s="120"/>
      <c r="BE170" s="120"/>
      <c r="BF170" s="120"/>
      <c r="BG170" s="120"/>
      <c r="BH170" s="120"/>
      <c r="BI170" s="129"/>
      <c r="BJ170" s="128"/>
      <c r="BK170" s="146"/>
      <c r="BL170" s="128"/>
      <c r="BM170" s="232"/>
      <c r="BN170" s="120"/>
      <c r="BO170" s="232"/>
      <c r="BP170" s="120"/>
      <c r="BQ170" s="232"/>
      <c r="BR170" s="120"/>
      <c r="BS170" s="232"/>
      <c r="BT170" s="120"/>
      <c r="BU170" s="146"/>
      <c r="BV170" s="216"/>
      <c r="BW170" s="216"/>
      <c r="BX170" s="216"/>
      <c r="CA170" s="206"/>
      <c r="CB170" s="466"/>
      <c r="CK170" s="160"/>
      <c r="CL170" s="160"/>
      <c r="CM170" s="160"/>
      <c r="EA170" s="148">
        <f t="shared" si="18"/>
        <v>0</v>
      </c>
      <c r="EB170" s="148">
        <f t="shared" si="15"/>
        <v>0</v>
      </c>
      <c r="EC170" s="148">
        <f t="shared" si="16"/>
        <v>0</v>
      </c>
      <c r="ED170" s="167">
        <v>15</v>
      </c>
    </row>
    <row r="171" spans="2:134" x14ac:dyDescent="0.25">
      <c r="B171" s="224">
        <v>144</v>
      </c>
      <c r="C171" s="215"/>
      <c r="D171" s="221"/>
      <c r="E171" s="206" t="str">
        <f t="shared" si="17"/>
        <v/>
      </c>
      <c r="F171" s="203">
        <v>0</v>
      </c>
      <c r="G171" s="101">
        <f>Samples!C149</f>
        <v>0</v>
      </c>
      <c r="H171" s="128"/>
      <c r="I171" s="120"/>
      <c r="J171" s="120"/>
      <c r="K171" s="120"/>
      <c r="L171" s="120"/>
      <c r="M171" s="120"/>
      <c r="N171" s="129"/>
      <c r="O171" s="483"/>
      <c r="P171" s="122"/>
      <c r="Q171" s="122"/>
      <c r="R171" s="122"/>
      <c r="S171" s="136"/>
      <c r="T171" s="480"/>
      <c r="U171" s="123"/>
      <c r="V171" s="142"/>
      <c r="W171" s="128"/>
      <c r="X171" s="129"/>
      <c r="Y171" s="128"/>
      <c r="Z171" s="129"/>
      <c r="AA171" s="128"/>
      <c r="AB171" s="120"/>
      <c r="AC171" s="128"/>
      <c r="AD171" s="129"/>
      <c r="AE171" s="128"/>
      <c r="AF171" s="120"/>
      <c r="AG171" s="120"/>
      <c r="AH171" s="129"/>
      <c r="AI171" s="128"/>
      <c r="AJ171" s="120"/>
      <c r="AK171" s="120"/>
      <c r="AL171" s="129"/>
      <c r="AM171" s="120"/>
      <c r="AN171" s="120"/>
      <c r="AO171" s="120"/>
      <c r="AP171" s="128"/>
      <c r="AQ171" s="120"/>
      <c r="AR171" s="120"/>
      <c r="AS171" s="120"/>
      <c r="AT171" s="120"/>
      <c r="AU171" s="129"/>
      <c r="AV171" s="128"/>
      <c r="AW171" s="120"/>
      <c r="AX171" s="120"/>
      <c r="AY171" s="120"/>
      <c r="AZ171" s="120"/>
      <c r="BA171" s="129"/>
      <c r="BB171" s="128"/>
      <c r="BC171" s="120"/>
      <c r="BD171" s="120"/>
      <c r="BE171" s="120"/>
      <c r="BF171" s="120"/>
      <c r="BG171" s="120"/>
      <c r="BH171" s="120"/>
      <c r="BI171" s="129"/>
      <c r="BJ171" s="128"/>
      <c r="BK171" s="146"/>
      <c r="BL171" s="128"/>
      <c r="BM171" s="232"/>
      <c r="BN171" s="120"/>
      <c r="BO171" s="232"/>
      <c r="BP171" s="120"/>
      <c r="BQ171" s="232"/>
      <c r="BR171" s="120"/>
      <c r="BS171" s="232"/>
      <c r="BT171" s="120"/>
      <c r="BU171" s="146"/>
      <c r="BV171" s="216"/>
      <c r="BW171" s="216"/>
      <c r="BX171" s="216"/>
      <c r="CA171" s="206"/>
      <c r="CB171" s="466"/>
      <c r="CK171" s="160"/>
      <c r="CL171" s="160"/>
      <c r="CM171" s="160"/>
      <c r="EA171" s="148">
        <f t="shared" si="18"/>
        <v>0</v>
      </c>
      <c r="EB171" s="148">
        <f t="shared" si="15"/>
        <v>0</v>
      </c>
      <c r="EC171" s="148">
        <f t="shared" si="16"/>
        <v>0</v>
      </c>
      <c r="ED171" s="167">
        <v>16</v>
      </c>
    </row>
    <row r="172" spans="2:134" x14ac:dyDescent="0.25">
      <c r="B172" s="224">
        <v>145</v>
      </c>
      <c r="C172" s="215"/>
      <c r="D172" s="221"/>
      <c r="E172" s="206" t="str">
        <f t="shared" si="17"/>
        <v/>
      </c>
      <c r="F172" s="203">
        <v>0</v>
      </c>
      <c r="G172" s="101">
        <f>Samples!C150</f>
        <v>0</v>
      </c>
      <c r="H172" s="128"/>
      <c r="I172" s="120"/>
      <c r="J172" s="120"/>
      <c r="K172" s="120"/>
      <c r="L172" s="120"/>
      <c r="M172" s="120"/>
      <c r="N172" s="129"/>
      <c r="O172" s="483"/>
      <c r="P172" s="122"/>
      <c r="Q172" s="122"/>
      <c r="R172" s="122"/>
      <c r="S172" s="136"/>
      <c r="T172" s="480"/>
      <c r="U172" s="123"/>
      <c r="V172" s="142"/>
      <c r="W172" s="128"/>
      <c r="X172" s="129"/>
      <c r="Y172" s="128"/>
      <c r="Z172" s="129"/>
      <c r="AA172" s="128"/>
      <c r="AB172" s="120"/>
      <c r="AC172" s="128"/>
      <c r="AD172" s="129"/>
      <c r="AE172" s="128"/>
      <c r="AF172" s="120"/>
      <c r="AG172" s="120"/>
      <c r="AH172" s="129"/>
      <c r="AI172" s="128"/>
      <c r="AJ172" s="120"/>
      <c r="AK172" s="120"/>
      <c r="AL172" s="129"/>
      <c r="AM172" s="120"/>
      <c r="AN172" s="120"/>
      <c r="AO172" s="120"/>
      <c r="AP172" s="128"/>
      <c r="AQ172" s="120"/>
      <c r="AR172" s="120"/>
      <c r="AS172" s="120"/>
      <c r="AT172" s="120"/>
      <c r="AU172" s="129"/>
      <c r="AV172" s="128"/>
      <c r="AW172" s="120"/>
      <c r="AX172" s="120"/>
      <c r="AY172" s="120"/>
      <c r="AZ172" s="120"/>
      <c r="BA172" s="129"/>
      <c r="BB172" s="128"/>
      <c r="BC172" s="120"/>
      <c r="BD172" s="120"/>
      <c r="BE172" s="120"/>
      <c r="BF172" s="120"/>
      <c r="BG172" s="120"/>
      <c r="BH172" s="120"/>
      <c r="BI172" s="129"/>
      <c r="BJ172" s="128"/>
      <c r="BK172" s="146"/>
      <c r="BL172" s="128"/>
      <c r="BM172" s="232"/>
      <c r="BN172" s="120"/>
      <c r="BO172" s="232"/>
      <c r="BP172" s="120"/>
      <c r="BQ172" s="232"/>
      <c r="BR172" s="120"/>
      <c r="BS172" s="232"/>
      <c r="BT172" s="120"/>
      <c r="BU172" s="146"/>
      <c r="BV172" s="216"/>
      <c r="BW172" s="216"/>
      <c r="BX172" s="216"/>
      <c r="CA172" s="206"/>
      <c r="CB172" s="466"/>
      <c r="CK172" s="160"/>
      <c r="CL172" s="160"/>
      <c r="CM172" s="160"/>
      <c r="EA172" s="148">
        <f t="shared" si="18"/>
        <v>0</v>
      </c>
      <c r="EB172" s="148">
        <f t="shared" si="15"/>
        <v>0</v>
      </c>
      <c r="EC172" s="148">
        <f t="shared" si="16"/>
        <v>0</v>
      </c>
      <c r="ED172" s="167">
        <v>17</v>
      </c>
    </row>
    <row r="173" spans="2:134" x14ac:dyDescent="0.25">
      <c r="B173" s="224">
        <v>146</v>
      </c>
      <c r="C173" s="215"/>
      <c r="D173" s="221"/>
      <c r="E173" s="206" t="str">
        <f t="shared" si="17"/>
        <v/>
      </c>
      <c r="F173" s="203">
        <v>0</v>
      </c>
      <c r="G173" s="101">
        <f>Samples!C151</f>
        <v>0</v>
      </c>
      <c r="H173" s="128"/>
      <c r="I173" s="120"/>
      <c r="J173" s="120"/>
      <c r="K173" s="120"/>
      <c r="L173" s="120"/>
      <c r="M173" s="120"/>
      <c r="N173" s="129"/>
      <c r="O173" s="483"/>
      <c r="P173" s="122"/>
      <c r="Q173" s="122"/>
      <c r="R173" s="122"/>
      <c r="S173" s="136"/>
      <c r="T173" s="480"/>
      <c r="U173" s="123"/>
      <c r="V173" s="142"/>
      <c r="W173" s="128"/>
      <c r="X173" s="129"/>
      <c r="Y173" s="128"/>
      <c r="Z173" s="129"/>
      <c r="AA173" s="128"/>
      <c r="AB173" s="120"/>
      <c r="AC173" s="128"/>
      <c r="AD173" s="129"/>
      <c r="AE173" s="128"/>
      <c r="AF173" s="120"/>
      <c r="AG173" s="120"/>
      <c r="AH173" s="129"/>
      <c r="AI173" s="128"/>
      <c r="AJ173" s="120"/>
      <c r="AK173" s="120"/>
      <c r="AL173" s="129"/>
      <c r="AM173" s="120"/>
      <c r="AN173" s="120"/>
      <c r="AO173" s="120"/>
      <c r="AP173" s="128"/>
      <c r="AQ173" s="120"/>
      <c r="AR173" s="120"/>
      <c r="AS173" s="120"/>
      <c r="AT173" s="120"/>
      <c r="AU173" s="129"/>
      <c r="AV173" s="128"/>
      <c r="AW173" s="120"/>
      <c r="AX173" s="120"/>
      <c r="AY173" s="120"/>
      <c r="AZ173" s="120"/>
      <c r="BA173" s="129"/>
      <c r="BB173" s="128"/>
      <c r="BC173" s="120"/>
      <c r="BD173" s="120"/>
      <c r="BE173" s="120"/>
      <c r="BF173" s="120"/>
      <c r="BG173" s="120"/>
      <c r="BH173" s="120"/>
      <c r="BI173" s="129"/>
      <c r="BJ173" s="128"/>
      <c r="BK173" s="146"/>
      <c r="BL173" s="128"/>
      <c r="BM173" s="232"/>
      <c r="BN173" s="120"/>
      <c r="BO173" s="232"/>
      <c r="BP173" s="120"/>
      <c r="BQ173" s="232"/>
      <c r="BR173" s="120"/>
      <c r="BS173" s="232"/>
      <c r="BT173" s="120"/>
      <c r="BU173" s="146"/>
      <c r="BV173" s="216"/>
      <c r="BW173" s="216"/>
      <c r="BX173" s="216"/>
      <c r="CA173" s="206"/>
      <c r="CB173" s="466"/>
      <c r="CK173" s="160"/>
      <c r="CL173" s="160"/>
      <c r="CM173" s="160"/>
      <c r="EA173" s="148">
        <f t="shared" si="18"/>
        <v>0</v>
      </c>
      <c r="EB173" s="148">
        <f t="shared" si="15"/>
        <v>0</v>
      </c>
      <c r="EC173" s="148">
        <f t="shared" si="16"/>
        <v>0</v>
      </c>
      <c r="ED173" s="167">
        <v>18</v>
      </c>
    </row>
    <row r="174" spans="2:134" x14ac:dyDescent="0.25">
      <c r="B174" s="224">
        <v>147</v>
      </c>
      <c r="C174" s="215"/>
      <c r="D174" s="221"/>
      <c r="E174" s="206" t="str">
        <f t="shared" si="17"/>
        <v/>
      </c>
      <c r="F174" s="203">
        <v>0</v>
      </c>
      <c r="G174" s="101">
        <f>Samples!C152</f>
        <v>0</v>
      </c>
      <c r="H174" s="128"/>
      <c r="I174" s="120"/>
      <c r="J174" s="120"/>
      <c r="K174" s="120"/>
      <c r="L174" s="120"/>
      <c r="M174" s="120"/>
      <c r="N174" s="129"/>
      <c r="O174" s="483"/>
      <c r="P174" s="122"/>
      <c r="Q174" s="122"/>
      <c r="R174" s="122"/>
      <c r="S174" s="136"/>
      <c r="T174" s="480"/>
      <c r="U174" s="123"/>
      <c r="V174" s="142"/>
      <c r="W174" s="128"/>
      <c r="X174" s="129"/>
      <c r="Y174" s="128"/>
      <c r="Z174" s="129"/>
      <c r="AA174" s="128"/>
      <c r="AB174" s="120"/>
      <c r="AC174" s="128"/>
      <c r="AD174" s="129"/>
      <c r="AE174" s="128"/>
      <c r="AF174" s="120"/>
      <c r="AG174" s="120"/>
      <c r="AH174" s="129"/>
      <c r="AI174" s="128"/>
      <c r="AJ174" s="120"/>
      <c r="AK174" s="120"/>
      <c r="AL174" s="129"/>
      <c r="AM174" s="120"/>
      <c r="AN174" s="120"/>
      <c r="AO174" s="120"/>
      <c r="AP174" s="128"/>
      <c r="AQ174" s="120"/>
      <c r="AR174" s="120"/>
      <c r="AS174" s="120"/>
      <c r="AT174" s="120"/>
      <c r="AU174" s="129"/>
      <c r="AV174" s="128"/>
      <c r="AW174" s="120"/>
      <c r="AX174" s="120"/>
      <c r="AY174" s="120"/>
      <c r="AZ174" s="120"/>
      <c r="BA174" s="129"/>
      <c r="BB174" s="128"/>
      <c r="BC174" s="120"/>
      <c r="BD174" s="120"/>
      <c r="BE174" s="120"/>
      <c r="BF174" s="120"/>
      <c r="BG174" s="120"/>
      <c r="BH174" s="120"/>
      <c r="BI174" s="129"/>
      <c r="BJ174" s="128"/>
      <c r="BK174" s="146"/>
      <c r="BL174" s="128"/>
      <c r="BM174" s="232"/>
      <c r="BN174" s="120"/>
      <c r="BO174" s="232"/>
      <c r="BP174" s="120"/>
      <c r="BQ174" s="232"/>
      <c r="BR174" s="120"/>
      <c r="BS174" s="232"/>
      <c r="BT174" s="120"/>
      <c r="BU174" s="146"/>
      <c r="BV174" s="216"/>
      <c r="BW174" s="216"/>
      <c r="BX174" s="216"/>
      <c r="CA174" s="206"/>
      <c r="CB174" s="466"/>
      <c r="CK174" s="160"/>
      <c r="CL174" s="160"/>
      <c r="CM174" s="160"/>
      <c r="EA174" s="148">
        <f t="shared" si="18"/>
        <v>0</v>
      </c>
      <c r="EB174" s="148">
        <f t="shared" si="15"/>
        <v>0</v>
      </c>
      <c r="EC174" s="148">
        <f t="shared" si="16"/>
        <v>0</v>
      </c>
      <c r="ED174" s="167">
        <v>19</v>
      </c>
    </row>
    <row r="175" spans="2:134" x14ac:dyDescent="0.25">
      <c r="B175" s="224">
        <v>148</v>
      </c>
      <c r="C175" s="215"/>
      <c r="D175" s="221"/>
      <c r="E175" s="206" t="str">
        <f t="shared" si="17"/>
        <v/>
      </c>
      <c r="F175" s="203">
        <v>0</v>
      </c>
      <c r="G175" s="101">
        <f>Samples!C153</f>
        <v>0</v>
      </c>
      <c r="H175" s="128"/>
      <c r="I175" s="120"/>
      <c r="J175" s="120"/>
      <c r="K175" s="120"/>
      <c r="L175" s="120"/>
      <c r="M175" s="120"/>
      <c r="N175" s="129"/>
      <c r="O175" s="483"/>
      <c r="P175" s="122"/>
      <c r="Q175" s="122"/>
      <c r="R175" s="122"/>
      <c r="S175" s="136"/>
      <c r="T175" s="480"/>
      <c r="U175" s="123"/>
      <c r="V175" s="142"/>
      <c r="W175" s="128"/>
      <c r="X175" s="129"/>
      <c r="Y175" s="128"/>
      <c r="Z175" s="129"/>
      <c r="AA175" s="128"/>
      <c r="AB175" s="120"/>
      <c r="AC175" s="128"/>
      <c r="AD175" s="129"/>
      <c r="AE175" s="128"/>
      <c r="AF175" s="120"/>
      <c r="AG175" s="120"/>
      <c r="AH175" s="129"/>
      <c r="AI175" s="128"/>
      <c r="AJ175" s="120"/>
      <c r="AK175" s="120"/>
      <c r="AL175" s="129"/>
      <c r="AM175" s="120"/>
      <c r="AN175" s="120"/>
      <c r="AO175" s="120"/>
      <c r="AP175" s="128"/>
      <c r="AQ175" s="120"/>
      <c r="AR175" s="120"/>
      <c r="AS175" s="120"/>
      <c r="AT175" s="120"/>
      <c r="AU175" s="129"/>
      <c r="AV175" s="128"/>
      <c r="AW175" s="120"/>
      <c r="AX175" s="120"/>
      <c r="AY175" s="120"/>
      <c r="AZ175" s="120"/>
      <c r="BA175" s="129"/>
      <c r="BB175" s="128"/>
      <c r="BC175" s="120"/>
      <c r="BD175" s="120"/>
      <c r="BE175" s="120"/>
      <c r="BF175" s="120"/>
      <c r="BG175" s="120"/>
      <c r="BH175" s="120"/>
      <c r="BI175" s="129"/>
      <c r="BJ175" s="128"/>
      <c r="BK175" s="146"/>
      <c r="BL175" s="128"/>
      <c r="BM175" s="232"/>
      <c r="BN175" s="120"/>
      <c r="BO175" s="232"/>
      <c r="BP175" s="120"/>
      <c r="BQ175" s="232"/>
      <c r="BR175" s="120"/>
      <c r="BS175" s="232"/>
      <c r="BT175" s="120"/>
      <c r="BU175" s="146"/>
      <c r="BV175" s="216"/>
      <c r="BW175" s="216"/>
      <c r="BX175" s="216"/>
      <c r="CA175" s="206"/>
      <c r="CB175" s="466"/>
      <c r="CK175" s="160"/>
      <c r="CL175" s="160"/>
      <c r="CM175" s="160"/>
      <c r="EA175" s="148">
        <f t="shared" si="18"/>
        <v>0</v>
      </c>
      <c r="EB175" s="148">
        <f t="shared" si="15"/>
        <v>0</v>
      </c>
      <c r="EC175" s="148">
        <f t="shared" si="16"/>
        <v>0</v>
      </c>
      <c r="ED175" s="167">
        <v>20</v>
      </c>
    </row>
    <row r="176" spans="2:134" x14ac:dyDescent="0.25">
      <c r="B176" s="224">
        <v>149</v>
      </c>
      <c r="C176" s="215"/>
      <c r="D176" s="221"/>
      <c r="E176" s="206" t="str">
        <f t="shared" si="17"/>
        <v/>
      </c>
      <c r="F176" s="203">
        <v>0</v>
      </c>
      <c r="G176" s="101">
        <f>Samples!C154</f>
        <v>0</v>
      </c>
      <c r="H176" s="128"/>
      <c r="I176" s="120"/>
      <c r="J176" s="120"/>
      <c r="K176" s="120"/>
      <c r="L176" s="120"/>
      <c r="M176" s="120"/>
      <c r="N176" s="129"/>
      <c r="O176" s="483"/>
      <c r="P176" s="122"/>
      <c r="Q176" s="122"/>
      <c r="R176" s="122"/>
      <c r="S176" s="136"/>
      <c r="T176" s="480"/>
      <c r="U176" s="123"/>
      <c r="V176" s="142"/>
      <c r="W176" s="128"/>
      <c r="X176" s="129"/>
      <c r="Y176" s="128"/>
      <c r="Z176" s="129"/>
      <c r="AA176" s="128"/>
      <c r="AB176" s="120"/>
      <c r="AC176" s="128"/>
      <c r="AD176" s="129"/>
      <c r="AE176" s="128"/>
      <c r="AF176" s="120"/>
      <c r="AG176" s="120"/>
      <c r="AH176" s="129"/>
      <c r="AI176" s="128"/>
      <c r="AJ176" s="120"/>
      <c r="AK176" s="120"/>
      <c r="AL176" s="129"/>
      <c r="AM176" s="120"/>
      <c r="AN176" s="120"/>
      <c r="AO176" s="120"/>
      <c r="AP176" s="128"/>
      <c r="AQ176" s="120"/>
      <c r="AR176" s="120"/>
      <c r="AS176" s="120"/>
      <c r="AT176" s="120"/>
      <c r="AU176" s="129"/>
      <c r="AV176" s="128"/>
      <c r="AW176" s="120"/>
      <c r="AX176" s="120"/>
      <c r="AY176" s="120"/>
      <c r="AZ176" s="120"/>
      <c r="BA176" s="129"/>
      <c r="BB176" s="128"/>
      <c r="BC176" s="120"/>
      <c r="BD176" s="120"/>
      <c r="BE176" s="120"/>
      <c r="BF176" s="120"/>
      <c r="BG176" s="120"/>
      <c r="BH176" s="120"/>
      <c r="BI176" s="129"/>
      <c r="BJ176" s="128"/>
      <c r="BK176" s="146"/>
      <c r="BL176" s="128"/>
      <c r="BM176" s="232"/>
      <c r="BN176" s="120"/>
      <c r="BO176" s="232"/>
      <c r="BP176" s="120"/>
      <c r="BQ176" s="232"/>
      <c r="BR176" s="120"/>
      <c r="BS176" s="232"/>
      <c r="BT176" s="120"/>
      <c r="BU176" s="146"/>
      <c r="BV176" s="216"/>
      <c r="BW176" s="216"/>
      <c r="BX176" s="216"/>
      <c r="CA176" s="206"/>
      <c r="CB176" s="466"/>
      <c r="CK176" s="160"/>
      <c r="CL176" s="160"/>
      <c r="CM176" s="160"/>
      <c r="EA176" s="148">
        <f t="shared" si="18"/>
        <v>0</v>
      </c>
      <c r="EB176" s="148">
        <f t="shared" si="15"/>
        <v>0</v>
      </c>
      <c r="EC176" s="148">
        <f t="shared" si="16"/>
        <v>0</v>
      </c>
      <c r="ED176" s="167">
        <v>21</v>
      </c>
    </row>
    <row r="177" spans="2:134" x14ac:dyDescent="0.25">
      <c r="B177" s="224">
        <v>150</v>
      </c>
      <c r="C177" s="215"/>
      <c r="D177" s="221"/>
      <c r="E177" s="206" t="str">
        <f t="shared" si="17"/>
        <v/>
      </c>
      <c r="F177" s="203">
        <v>0</v>
      </c>
      <c r="G177" s="101">
        <f>Samples!C155</f>
        <v>0</v>
      </c>
      <c r="H177" s="128"/>
      <c r="I177" s="120"/>
      <c r="J177" s="120"/>
      <c r="K177" s="120"/>
      <c r="L177" s="120"/>
      <c r="M177" s="120"/>
      <c r="N177" s="129"/>
      <c r="O177" s="483"/>
      <c r="P177" s="122"/>
      <c r="Q177" s="122"/>
      <c r="R177" s="122"/>
      <c r="S177" s="136"/>
      <c r="T177" s="480"/>
      <c r="U177" s="123"/>
      <c r="V177" s="142"/>
      <c r="W177" s="128"/>
      <c r="X177" s="129"/>
      <c r="Y177" s="128"/>
      <c r="Z177" s="129"/>
      <c r="AA177" s="128"/>
      <c r="AB177" s="120"/>
      <c r="AC177" s="128"/>
      <c r="AD177" s="129"/>
      <c r="AE177" s="128"/>
      <c r="AF177" s="120"/>
      <c r="AG177" s="120"/>
      <c r="AH177" s="129"/>
      <c r="AI177" s="128"/>
      <c r="AJ177" s="120"/>
      <c r="AK177" s="120"/>
      <c r="AL177" s="129"/>
      <c r="AM177" s="120"/>
      <c r="AN177" s="120"/>
      <c r="AO177" s="120"/>
      <c r="AP177" s="128"/>
      <c r="AQ177" s="120"/>
      <c r="AR177" s="120"/>
      <c r="AS177" s="120"/>
      <c r="AT177" s="120"/>
      <c r="AU177" s="129"/>
      <c r="AV177" s="128"/>
      <c r="AW177" s="120"/>
      <c r="AX177" s="120"/>
      <c r="AY177" s="120"/>
      <c r="AZ177" s="120"/>
      <c r="BA177" s="129"/>
      <c r="BB177" s="128"/>
      <c r="BC177" s="120"/>
      <c r="BD177" s="120"/>
      <c r="BE177" s="120"/>
      <c r="BF177" s="120"/>
      <c r="BG177" s="120"/>
      <c r="BH177" s="120"/>
      <c r="BI177" s="129"/>
      <c r="BJ177" s="128"/>
      <c r="BK177" s="146"/>
      <c r="BL177" s="128"/>
      <c r="BM177" s="232"/>
      <c r="BN177" s="120"/>
      <c r="BO177" s="232"/>
      <c r="BP177" s="120"/>
      <c r="BQ177" s="232"/>
      <c r="BR177" s="120"/>
      <c r="BS177" s="232"/>
      <c r="BT177" s="120"/>
      <c r="BU177" s="146"/>
      <c r="BV177" s="216"/>
      <c r="BW177" s="216"/>
      <c r="BX177" s="216"/>
      <c r="CA177" s="206"/>
      <c r="CB177" s="466"/>
      <c r="CK177" s="160"/>
      <c r="CL177" s="160"/>
      <c r="CM177" s="160"/>
      <c r="EA177" s="148">
        <f t="shared" si="18"/>
        <v>0</v>
      </c>
      <c r="EB177" s="148">
        <f t="shared" si="15"/>
        <v>0</v>
      </c>
      <c r="EC177" s="148">
        <f t="shared" si="16"/>
        <v>0</v>
      </c>
      <c r="ED177" s="167">
        <v>22</v>
      </c>
    </row>
    <row r="178" spans="2:134" x14ac:dyDescent="0.25">
      <c r="B178" s="224">
        <v>151</v>
      </c>
      <c r="C178" s="215"/>
      <c r="D178" s="221"/>
      <c r="E178" s="206" t="str">
        <f t="shared" si="17"/>
        <v/>
      </c>
      <c r="F178" s="203">
        <v>0</v>
      </c>
      <c r="G178" s="101">
        <f>Samples!C156</f>
        <v>0</v>
      </c>
      <c r="H178" s="128"/>
      <c r="I178" s="120"/>
      <c r="J178" s="120"/>
      <c r="K178" s="120"/>
      <c r="L178" s="120"/>
      <c r="M178" s="120"/>
      <c r="N178" s="129"/>
      <c r="O178" s="483"/>
      <c r="P178" s="122"/>
      <c r="Q178" s="122"/>
      <c r="R178" s="122"/>
      <c r="S178" s="136"/>
      <c r="T178" s="480"/>
      <c r="U178" s="123"/>
      <c r="V178" s="142"/>
      <c r="W178" s="128"/>
      <c r="X178" s="129"/>
      <c r="Y178" s="128"/>
      <c r="Z178" s="129"/>
      <c r="AA178" s="128"/>
      <c r="AB178" s="120"/>
      <c r="AC178" s="128"/>
      <c r="AD178" s="129"/>
      <c r="AE178" s="128"/>
      <c r="AF178" s="120"/>
      <c r="AG178" s="120"/>
      <c r="AH178" s="129"/>
      <c r="AI178" s="128"/>
      <c r="AJ178" s="120"/>
      <c r="AK178" s="120"/>
      <c r="AL178" s="129"/>
      <c r="AM178" s="120"/>
      <c r="AN178" s="120"/>
      <c r="AO178" s="120"/>
      <c r="AP178" s="128"/>
      <c r="AQ178" s="120"/>
      <c r="AR178" s="120"/>
      <c r="AS178" s="120"/>
      <c r="AT178" s="120"/>
      <c r="AU178" s="129"/>
      <c r="AV178" s="128"/>
      <c r="AW178" s="120"/>
      <c r="AX178" s="120"/>
      <c r="AY178" s="120"/>
      <c r="AZ178" s="120"/>
      <c r="BA178" s="129"/>
      <c r="BB178" s="128"/>
      <c r="BC178" s="120"/>
      <c r="BD178" s="120"/>
      <c r="BE178" s="120"/>
      <c r="BF178" s="120"/>
      <c r="BG178" s="120"/>
      <c r="BH178" s="120"/>
      <c r="BI178" s="129"/>
      <c r="BJ178" s="128"/>
      <c r="BK178" s="146"/>
      <c r="BL178" s="128"/>
      <c r="BM178" s="232"/>
      <c r="BN178" s="120"/>
      <c r="BO178" s="232"/>
      <c r="BP178" s="120"/>
      <c r="BQ178" s="232"/>
      <c r="BR178" s="120"/>
      <c r="BS178" s="232"/>
      <c r="BT178" s="120"/>
      <c r="BU178" s="146"/>
      <c r="BV178" s="216"/>
      <c r="BW178" s="216"/>
      <c r="BX178" s="216"/>
      <c r="CA178" s="206"/>
      <c r="CB178" s="466"/>
      <c r="CK178" s="160"/>
      <c r="CL178" s="160"/>
      <c r="CM178" s="160"/>
      <c r="EA178" s="148">
        <f t="shared" si="18"/>
        <v>0</v>
      </c>
      <c r="EB178" s="148">
        <f t="shared" si="15"/>
        <v>0</v>
      </c>
      <c r="EC178" s="148">
        <f t="shared" si="16"/>
        <v>0</v>
      </c>
      <c r="ED178" s="167">
        <v>23</v>
      </c>
    </row>
    <row r="179" spans="2:134" x14ac:dyDescent="0.25">
      <c r="B179" s="224">
        <v>152</v>
      </c>
      <c r="C179" s="215"/>
      <c r="D179" s="221"/>
      <c r="E179" s="206" t="str">
        <f t="shared" si="17"/>
        <v/>
      </c>
      <c r="F179" s="203">
        <v>0</v>
      </c>
      <c r="G179" s="101">
        <f>Samples!C157</f>
        <v>0</v>
      </c>
      <c r="H179" s="128"/>
      <c r="I179" s="120"/>
      <c r="J179" s="120"/>
      <c r="K179" s="120"/>
      <c r="L179" s="120"/>
      <c r="M179" s="120"/>
      <c r="N179" s="129"/>
      <c r="O179" s="483"/>
      <c r="P179" s="122"/>
      <c r="Q179" s="122"/>
      <c r="R179" s="122"/>
      <c r="S179" s="136"/>
      <c r="T179" s="480"/>
      <c r="U179" s="123"/>
      <c r="V179" s="142"/>
      <c r="W179" s="128"/>
      <c r="X179" s="129"/>
      <c r="Y179" s="128"/>
      <c r="Z179" s="129"/>
      <c r="AA179" s="128"/>
      <c r="AB179" s="120"/>
      <c r="AC179" s="128"/>
      <c r="AD179" s="129"/>
      <c r="AE179" s="128"/>
      <c r="AF179" s="120"/>
      <c r="AG179" s="120"/>
      <c r="AH179" s="129"/>
      <c r="AI179" s="128"/>
      <c r="AJ179" s="120"/>
      <c r="AK179" s="120"/>
      <c r="AL179" s="129"/>
      <c r="AM179" s="120"/>
      <c r="AN179" s="120"/>
      <c r="AO179" s="120"/>
      <c r="AP179" s="128"/>
      <c r="AQ179" s="120"/>
      <c r="AR179" s="120"/>
      <c r="AS179" s="120"/>
      <c r="AT179" s="120"/>
      <c r="AU179" s="129"/>
      <c r="AV179" s="128"/>
      <c r="AW179" s="120"/>
      <c r="AX179" s="120"/>
      <c r="AY179" s="120"/>
      <c r="AZ179" s="120"/>
      <c r="BA179" s="129"/>
      <c r="BB179" s="128"/>
      <c r="BC179" s="120"/>
      <c r="BD179" s="120"/>
      <c r="BE179" s="120"/>
      <c r="BF179" s="120"/>
      <c r="BG179" s="120"/>
      <c r="BH179" s="120"/>
      <c r="BI179" s="129"/>
      <c r="BJ179" s="128"/>
      <c r="BK179" s="146"/>
      <c r="BL179" s="128"/>
      <c r="BM179" s="232"/>
      <c r="BN179" s="120"/>
      <c r="BO179" s="232"/>
      <c r="BP179" s="120"/>
      <c r="BQ179" s="232"/>
      <c r="BR179" s="120"/>
      <c r="BS179" s="232"/>
      <c r="BT179" s="120"/>
      <c r="BU179" s="146"/>
      <c r="BV179" s="216"/>
      <c r="BW179" s="216"/>
      <c r="BX179" s="216"/>
      <c r="CA179" s="206"/>
      <c r="CB179" s="466"/>
      <c r="CK179" s="160"/>
      <c r="CL179" s="160"/>
      <c r="CM179" s="160"/>
      <c r="EA179" s="148">
        <f t="shared" si="18"/>
        <v>0</v>
      </c>
      <c r="EB179" s="148">
        <f t="shared" si="15"/>
        <v>0</v>
      </c>
      <c r="EC179" s="148">
        <f t="shared" si="16"/>
        <v>0</v>
      </c>
      <c r="ED179" s="167">
        <v>24</v>
      </c>
    </row>
    <row r="180" spans="2:134" x14ac:dyDescent="0.25">
      <c r="B180" s="224">
        <v>153</v>
      </c>
      <c r="C180" s="215"/>
      <c r="D180" s="221"/>
      <c r="E180" s="206" t="str">
        <f t="shared" si="17"/>
        <v/>
      </c>
      <c r="F180" s="203">
        <v>0</v>
      </c>
      <c r="G180" s="101">
        <f>Samples!C158</f>
        <v>0</v>
      </c>
      <c r="H180" s="128"/>
      <c r="I180" s="120"/>
      <c r="J180" s="120"/>
      <c r="K180" s="120"/>
      <c r="L180" s="120"/>
      <c r="M180" s="120"/>
      <c r="N180" s="129"/>
      <c r="O180" s="483"/>
      <c r="P180" s="122"/>
      <c r="Q180" s="122"/>
      <c r="R180" s="122"/>
      <c r="S180" s="136"/>
      <c r="T180" s="480"/>
      <c r="U180" s="123"/>
      <c r="V180" s="142"/>
      <c r="W180" s="128"/>
      <c r="X180" s="129"/>
      <c r="Y180" s="128"/>
      <c r="Z180" s="129"/>
      <c r="AA180" s="128"/>
      <c r="AB180" s="120"/>
      <c r="AC180" s="128"/>
      <c r="AD180" s="129"/>
      <c r="AE180" s="128"/>
      <c r="AF180" s="120"/>
      <c r="AG180" s="120"/>
      <c r="AH180" s="129"/>
      <c r="AI180" s="128"/>
      <c r="AJ180" s="120"/>
      <c r="AK180" s="120"/>
      <c r="AL180" s="129"/>
      <c r="AM180" s="120"/>
      <c r="AN180" s="120"/>
      <c r="AO180" s="120"/>
      <c r="AP180" s="128"/>
      <c r="AQ180" s="120"/>
      <c r="AR180" s="120"/>
      <c r="AS180" s="120"/>
      <c r="AT180" s="120"/>
      <c r="AU180" s="129"/>
      <c r="AV180" s="128"/>
      <c r="AW180" s="120"/>
      <c r="AX180" s="120"/>
      <c r="AY180" s="120"/>
      <c r="AZ180" s="120"/>
      <c r="BA180" s="129"/>
      <c r="BB180" s="128"/>
      <c r="BC180" s="120"/>
      <c r="BD180" s="120"/>
      <c r="BE180" s="120"/>
      <c r="BF180" s="120"/>
      <c r="BG180" s="120"/>
      <c r="BH180" s="120"/>
      <c r="BI180" s="129"/>
      <c r="BJ180" s="128"/>
      <c r="BK180" s="146"/>
      <c r="BL180" s="128"/>
      <c r="BM180" s="232"/>
      <c r="BN180" s="120"/>
      <c r="BO180" s="232"/>
      <c r="BP180" s="120"/>
      <c r="BQ180" s="232"/>
      <c r="BR180" s="120"/>
      <c r="BS180" s="232"/>
      <c r="BT180" s="120"/>
      <c r="BU180" s="146"/>
      <c r="BV180" s="216"/>
      <c r="BW180" s="216"/>
      <c r="BX180" s="216"/>
      <c r="CA180" s="206"/>
      <c r="CB180" s="466"/>
      <c r="CK180" s="160"/>
      <c r="CL180" s="160"/>
      <c r="CM180" s="160"/>
      <c r="EA180" s="148">
        <f t="shared" si="18"/>
        <v>0</v>
      </c>
      <c r="EB180" s="148">
        <f t="shared" si="15"/>
        <v>0</v>
      </c>
      <c r="EC180" s="148">
        <f t="shared" si="16"/>
        <v>0</v>
      </c>
      <c r="ED180" s="167">
        <v>25</v>
      </c>
    </row>
    <row r="181" spans="2:134" x14ac:dyDescent="0.25">
      <c r="B181" s="224">
        <v>154</v>
      </c>
      <c r="C181" s="215"/>
      <c r="D181" s="221"/>
      <c r="E181" s="206" t="str">
        <f t="shared" si="17"/>
        <v/>
      </c>
      <c r="F181" s="203">
        <v>0</v>
      </c>
      <c r="G181" s="101">
        <f>Samples!C159</f>
        <v>0</v>
      </c>
      <c r="H181" s="128"/>
      <c r="I181" s="120"/>
      <c r="J181" s="120"/>
      <c r="K181" s="120"/>
      <c r="L181" s="120"/>
      <c r="M181" s="120"/>
      <c r="N181" s="129"/>
      <c r="O181" s="483"/>
      <c r="P181" s="122"/>
      <c r="Q181" s="122"/>
      <c r="R181" s="122"/>
      <c r="S181" s="136"/>
      <c r="T181" s="480"/>
      <c r="U181" s="123"/>
      <c r="V181" s="142"/>
      <c r="W181" s="128"/>
      <c r="X181" s="129"/>
      <c r="Y181" s="128"/>
      <c r="Z181" s="129"/>
      <c r="AA181" s="128"/>
      <c r="AB181" s="120"/>
      <c r="AC181" s="128"/>
      <c r="AD181" s="129"/>
      <c r="AE181" s="128"/>
      <c r="AF181" s="120"/>
      <c r="AG181" s="120"/>
      <c r="AH181" s="129"/>
      <c r="AI181" s="128"/>
      <c r="AJ181" s="120"/>
      <c r="AK181" s="120"/>
      <c r="AL181" s="129"/>
      <c r="AM181" s="120"/>
      <c r="AN181" s="120"/>
      <c r="AO181" s="120"/>
      <c r="AP181" s="128"/>
      <c r="AQ181" s="120"/>
      <c r="AR181" s="120"/>
      <c r="AS181" s="120"/>
      <c r="AT181" s="120"/>
      <c r="AU181" s="129"/>
      <c r="AV181" s="128"/>
      <c r="AW181" s="120"/>
      <c r="AX181" s="120"/>
      <c r="AY181" s="120"/>
      <c r="AZ181" s="120"/>
      <c r="BA181" s="129"/>
      <c r="BB181" s="128"/>
      <c r="BC181" s="120"/>
      <c r="BD181" s="120"/>
      <c r="BE181" s="120"/>
      <c r="BF181" s="120"/>
      <c r="BG181" s="120"/>
      <c r="BH181" s="120"/>
      <c r="BI181" s="129"/>
      <c r="BJ181" s="128"/>
      <c r="BK181" s="146"/>
      <c r="BL181" s="128"/>
      <c r="BM181" s="232"/>
      <c r="BN181" s="120"/>
      <c r="BO181" s="232"/>
      <c r="BP181" s="120"/>
      <c r="BQ181" s="232"/>
      <c r="BR181" s="120"/>
      <c r="BS181" s="232"/>
      <c r="BT181" s="120"/>
      <c r="BU181" s="146"/>
      <c r="BV181" s="216"/>
      <c r="BW181" s="216"/>
      <c r="BX181" s="216"/>
      <c r="CA181" s="206"/>
      <c r="CB181" s="466"/>
      <c r="CK181" s="160"/>
      <c r="CL181" s="160"/>
      <c r="CM181" s="160"/>
      <c r="EA181" s="148">
        <f t="shared" si="18"/>
        <v>0</v>
      </c>
      <c r="EB181" s="148">
        <f t="shared" si="15"/>
        <v>0</v>
      </c>
      <c r="EC181" s="148">
        <f t="shared" si="16"/>
        <v>0</v>
      </c>
      <c r="ED181" s="167">
        <v>26</v>
      </c>
    </row>
    <row r="182" spans="2:134" x14ac:dyDescent="0.25">
      <c r="B182" s="224">
        <v>155</v>
      </c>
      <c r="C182" s="215"/>
      <c r="D182" s="221"/>
      <c r="E182" s="206" t="str">
        <f t="shared" si="17"/>
        <v/>
      </c>
      <c r="F182" s="203">
        <v>0</v>
      </c>
      <c r="G182" s="101">
        <f>Samples!C160</f>
        <v>0</v>
      </c>
      <c r="H182" s="128"/>
      <c r="I182" s="120"/>
      <c r="J182" s="120"/>
      <c r="K182" s="120"/>
      <c r="L182" s="120"/>
      <c r="M182" s="120"/>
      <c r="N182" s="129"/>
      <c r="O182" s="483"/>
      <c r="P182" s="122"/>
      <c r="Q182" s="122"/>
      <c r="R182" s="122"/>
      <c r="S182" s="136"/>
      <c r="T182" s="480"/>
      <c r="U182" s="123"/>
      <c r="V182" s="142"/>
      <c r="W182" s="128"/>
      <c r="X182" s="129"/>
      <c r="Y182" s="128"/>
      <c r="Z182" s="129"/>
      <c r="AA182" s="128"/>
      <c r="AB182" s="120"/>
      <c r="AC182" s="128"/>
      <c r="AD182" s="129"/>
      <c r="AE182" s="128"/>
      <c r="AF182" s="120"/>
      <c r="AG182" s="120"/>
      <c r="AH182" s="129"/>
      <c r="AI182" s="128"/>
      <c r="AJ182" s="120"/>
      <c r="AK182" s="120"/>
      <c r="AL182" s="129"/>
      <c r="AM182" s="120"/>
      <c r="AN182" s="120"/>
      <c r="AO182" s="120"/>
      <c r="AP182" s="128"/>
      <c r="AQ182" s="120"/>
      <c r="AR182" s="120"/>
      <c r="AS182" s="120"/>
      <c r="AT182" s="120"/>
      <c r="AU182" s="129"/>
      <c r="AV182" s="128"/>
      <c r="AW182" s="120"/>
      <c r="AX182" s="120"/>
      <c r="AY182" s="120"/>
      <c r="AZ182" s="120"/>
      <c r="BA182" s="129"/>
      <c r="BB182" s="128"/>
      <c r="BC182" s="120"/>
      <c r="BD182" s="120"/>
      <c r="BE182" s="120"/>
      <c r="BF182" s="120"/>
      <c r="BG182" s="120"/>
      <c r="BH182" s="120"/>
      <c r="BI182" s="129"/>
      <c r="BJ182" s="128"/>
      <c r="BK182" s="146"/>
      <c r="BL182" s="128"/>
      <c r="BM182" s="232"/>
      <c r="BN182" s="120"/>
      <c r="BO182" s="232"/>
      <c r="BP182" s="120"/>
      <c r="BQ182" s="232"/>
      <c r="BR182" s="120"/>
      <c r="BS182" s="232"/>
      <c r="BT182" s="120"/>
      <c r="BU182" s="146"/>
      <c r="BV182" s="216"/>
      <c r="BW182" s="216"/>
      <c r="BX182" s="216"/>
      <c r="CA182" s="206"/>
      <c r="CB182" s="466"/>
      <c r="CK182" s="160"/>
      <c r="CL182" s="160"/>
      <c r="CM182" s="160"/>
      <c r="EA182" s="148">
        <f t="shared" si="18"/>
        <v>0</v>
      </c>
      <c r="EB182" s="148">
        <f t="shared" si="15"/>
        <v>0</v>
      </c>
      <c r="EC182" s="148">
        <f t="shared" si="16"/>
        <v>0</v>
      </c>
      <c r="ED182" s="167">
        <v>27</v>
      </c>
    </row>
    <row r="183" spans="2:134" x14ac:dyDescent="0.25">
      <c r="B183" s="224">
        <v>156</v>
      </c>
      <c r="C183" s="215"/>
      <c r="D183" s="221"/>
      <c r="E183" s="206" t="str">
        <f t="shared" si="17"/>
        <v/>
      </c>
      <c r="F183" s="203">
        <v>0</v>
      </c>
      <c r="G183" s="101">
        <f>Samples!C161</f>
        <v>0</v>
      </c>
      <c r="H183" s="128"/>
      <c r="I183" s="120"/>
      <c r="J183" s="120"/>
      <c r="K183" s="120"/>
      <c r="L183" s="120"/>
      <c r="M183" s="120"/>
      <c r="N183" s="129"/>
      <c r="O183" s="483"/>
      <c r="P183" s="122"/>
      <c r="Q183" s="122"/>
      <c r="R183" s="122"/>
      <c r="S183" s="136"/>
      <c r="T183" s="480"/>
      <c r="U183" s="123"/>
      <c r="V183" s="142"/>
      <c r="W183" s="128"/>
      <c r="X183" s="129"/>
      <c r="Y183" s="128"/>
      <c r="Z183" s="129"/>
      <c r="AA183" s="128"/>
      <c r="AB183" s="120"/>
      <c r="AC183" s="128"/>
      <c r="AD183" s="129"/>
      <c r="AE183" s="128"/>
      <c r="AF183" s="120"/>
      <c r="AG183" s="120"/>
      <c r="AH183" s="129"/>
      <c r="AI183" s="128"/>
      <c r="AJ183" s="120"/>
      <c r="AK183" s="120"/>
      <c r="AL183" s="129"/>
      <c r="AM183" s="120"/>
      <c r="AN183" s="120"/>
      <c r="AO183" s="120"/>
      <c r="AP183" s="128"/>
      <c r="AQ183" s="120"/>
      <c r="AR183" s="120"/>
      <c r="AS183" s="120"/>
      <c r="AT183" s="120"/>
      <c r="AU183" s="129"/>
      <c r="AV183" s="128"/>
      <c r="AW183" s="120"/>
      <c r="AX183" s="120"/>
      <c r="AY183" s="120"/>
      <c r="AZ183" s="120"/>
      <c r="BA183" s="129"/>
      <c r="BB183" s="128"/>
      <c r="BC183" s="120"/>
      <c r="BD183" s="120"/>
      <c r="BE183" s="120"/>
      <c r="BF183" s="120"/>
      <c r="BG183" s="120"/>
      <c r="BH183" s="120"/>
      <c r="BI183" s="129"/>
      <c r="BJ183" s="128"/>
      <c r="BK183" s="146"/>
      <c r="BL183" s="128"/>
      <c r="BM183" s="232"/>
      <c r="BN183" s="120"/>
      <c r="BO183" s="232"/>
      <c r="BP183" s="120"/>
      <c r="BQ183" s="232"/>
      <c r="BR183" s="120"/>
      <c r="BS183" s="232"/>
      <c r="BT183" s="120"/>
      <c r="BU183" s="146"/>
      <c r="BV183" s="216"/>
      <c r="BW183" s="216"/>
      <c r="BX183" s="216"/>
      <c r="CA183" s="206"/>
      <c r="CB183" s="466"/>
      <c r="CK183" s="160"/>
      <c r="CL183" s="160"/>
      <c r="CM183" s="160"/>
      <c r="EA183" s="148">
        <f t="shared" si="18"/>
        <v>0</v>
      </c>
      <c r="EB183" s="148">
        <f t="shared" si="15"/>
        <v>0</v>
      </c>
      <c r="EC183" s="148">
        <f t="shared" si="16"/>
        <v>0</v>
      </c>
      <c r="ED183" s="167">
        <v>28</v>
      </c>
    </row>
    <row r="184" spans="2:134" x14ac:dyDescent="0.25">
      <c r="B184" s="224">
        <v>157</v>
      </c>
      <c r="C184" s="215"/>
      <c r="D184" s="221"/>
      <c r="E184" s="206" t="str">
        <f t="shared" si="17"/>
        <v/>
      </c>
      <c r="F184" s="203">
        <v>0</v>
      </c>
      <c r="G184" s="101">
        <f>Samples!C162</f>
        <v>0</v>
      </c>
      <c r="H184" s="128"/>
      <c r="I184" s="120"/>
      <c r="J184" s="120"/>
      <c r="K184" s="120"/>
      <c r="L184" s="120"/>
      <c r="M184" s="120"/>
      <c r="N184" s="129"/>
      <c r="O184" s="483"/>
      <c r="P184" s="122"/>
      <c r="Q184" s="122"/>
      <c r="R184" s="122"/>
      <c r="S184" s="136"/>
      <c r="T184" s="480"/>
      <c r="U184" s="123"/>
      <c r="V184" s="142"/>
      <c r="W184" s="128"/>
      <c r="X184" s="129"/>
      <c r="Y184" s="128"/>
      <c r="Z184" s="129"/>
      <c r="AA184" s="128"/>
      <c r="AB184" s="120"/>
      <c r="AC184" s="128"/>
      <c r="AD184" s="129"/>
      <c r="AE184" s="128"/>
      <c r="AF184" s="120"/>
      <c r="AG184" s="120"/>
      <c r="AH184" s="129"/>
      <c r="AI184" s="128"/>
      <c r="AJ184" s="120"/>
      <c r="AK184" s="120"/>
      <c r="AL184" s="129"/>
      <c r="AM184" s="120"/>
      <c r="AN184" s="120"/>
      <c r="AO184" s="120"/>
      <c r="AP184" s="128"/>
      <c r="AQ184" s="120"/>
      <c r="AR184" s="120"/>
      <c r="AS184" s="120"/>
      <c r="AT184" s="120"/>
      <c r="AU184" s="129"/>
      <c r="AV184" s="128"/>
      <c r="AW184" s="120"/>
      <c r="AX184" s="120"/>
      <c r="AY184" s="120"/>
      <c r="AZ184" s="120"/>
      <c r="BA184" s="129"/>
      <c r="BB184" s="128"/>
      <c r="BC184" s="120"/>
      <c r="BD184" s="120"/>
      <c r="BE184" s="120"/>
      <c r="BF184" s="120"/>
      <c r="BG184" s="120"/>
      <c r="BH184" s="120"/>
      <c r="BI184" s="129"/>
      <c r="BJ184" s="128"/>
      <c r="BK184" s="146"/>
      <c r="BL184" s="128"/>
      <c r="BM184" s="232"/>
      <c r="BN184" s="120"/>
      <c r="BO184" s="232"/>
      <c r="BP184" s="120"/>
      <c r="BQ184" s="232"/>
      <c r="BR184" s="120"/>
      <c r="BS184" s="232"/>
      <c r="BT184" s="120"/>
      <c r="BU184" s="146"/>
      <c r="BV184" s="216"/>
      <c r="BW184" s="216"/>
      <c r="BX184" s="216"/>
      <c r="CA184" s="206"/>
      <c r="CB184" s="466"/>
      <c r="CK184" s="160"/>
      <c r="CL184" s="160"/>
      <c r="CM184" s="160"/>
      <c r="EA184" s="148">
        <f t="shared" si="18"/>
        <v>0</v>
      </c>
      <c r="EB184" s="148">
        <f t="shared" si="15"/>
        <v>0</v>
      </c>
      <c r="EC184" s="148">
        <f t="shared" si="16"/>
        <v>0</v>
      </c>
      <c r="ED184" s="167">
        <v>29</v>
      </c>
    </row>
    <row r="185" spans="2:134" x14ac:dyDescent="0.25">
      <c r="B185" s="224">
        <v>158</v>
      </c>
      <c r="C185" s="215"/>
      <c r="D185" s="221"/>
      <c r="E185" s="206" t="str">
        <f t="shared" si="17"/>
        <v/>
      </c>
      <c r="F185" s="203">
        <v>0</v>
      </c>
      <c r="G185" s="101">
        <f>Samples!C163</f>
        <v>0</v>
      </c>
      <c r="H185" s="128"/>
      <c r="I185" s="120"/>
      <c r="J185" s="120"/>
      <c r="K185" s="120"/>
      <c r="L185" s="120"/>
      <c r="M185" s="120"/>
      <c r="N185" s="129"/>
      <c r="O185" s="483"/>
      <c r="P185" s="122"/>
      <c r="Q185" s="122"/>
      <c r="R185" s="122"/>
      <c r="S185" s="136"/>
      <c r="T185" s="480"/>
      <c r="U185" s="123"/>
      <c r="V185" s="142"/>
      <c r="W185" s="128"/>
      <c r="X185" s="129"/>
      <c r="Y185" s="128"/>
      <c r="Z185" s="129"/>
      <c r="AA185" s="128"/>
      <c r="AB185" s="120"/>
      <c r="AC185" s="128"/>
      <c r="AD185" s="129"/>
      <c r="AE185" s="128"/>
      <c r="AF185" s="120"/>
      <c r="AG185" s="120"/>
      <c r="AH185" s="129"/>
      <c r="AI185" s="128"/>
      <c r="AJ185" s="120"/>
      <c r="AK185" s="120"/>
      <c r="AL185" s="129"/>
      <c r="AM185" s="120"/>
      <c r="AN185" s="120"/>
      <c r="AO185" s="120"/>
      <c r="AP185" s="128"/>
      <c r="AQ185" s="120"/>
      <c r="AR185" s="120"/>
      <c r="AS185" s="120"/>
      <c r="AT185" s="120"/>
      <c r="AU185" s="129"/>
      <c r="AV185" s="128"/>
      <c r="AW185" s="120"/>
      <c r="AX185" s="120"/>
      <c r="AY185" s="120"/>
      <c r="AZ185" s="120"/>
      <c r="BA185" s="129"/>
      <c r="BB185" s="128"/>
      <c r="BC185" s="120"/>
      <c r="BD185" s="120"/>
      <c r="BE185" s="120"/>
      <c r="BF185" s="120"/>
      <c r="BG185" s="120"/>
      <c r="BH185" s="120"/>
      <c r="BI185" s="129"/>
      <c r="BJ185" s="128"/>
      <c r="BK185" s="146"/>
      <c r="BL185" s="128"/>
      <c r="BM185" s="232"/>
      <c r="BN185" s="120"/>
      <c r="BO185" s="232"/>
      <c r="BP185" s="120"/>
      <c r="BQ185" s="232"/>
      <c r="BR185" s="120"/>
      <c r="BS185" s="232"/>
      <c r="BT185" s="120"/>
      <c r="BU185" s="146"/>
      <c r="BV185" s="216"/>
      <c r="BW185" s="216"/>
      <c r="BX185" s="216"/>
      <c r="CA185" s="206"/>
      <c r="CB185" s="466"/>
      <c r="CK185" s="160"/>
      <c r="CL185" s="160"/>
      <c r="CM185" s="160"/>
      <c r="EA185" s="148">
        <f t="shared" si="18"/>
        <v>0</v>
      </c>
      <c r="EB185" s="148">
        <f t="shared" si="15"/>
        <v>0</v>
      </c>
      <c r="EC185" s="148">
        <f t="shared" si="16"/>
        <v>0</v>
      </c>
      <c r="ED185" s="167">
        <v>30</v>
      </c>
    </row>
    <row r="186" spans="2:134" x14ac:dyDescent="0.25">
      <c r="B186" s="224">
        <v>159</v>
      </c>
      <c r="C186" s="215"/>
      <c r="D186" s="221"/>
      <c r="E186" s="206" t="str">
        <f t="shared" si="17"/>
        <v/>
      </c>
      <c r="F186" s="203">
        <v>0</v>
      </c>
      <c r="G186" s="101">
        <f>Samples!C164</f>
        <v>0</v>
      </c>
      <c r="H186" s="128"/>
      <c r="I186" s="120"/>
      <c r="J186" s="120"/>
      <c r="K186" s="120"/>
      <c r="L186" s="120"/>
      <c r="M186" s="120"/>
      <c r="N186" s="129"/>
      <c r="O186" s="483"/>
      <c r="P186" s="122"/>
      <c r="Q186" s="122"/>
      <c r="R186" s="122"/>
      <c r="S186" s="136"/>
      <c r="T186" s="480"/>
      <c r="U186" s="123"/>
      <c r="V186" s="142"/>
      <c r="W186" s="128"/>
      <c r="X186" s="129"/>
      <c r="Y186" s="128"/>
      <c r="Z186" s="129"/>
      <c r="AA186" s="128"/>
      <c r="AB186" s="120"/>
      <c r="AC186" s="128"/>
      <c r="AD186" s="129"/>
      <c r="AE186" s="128"/>
      <c r="AF186" s="120"/>
      <c r="AG186" s="120"/>
      <c r="AH186" s="129"/>
      <c r="AI186" s="128"/>
      <c r="AJ186" s="120"/>
      <c r="AK186" s="120"/>
      <c r="AL186" s="129"/>
      <c r="AM186" s="120"/>
      <c r="AN186" s="120"/>
      <c r="AO186" s="120"/>
      <c r="AP186" s="128"/>
      <c r="AQ186" s="120"/>
      <c r="AR186" s="120"/>
      <c r="AS186" s="120"/>
      <c r="AT186" s="120"/>
      <c r="AU186" s="129"/>
      <c r="AV186" s="128"/>
      <c r="AW186" s="120"/>
      <c r="AX186" s="120"/>
      <c r="AY186" s="120"/>
      <c r="AZ186" s="120"/>
      <c r="BA186" s="129"/>
      <c r="BB186" s="128"/>
      <c r="BC186" s="120"/>
      <c r="BD186" s="120"/>
      <c r="BE186" s="120"/>
      <c r="BF186" s="120"/>
      <c r="BG186" s="120"/>
      <c r="BH186" s="120"/>
      <c r="BI186" s="129"/>
      <c r="BJ186" s="128"/>
      <c r="BK186" s="146"/>
      <c r="BL186" s="128"/>
      <c r="BM186" s="232"/>
      <c r="BN186" s="120"/>
      <c r="BO186" s="232"/>
      <c r="BP186" s="120"/>
      <c r="BQ186" s="232"/>
      <c r="BR186" s="120"/>
      <c r="BS186" s="232"/>
      <c r="BT186" s="120"/>
      <c r="BU186" s="146"/>
      <c r="BV186" s="216"/>
      <c r="BW186" s="216"/>
      <c r="BX186" s="216"/>
      <c r="CA186" s="206"/>
      <c r="CB186" s="466"/>
      <c r="CK186" s="160"/>
      <c r="CL186" s="160"/>
      <c r="CM186" s="160"/>
      <c r="EA186" s="148">
        <f t="shared" si="18"/>
        <v>0</v>
      </c>
      <c r="EB186" s="148">
        <f t="shared" si="15"/>
        <v>0</v>
      </c>
      <c r="EC186" s="148">
        <f t="shared" si="16"/>
        <v>0</v>
      </c>
      <c r="ED186" s="167">
        <v>31</v>
      </c>
    </row>
    <row r="187" spans="2:134" x14ac:dyDescent="0.25">
      <c r="B187" s="224">
        <v>160</v>
      </c>
      <c r="C187" s="215"/>
      <c r="D187" s="221"/>
      <c r="E187" s="206" t="str">
        <f t="shared" si="17"/>
        <v/>
      </c>
      <c r="F187" s="203">
        <v>0</v>
      </c>
      <c r="G187" s="101">
        <f>Samples!C165</f>
        <v>0</v>
      </c>
      <c r="H187" s="128"/>
      <c r="I187" s="120"/>
      <c r="J187" s="120"/>
      <c r="K187" s="120"/>
      <c r="L187" s="120"/>
      <c r="M187" s="120"/>
      <c r="N187" s="129"/>
      <c r="O187" s="483"/>
      <c r="P187" s="122"/>
      <c r="Q187" s="122"/>
      <c r="R187" s="122"/>
      <c r="S187" s="136"/>
      <c r="T187" s="480"/>
      <c r="U187" s="123"/>
      <c r="V187" s="142"/>
      <c r="W187" s="128"/>
      <c r="X187" s="129"/>
      <c r="Y187" s="128"/>
      <c r="Z187" s="129"/>
      <c r="AA187" s="128"/>
      <c r="AB187" s="120"/>
      <c r="AC187" s="128"/>
      <c r="AD187" s="129"/>
      <c r="AE187" s="128"/>
      <c r="AF187" s="120"/>
      <c r="AG187" s="120"/>
      <c r="AH187" s="129"/>
      <c r="AI187" s="128"/>
      <c r="AJ187" s="120"/>
      <c r="AK187" s="120"/>
      <c r="AL187" s="129"/>
      <c r="AM187" s="120"/>
      <c r="AN187" s="120"/>
      <c r="AO187" s="120"/>
      <c r="AP187" s="128"/>
      <c r="AQ187" s="120"/>
      <c r="AR187" s="120"/>
      <c r="AS187" s="120"/>
      <c r="AT187" s="120"/>
      <c r="AU187" s="129"/>
      <c r="AV187" s="128"/>
      <c r="AW187" s="120"/>
      <c r="AX187" s="120"/>
      <c r="AY187" s="120"/>
      <c r="AZ187" s="120"/>
      <c r="BA187" s="129"/>
      <c r="BB187" s="128"/>
      <c r="BC187" s="120"/>
      <c r="BD187" s="120"/>
      <c r="BE187" s="120"/>
      <c r="BF187" s="120"/>
      <c r="BG187" s="120"/>
      <c r="BH187" s="120"/>
      <c r="BI187" s="129"/>
      <c r="BJ187" s="128"/>
      <c r="BK187" s="146"/>
      <c r="BL187" s="128"/>
      <c r="BM187" s="232"/>
      <c r="BN187" s="120"/>
      <c r="BO187" s="232"/>
      <c r="BP187" s="120"/>
      <c r="BQ187" s="232"/>
      <c r="BR187" s="120"/>
      <c r="BS187" s="232"/>
      <c r="BT187" s="120"/>
      <c r="BU187" s="146"/>
      <c r="BV187" s="216"/>
      <c r="BW187" s="216"/>
      <c r="BX187" s="216"/>
      <c r="CA187" s="206"/>
      <c r="CB187" s="466"/>
      <c r="CK187" s="160"/>
      <c r="CL187" s="160"/>
      <c r="CM187" s="160"/>
      <c r="EA187" s="148">
        <f t="shared" si="18"/>
        <v>0</v>
      </c>
      <c r="EB187" s="148">
        <f t="shared" si="15"/>
        <v>0</v>
      </c>
      <c r="EC187" s="148">
        <f t="shared" si="16"/>
        <v>0</v>
      </c>
      <c r="ED187" s="167">
        <v>32</v>
      </c>
    </row>
    <row r="188" spans="2:134" x14ac:dyDescent="0.25">
      <c r="B188" s="224">
        <v>161</v>
      </c>
      <c r="C188" s="215"/>
      <c r="D188" s="221"/>
      <c r="E188" s="206" t="str">
        <f t="shared" si="17"/>
        <v/>
      </c>
      <c r="F188" s="203">
        <v>0</v>
      </c>
      <c r="G188" s="101">
        <f>Samples!C166</f>
        <v>0</v>
      </c>
      <c r="H188" s="128"/>
      <c r="I188" s="120"/>
      <c r="J188" s="120"/>
      <c r="K188" s="120"/>
      <c r="L188" s="120"/>
      <c r="M188" s="120"/>
      <c r="N188" s="129"/>
      <c r="O188" s="483"/>
      <c r="P188" s="122"/>
      <c r="Q188" s="122"/>
      <c r="R188" s="122"/>
      <c r="S188" s="136"/>
      <c r="T188" s="480"/>
      <c r="U188" s="123"/>
      <c r="V188" s="142"/>
      <c r="W188" s="128"/>
      <c r="X188" s="129"/>
      <c r="Y188" s="128"/>
      <c r="Z188" s="129"/>
      <c r="AA188" s="128"/>
      <c r="AB188" s="120"/>
      <c r="AC188" s="128"/>
      <c r="AD188" s="129"/>
      <c r="AE188" s="128"/>
      <c r="AF188" s="120"/>
      <c r="AG188" s="120"/>
      <c r="AH188" s="129"/>
      <c r="AI188" s="128"/>
      <c r="AJ188" s="120"/>
      <c r="AK188" s="120"/>
      <c r="AL188" s="129"/>
      <c r="AM188" s="120"/>
      <c r="AN188" s="120"/>
      <c r="AO188" s="120"/>
      <c r="AP188" s="128"/>
      <c r="AQ188" s="120"/>
      <c r="AR188" s="120"/>
      <c r="AS188" s="120"/>
      <c r="AT188" s="120"/>
      <c r="AU188" s="129"/>
      <c r="AV188" s="128"/>
      <c r="AW188" s="120"/>
      <c r="AX188" s="120"/>
      <c r="AY188" s="120"/>
      <c r="AZ188" s="120"/>
      <c r="BA188" s="129"/>
      <c r="BB188" s="128"/>
      <c r="BC188" s="120"/>
      <c r="BD188" s="120"/>
      <c r="BE188" s="120"/>
      <c r="BF188" s="120"/>
      <c r="BG188" s="120"/>
      <c r="BH188" s="120"/>
      <c r="BI188" s="129"/>
      <c r="BJ188" s="128"/>
      <c r="BK188" s="146"/>
      <c r="BL188" s="128"/>
      <c r="BM188" s="232"/>
      <c r="BN188" s="120"/>
      <c r="BO188" s="232"/>
      <c r="BP188" s="120"/>
      <c r="BQ188" s="232"/>
      <c r="BR188" s="120"/>
      <c r="BS188" s="232"/>
      <c r="BT188" s="120"/>
      <c r="BU188" s="146"/>
      <c r="BV188" s="216"/>
      <c r="BW188" s="216"/>
      <c r="BX188" s="216"/>
      <c r="CA188" s="206"/>
      <c r="CB188" s="466"/>
      <c r="CK188" s="160"/>
      <c r="CL188" s="160"/>
      <c r="CM188" s="160"/>
      <c r="EA188" s="148">
        <f t="shared" si="18"/>
        <v>0</v>
      </c>
      <c r="EB188" s="148">
        <f t="shared" ref="EB188:EB219" si="19">IFERROR(_xlfn.STDEV.S(EE188:ABD188)/SQRT(TotalIncludedSamples),0)</f>
        <v>0</v>
      </c>
      <c r="EC188" s="148">
        <f t="shared" ref="EC188:EC219" si="20">IFERROR(SUM(EE188:ABD188)/GroupDelCounts,0)</f>
        <v>0</v>
      </c>
      <c r="ED188" s="167">
        <v>33</v>
      </c>
    </row>
    <row r="189" spans="2:134" x14ac:dyDescent="0.25">
      <c r="B189" s="224">
        <v>162</v>
      </c>
      <c r="C189" s="215"/>
      <c r="D189" s="221"/>
      <c r="E189" s="206" t="str">
        <f t="shared" si="17"/>
        <v/>
      </c>
      <c r="F189" s="203">
        <v>0</v>
      </c>
      <c r="G189" s="101">
        <f>Samples!C167</f>
        <v>0</v>
      </c>
      <c r="H189" s="128"/>
      <c r="I189" s="120"/>
      <c r="J189" s="120"/>
      <c r="K189" s="120"/>
      <c r="L189" s="120"/>
      <c r="M189" s="120"/>
      <c r="N189" s="129"/>
      <c r="O189" s="483"/>
      <c r="P189" s="122"/>
      <c r="Q189" s="122"/>
      <c r="R189" s="122"/>
      <c r="S189" s="136"/>
      <c r="T189" s="480"/>
      <c r="U189" s="123"/>
      <c r="V189" s="142"/>
      <c r="W189" s="128"/>
      <c r="X189" s="129"/>
      <c r="Y189" s="128"/>
      <c r="Z189" s="129"/>
      <c r="AA189" s="128"/>
      <c r="AB189" s="120"/>
      <c r="AC189" s="128"/>
      <c r="AD189" s="129"/>
      <c r="AE189" s="128"/>
      <c r="AF189" s="120"/>
      <c r="AG189" s="120"/>
      <c r="AH189" s="129"/>
      <c r="AI189" s="128"/>
      <c r="AJ189" s="120"/>
      <c r="AK189" s="120"/>
      <c r="AL189" s="129"/>
      <c r="AM189" s="120"/>
      <c r="AN189" s="120"/>
      <c r="AO189" s="120"/>
      <c r="AP189" s="128"/>
      <c r="AQ189" s="120"/>
      <c r="AR189" s="120"/>
      <c r="AS189" s="120"/>
      <c r="AT189" s="120"/>
      <c r="AU189" s="129"/>
      <c r="AV189" s="128"/>
      <c r="AW189" s="120"/>
      <c r="AX189" s="120"/>
      <c r="AY189" s="120"/>
      <c r="AZ189" s="120"/>
      <c r="BA189" s="129"/>
      <c r="BB189" s="128"/>
      <c r="BC189" s="120"/>
      <c r="BD189" s="120"/>
      <c r="BE189" s="120"/>
      <c r="BF189" s="120"/>
      <c r="BG189" s="120"/>
      <c r="BH189" s="120"/>
      <c r="BI189" s="129"/>
      <c r="BJ189" s="128"/>
      <c r="BK189" s="146"/>
      <c r="BL189" s="128"/>
      <c r="BM189" s="232"/>
      <c r="BN189" s="120"/>
      <c r="BO189" s="232"/>
      <c r="BP189" s="120"/>
      <c r="BQ189" s="232"/>
      <c r="BR189" s="120"/>
      <c r="BS189" s="232"/>
      <c r="BT189" s="120"/>
      <c r="BU189" s="146"/>
      <c r="BV189" s="216"/>
      <c r="BW189" s="216"/>
      <c r="BX189" s="216"/>
      <c r="CA189" s="206"/>
      <c r="CB189" s="466"/>
      <c r="CK189" s="160"/>
      <c r="CL189" s="160"/>
      <c r="CM189" s="160"/>
      <c r="EA189" s="148">
        <f t="shared" si="18"/>
        <v>0</v>
      </c>
      <c r="EB189" s="148">
        <f t="shared" si="19"/>
        <v>0</v>
      </c>
      <c r="EC189" s="148">
        <f t="shared" si="20"/>
        <v>0</v>
      </c>
      <c r="ED189" s="167">
        <v>34</v>
      </c>
    </row>
    <row r="190" spans="2:134" x14ac:dyDescent="0.25">
      <c r="B190" s="224">
        <v>163</v>
      </c>
      <c r="C190" s="215"/>
      <c r="D190" s="221"/>
      <c r="E190" s="206" t="str">
        <f t="shared" si="17"/>
        <v/>
      </c>
      <c r="F190" s="203">
        <v>0</v>
      </c>
      <c r="G190" s="101">
        <f>Samples!C168</f>
        <v>0</v>
      </c>
      <c r="H190" s="128"/>
      <c r="I190" s="120"/>
      <c r="J190" s="120"/>
      <c r="K190" s="120"/>
      <c r="L190" s="120"/>
      <c r="M190" s="120"/>
      <c r="N190" s="129"/>
      <c r="O190" s="483"/>
      <c r="P190" s="122"/>
      <c r="Q190" s="122"/>
      <c r="R190" s="122"/>
      <c r="S190" s="136"/>
      <c r="T190" s="480"/>
      <c r="U190" s="123"/>
      <c r="V190" s="142"/>
      <c r="W190" s="128"/>
      <c r="X190" s="129"/>
      <c r="Y190" s="128"/>
      <c r="Z190" s="129"/>
      <c r="AA190" s="128"/>
      <c r="AB190" s="120"/>
      <c r="AC190" s="128"/>
      <c r="AD190" s="129"/>
      <c r="AE190" s="128"/>
      <c r="AF190" s="120"/>
      <c r="AG190" s="120"/>
      <c r="AH190" s="129"/>
      <c r="AI190" s="128"/>
      <c r="AJ190" s="120"/>
      <c r="AK190" s="120"/>
      <c r="AL190" s="129"/>
      <c r="AM190" s="120"/>
      <c r="AN190" s="120"/>
      <c r="AO190" s="120"/>
      <c r="AP190" s="128"/>
      <c r="AQ190" s="120"/>
      <c r="AR190" s="120"/>
      <c r="AS190" s="120"/>
      <c r="AT190" s="120"/>
      <c r="AU190" s="129"/>
      <c r="AV190" s="128"/>
      <c r="AW190" s="120"/>
      <c r="AX190" s="120"/>
      <c r="AY190" s="120"/>
      <c r="AZ190" s="120"/>
      <c r="BA190" s="129"/>
      <c r="BB190" s="128"/>
      <c r="BC190" s="120"/>
      <c r="BD190" s="120"/>
      <c r="BE190" s="120"/>
      <c r="BF190" s="120"/>
      <c r="BG190" s="120"/>
      <c r="BH190" s="120"/>
      <c r="BI190" s="129"/>
      <c r="BJ190" s="128"/>
      <c r="BK190" s="146"/>
      <c r="BL190" s="128"/>
      <c r="BM190" s="232"/>
      <c r="BN190" s="120"/>
      <c r="BO190" s="232"/>
      <c r="BP190" s="120"/>
      <c r="BQ190" s="232"/>
      <c r="BR190" s="120"/>
      <c r="BS190" s="232"/>
      <c r="BT190" s="120"/>
      <c r="BU190" s="146"/>
      <c r="BV190" s="216"/>
      <c r="BW190" s="216"/>
      <c r="BX190" s="216"/>
      <c r="CA190" s="206"/>
      <c r="CB190" s="466"/>
      <c r="CK190" s="160"/>
      <c r="CL190" s="160"/>
      <c r="CM190" s="160"/>
      <c r="EA190" s="148">
        <f t="shared" si="18"/>
        <v>0</v>
      </c>
      <c r="EB190" s="148">
        <f t="shared" si="19"/>
        <v>0</v>
      </c>
      <c r="EC190" s="148">
        <f t="shared" si="20"/>
        <v>0</v>
      </c>
      <c r="ED190" s="167">
        <v>35</v>
      </c>
    </row>
    <row r="191" spans="2:134" x14ac:dyDescent="0.25">
      <c r="B191" s="224">
        <v>164</v>
      </c>
      <c r="C191" s="215"/>
      <c r="D191" s="221"/>
      <c r="E191" s="206" t="str">
        <f t="shared" si="17"/>
        <v/>
      </c>
      <c r="F191" s="203">
        <v>0</v>
      </c>
      <c r="G191" s="101">
        <f>Samples!C169</f>
        <v>0</v>
      </c>
      <c r="H191" s="128"/>
      <c r="I191" s="120"/>
      <c r="J191" s="120"/>
      <c r="K191" s="120"/>
      <c r="L191" s="120"/>
      <c r="M191" s="120"/>
      <c r="N191" s="129"/>
      <c r="O191" s="483"/>
      <c r="P191" s="122"/>
      <c r="Q191" s="122"/>
      <c r="R191" s="122"/>
      <c r="S191" s="136"/>
      <c r="T191" s="480"/>
      <c r="U191" s="123"/>
      <c r="V191" s="142"/>
      <c r="W191" s="128"/>
      <c r="X191" s="129"/>
      <c r="Y191" s="128"/>
      <c r="Z191" s="129"/>
      <c r="AA191" s="128"/>
      <c r="AB191" s="120"/>
      <c r="AC191" s="128"/>
      <c r="AD191" s="129"/>
      <c r="AE191" s="128"/>
      <c r="AF191" s="120"/>
      <c r="AG191" s="120"/>
      <c r="AH191" s="129"/>
      <c r="AI191" s="128"/>
      <c r="AJ191" s="120"/>
      <c r="AK191" s="120"/>
      <c r="AL191" s="129"/>
      <c r="AM191" s="120"/>
      <c r="AN191" s="120"/>
      <c r="AO191" s="120"/>
      <c r="AP191" s="128"/>
      <c r="AQ191" s="120"/>
      <c r="AR191" s="120"/>
      <c r="AS191" s="120"/>
      <c r="AT191" s="120"/>
      <c r="AU191" s="129"/>
      <c r="AV191" s="128"/>
      <c r="AW191" s="120"/>
      <c r="AX191" s="120"/>
      <c r="AY191" s="120"/>
      <c r="AZ191" s="120"/>
      <c r="BA191" s="129"/>
      <c r="BB191" s="128"/>
      <c r="BC191" s="120"/>
      <c r="BD191" s="120"/>
      <c r="BE191" s="120"/>
      <c r="BF191" s="120"/>
      <c r="BG191" s="120"/>
      <c r="BH191" s="120"/>
      <c r="BI191" s="129"/>
      <c r="BJ191" s="128"/>
      <c r="BK191" s="146"/>
      <c r="BL191" s="128"/>
      <c r="BM191" s="232"/>
      <c r="BN191" s="120"/>
      <c r="BO191" s="232"/>
      <c r="BP191" s="120"/>
      <c r="BQ191" s="232"/>
      <c r="BR191" s="120"/>
      <c r="BS191" s="232"/>
      <c r="BT191" s="120"/>
      <c r="BU191" s="146"/>
      <c r="BV191" s="216"/>
      <c r="BW191" s="216"/>
      <c r="BX191" s="216"/>
      <c r="CA191" s="206"/>
      <c r="CB191" s="466"/>
      <c r="CK191" s="160"/>
      <c r="CL191" s="160"/>
      <c r="CM191" s="160"/>
      <c r="EA191" s="148">
        <f t="shared" si="18"/>
        <v>0</v>
      </c>
      <c r="EB191" s="148">
        <f t="shared" si="19"/>
        <v>0</v>
      </c>
      <c r="EC191" s="148">
        <f t="shared" si="20"/>
        <v>0</v>
      </c>
      <c r="ED191" s="167">
        <v>36</v>
      </c>
    </row>
    <row r="192" spans="2:134" x14ac:dyDescent="0.25">
      <c r="B192" s="224">
        <v>165</v>
      </c>
      <c r="C192" s="215"/>
      <c r="D192" s="221"/>
      <c r="E192" s="206" t="str">
        <f t="shared" si="17"/>
        <v/>
      </c>
      <c r="F192" s="203">
        <v>0</v>
      </c>
      <c r="G192" s="101">
        <f>Samples!C170</f>
        <v>0</v>
      </c>
      <c r="H192" s="128"/>
      <c r="I192" s="120"/>
      <c r="J192" s="120"/>
      <c r="K192" s="120"/>
      <c r="L192" s="120"/>
      <c r="M192" s="120"/>
      <c r="N192" s="129"/>
      <c r="O192" s="483"/>
      <c r="P192" s="122"/>
      <c r="Q192" s="122"/>
      <c r="R192" s="122"/>
      <c r="S192" s="136"/>
      <c r="T192" s="480"/>
      <c r="U192" s="123"/>
      <c r="V192" s="142"/>
      <c r="W192" s="128"/>
      <c r="X192" s="129"/>
      <c r="Y192" s="128"/>
      <c r="Z192" s="129"/>
      <c r="AA192" s="128"/>
      <c r="AB192" s="120"/>
      <c r="AC192" s="128"/>
      <c r="AD192" s="129"/>
      <c r="AE192" s="128"/>
      <c r="AF192" s="120"/>
      <c r="AG192" s="120"/>
      <c r="AH192" s="129"/>
      <c r="AI192" s="128"/>
      <c r="AJ192" s="120"/>
      <c r="AK192" s="120"/>
      <c r="AL192" s="129"/>
      <c r="AM192" s="120"/>
      <c r="AN192" s="120"/>
      <c r="AO192" s="120"/>
      <c r="AP192" s="128"/>
      <c r="AQ192" s="120"/>
      <c r="AR192" s="120"/>
      <c r="AS192" s="120"/>
      <c r="AT192" s="120"/>
      <c r="AU192" s="129"/>
      <c r="AV192" s="128"/>
      <c r="AW192" s="120"/>
      <c r="AX192" s="120"/>
      <c r="AY192" s="120"/>
      <c r="AZ192" s="120"/>
      <c r="BA192" s="129"/>
      <c r="BB192" s="128"/>
      <c r="BC192" s="120"/>
      <c r="BD192" s="120"/>
      <c r="BE192" s="120"/>
      <c r="BF192" s="120"/>
      <c r="BG192" s="120"/>
      <c r="BH192" s="120"/>
      <c r="BI192" s="129"/>
      <c r="BJ192" s="128"/>
      <c r="BK192" s="146"/>
      <c r="BL192" s="128"/>
      <c r="BM192" s="232"/>
      <c r="BN192" s="120"/>
      <c r="BO192" s="232"/>
      <c r="BP192" s="120"/>
      <c r="BQ192" s="232"/>
      <c r="BR192" s="120"/>
      <c r="BS192" s="232"/>
      <c r="BT192" s="120"/>
      <c r="BU192" s="146"/>
      <c r="BV192" s="216"/>
      <c r="BW192" s="216"/>
      <c r="BX192" s="216"/>
      <c r="CA192" s="206"/>
      <c r="CB192" s="466"/>
      <c r="CK192" s="160"/>
      <c r="CL192" s="160"/>
      <c r="CM192" s="160"/>
      <c r="EA192" s="148">
        <f t="shared" si="18"/>
        <v>0</v>
      </c>
      <c r="EB192" s="148">
        <f t="shared" si="19"/>
        <v>0</v>
      </c>
      <c r="EC192" s="148">
        <f t="shared" si="20"/>
        <v>0</v>
      </c>
      <c r="ED192" s="167">
        <v>37</v>
      </c>
    </row>
    <row r="193" spans="2:134" x14ac:dyDescent="0.25">
      <c r="B193" s="224">
        <v>166</v>
      </c>
      <c r="C193" s="215"/>
      <c r="D193" s="221"/>
      <c r="E193" s="206" t="str">
        <f t="shared" si="17"/>
        <v/>
      </c>
      <c r="F193" s="203">
        <v>0</v>
      </c>
      <c r="G193" s="101">
        <f>Samples!C171</f>
        <v>0</v>
      </c>
      <c r="H193" s="128"/>
      <c r="I193" s="120"/>
      <c r="J193" s="120"/>
      <c r="K193" s="120"/>
      <c r="L193" s="120"/>
      <c r="M193" s="120"/>
      <c r="N193" s="129"/>
      <c r="O193" s="483"/>
      <c r="P193" s="122"/>
      <c r="Q193" s="122"/>
      <c r="R193" s="122"/>
      <c r="S193" s="136"/>
      <c r="T193" s="480"/>
      <c r="U193" s="123"/>
      <c r="V193" s="142"/>
      <c r="W193" s="128"/>
      <c r="X193" s="129"/>
      <c r="Y193" s="128"/>
      <c r="Z193" s="129"/>
      <c r="AA193" s="128"/>
      <c r="AB193" s="120"/>
      <c r="AC193" s="128"/>
      <c r="AD193" s="129"/>
      <c r="AE193" s="128"/>
      <c r="AF193" s="120"/>
      <c r="AG193" s="120"/>
      <c r="AH193" s="129"/>
      <c r="AI193" s="128"/>
      <c r="AJ193" s="120"/>
      <c r="AK193" s="120"/>
      <c r="AL193" s="129"/>
      <c r="AM193" s="120"/>
      <c r="AN193" s="120"/>
      <c r="AO193" s="120"/>
      <c r="AP193" s="128"/>
      <c r="AQ193" s="120"/>
      <c r="AR193" s="120"/>
      <c r="AS193" s="120"/>
      <c r="AT193" s="120"/>
      <c r="AU193" s="129"/>
      <c r="AV193" s="128"/>
      <c r="AW193" s="120"/>
      <c r="AX193" s="120"/>
      <c r="AY193" s="120"/>
      <c r="AZ193" s="120"/>
      <c r="BA193" s="129"/>
      <c r="BB193" s="128"/>
      <c r="BC193" s="120"/>
      <c r="BD193" s="120"/>
      <c r="BE193" s="120"/>
      <c r="BF193" s="120"/>
      <c r="BG193" s="120"/>
      <c r="BH193" s="120"/>
      <c r="BI193" s="129"/>
      <c r="BJ193" s="128"/>
      <c r="BK193" s="146"/>
      <c r="BL193" s="128"/>
      <c r="BM193" s="232"/>
      <c r="BN193" s="120"/>
      <c r="BO193" s="232"/>
      <c r="BP193" s="120"/>
      <c r="BQ193" s="232"/>
      <c r="BR193" s="120"/>
      <c r="BS193" s="232"/>
      <c r="BT193" s="120"/>
      <c r="BU193" s="146"/>
      <c r="BV193" s="216"/>
      <c r="BW193" s="216"/>
      <c r="BX193" s="216"/>
      <c r="CA193" s="206"/>
      <c r="CB193" s="466"/>
      <c r="CK193" s="160"/>
      <c r="CL193" s="160"/>
      <c r="CM193" s="160"/>
      <c r="EA193" s="148">
        <f t="shared" si="18"/>
        <v>0</v>
      </c>
      <c r="EB193" s="148">
        <f t="shared" si="19"/>
        <v>0</v>
      </c>
      <c r="EC193" s="148">
        <f t="shared" si="20"/>
        <v>0</v>
      </c>
      <c r="ED193" s="167">
        <v>38</v>
      </c>
    </row>
    <row r="194" spans="2:134" x14ac:dyDescent="0.25">
      <c r="B194" s="224">
        <v>167</v>
      </c>
      <c r="C194" s="215"/>
      <c r="D194" s="221"/>
      <c r="E194" s="206" t="str">
        <f t="shared" si="17"/>
        <v/>
      </c>
      <c r="F194" s="203">
        <v>0</v>
      </c>
      <c r="G194" s="101">
        <f>Samples!C172</f>
        <v>0</v>
      </c>
      <c r="H194" s="128"/>
      <c r="I194" s="120"/>
      <c r="J194" s="120"/>
      <c r="K194" s="120"/>
      <c r="L194" s="120"/>
      <c r="M194" s="120"/>
      <c r="N194" s="129"/>
      <c r="O194" s="483"/>
      <c r="P194" s="122"/>
      <c r="Q194" s="122"/>
      <c r="R194" s="122"/>
      <c r="S194" s="136"/>
      <c r="T194" s="480"/>
      <c r="U194" s="123"/>
      <c r="V194" s="142"/>
      <c r="W194" s="128"/>
      <c r="X194" s="129"/>
      <c r="Y194" s="128"/>
      <c r="Z194" s="129"/>
      <c r="AA194" s="128"/>
      <c r="AB194" s="120"/>
      <c r="AC194" s="128"/>
      <c r="AD194" s="129"/>
      <c r="AE194" s="128"/>
      <c r="AF194" s="120"/>
      <c r="AG194" s="120"/>
      <c r="AH194" s="129"/>
      <c r="AI194" s="128"/>
      <c r="AJ194" s="120"/>
      <c r="AK194" s="120"/>
      <c r="AL194" s="129"/>
      <c r="AM194" s="120"/>
      <c r="AN194" s="120"/>
      <c r="AO194" s="120"/>
      <c r="AP194" s="128"/>
      <c r="AQ194" s="120"/>
      <c r="AR194" s="120"/>
      <c r="AS194" s="120"/>
      <c r="AT194" s="120"/>
      <c r="AU194" s="129"/>
      <c r="AV194" s="128"/>
      <c r="AW194" s="120"/>
      <c r="AX194" s="120"/>
      <c r="AY194" s="120"/>
      <c r="AZ194" s="120"/>
      <c r="BA194" s="129"/>
      <c r="BB194" s="128"/>
      <c r="BC194" s="120"/>
      <c r="BD194" s="120"/>
      <c r="BE194" s="120"/>
      <c r="BF194" s="120"/>
      <c r="BG194" s="120"/>
      <c r="BH194" s="120"/>
      <c r="BI194" s="129"/>
      <c r="BJ194" s="128"/>
      <c r="BK194" s="146"/>
      <c r="BL194" s="128"/>
      <c r="BM194" s="232"/>
      <c r="BN194" s="120"/>
      <c r="BO194" s="232"/>
      <c r="BP194" s="120"/>
      <c r="BQ194" s="232"/>
      <c r="BR194" s="120"/>
      <c r="BS194" s="232"/>
      <c r="BT194" s="120"/>
      <c r="BU194" s="146"/>
      <c r="BV194" s="216"/>
      <c r="BW194" s="216"/>
      <c r="BX194" s="216"/>
      <c r="CA194" s="206"/>
      <c r="CB194" s="466"/>
      <c r="CK194" s="160"/>
      <c r="CL194" s="160"/>
      <c r="CM194" s="160"/>
      <c r="EA194" s="148">
        <f t="shared" si="18"/>
        <v>0</v>
      </c>
      <c r="EB194" s="148">
        <f t="shared" si="19"/>
        <v>0</v>
      </c>
      <c r="EC194" s="148">
        <f t="shared" si="20"/>
        <v>0</v>
      </c>
      <c r="ED194" s="167">
        <v>39</v>
      </c>
    </row>
    <row r="195" spans="2:134" x14ac:dyDescent="0.25">
      <c r="B195" s="224">
        <v>168</v>
      </c>
      <c r="C195" s="215"/>
      <c r="D195" s="221"/>
      <c r="E195" s="206" t="str">
        <f t="shared" si="17"/>
        <v/>
      </c>
      <c r="F195" s="203">
        <v>0</v>
      </c>
      <c r="G195" s="101">
        <f>Samples!C173</f>
        <v>0</v>
      </c>
      <c r="H195" s="128"/>
      <c r="I195" s="120"/>
      <c r="J195" s="120"/>
      <c r="K195" s="120"/>
      <c r="L195" s="120"/>
      <c r="M195" s="120"/>
      <c r="N195" s="129"/>
      <c r="O195" s="483"/>
      <c r="P195" s="122"/>
      <c r="Q195" s="122"/>
      <c r="R195" s="122"/>
      <c r="S195" s="136"/>
      <c r="T195" s="480"/>
      <c r="U195" s="123"/>
      <c r="V195" s="142"/>
      <c r="W195" s="128"/>
      <c r="X195" s="129"/>
      <c r="Y195" s="128"/>
      <c r="Z195" s="129"/>
      <c r="AA195" s="128"/>
      <c r="AB195" s="120"/>
      <c r="AC195" s="128"/>
      <c r="AD195" s="129"/>
      <c r="AE195" s="128"/>
      <c r="AF195" s="120"/>
      <c r="AG195" s="120"/>
      <c r="AH195" s="129"/>
      <c r="AI195" s="128"/>
      <c r="AJ195" s="120"/>
      <c r="AK195" s="120"/>
      <c r="AL195" s="129"/>
      <c r="AM195" s="120"/>
      <c r="AN195" s="120"/>
      <c r="AO195" s="120"/>
      <c r="AP195" s="128"/>
      <c r="AQ195" s="120"/>
      <c r="AR195" s="120"/>
      <c r="AS195" s="120"/>
      <c r="AT195" s="120"/>
      <c r="AU195" s="129"/>
      <c r="AV195" s="128"/>
      <c r="AW195" s="120"/>
      <c r="AX195" s="120"/>
      <c r="AY195" s="120"/>
      <c r="AZ195" s="120"/>
      <c r="BA195" s="129"/>
      <c r="BB195" s="128"/>
      <c r="BC195" s="120"/>
      <c r="BD195" s="120"/>
      <c r="BE195" s="120"/>
      <c r="BF195" s="120"/>
      <c r="BG195" s="120"/>
      <c r="BH195" s="120"/>
      <c r="BI195" s="129"/>
      <c r="BJ195" s="128"/>
      <c r="BK195" s="146"/>
      <c r="BL195" s="128"/>
      <c r="BM195" s="232"/>
      <c r="BN195" s="120"/>
      <c r="BO195" s="232"/>
      <c r="BP195" s="120"/>
      <c r="BQ195" s="232"/>
      <c r="BR195" s="120"/>
      <c r="BS195" s="232"/>
      <c r="BT195" s="120"/>
      <c r="BU195" s="146"/>
      <c r="BV195" s="216"/>
      <c r="BW195" s="216"/>
      <c r="BX195" s="216"/>
      <c r="CA195" s="206"/>
      <c r="CB195" s="466"/>
      <c r="CK195" s="160"/>
      <c r="CL195" s="160"/>
      <c r="CM195" s="160"/>
      <c r="EA195" s="148">
        <f t="shared" si="18"/>
        <v>0</v>
      </c>
      <c r="EB195" s="148">
        <f t="shared" si="19"/>
        <v>0</v>
      </c>
      <c r="EC195" s="148">
        <f t="shared" si="20"/>
        <v>0</v>
      </c>
      <c r="ED195" s="167">
        <v>40</v>
      </c>
    </row>
    <row r="196" spans="2:134" x14ac:dyDescent="0.25">
      <c r="B196" s="224">
        <v>169</v>
      </c>
      <c r="C196" s="215"/>
      <c r="D196" s="221"/>
      <c r="E196" s="206" t="str">
        <f t="shared" si="17"/>
        <v/>
      </c>
      <c r="F196" s="203">
        <v>0</v>
      </c>
      <c r="G196" s="101">
        <f>Samples!C174</f>
        <v>0</v>
      </c>
      <c r="H196" s="128"/>
      <c r="I196" s="120"/>
      <c r="J196" s="120"/>
      <c r="K196" s="120"/>
      <c r="L196" s="120"/>
      <c r="M196" s="120"/>
      <c r="N196" s="129"/>
      <c r="O196" s="483"/>
      <c r="P196" s="122"/>
      <c r="Q196" s="122"/>
      <c r="R196" s="122"/>
      <c r="S196" s="136"/>
      <c r="T196" s="480"/>
      <c r="U196" s="123"/>
      <c r="V196" s="142"/>
      <c r="W196" s="128"/>
      <c r="X196" s="129"/>
      <c r="Y196" s="128"/>
      <c r="Z196" s="129"/>
      <c r="AA196" s="128"/>
      <c r="AB196" s="120"/>
      <c r="AC196" s="128"/>
      <c r="AD196" s="129"/>
      <c r="AE196" s="128"/>
      <c r="AF196" s="120"/>
      <c r="AG196" s="120"/>
      <c r="AH196" s="129"/>
      <c r="AI196" s="128"/>
      <c r="AJ196" s="120"/>
      <c r="AK196" s="120"/>
      <c r="AL196" s="129"/>
      <c r="AM196" s="120"/>
      <c r="AN196" s="120"/>
      <c r="AO196" s="120"/>
      <c r="AP196" s="128"/>
      <c r="AQ196" s="120"/>
      <c r="AR196" s="120"/>
      <c r="AS196" s="120"/>
      <c r="AT196" s="120"/>
      <c r="AU196" s="129"/>
      <c r="AV196" s="128"/>
      <c r="AW196" s="120"/>
      <c r="AX196" s="120"/>
      <c r="AY196" s="120"/>
      <c r="AZ196" s="120"/>
      <c r="BA196" s="129"/>
      <c r="BB196" s="128"/>
      <c r="BC196" s="120"/>
      <c r="BD196" s="120"/>
      <c r="BE196" s="120"/>
      <c r="BF196" s="120"/>
      <c r="BG196" s="120"/>
      <c r="BH196" s="120"/>
      <c r="BI196" s="129"/>
      <c r="BJ196" s="128"/>
      <c r="BK196" s="146"/>
      <c r="BL196" s="128"/>
      <c r="BM196" s="232"/>
      <c r="BN196" s="120"/>
      <c r="BO196" s="232"/>
      <c r="BP196" s="120"/>
      <c r="BQ196" s="232"/>
      <c r="BR196" s="120"/>
      <c r="BS196" s="232"/>
      <c r="BT196" s="120"/>
      <c r="BU196" s="146"/>
      <c r="BV196" s="216"/>
      <c r="BW196" s="216"/>
      <c r="BX196" s="216"/>
      <c r="CA196" s="206"/>
      <c r="CB196" s="466"/>
      <c r="CK196" s="160"/>
      <c r="CL196" s="160"/>
      <c r="CM196" s="160"/>
      <c r="EA196" s="148">
        <f t="shared" si="18"/>
        <v>0</v>
      </c>
      <c r="EB196" s="148">
        <f t="shared" si="19"/>
        <v>0</v>
      </c>
      <c r="EC196" s="148">
        <f t="shared" si="20"/>
        <v>0</v>
      </c>
      <c r="ED196" s="167">
        <v>41</v>
      </c>
    </row>
    <row r="197" spans="2:134" x14ac:dyDescent="0.25">
      <c r="B197" s="224">
        <v>170</v>
      </c>
      <c r="C197" s="215"/>
      <c r="D197" s="221"/>
      <c r="E197" s="206" t="str">
        <f t="shared" si="17"/>
        <v/>
      </c>
      <c r="F197" s="203">
        <v>0</v>
      </c>
      <c r="G197" s="101">
        <f>Samples!C175</f>
        <v>0</v>
      </c>
      <c r="H197" s="128"/>
      <c r="I197" s="120"/>
      <c r="J197" s="120"/>
      <c r="K197" s="120"/>
      <c r="L197" s="120"/>
      <c r="M197" s="120"/>
      <c r="N197" s="129"/>
      <c r="O197" s="483"/>
      <c r="P197" s="122"/>
      <c r="Q197" s="122"/>
      <c r="R197" s="122"/>
      <c r="S197" s="136"/>
      <c r="T197" s="480"/>
      <c r="U197" s="123"/>
      <c r="V197" s="142"/>
      <c r="W197" s="128"/>
      <c r="X197" s="129"/>
      <c r="Y197" s="128"/>
      <c r="Z197" s="129"/>
      <c r="AA197" s="128"/>
      <c r="AB197" s="120"/>
      <c r="AC197" s="128"/>
      <c r="AD197" s="129"/>
      <c r="AE197" s="128"/>
      <c r="AF197" s="120"/>
      <c r="AG197" s="120"/>
      <c r="AH197" s="129"/>
      <c r="AI197" s="128"/>
      <c r="AJ197" s="120"/>
      <c r="AK197" s="120"/>
      <c r="AL197" s="129"/>
      <c r="AM197" s="120"/>
      <c r="AN197" s="120"/>
      <c r="AO197" s="120"/>
      <c r="AP197" s="128"/>
      <c r="AQ197" s="120"/>
      <c r="AR197" s="120"/>
      <c r="AS197" s="120"/>
      <c r="AT197" s="120"/>
      <c r="AU197" s="129"/>
      <c r="AV197" s="128"/>
      <c r="AW197" s="120"/>
      <c r="AX197" s="120"/>
      <c r="AY197" s="120"/>
      <c r="AZ197" s="120"/>
      <c r="BA197" s="129"/>
      <c r="BB197" s="128"/>
      <c r="BC197" s="120"/>
      <c r="BD197" s="120"/>
      <c r="BE197" s="120"/>
      <c r="BF197" s="120"/>
      <c r="BG197" s="120"/>
      <c r="BH197" s="120"/>
      <c r="BI197" s="129"/>
      <c r="BJ197" s="128"/>
      <c r="BK197" s="146"/>
      <c r="BL197" s="128"/>
      <c r="BM197" s="232"/>
      <c r="BN197" s="120"/>
      <c r="BO197" s="232"/>
      <c r="BP197" s="120"/>
      <c r="BQ197" s="232"/>
      <c r="BR197" s="120"/>
      <c r="BS197" s="232"/>
      <c r="BT197" s="120"/>
      <c r="BU197" s="146"/>
      <c r="BV197" s="216"/>
      <c r="BW197" s="216"/>
      <c r="BX197" s="216"/>
      <c r="CA197" s="206"/>
      <c r="CB197" s="466"/>
      <c r="CK197" s="160"/>
      <c r="CL197" s="160"/>
      <c r="CM197" s="160"/>
      <c r="EA197" s="148">
        <f t="shared" si="18"/>
        <v>0</v>
      </c>
      <c r="EB197" s="148">
        <f t="shared" si="19"/>
        <v>0</v>
      </c>
      <c r="EC197" s="148">
        <f t="shared" si="20"/>
        <v>0</v>
      </c>
      <c r="ED197" s="167">
        <v>42</v>
      </c>
    </row>
    <row r="198" spans="2:134" x14ac:dyDescent="0.25">
      <c r="B198" s="224">
        <v>171</v>
      </c>
      <c r="C198" s="215"/>
      <c r="D198" s="221"/>
      <c r="E198" s="206" t="str">
        <f t="shared" si="17"/>
        <v/>
      </c>
      <c r="F198" s="203">
        <v>0</v>
      </c>
      <c r="G198" s="101">
        <f>Samples!C176</f>
        <v>0</v>
      </c>
      <c r="H198" s="128"/>
      <c r="I198" s="120"/>
      <c r="J198" s="120"/>
      <c r="K198" s="120"/>
      <c r="L198" s="120"/>
      <c r="M198" s="120"/>
      <c r="N198" s="129"/>
      <c r="O198" s="483"/>
      <c r="P198" s="122"/>
      <c r="Q198" s="122"/>
      <c r="R198" s="122"/>
      <c r="S198" s="136"/>
      <c r="T198" s="480"/>
      <c r="U198" s="123"/>
      <c r="V198" s="142"/>
      <c r="W198" s="128"/>
      <c r="X198" s="129"/>
      <c r="Y198" s="128"/>
      <c r="Z198" s="129"/>
      <c r="AA198" s="128"/>
      <c r="AB198" s="120"/>
      <c r="AC198" s="128"/>
      <c r="AD198" s="129"/>
      <c r="AE198" s="128"/>
      <c r="AF198" s="120"/>
      <c r="AG198" s="120"/>
      <c r="AH198" s="129"/>
      <c r="AI198" s="128"/>
      <c r="AJ198" s="120"/>
      <c r="AK198" s="120"/>
      <c r="AL198" s="129"/>
      <c r="AM198" s="120"/>
      <c r="AN198" s="120"/>
      <c r="AO198" s="120"/>
      <c r="AP198" s="128"/>
      <c r="AQ198" s="120"/>
      <c r="AR198" s="120"/>
      <c r="AS198" s="120"/>
      <c r="AT198" s="120"/>
      <c r="AU198" s="129"/>
      <c r="AV198" s="128"/>
      <c r="AW198" s="120"/>
      <c r="AX198" s="120"/>
      <c r="AY198" s="120"/>
      <c r="AZ198" s="120"/>
      <c r="BA198" s="129"/>
      <c r="BB198" s="128"/>
      <c r="BC198" s="120"/>
      <c r="BD198" s="120"/>
      <c r="BE198" s="120"/>
      <c r="BF198" s="120"/>
      <c r="BG198" s="120"/>
      <c r="BH198" s="120"/>
      <c r="BI198" s="129"/>
      <c r="BJ198" s="128"/>
      <c r="BK198" s="146"/>
      <c r="BL198" s="128"/>
      <c r="BM198" s="232"/>
      <c r="BN198" s="120"/>
      <c r="BO198" s="232"/>
      <c r="BP198" s="120"/>
      <c r="BQ198" s="232"/>
      <c r="BR198" s="120"/>
      <c r="BS198" s="232"/>
      <c r="BT198" s="120"/>
      <c r="BU198" s="146"/>
      <c r="BV198" s="216"/>
      <c r="BW198" s="216"/>
      <c r="BX198" s="216"/>
      <c r="CA198" s="206"/>
      <c r="CB198" s="466"/>
      <c r="CK198" s="160"/>
      <c r="CL198" s="160"/>
      <c r="CM198" s="160"/>
      <c r="EA198" s="148">
        <f t="shared" si="18"/>
        <v>0</v>
      </c>
      <c r="EB198" s="148">
        <f t="shared" si="19"/>
        <v>0</v>
      </c>
      <c r="EC198" s="148">
        <f t="shared" si="20"/>
        <v>0</v>
      </c>
      <c r="ED198" s="167">
        <v>43</v>
      </c>
    </row>
    <row r="199" spans="2:134" x14ac:dyDescent="0.25">
      <c r="B199" s="224">
        <v>172</v>
      </c>
      <c r="C199" s="215"/>
      <c r="D199" s="221"/>
      <c r="E199" s="206" t="str">
        <f t="shared" si="17"/>
        <v/>
      </c>
      <c r="F199" s="203">
        <v>0</v>
      </c>
      <c r="G199" s="101">
        <f>Samples!C177</f>
        <v>0</v>
      </c>
      <c r="H199" s="128"/>
      <c r="I199" s="120"/>
      <c r="J199" s="120"/>
      <c r="K199" s="120"/>
      <c r="L199" s="120"/>
      <c r="M199" s="120"/>
      <c r="N199" s="129"/>
      <c r="O199" s="483"/>
      <c r="P199" s="122"/>
      <c r="Q199" s="122"/>
      <c r="R199" s="122"/>
      <c r="S199" s="136"/>
      <c r="T199" s="480"/>
      <c r="U199" s="123"/>
      <c r="V199" s="142"/>
      <c r="W199" s="128"/>
      <c r="X199" s="129"/>
      <c r="Y199" s="128"/>
      <c r="Z199" s="129"/>
      <c r="AA199" s="128"/>
      <c r="AB199" s="120"/>
      <c r="AC199" s="128"/>
      <c r="AD199" s="129"/>
      <c r="AE199" s="128"/>
      <c r="AF199" s="120"/>
      <c r="AG199" s="120"/>
      <c r="AH199" s="129"/>
      <c r="AI199" s="128"/>
      <c r="AJ199" s="120"/>
      <c r="AK199" s="120"/>
      <c r="AL199" s="129"/>
      <c r="AM199" s="120"/>
      <c r="AN199" s="120"/>
      <c r="AO199" s="120"/>
      <c r="AP199" s="128"/>
      <c r="AQ199" s="120"/>
      <c r="AR199" s="120"/>
      <c r="AS199" s="120"/>
      <c r="AT199" s="120"/>
      <c r="AU199" s="129"/>
      <c r="AV199" s="128"/>
      <c r="AW199" s="120"/>
      <c r="AX199" s="120"/>
      <c r="AY199" s="120"/>
      <c r="AZ199" s="120"/>
      <c r="BA199" s="129"/>
      <c r="BB199" s="128"/>
      <c r="BC199" s="120"/>
      <c r="BD199" s="120"/>
      <c r="BE199" s="120"/>
      <c r="BF199" s="120"/>
      <c r="BG199" s="120"/>
      <c r="BH199" s="120"/>
      <c r="BI199" s="129"/>
      <c r="BJ199" s="128"/>
      <c r="BK199" s="146"/>
      <c r="BL199" s="128"/>
      <c r="BM199" s="232"/>
      <c r="BN199" s="120"/>
      <c r="BO199" s="232"/>
      <c r="BP199" s="120"/>
      <c r="BQ199" s="232"/>
      <c r="BR199" s="120"/>
      <c r="BS199" s="232"/>
      <c r="BT199" s="120"/>
      <c r="BU199" s="146"/>
      <c r="BV199" s="216"/>
      <c r="BW199" s="216"/>
      <c r="BX199" s="216"/>
      <c r="CA199" s="206"/>
      <c r="CB199" s="466"/>
      <c r="CK199" s="160"/>
      <c r="CL199" s="160"/>
      <c r="CM199" s="160"/>
      <c r="EA199" s="148">
        <f t="shared" si="18"/>
        <v>0</v>
      </c>
      <c r="EB199" s="148">
        <f t="shared" si="19"/>
        <v>0</v>
      </c>
      <c r="EC199" s="148">
        <f t="shared" si="20"/>
        <v>0</v>
      </c>
      <c r="ED199" s="167">
        <v>44</v>
      </c>
    </row>
    <row r="200" spans="2:134" x14ac:dyDescent="0.25">
      <c r="B200" s="224">
        <v>173</v>
      </c>
      <c r="C200" s="215"/>
      <c r="D200" s="221"/>
      <c r="E200" s="206" t="str">
        <f t="shared" si="17"/>
        <v/>
      </c>
      <c r="F200" s="203">
        <v>0</v>
      </c>
      <c r="G200" s="101">
        <f>Samples!C178</f>
        <v>0</v>
      </c>
      <c r="H200" s="128"/>
      <c r="I200" s="120"/>
      <c r="J200" s="120"/>
      <c r="K200" s="120"/>
      <c r="L200" s="120"/>
      <c r="M200" s="120"/>
      <c r="N200" s="129"/>
      <c r="O200" s="483"/>
      <c r="P200" s="122"/>
      <c r="Q200" s="122"/>
      <c r="R200" s="122"/>
      <c r="S200" s="136"/>
      <c r="T200" s="480"/>
      <c r="U200" s="123"/>
      <c r="V200" s="142"/>
      <c r="W200" s="128"/>
      <c r="X200" s="129"/>
      <c r="Y200" s="128"/>
      <c r="Z200" s="129"/>
      <c r="AA200" s="128"/>
      <c r="AB200" s="120"/>
      <c r="AC200" s="128"/>
      <c r="AD200" s="129"/>
      <c r="AE200" s="128"/>
      <c r="AF200" s="120"/>
      <c r="AG200" s="120"/>
      <c r="AH200" s="129"/>
      <c r="AI200" s="128"/>
      <c r="AJ200" s="120"/>
      <c r="AK200" s="120"/>
      <c r="AL200" s="129"/>
      <c r="AM200" s="120"/>
      <c r="AN200" s="120"/>
      <c r="AO200" s="120"/>
      <c r="AP200" s="128"/>
      <c r="AQ200" s="120"/>
      <c r="AR200" s="120"/>
      <c r="AS200" s="120"/>
      <c r="AT200" s="120"/>
      <c r="AU200" s="129"/>
      <c r="AV200" s="128"/>
      <c r="AW200" s="120"/>
      <c r="AX200" s="120"/>
      <c r="AY200" s="120"/>
      <c r="AZ200" s="120"/>
      <c r="BA200" s="129"/>
      <c r="BB200" s="128"/>
      <c r="BC200" s="120"/>
      <c r="BD200" s="120"/>
      <c r="BE200" s="120"/>
      <c r="BF200" s="120"/>
      <c r="BG200" s="120"/>
      <c r="BH200" s="120"/>
      <c r="BI200" s="129"/>
      <c r="BJ200" s="128"/>
      <c r="BK200" s="146"/>
      <c r="BL200" s="128"/>
      <c r="BM200" s="232"/>
      <c r="BN200" s="120"/>
      <c r="BO200" s="232"/>
      <c r="BP200" s="120"/>
      <c r="BQ200" s="232"/>
      <c r="BR200" s="120"/>
      <c r="BS200" s="232"/>
      <c r="BT200" s="120"/>
      <c r="BU200" s="146"/>
      <c r="BV200" s="216"/>
      <c r="BW200" s="216"/>
      <c r="BX200" s="216"/>
      <c r="CA200" s="206"/>
      <c r="CB200" s="466"/>
      <c r="CK200" s="160"/>
      <c r="CL200" s="160"/>
      <c r="CM200" s="160"/>
      <c r="EA200" s="148">
        <f t="shared" si="18"/>
        <v>0</v>
      </c>
      <c r="EB200" s="148">
        <f t="shared" si="19"/>
        <v>0</v>
      </c>
      <c r="EC200" s="148">
        <f t="shared" si="20"/>
        <v>0</v>
      </c>
      <c r="ED200" s="167">
        <v>45</v>
      </c>
    </row>
    <row r="201" spans="2:134" x14ac:dyDescent="0.25">
      <c r="B201" s="224">
        <v>174</v>
      </c>
      <c r="C201" s="215"/>
      <c r="D201" s="221"/>
      <c r="E201" s="206" t="str">
        <f t="shared" si="17"/>
        <v/>
      </c>
      <c r="F201" s="203">
        <v>0</v>
      </c>
      <c r="G201" s="101">
        <f>Samples!C179</f>
        <v>0</v>
      </c>
      <c r="H201" s="128"/>
      <c r="I201" s="120"/>
      <c r="J201" s="120"/>
      <c r="K201" s="120"/>
      <c r="L201" s="120"/>
      <c r="M201" s="120"/>
      <c r="N201" s="129"/>
      <c r="O201" s="483"/>
      <c r="P201" s="122"/>
      <c r="Q201" s="122"/>
      <c r="R201" s="122"/>
      <c r="S201" s="136"/>
      <c r="T201" s="480"/>
      <c r="U201" s="123"/>
      <c r="V201" s="142"/>
      <c r="W201" s="128"/>
      <c r="X201" s="129"/>
      <c r="Y201" s="128"/>
      <c r="Z201" s="129"/>
      <c r="AA201" s="128"/>
      <c r="AB201" s="120"/>
      <c r="AC201" s="128"/>
      <c r="AD201" s="129"/>
      <c r="AE201" s="128"/>
      <c r="AF201" s="120"/>
      <c r="AG201" s="120"/>
      <c r="AH201" s="129"/>
      <c r="AI201" s="128"/>
      <c r="AJ201" s="120"/>
      <c r="AK201" s="120"/>
      <c r="AL201" s="129"/>
      <c r="AM201" s="120"/>
      <c r="AN201" s="120"/>
      <c r="AO201" s="120"/>
      <c r="AP201" s="128"/>
      <c r="AQ201" s="120"/>
      <c r="AR201" s="120"/>
      <c r="AS201" s="120"/>
      <c r="AT201" s="120"/>
      <c r="AU201" s="129"/>
      <c r="AV201" s="128"/>
      <c r="AW201" s="120"/>
      <c r="AX201" s="120"/>
      <c r="AY201" s="120"/>
      <c r="AZ201" s="120"/>
      <c r="BA201" s="129"/>
      <c r="BB201" s="128"/>
      <c r="BC201" s="120"/>
      <c r="BD201" s="120"/>
      <c r="BE201" s="120"/>
      <c r="BF201" s="120"/>
      <c r="BG201" s="120"/>
      <c r="BH201" s="120"/>
      <c r="BI201" s="129"/>
      <c r="BJ201" s="128"/>
      <c r="BK201" s="146"/>
      <c r="BL201" s="128"/>
      <c r="BM201" s="232"/>
      <c r="BN201" s="120"/>
      <c r="BO201" s="232"/>
      <c r="BP201" s="120"/>
      <c r="BQ201" s="232"/>
      <c r="BR201" s="120"/>
      <c r="BS201" s="232"/>
      <c r="BT201" s="120"/>
      <c r="BU201" s="146"/>
      <c r="BV201" s="216"/>
      <c r="BW201" s="216"/>
      <c r="BX201" s="216"/>
      <c r="CA201" s="206"/>
      <c r="CB201" s="466"/>
      <c r="CK201" s="160"/>
      <c r="CL201" s="160"/>
      <c r="CM201" s="160"/>
      <c r="EA201" s="148">
        <f t="shared" si="18"/>
        <v>0</v>
      </c>
      <c r="EB201" s="148">
        <f t="shared" si="19"/>
        <v>0</v>
      </c>
      <c r="EC201" s="148">
        <f t="shared" si="20"/>
        <v>0</v>
      </c>
      <c r="ED201" s="167">
        <v>46</v>
      </c>
    </row>
    <row r="202" spans="2:134" x14ac:dyDescent="0.25">
      <c r="B202" s="224">
        <v>175</v>
      </c>
      <c r="C202" s="215"/>
      <c r="D202" s="221"/>
      <c r="E202" s="206" t="str">
        <f t="shared" si="17"/>
        <v/>
      </c>
      <c r="F202" s="203">
        <v>0</v>
      </c>
      <c r="G202" s="101">
        <f>Samples!C180</f>
        <v>0</v>
      </c>
      <c r="H202" s="128"/>
      <c r="I202" s="120"/>
      <c r="J202" s="120"/>
      <c r="K202" s="120"/>
      <c r="L202" s="120"/>
      <c r="M202" s="120"/>
      <c r="N202" s="129"/>
      <c r="O202" s="483"/>
      <c r="P202" s="122"/>
      <c r="Q202" s="122"/>
      <c r="R202" s="122"/>
      <c r="S202" s="136"/>
      <c r="T202" s="480"/>
      <c r="U202" s="123"/>
      <c r="V202" s="142"/>
      <c r="W202" s="128"/>
      <c r="X202" s="129"/>
      <c r="Y202" s="128"/>
      <c r="Z202" s="129"/>
      <c r="AA202" s="128"/>
      <c r="AB202" s="120"/>
      <c r="AC202" s="128"/>
      <c r="AD202" s="129"/>
      <c r="AE202" s="128"/>
      <c r="AF202" s="120"/>
      <c r="AG202" s="120"/>
      <c r="AH202" s="129"/>
      <c r="AI202" s="128"/>
      <c r="AJ202" s="120"/>
      <c r="AK202" s="120"/>
      <c r="AL202" s="129"/>
      <c r="AM202" s="120"/>
      <c r="AN202" s="120"/>
      <c r="AO202" s="120"/>
      <c r="AP202" s="128"/>
      <c r="AQ202" s="120"/>
      <c r="AR202" s="120"/>
      <c r="AS202" s="120"/>
      <c r="AT202" s="120"/>
      <c r="AU202" s="129"/>
      <c r="AV202" s="128"/>
      <c r="AW202" s="120"/>
      <c r="AX202" s="120"/>
      <c r="AY202" s="120"/>
      <c r="AZ202" s="120"/>
      <c r="BA202" s="129"/>
      <c r="BB202" s="128"/>
      <c r="BC202" s="120"/>
      <c r="BD202" s="120"/>
      <c r="BE202" s="120"/>
      <c r="BF202" s="120"/>
      <c r="BG202" s="120"/>
      <c r="BH202" s="120"/>
      <c r="BI202" s="129"/>
      <c r="BJ202" s="128"/>
      <c r="BK202" s="146"/>
      <c r="BL202" s="128"/>
      <c r="BM202" s="232"/>
      <c r="BN202" s="120"/>
      <c r="BO202" s="232"/>
      <c r="BP202" s="120"/>
      <c r="BQ202" s="232"/>
      <c r="BR202" s="120"/>
      <c r="BS202" s="232"/>
      <c r="BT202" s="120"/>
      <c r="BU202" s="146"/>
      <c r="BV202" s="216"/>
      <c r="BW202" s="216"/>
      <c r="BX202" s="216"/>
      <c r="CA202" s="206"/>
      <c r="CB202" s="466"/>
      <c r="CK202" s="160"/>
      <c r="CL202" s="160"/>
      <c r="CM202" s="160"/>
      <c r="EA202" s="148">
        <f t="shared" si="18"/>
        <v>0</v>
      </c>
      <c r="EB202" s="148">
        <f t="shared" si="19"/>
        <v>0</v>
      </c>
      <c r="EC202" s="148">
        <f t="shared" si="20"/>
        <v>0</v>
      </c>
      <c r="ED202" s="167">
        <v>47</v>
      </c>
    </row>
    <row r="203" spans="2:134" x14ac:dyDescent="0.25">
      <c r="B203" s="224">
        <v>176</v>
      </c>
      <c r="C203" s="215"/>
      <c r="D203" s="221"/>
      <c r="E203" s="206" t="str">
        <f t="shared" si="17"/>
        <v/>
      </c>
      <c r="F203" s="203">
        <v>0</v>
      </c>
      <c r="G203" s="101">
        <f>Samples!C181</f>
        <v>0</v>
      </c>
      <c r="H203" s="128"/>
      <c r="I203" s="120"/>
      <c r="J203" s="120"/>
      <c r="K203" s="120"/>
      <c r="L203" s="120"/>
      <c r="M203" s="120"/>
      <c r="N203" s="129"/>
      <c r="O203" s="483"/>
      <c r="P203" s="122"/>
      <c r="Q203" s="122"/>
      <c r="R203" s="122"/>
      <c r="S203" s="136"/>
      <c r="T203" s="480"/>
      <c r="U203" s="123"/>
      <c r="V203" s="142"/>
      <c r="W203" s="128"/>
      <c r="X203" s="129"/>
      <c r="Y203" s="128"/>
      <c r="Z203" s="129"/>
      <c r="AA203" s="128"/>
      <c r="AB203" s="120"/>
      <c r="AC203" s="128"/>
      <c r="AD203" s="129"/>
      <c r="AE203" s="128"/>
      <c r="AF203" s="120"/>
      <c r="AG203" s="120"/>
      <c r="AH203" s="129"/>
      <c r="AI203" s="128"/>
      <c r="AJ203" s="120"/>
      <c r="AK203" s="120"/>
      <c r="AL203" s="129"/>
      <c r="AM203" s="120"/>
      <c r="AN203" s="120"/>
      <c r="AO203" s="120"/>
      <c r="AP203" s="128"/>
      <c r="AQ203" s="120"/>
      <c r="AR203" s="120"/>
      <c r="AS203" s="120"/>
      <c r="AT203" s="120"/>
      <c r="AU203" s="129"/>
      <c r="AV203" s="128"/>
      <c r="AW203" s="120"/>
      <c r="AX203" s="120"/>
      <c r="AY203" s="120"/>
      <c r="AZ203" s="120"/>
      <c r="BA203" s="129"/>
      <c r="BB203" s="128"/>
      <c r="BC203" s="120"/>
      <c r="BD203" s="120"/>
      <c r="BE203" s="120"/>
      <c r="BF203" s="120"/>
      <c r="BG203" s="120"/>
      <c r="BH203" s="120"/>
      <c r="BI203" s="129"/>
      <c r="BJ203" s="128"/>
      <c r="BK203" s="146"/>
      <c r="BL203" s="128"/>
      <c r="BM203" s="232"/>
      <c r="BN203" s="120"/>
      <c r="BO203" s="232"/>
      <c r="BP203" s="120"/>
      <c r="BQ203" s="232"/>
      <c r="BR203" s="120"/>
      <c r="BS203" s="232"/>
      <c r="BT203" s="120"/>
      <c r="BU203" s="146"/>
      <c r="BV203" s="216"/>
      <c r="BW203" s="216"/>
      <c r="BX203" s="216"/>
      <c r="CA203" s="206"/>
      <c r="CB203" s="466"/>
      <c r="CK203" s="160"/>
      <c r="CL203" s="160"/>
      <c r="CM203" s="160"/>
      <c r="EA203" s="148">
        <f t="shared" si="18"/>
        <v>0</v>
      </c>
      <c r="EB203" s="148">
        <f t="shared" si="19"/>
        <v>0</v>
      </c>
      <c r="EC203" s="148">
        <f t="shared" si="20"/>
        <v>0</v>
      </c>
      <c r="ED203" s="167">
        <v>48</v>
      </c>
    </row>
    <row r="204" spans="2:134" x14ac:dyDescent="0.25">
      <c r="B204" s="224">
        <v>177</v>
      </c>
      <c r="C204" s="215"/>
      <c r="D204" s="221"/>
      <c r="E204" s="206" t="str">
        <f t="shared" si="17"/>
        <v/>
      </c>
      <c r="F204" s="203">
        <v>0</v>
      </c>
      <c r="G204" s="101">
        <f>Samples!C182</f>
        <v>0</v>
      </c>
      <c r="H204" s="128"/>
      <c r="I204" s="120"/>
      <c r="J204" s="120"/>
      <c r="K204" s="120"/>
      <c r="L204" s="120"/>
      <c r="M204" s="120"/>
      <c r="N204" s="129"/>
      <c r="O204" s="483"/>
      <c r="P204" s="122"/>
      <c r="Q204" s="122"/>
      <c r="R204" s="122"/>
      <c r="S204" s="136"/>
      <c r="T204" s="480"/>
      <c r="U204" s="123"/>
      <c r="V204" s="142"/>
      <c r="W204" s="128"/>
      <c r="X204" s="129"/>
      <c r="Y204" s="128"/>
      <c r="Z204" s="129"/>
      <c r="AA204" s="128"/>
      <c r="AB204" s="120"/>
      <c r="AC204" s="128"/>
      <c r="AD204" s="129"/>
      <c r="AE204" s="128"/>
      <c r="AF204" s="120"/>
      <c r="AG204" s="120"/>
      <c r="AH204" s="129"/>
      <c r="AI204" s="128"/>
      <c r="AJ204" s="120"/>
      <c r="AK204" s="120"/>
      <c r="AL204" s="129"/>
      <c r="AM204" s="120"/>
      <c r="AN204" s="120"/>
      <c r="AO204" s="120"/>
      <c r="AP204" s="128"/>
      <c r="AQ204" s="120"/>
      <c r="AR204" s="120"/>
      <c r="AS204" s="120"/>
      <c r="AT204" s="120"/>
      <c r="AU204" s="129"/>
      <c r="AV204" s="128"/>
      <c r="AW204" s="120"/>
      <c r="AX204" s="120"/>
      <c r="AY204" s="120"/>
      <c r="AZ204" s="120"/>
      <c r="BA204" s="129"/>
      <c r="BB204" s="128"/>
      <c r="BC204" s="120"/>
      <c r="BD204" s="120"/>
      <c r="BE204" s="120"/>
      <c r="BF204" s="120"/>
      <c r="BG204" s="120"/>
      <c r="BH204" s="120"/>
      <c r="BI204" s="129"/>
      <c r="BJ204" s="128"/>
      <c r="BK204" s="146"/>
      <c r="BL204" s="128"/>
      <c r="BM204" s="232"/>
      <c r="BN204" s="120"/>
      <c r="BO204" s="232"/>
      <c r="BP204" s="120"/>
      <c r="BQ204" s="232"/>
      <c r="BR204" s="120"/>
      <c r="BS204" s="232"/>
      <c r="BT204" s="120"/>
      <c r="BU204" s="146"/>
      <c r="BV204" s="216"/>
      <c r="BW204" s="216"/>
      <c r="BX204" s="216"/>
      <c r="CA204" s="206"/>
      <c r="CB204" s="466"/>
      <c r="CK204" s="160"/>
      <c r="CL204" s="160"/>
      <c r="CM204" s="160"/>
      <c r="EA204" s="148">
        <f t="shared" si="18"/>
        <v>0</v>
      </c>
      <c r="EB204" s="148">
        <f t="shared" si="19"/>
        <v>0</v>
      </c>
      <c r="EC204" s="148">
        <f t="shared" si="20"/>
        <v>0</v>
      </c>
      <c r="ED204" s="167">
        <v>49</v>
      </c>
    </row>
    <row r="205" spans="2:134" x14ac:dyDescent="0.25">
      <c r="B205" s="224">
        <v>178</v>
      </c>
      <c r="C205" s="215"/>
      <c r="D205" s="221"/>
      <c r="E205" s="206" t="str">
        <f t="shared" si="17"/>
        <v/>
      </c>
      <c r="F205" s="203">
        <v>0</v>
      </c>
      <c r="G205" s="101">
        <f>Samples!C183</f>
        <v>0</v>
      </c>
      <c r="H205" s="128"/>
      <c r="I205" s="120"/>
      <c r="J205" s="120"/>
      <c r="K205" s="120"/>
      <c r="L205" s="120"/>
      <c r="M205" s="120"/>
      <c r="N205" s="129"/>
      <c r="O205" s="483"/>
      <c r="P205" s="122"/>
      <c r="Q205" s="122"/>
      <c r="R205" s="122"/>
      <c r="S205" s="136"/>
      <c r="T205" s="480"/>
      <c r="U205" s="123"/>
      <c r="V205" s="142"/>
      <c r="W205" s="128"/>
      <c r="X205" s="129"/>
      <c r="Y205" s="128"/>
      <c r="Z205" s="129"/>
      <c r="AA205" s="128"/>
      <c r="AB205" s="120"/>
      <c r="AC205" s="128"/>
      <c r="AD205" s="129"/>
      <c r="AE205" s="128"/>
      <c r="AF205" s="120"/>
      <c r="AG205" s="120"/>
      <c r="AH205" s="129"/>
      <c r="AI205" s="128"/>
      <c r="AJ205" s="120"/>
      <c r="AK205" s="120"/>
      <c r="AL205" s="129"/>
      <c r="AM205" s="120"/>
      <c r="AN205" s="120"/>
      <c r="AO205" s="120"/>
      <c r="AP205" s="128"/>
      <c r="AQ205" s="120"/>
      <c r="AR205" s="120"/>
      <c r="AS205" s="120"/>
      <c r="AT205" s="120"/>
      <c r="AU205" s="129"/>
      <c r="AV205" s="128"/>
      <c r="AW205" s="120"/>
      <c r="AX205" s="120"/>
      <c r="AY205" s="120"/>
      <c r="AZ205" s="120"/>
      <c r="BA205" s="129"/>
      <c r="BB205" s="128"/>
      <c r="BC205" s="120"/>
      <c r="BD205" s="120"/>
      <c r="BE205" s="120"/>
      <c r="BF205" s="120"/>
      <c r="BG205" s="120"/>
      <c r="BH205" s="120"/>
      <c r="BI205" s="129"/>
      <c r="BJ205" s="128"/>
      <c r="BK205" s="146"/>
      <c r="BL205" s="128"/>
      <c r="BM205" s="232"/>
      <c r="BN205" s="120"/>
      <c r="BO205" s="232"/>
      <c r="BP205" s="120"/>
      <c r="BQ205" s="232"/>
      <c r="BR205" s="120"/>
      <c r="BS205" s="232"/>
      <c r="BT205" s="120"/>
      <c r="BU205" s="146"/>
      <c r="BV205" s="216"/>
      <c r="BW205" s="216"/>
      <c r="BX205" s="216"/>
      <c r="CA205" s="206"/>
      <c r="CB205" s="466"/>
      <c r="EA205" s="148">
        <f t="shared" si="18"/>
        <v>0</v>
      </c>
      <c r="EB205" s="148">
        <f t="shared" si="19"/>
        <v>0</v>
      </c>
      <c r="EC205" s="148">
        <f t="shared" si="20"/>
        <v>0</v>
      </c>
      <c r="ED205" s="167">
        <v>50</v>
      </c>
    </row>
    <row r="206" spans="2:134" x14ac:dyDescent="0.25">
      <c r="B206" s="224">
        <v>179</v>
      </c>
      <c r="C206" s="215"/>
      <c r="D206" s="221"/>
      <c r="E206" s="206" t="str">
        <f t="shared" si="17"/>
        <v/>
      </c>
      <c r="F206" s="203">
        <v>0</v>
      </c>
      <c r="G206" s="101">
        <f>Samples!C184</f>
        <v>0</v>
      </c>
      <c r="H206" s="128"/>
      <c r="I206" s="120"/>
      <c r="J206" s="120"/>
      <c r="K206" s="120"/>
      <c r="L206" s="120"/>
      <c r="M206" s="120"/>
      <c r="N206" s="129"/>
      <c r="O206" s="483"/>
      <c r="P206" s="122"/>
      <c r="Q206" s="122"/>
      <c r="R206" s="122"/>
      <c r="S206" s="136"/>
      <c r="T206" s="480"/>
      <c r="U206" s="123"/>
      <c r="V206" s="142"/>
      <c r="W206" s="128"/>
      <c r="X206" s="129"/>
      <c r="Y206" s="128"/>
      <c r="Z206" s="129"/>
      <c r="AA206" s="128"/>
      <c r="AB206" s="120"/>
      <c r="AC206" s="128"/>
      <c r="AD206" s="129"/>
      <c r="AE206" s="128"/>
      <c r="AF206" s="120"/>
      <c r="AG206" s="120"/>
      <c r="AH206" s="129"/>
      <c r="AI206" s="128"/>
      <c r="AJ206" s="120"/>
      <c r="AK206" s="120"/>
      <c r="AL206" s="129"/>
      <c r="AM206" s="120"/>
      <c r="AN206" s="120"/>
      <c r="AO206" s="120"/>
      <c r="AP206" s="128"/>
      <c r="AQ206" s="120"/>
      <c r="AR206" s="120"/>
      <c r="AS206" s="120"/>
      <c r="AT206" s="120"/>
      <c r="AU206" s="129"/>
      <c r="AV206" s="128"/>
      <c r="AW206" s="120"/>
      <c r="AX206" s="120"/>
      <c r="AY206" s="120"/>
      <c r="AZ206" s="120"/>
      <c r="BA206" s="129"/>
      <c r="BB206" s="128"/>
      <c r="BC206" s="120"/>
      <c r="BD206" s="120"/>
      <c r="BE206" s="120"/>
      <c r="BF206" s="120"/>
      <c r="BG206" s="120"/>
      <c r="BH206" s="120"/>
      <c r="BI206" s="129"/>
      <c r="BJ206" s="128"/>
      <c r="BK206" s="146"/>
      <c r="BL206" s="128"/>
      <c r="BM206" s="232"/>
      <c r="BN206" s="120"/>
      <c r="BO206" s="232"/>
      <c r="BP206" s="120"/>
      <c r="BQ206" s="232"/>
      <c r="BR206" s="120"/>
      <c r="BS206" s="232"/>
      <c r="BT206" s="120"/>
      <c r="BU206" s="146"/>
      <c r="BV206" s="216"/>
      <c r="BW206" s="216"/>
      <c r="BX206" s="216"/>
      <c r="CA206" s="206"/>
      <c r="CB206" s="466"/>
      <c r="EA206" s="148">
        <f t="shared" si="18"/>
        <v>0</v>
      </c>
      <c r="EB206" s="148">
        <f t="shared" si="19"/>
        <v>0</v>
      </c>
      <c r="EC206" s="148">
        <f t="shared" si="20"/>
        <v>0</v>
      </c>
      <c r="ED206" s="167">
        <v>51</v>
      </c>
    </row>
    <row r="207" spans="2:134" x14ac:dyDescent="0.25">
      <c r="B207" s="224">
        <v>180</v>
      </c>
      <c r="C207" s="215"/>
      <c r="D207" s="221"/>
      <c r="E207" s="206" t="str">
        <f t="shared" si="17"/>
        <v/>
      </c>
      <c r="F207" s="203">
        <v>0</v>
      </c>
      <c r="G207" s="101">
        <f>Samples!C185</f>
        <v>0</v>
      </c>
      <c r="H207" s="128"/>
      <c r="I207" s="120"/>
      <c r="J207" s="120"/>
      <c r="K207" s="120"/>
      <c r="L207" s="120"/>
      <c r="M207" s="120"/>
      <c r="N207" s="129"/>
      <c r="O207" s="483"/>
      <c r="P207" s="122"/>
      <c r="Q207" s="122"/>
      <c r="R207" s="122"/>
      <c r="S207" s="136"/>
      <c r="T207" s="480"/>
      <c r="U207" s="123"/>
      <c r="V207" s="142"/>
      <c r="W207" s="128"/>
      <c r="X207" s="129"/>
      <c r="Y207" s="128"/>
      <c r="Z207" s="129"/>
      <c r="AA207" s="128"/>
      <c r="AB207" s="120"/>
      <c r="AC207" s="128"/>
      <c r="AD207" s="129"/>
      <c r="AE207" s="128"/>
      <c r="AF207" s="120"/>
      <c r="AG207" s="120"/>
      <c r="AH207" s="129"/>
      <c r="AI207" s="128"/>
      <c r="AJ207" s="120"/>
      <c r="AK207" s="120"/>
      <c r="AL207" s="129"/>
      <c r="AM207" s="120"/>
      <c r="AN207" s="120"/>
      <c r="AO207" s="120"/>
      <c r="AP207" s="128"/>
      <c r="AQ207" s="120"/>
      <c r="AR207" s="120"/>
      <c r="AS207" s="120"/>
      <c r="AT207" s="120"/>
      <c r="AU207" s="129"/>
      <c r="AV207" s="128"/>
      <c r="AW207" s="120"/>
      <c r="AX207" s="120"/>
      <c r="AY207" s="120"/>
      <c r="AZ207" s="120"/>
      <c r="BA207" s="129"/>
      <c r="BB207" s="128"/>
      <c r="BC207" s="120"/>
      <c r="BD207" s="120"/>
      <c r="BE207" s="120"/>
      <c r="BF207" s="120"/>
      <c r="BG207" s="120"/>
      <c r="BH207" s="120"/>
      <c r="BI207" s="129"/>
      <c r="BJ207" s="128"/>
      <c r="BK207" s="146"/>
      <c r="BL207" s="128"/>
      <c r="BM207" s="232"/>
      <c r="BN207" s="120"/>
      <c r="BO207" s="232"/>
      <c r="BP207" s="120"/>
      <c r="BQ207" s="232"/>
      <c r="BR207" s="120"/>
      <c r="BS207" s="232"/>
      <c r="BT207" s="120"/>
      <c r="BU207" s="146"/>
      <c r="BV207" s="216"/>
      <c r="BW207" s="216"/>
      <c r="BX207" s="216"/>
      <c r="CA207" s="206"/>
      <c r="CB207" s="466"/>
      <c r="EA207" s="148">
        <f t="shared" si="18"/>
        <v>0</v>
      </c>
      <c r="EB207" s="148">
        <f t="shared" si="19"/>
        <v>0</v>
      </c>
      <c r="EC207" s="148">
        <f t="shared" si="20"/>
        <v>0</v>
      </c>
      <c r="ED207" s="167">
        <v>52</v>
      </c>
    </row>
    <row r="208" spans="2:134" x14ac:dyDescent="0.25">
      <c r="B208" s="224">
        <v>181</v>
      </c>
      <c r="C208" s="215"/>
      <c r="D208" s="221"/>
      <c r="E208" s="206" t="str">
        <f t="shared" si="17"/>
        <v/>
      </c>
      <c r="F208" s="203">
        <v>0</v>
      </c>
      <c r="G208" s="101">
        <f>Samples!C186</f>
        <v>0</v>
      </c>
      <c r="H208" s="128"/>
      <c r="I208" s="120"/>
      <c r="J208" s="120"/>
      <c r="K208" s="120"/>
      <c r="L208" s="120"/>
      <c r="M208" s="120"/>
      <c r="N208" s="129"/>
      <c r="O208" s="483"/>
      <c r="P208" s="122"/>
      <c r="Q208" s="122"/>
      <c r="R208" s="122"/>
      <c r="S208" s="136"/>
      <c r="T208" s="480"/>
      <c r="U208" s="123"/>
      <c r="V208" s="142"/>
      <c r="W208" s="128"/>
      <c r="X208" s="129"/>
      <c r="Y208" s="128"/>
      <c r="Z208" s="129"/>
      <c r="AA208" s="128"/>
      <c r="AB208" s="120"/>
      <c r="AC208" s="128"/>
      <c r="AD208" s="129"/>
      <c r="AE208" s="128"/>
      <c r="AF208" s="120"/>
      <c r="AG208" s="120"/>
      <c r="AH208" s="129"/>
      <c r="AI208" s="128"/>
      <c r="AJ208" s="120"/>
      <c r="AK208" s="120"/>
      <c r="AL208" s="129"/>
      <c r="AM208" s="120"/>
      <c r="AN208" s="120"/>
      <c r="AO208" s="120"/>
      <c r="AP208" s="128"/>
      <c r="AQ208" s="120"/>
      <c r="AR208" s="120"/>
      <c r="AS208" s="120"/>
      <c r="AT208" s="120"/>
      <c r="AU208" s="129"/>
      <c r="AV208" s="128"/>
      <c r="AW208" s="120"/>
      <c r="AX208" s="120"/>
      <c r="AY208" s="120"/>
      <c r="AZ208" s="120"/>
      <c r="BA208" s="129"/>
      <c r="BB208" s="128"/>
      <c r="BC208" s="120"/>
      <c r="BD208" s="120"/>
      <c r="BE208" s="120"/>
      <c r="BF208" s="120"/>
      <c r="BG208" s="120"/>
      <c r="BH208" s="120"/>
      <c r="BI208" s="129"/>
      <c r="BJ208" s="128"/>
      <c r="BK208" s="146"/>
      <c r="BL208" s="128"/>
      <c r="BM208" s="232"/>
      <c r="BN208" s="120"/>
      <c r="BO208" s="232"/>
      <c r="BP208" s="120"/>
      <c r="BQ208" s="232"/>
      <c r="BR208" s="120"/>
      <c r="BS208" s="232"/>
      <c r="BT208" s="120"/>
      <c r="BU208" s="146"/>
      <c r="BV208" s="216"/>
      <c r="BW208" s="216"/>
      <c r="BX208" s="216"/>
      <c r="CA208" s="206"/>
      <c r="CB208" s="466"/>
      <c r="EA208" s="148">
        <f t="shared" si="18"/>
        <v>0</v>
      </c>
      <c r="EB208" s="148">
        <f t="shared" si="19"/>
        <v>0</v>
      </c>
      <c r="EC208" s="148">
        <f t="shared" si="20"/>
        <v>0</v>
      </c>
      <c r="ED208" s="167">
        <v>53</v>
      </c>
    </row>
    <row r="209" spans="2:134" x14ac:dyDescent="0.25">
      <c r="B209" s="224">
        <v>182</v>
      </c>
      <c r="C209" s="215"/>
      <c r="D209" s="221"/>
      <c r="E209" s="206" t="str">
        <f t="shared" si="17"/>
        <v/>
      </c>
      <c r="F209" s="203">
        <v>0</v>
      </c>
      <c r="G209" s="101">
        <f>Samples!C187</f>
        <v>0</v>
      </c>
      <c r="H209" s="128"/>
      <c r="I209" s="120"/>
      <c r="J209" s="120"/>
      <c r="K209" s="120"/>
      <c r="L209" s="120"/>
      <c r="M209" s="120"/>
      <c r="N209" s="129"/>
      <c r="O209" s="483"/>
      <c r="P209" s="122"/>
      <c r="Q209" s="122"/>
      <c r="R209" s="122"/>
      <c r="S209" s="136"/>
      <c r="T209" s="480"/>
      <c r="U209" s="123"/>
      <c r="V209" s="142"/>
      <c r="W209" s="128"/>
      <c r="X209" s="129"/>
      <c r="Y209" s="128"/>
      <c r="Z209" s="129"/>
      <c r="AA209" s="128"/>
      <c r="AB209" s="120"/>
      <c r="AC209" s="128"/>
      <c r="AD209" s="129"/>
      <c r="AE209" s="128"/>
      <c r="AF209" s="120"/>
      <c r="AG209" s="120"/>
      <c r="AH209" s="129"/>
      <c r="AI209" s="128"/>
      <c r="AJ209" s="120"/>
      <c r="AK209" s="120"/>
      <c r="AL209" s="129"/>
      <c r="AM209" s="120"/>
      <c r="AN209" s="120"/>
      <c r="AO209" s="120"/>
      <c r="AP209" s="128"/>
      <c r="AQ209" s="120"/>
      <c r="AR209" s="120"/>
      <c r="AS209" s="120"/>
      <c r="AT209" s="120"/>
      <c r="AU209" s="129"/>
      <c r="AV209" s="128"/>
      <c r="AW209" s="120"/>
      <c r="AX209" s="120"/>
      <c r="AY209" s="120"/>
      <c r="AZ209" s="120"/>
      <c r="BA209" s="129"/>
      <c r="BB209" s="128"/>
      <c r="BC209" s="120"/>
      <c r="BD209" s="120"/>
      <c r="BE209" s="120"/>
      <c r="BF209" s="120"/>
      <c r="BG209" s="120"/>
      <c r="BH209" s="120"/>
      <c r="BI209" s="129"/>
      <c r="BJ209" s="128"/>
      <c r="BK209" s="146"/>
      <c r="BL209" s="128"/>
      <c r="BM209" s="232"/>
      <c r="BN209" s="120"/>
      <c r="BO209" s="232"/>
      <c r="BP209" s="120"/>
      <c r="BQ209" s="232"/>
      <c r="BR209" s="120"/>
      <c r="BS209" s="232"/>
      <c r="BT209" s="120"/>
      <c r="BU209" s="146"/>
      <c r="BV209" s="216"/>
      <c r="BW209" s="216"/>
      <c r="BX209" s="216"/>
      <c r="CA209" s="206"/>
      <c r="CB209" s="466"/>
      <c r="EA209" s="148">
        <f t="shared" si="18"/>
        <v>0</v>
      </c>
      <c r="EB209" s="148">
        <f t="shared" si="19"/>
        <v>0</v>
      </c>
      <c r="EC209" s="148">
        <f t="shared" si="20"/>
        <v>0</v>
      </c>
      <c r="ED209" s="167">
        <v>54</v>
      </c>
    </row>
    <row r="210" spans="2:134" x14ac:dyDescent="0.25">
      <c r="B210" s="224">
        <v>183</v>
      </c>
      <c r="C210" s="215"/>
      <c r="D210" s="221"/>
      <c r="E210" s="206" t="str">
        <f t="shared" si="17"/>
        <v/>
      </c>
      <c r="F210" s="203">
        <v>0</v>
      </c>
      <c r="G210" s="101">
        <f>Samples!C188</f>
        <v>0</v>
      </c>
      <c r="H210" s="128"/>
      <c r="I210" s="120"/>
      <c r="J210" s="120"/>
      <c r="K210" s="120"/>
      <c r="L210" s="120"/>
      <c r="M210" s="120"/>
      <c r="N210" s="129"/>
      <c r="O210" s="483"/>
      <c r="P210" s="122"/>
      <c r="Q210" s="122"/>
      <c r="R210" s="122"/>
      <c r="S210" s="136"/>
      <c r="T210" s="480"/>
      <c r="U210" s="123"/>
      <c r="V210" s="142"/>
      <c r="W210" s="128"/>
      <c r="X210" s="129"/>
      <c r="Y210" s="128"/>
      <c r="Z210" s="129"/>
      <c r="AA210" s="128"/>
      <c r="AB210" s="120"/>
      <c r="AC210" s="128"/>
      <c r="AD210" s="129"/>
      <c r="AE210" s="128"/>
      <c r="AF210" s="120"/>
      <c r="AG210" s="120"/>
      <c r="AH210" s="129"/>
      <c r="AI210" s="128"/>
      <c r="AJ210" s="120"/>
      <c r="AK210" s="120"/>
      <c r="AL210" s="129"/>
      <c r="AM210" s="120"/>
      <c r="AN210" s="120"/>
      <c r="AO210" s="120"/>
      <c r="AP210" s="128"/>
      <c r="AQ210" s="120"/>
      <c r="AR210" s="120"/>
      <c r="AS210" s="120"/>
      <c r="AT210" s="120"/>
      <c r="AU210" s="129"/>
      <c r="AV210" s="128"/>
      <c r="AW210" s="120"/>
      <c r="AX210" s="120"/>
      <c r="AY210" s="120"/>
      <c r="AZ210" s="120"/>
      <c r="BA210" s="129"/>
      <c r="BB210" s="128"/>
      <c r="BC210" s="120"/>
      <c r="BD210" s="120"/>
      <c r="BE210" s="120"/>
      <c r="BF210" s="120"/>
      <c r="BG210" s="120"/>
      <c r="BH210" s="120"/>
      <c r="BI210" s="129"/>
      <c r="BJ210" s="128"/>
      <c r="BK210" s="146"/>
      <c r="BL210" s="128"/>
      <c r="BM210" s="232"/>
      <c r="BN210" s="120"/>
      <c r="BO210" s="232"/>
      <c r="BP210" s="120"/>
      <c r="BQ210" s="232"/>
      <c r="BR210" s="120"/>
      <c r="BS210" s="232"/>
      <c r="BT210" s="120"/>
      <c r="BU210" s="146"/>
      <c r="BV210" s="216"/>
      <c r="BW210" s="216"/>
      <c r="BX210" s="216"/>
      <c r="CA210" s="206"/>
      <c r="CB210" s="466"/>
      <c r="EA210" s="148">
        <f t="shared" si="18"/>
        <v>0</v>
      </c>
      <c r="EB210" s="148">
        <f t="shared" si="19"/>
        <v>0</v>
      </c>
      <c r="EC210" s="148">
        <f t="shared" si="20"/>
        <v>0</v>
      </c>
      <c r="ED210" s="167">
        <v>55</v>
      </c>
    </row>
    <row r="211" spans="2:134" x14ac:dyDescent="0.25">
      <c r="B211" s="224">
        <v>184</v>
      </c>
      <c r="C211" s="215"/>
      <c r="D211" s="221"/>
      <c r="E211" s="206" t="str">
        <f t="shared" si="17"/>
        <v/>
      </c>
      <c r="F211" s="203">
        <v>0</v>
      </c>
      <c r="G211" s="101">
        <f>Samples!C189</f>
        <v>0</v>
      </c>
      <c r="H211" s="128"/>
      <c r="I211" s="120"/>
      <c r="J211" s="120"/>
      <c r="K211" s="120"/>
      <c r="L211" s="120"/>
      <c r="M211" s="120"/>
      <c r="N211" s="129"/>
      <c r="O211" s="483"/>
      <c r="P211" s="122"/>
      <c r="Q211" s="122"/>
      <c r="R211" s="122"/>
      <c r="S211" s="136"/>
      <c r="T211" s="480"/>
      <c r="U211" s="123"/>
      <c r="V211" s="142"/>
      <c r="W211" s="128"/>
      <c r="X211" s="129"/>
      <c r="Y211" s="128"/>
      <c r="Z211" s="129"/>
      <c r="AA211" s="128"/>
      <c r="AB211" s="120"/>
      <c r="AC211" s="128"/>
      <c r="AD211" s="129"/>
      <c r="AE211" s="128"/>
      <c r="AF211" s="120"/>
      <c r="AG211" s="120"/>
      <c r="AH211" s="129"/>
      <c r="AI211" s="128"/>
      <c r="AJ211" s="120"/>
      <c r="AK211" s="120"/>
      <c r="AL211" s="129"/>
      <c r="AM211" s="120"/>
      <c r="AN211" s="120"/>
      <c r="AO211" s="120"/>
      <c r="AP211" s="128"/>
      <c r="AQ211" s="120"/>
      <c r="AR211" s="120"/>
      <c r="AS211" s="120"/>
      <c r="AT211" s="120"/>
      <c r="AU211" s="129"/>
      <c r="AV211" s="128"/>
      <c r="AW211" s="120"/>
      <c r="AX211" s="120"/>
      <c r="AY211" s="120"/>
      <c r="AZ211" s="120"/>
      <c r="BA211" s="129"/>
      <c r="BB211" s="128"/>
      <c r="BC211" s="120"/>
      <c r="BD211" s="120"/>
      <c r="BE211" s="120"/>
      <c r="BF211" s="120"/>
      <c r="BG211" s="120"/>
      <c r="BH211" s="120"/>
      <c r="BI211" s="129"/>
      <c r="BJ211" s="128"/>
      <c r="BK211" s="146"/>
      <c r="BL211" s="128"/>
      <c r="BM211" s="232"/>
      <c r="BN211" s="120"/>
      <c r="BO211" s="232"/>
      <c r="BP211" s="120"/>
      <c r="BQ211" s="232"/>
      <c r="BR211" s="120"/>
      <c r="BS211" s="232"/>
      <c r="BT211" s="120"/>
      <c r="BU211" s="146"/>
      <c r="BV211" s="216"/>
      <c r="BW211" s="216"/>
      <c r="BX211" s="216"/>
      <c r="CA211" s="206"/>
      <c r="CB211" s="466"/>
      <c r="EA211" s="148">
        <f t="shared" si="18"/>
        <v>0</v>
      </c>
      <c r="EB211" s="148">
        <f t="shared" si="19"/>
        <v>0</v>
      </c>
      <c r="EC211" s="148">
        <f t="shared" si="20"/>
        <v>0</v>
      </c>
      <c r="ED211" s="167">
        <v>56</v>
      </c>
    </row>
    <row r="212" spans="2:134" x14ac:dyDescent="0.25">
      <c r="B212" s="224">
        <v>185</v>
      </c>
      <c r="C212" s="215"/>
      <c r="D212" s="221"/>
      <c r="E212" s="206" t="str">
        <f t="shared" si="17"/>
        <v/>
      </c>
      <c r="F212" s="203">
        <v>0</v>
      </c>
      <c r="G212" s="101">
        <f>Samples!C190</f>
        <v>0</v>
      </c>
      <c r="H212" s="128"/>
      <c r="I212" s="120"/>
      <c r="J212" s="120"/>
      <c r="K212" s="120"/>
      <c r="L212" s="120"/>
      <c r="M212" s="120"/>
      <c r="N212" s="129"/>
      <c r="O212" s="483"/>
      <c r="P212" s="122"/>
      <c r="Q212" s="122"/>
      <c r="R212" s="122"/>
      <c r="S212" s="136"/>
      <c r="T212" s="480"/>
      <c r="U212" s="123"/>
      <c r="V212" s="142"/>
      <c r="W212" s="128"/>
      <c r="X212" s="129"/>
      <c r="Y212" s="128"/>
      <c r="Z212" s="129"/>
      <c r="AA212" s="128"/>
      <c r="AB212" s="120"/>
      <c r="AC212" s="128"/>
      <c r="AD212" s="129"/>
      <c r="AE212" s="128"/>
      <c r="AF212" s="120"/>
      <c r="AG212" s="120"/>
      <c r="AH212" s="129"/>
      <c r="AI212" s="128"/>
      <c r="AJ212" s="120"/>
      <c r="AK212" s="120"/>
      <c r="AL212" s="129"/>
      <c r="AM212" s="120"/>
      <c r="AN212" s="120"/>
      <c r="AO212" s="120"/>
      <c r="AP212" s="128"/>
      <c r="AQ212" s="120"/>
      <c r="AR212" s="120"/>
      <c r="AS212" s="120"/>
      <c r="AT212" s="120"/>
      <c r="AU212" s="129"/>
      <c r="AV212" s="128"/>
      <c r="AW212" s="120"/>
      <c r="AX212" s="120"/>
      <c r="AY212" s="120"/>
      <c r="AZ212" s="120"/>
      <c r="BA212" s="129"/>
      <c r="BB212" s="128"/>
      <c r="BC212" s="120"/>
      <c r="BD212" s="120"/>
      <c r="BE212" s="120"/>
      <c r="BF212" s="120"/>
      <c r="BG212" s="120"/>
      <c r="BH212" s="120"/>
      <c r="BI212" s="129"/>
      <c r="BJ212" s="128"/>
      <c r="BK212" s="146"/>
      <c r="BL212" s="128"/>
      <c r="BM212" s="232"/>
      <c r="BN212" s="120"/>
      <c r="BO212" s="232"/>
      <c r="BP212" s="120"/>
      <c r="BQ212" s="232"/>
      <c r="BR212" s="120"/>
      <c r="BS212" s="232"/>
      <c r="BT212" s="120"/>
      <c r="BU212" s="146"/>
      <c r="BV212" s="216"/>
      <c r="BW212" s="216"/>
      <c r="BX212" s="216"/>
      <c r="CA212" s="206"/>
      <c r="CB212" s="466"/>
      <c r="EA212" s="148">
        <f t="shared" si="18"/>
        <v>0</v>
      </c>
      <c r="EB212" s="148">
        <f t="shared" si="19"/>
        <v>0</v>
      </c>
      <c r="EC212" s="148">
        <f t="shared" si="20"/>
        <v>0</v>
      </c>
      <c r="ED212" s="167">
        <v>57</v>
      </c>
    </row>
    <row r="213" spans="2:134" x14ac:dyDescent="0.25">
      <c r="B213" s="224">
        <v>186</v>
      </c>
      <c r="C213" s="215"/>
      <c r="D213" s="221"/>
      <c r="E213" s="206" t="str">
        <f t="shared" si="17"/>
        <v/>
      </c>
      <c r="F213" s="203">
        <v>0</v>
      </c>
      <c r="G213" s="101">
        <f>Samples!C191</f>
        <v>0</v>
      </c>
      <c r="H213" s="128"/>
      <c r="I213" s="120"/>
      <c r="J213" s="120"/>
      <c r="K213" s="120"/>
      <c r="L213" s="120"/>
      <c r="M213" s="120"/>
      <c r="N213" s="129"/>
      <c r="O213" s="483"/>
      <c r="P213" s="122"/>
      <c r="Q213" s="122"/>
      <c r="R213" s="122"/>
      <c r="S213" s="136"/>
      <c r="T213" s="480"/>
      <c r="U213" s="123"/>
      <c r="V213" s="142"/>
      <c r="W213" s="128"/>
      <c r="X213" s="129"/>
      <c r="Y213" s="128"/>
      <c r="Z213" s="129"/>
      <c r="AA213" s="128"/>
      <c r="AB213" s="120"/>
      <c r="AC213" s="128"/>
      <c r="AD213" s="129"/>
      <c r="AE213" s="128"/>
      <c r="AF213" s="120"/>
      <c r="AG213" s="120"/>
      <c r="AH213" s="129"/>
      <c r="AI213" s="128"/>
      <c r="AJ213" s="120"/>
      <c r="AK213" s="120"/>
      <c r="AL213" s="129"/>
      <c r="AM213" s="120"/>
      <c r="AN213" s="120"/>
      <c r="AO213" s="120"/>
      <c r="AP213" s="128"/>
      <c r="AQ213" s="120"/>
      <c r="AR213" s="120"/>
      <c r="AS213" s="120"/>
      <c r="AT213" s="120"/>
      <c r="AU213" s="129"/>
      <c r="AV213" s="128"/>
      <c r="AW213" s="120"/>
      <c r="AX213" s="120"/>
      <c r="AY213" s="120"/>
      <c r="AZ213" s="120"/>
      <c r="BA213" s="129"/>
      <c r="BB213" s="128"/>
      <c r="BC213" s="120"/>
      <c r="BD213" s="120"/>
      <c r="BE213" s="120"/>
      <c r="BF213" s="120"/>
      <c r="BG213" s="120"/>
      <c r="BH213" s="120"/>
      <c r="BI213" s="129"/>
      <c r="BJ213" s="128"/>
      <c r="BK213" s="146"/>
      <c r="BL213" s="128"/>
      <c r="BM213" s="232"/>
      <c r="BN213" s="120"/>
      <c r="BO213" s="232"/>
      <c r="BP213" s="120"/>
      <c r="BQ213" s="232"/>
      <c r="BR213" s="120"/>
      <c r="BS213" s="232"/>
      <c r="BT213" s="120"/>
      <c r="BU213" s="146"/>
      <c r="BV213" s="216"/>
      <c r="BW213" s="216"/>
      <c r="BX213" s="216"/>
      <c r="CA213" s="206"/>
      <c r="CB213" s="466"/>
      <c r="EA213" s="148">
        <f t="shared" si="18"/>
        <v>0</v>
      </c>
      <c r="EB213" s="148">
        <f t="shared" si="19"/>
        <v>0</v>
      </c>
      <c r="EC213" s="148">
        <f t="shared" si="20"/>
        <v>0</v>
      </c>
      <c r="ED213" s="167">
        <v>58</v>
      </c>
    </row>
    <row r="214" spans="2:134" x14ac:dyDescent="0.25">
      <c r="B214" s="224">
        <v>187</v>
      </c>
      <c r="C214" s="215"/>
      <c r="D214" s="221"/>
      <c r="E214" s="206" t="str">
        <f t="shared" si="17"/>
        <v/>
      </c>
      <c r="F214" s="203">
        <v>0</v>
      </c>
      <c r="G214" s="101">
        <f>Samples!C192</f>
        <v>0</v>
      </c>
      <c r="H214" s="128"/>
      <c r="I214" s="120"/>
      <c r="J214" s="120"/>
      <c r="K214" s="120"/>
      <c r="L214" s="120"/>
      <c r="M214" s="120"/>
      <c r="N214" s="129"/>
      <c r="O214" s="483"/>
      <c r="P214" s="122"/>
      <c r="Q214" s="122"/>
      <c r="R214" s="122"/>
      <c r="S214" s="136"/>
      <c r="T214" s="480"/>
      <c r="U214" s="123"/>
      <c r="V214" s="142"/>
      <c r="W214" s="128"/>
      <c r="X214" s="129"/>
      <c r="Y214" s="128"/>
      <c r="Z214" s="129"/>
      <c r="AA214" s="128"/>
      <c r="AB214" s="120"/>
      <c r="AC214" s="128"/>
      <c r="AD214" s="129"/>
      <c r="AE214" s="128"/>
      <c r="AF214" s="120"/>
      <c r="AG214" s="120"/>
      <c r="AH214" s="129"/>
      <c r="AI214" s="128"/>
      <c r="AJ214" s="120"/>
      <c r="AK214" s="120"/>
      <c r="AL214" s="129"/>
      <c r="AM214" s="120"/>
      <c r="AN214" s="120"/>
      <c r="AO214" s="120"/>
      <c r="AP214" s="128"/>
      <c r="AQ214" s="120"/>
      <c r="AR214" s="120"/>
      <c r="AS214" s="120"/>
      <c r="AT214" s="120"/>
      <c r="AU214" s="129"/>
      <c r="AV214" s="128"/>
      <c r="AW214" s="120"/>
      <c r="AX214" s="120"/>
      <c r="AY214" s="120"/>
      <c r="AZ214" s="120"/>
      <c r="BA214" s="129"/>
      <c r="BB214" s="128"/>
      <c r="BC214" s="120"/>
      <c r="BD214" s="120"/>
      <c r="BE214" s="120"/>
      <c r="BF214" s="120"/>
      <c r="BG214" s="120"/>
      <c r="BH214" s="120"/>
      <c r="BI214" s="129"/>
      <c r="BJ214" s="128"/>
      <c r="BK214" s="146"/>
      <c r="BL214" s="128"/>
      <c r="BM214" s="232"/>
      <c r="BN214" s="120"/>
      <c r="BO214" s="232"/>
      <c r="BP214" s="120"/>
      <c r="BQ214" s="232"/>
      <c r="BR214" s="120"/>
      <c r="BS214" s="232"/>
      <c r="BT214" s="120"/>
      <c r="BU214" s="146"/>
      <c r="BV214" s="216"/>
      <c r="BW214" s="216"/>
      <c r="BX214" s="216"/>
      <c r="CA214" s="206"/>
      <c r="CB214" s="466"/>
      <c r="EA214" s="148">
        <f t="shared" si="18"/>
        <v>0</v>
      </c>
      <c r="EB214" s="148">
        <f t="shared" si="19"/>
        <v>0</v>
      </c>
      <c r="EC214" s="148">
        <f t="shared" si="20"/>
        <v>0</v>
      </c>
      <c r="ED214" s="167">
        <v>59</v>
      </c>
    </row>
    <row r="215" spans="2:134" x14ac:dyDescent="0.25">
      <c r="B215" s="224">
        <v>188</v>
      </c>
      <c r="C215" s="215"/>
      <c r="D215" s="221"/>
      <c r="E215" s="206" t="str">
        <f t="shared" si="17"/>
        <v/>
      </c>
      <c r="F215" s="203">
        <v>0</v>
      </c>
      <c r="G215" s="101">
        <f>Samples!C193</f>
        <v>0</v>
      </c>
      <c r="H215" s="128"/>
      <c r="I215" s="120"/>
      <c r="J215" s="120"/>
      <c r="K215" s="120"/>
      <c r="L215" s="120"/>
      <c r="M215" s="120"/>
      <c r="N215" s="129"/>
      <c r="O215" s="483"/>
      <c r="P215" s="122"/>
      <c r="Q215" s="122"/>
      <c r="R215" s="122"/>
      <c r="S215" s="136"/>
      <c r="T215" s="480"/>
      <c r="U215" s="123"/>
      <c r="V215" s="142"/>
      <c r="W215" s="128"/>
      <c r="X215" s="129"/>
      <c r="Y215" s="128"/>
      <c r="Z215" s="129"/>
      <c r="AA215" s="128"/>
      <c r="AB215" s="120"/>
      <c r="AC215" s="128"/>
      <c r="AD215" s="129"/>
      <c r="AE215" s="128"/>
      <c r="AF215" s="120"/>
      <c r="AG215" s="120"/>
      <c r="AH215" s="129"/>
      <c r="AI215" s="128"/>
      <c r="AJ215" s="120"/>
      <c r="AK215" s="120"/>
      <c r="AL215" s="129"/>
      <c r="AM215" s="120"/>
      <c r="AN215" s="120"/>
      <c r="AO215" s="120"/>
      <c r="AP215" s="128"/>
      <c r="AQ215" s="120"/>
      <c r="AR215" s="120"/>
      <c r="AS215" s="120"/>
      <c r="AT215" s="120"/>
      <c r="AU215" s="129"/>
      <c r="AV215" s="128"/>
      <c r="AW215" s="120"/>
      <c r="AX215" s="120"/>
      <c r="AY215" s="120"/>
      <c r="AZ215" s="120"/>
      <c r="BA215" s="129"/>
      <c r="BB215" s="128"/>
      <c r="BC215" s="120"/>
      <c r="BD215" s="120"/>
      <c r="BE215" s="120"/>
      <c r="BF215" s="120"/>
      <c r="BG215" s="120"/>
      <c r="BH215" s="120"/>
      <c r="BI215" s="129"/>
      <c r="BJ215" s="128"/>
      <c r="BK215" s="146"/>
      <c r="BL215" s="128"/>
      <c r="BM215" s="232"/>
      <c r="BN215" s="120"/>
      <c r="BO215" s="232"/>
      <c r="BP215" s="120"/>
      <c r="BQ215" s="232"/>
      <c r="BR215" s="120"/>
      <c r="BS215" s="232"/>
      <c r="BT215" s="120"/>
      <c r="BU215" s="146"/>
      <c r="BV215" s="216"/>
      <c r="BW215" s="216"/>
      <c r="BX215" s="216"/>
      <c r="CA215" s="206"/>
      <c r="CB215" s="466"/>
      <c r="EA215" s="148">
        <f t="shared" si="18"/>
        <v>0</v>
      </c>
      <c r="EB215" s="148">
        <f t="shared" si="19"/>
        <v>0</v>
      </c>
      <c r="EC215" s="148">
        <f t="shared" si="20"/>
        <v>0</v>
      </c>
      <c r="ED215" s="167">
        <v>60</v>
      </c>
    </row>
    <row r="216" spans="2:134" x14ac:dyDescent="0.25">
      <c r="B216" s="224">
        <v>189</v>
      </c>
      <c r="C216" s="215"/>
      <c r="D216" s="221"/>
      <c r="E216" s="206" t="str">
        <f t="shared" si="17"/>
        <v/>
      </c>
      <c r="F216" s="203">
        <v>0</v>
      </c>
      <c r="G216" s="101">
        <f>Samples!C194</f>
        <v>0</v>
      </c>
      <c r="H216" s="128"/>
      <c r="I216" s="120"/>
      <c r="J216" s="120"/>
      <c r="K216" s="120"/>
      <c r="L216" s="120"/>
      <c r="M216" s="120"/>
      <c r="N216" s="129"/>
      <c r="O216" s="483"/>
      <c r="P216" s="122"/>
      <c r="Q216" s="122"/>
      <c r="R216" s="122"/>
      <c r="S216" s="136"/>
      <c r="T216" s="480"/>
      <c r="U216" s="123"/>
      <c r="V216" s="142"/>
      <c r="W216" s="128"/>
      <c r="X216" s="129"/>
      <c r="Y216" s="128"/>
      <c r="Z216" s="129"/>
      <c r="AA216" s="128"/>
      <c r="AB216" s="120"/>
      <c r="AC216" s="128"/>
      <c r="AD216" s="129"/>
      <c r="AE216" s="128"/>
      <c r="AF216" s="120"/>
      <c r="AG216" s="120"/>
      <c r="AH216" s="129"/>
      <c r="AI216" s="128"/>
      <c r="AJ216" s="120"/>
      <c r="AK216" s="120"/>
      <c r="AL216" s="129"/>
      <c r="AM216" s="120"/>
      <c r="AN216" s="120"/>
      <c r="AO216" s="120"/>
      <c r="AP216" s="128"/>
      <c r="AQ216" s="120"/>
      <c r="AR216" s="120"/>
      <c r="AS216" s="120"/>
      <c r="AT216" s="120"/>
      <c r="AU216" s="129"/>
      <c r="AV216" s="128"/>
      <c r="AW216" s="120"/>
      <c r="AX216" s="120"/>
      <c r="AY216" s="120"/>
      <c r="AZ216" s="120"/>
      <c r="BA216" s="129"/>
      <c r="BB216" s="128"/>
      <c r="BC216" s="120"/>
      <c r="BD216" s="120"/>
      <c r="BE216" s="120"/>
      <c r="BF216" s="120"/>
      <c r="BG216" s="120"/>
      <c r="BH216" s="120"/>
      <c r="BI216" s="129"/>
      <c r="BJ216" s="128"/>
      <c r="BK216" s="146"/>
      <c r="BL216" s="128"/>
      <c r="BM216" s="232"/>
      <c r="BN216" s="120"/>
      <c r="BO216" s="232"/>
      <c r="BP216" s="120"/>
      <c r="BQ216" s="232"/>
      <c r="BR216" s="120"/>
      <c r="BS216" s="232"/>
      <c r="BT216" s="120"/>
      <c r="BU216" s="146"/>
      <c r="BV216" s="216"/>
      <c r="BW216" s="216"/>
      <c r="BX216" s="216"/>
      <c r="CA216" s="206"/>
      <c r="CB216" s="466"/>
      <c r="CK216" s="160"/>
      <c r="CL216" s="160"/>
      <c r="CM216" s="160"/>
      <c r="EA216" s="148">
        <f t="shared" si="18"/>
        <v>0</v>
      </c>
      <c r="EB216" s="148">
        <f t="shared" si="19"/>
        <v>0</v>
      </c>
      <c r="EC216" s="148">
        <f t="shared" si="20"/>
        <v>0</v>
      </c>
      <c r="ED216" s="167">
        <v>61</v>
      </c>
    </row>
    <row r="217" spans="2:134" x14ac:dyDescent="0.25">
      <c r="B217" s="224">
        <v>190</v>
      </c>
      <c r="C217" s="215"/>
      <c r="D217" s="221"/>
      <c r="E217" s="206" t="str">
        <f t="shared" si="17"/>
        <v/>
      </c>
      <c r="F217" s="203">
        <v>0</v>
      </c>
      <c r="G217" s="101">
        <f>Samples!C195</f>
        <v>0</v>
      </c>
      <c r="H217" s="128"/>
      <c r="I217" s="120"/>
      <c r="J217" s="120"/>
      <c r="K217" s="120"/>
      <c r="L217" s="120"/>
      <c r="M217" s="120"/>
      <c r="N217" s="129"/>
      <c r="O217" s="483"/>
      <c r="P217" s="122"/>
      <c r="Q217" s="122"/>
      <c r="R217" s="122"/>
      <c r="S217" s="136"/>
      <c r="T217" s="480"/>
      <c r="U217" s="123"/>
      <c r="V217" s="142"/>
      <c r="W217" s="128"/>
      <c r="X217" s="129"/>
      <c r="Y217" s="128"/>
      <c r="Z217" s="129"/>
      <c r="AA217" s="128"/>
      <c r="AB217" s="120"/>
      <c r="AC217" s="128"/>
      <c r="AD217" s="129"/>
      <c r="AE217" s="128"/>
      <c r="AF217" s="120"/>
      <c r="AG217" s="120"/>
      <c r="AH217" s="129"/>
      <c r="AI217" s="128"/>
      <c r="AJ217" s="120"/>
      <c r="AK217" s="120"/>
      <c r="AL217" s="129"/>
      <c r="AM217" s="120"/>
      <c r="AN217" s="120"/>
      <c r="AO217" s="120"/>
      <c r="AP217" s="128"/>
      <c r="AQ217" s="120"/>
      <c r="AR217" s="120"/>
      <c r="AS217" s="120"/>
      <c r="AT217" s="120"/>
      <c r="AU217" s="129"/>
      <c r="AV217" s="128"/>
      <c r="AW217" s="120"/>
      <c r="AX217" s="120"/>
      <c r="AY217" s="120"/>
      <c r="AZ217" s="120"/>
      <c r="BA217" s="129"/>
      <c r="BB217" s="128"/>
      <c r="BC217" s="120"/>
      <c r="BD217" s="120"/>
      <c r="BE217" s="120"/>
      <c r="BF217" s="120"/>
      <c r="BG217" s="120"/>
      <c r="BH217" s="120"/>
      <c r="BI217" s="129"/>
      <c r="BJ217" s="128"/>
      <c r="BK217" s="146"/>
      <c r="BL217" s="128"/>
      <c r="BM217" s="232"/>
      <c r="BN217" s="120"/>
      <c r="BO217" s="232"/>
      <c r="BP217" s="120"/>
      <c r="BQ217" s="232"/>
      <c r="BR217" s="120"/>
      <c r="BS217" s="232"/>
      <c r="BT217" s="120"/>
      <c r="BU217" s="146"/>
      <c r="BV217" s="216"/>
      <c r="BW217" s="216"/>
      <c r="BX217" s="216"/>
      <c r="CA217" s="206"/>
      <c r="CB217" s="466"/>
      <c r="CK217" s="160"/>
      <c r="CL217" s="160"/>
      <c r="CM217" s="160"/>
      <c r="EA217" s="148">
        <f t="shared" si="18"/>
        <v>0</v>
      </c>
      <c r="EB217" s="148">
        <f t="shared" si="19"/>
        <v>0</v>
      </c>
      <c r="EC217" s="148">
        <f t="shared" si="20"/>
        <v>0</v>
      </c>
      <c r="ED217" s="167">
        <v>62</v>
      </c>
    </row>
    <row r="218" spans="2:134" x14ac:dyDescent="0.25">
      <c r="B218" s="224">
        <v>191</v>
      </c>
      <c r="C218" s="215"/>
      <c r="D218" s="221"/>
      <c r="E218" s="206" t="str">
        <f t="shared" si="17"/>
        <v/>
      </c>
      <c r="F218" s="203">
        <v>0</v>
      </c>
      <c r="G218" s="101">
        <f>Samples!C196</f>
        <v>0</v>
      </c>
      <c r="H218" s="128"/>
      <c r="I218" s="120"/>
      <c r="J218" s="120"/>
      <c r="K218" s="120"/>
      <c r="L218" s="120"/>
      <c r="M218" s="120"/>
      <c r="N218" s="129"/>
      <c r="O218" s="483"/>
      <c r="P218" s="122"/>
      <c r="Q218" s="122"/>
      <c r="R218" s="122"/>
      <c r="S218" s="136"/>
      <c r="T218" s="480"/>
      <c r="U218" s="123"/>
      <c r="V218" s="142"/>
      <c r="W218" s="128"/>
      <c r="X218" s="129"/>
      <c r="Y218" s="128"/>
      <c r="Z218" s="129"/>
      <c r="AA218" s="128"/>
      <c r="AB218" s="120"/>
      <c r="AC218" s="128"/>
      <c r="AD218" s="129"/>
      <c r="AE218" s="128"/>
      <c r="AF218" s="120"/>
      <c r="AG218" s="120"/>
      <c r="AH218" s="129"/>
      <c r="AI218" s="128"/>
      <c r="AJ218" s="120"/>
      <c r="AK218" s="120"/>
      <c r="AL218" s="129"/>
      <c r="AM218" s="120"/>
      <c r="AN218" s="120"/>
      <c r="AO218" s="120"/>
      <c r="AP218" s="128"/>
      <c r="AQ218" s="120"/>
      <c r="AR218" s="120"/>
      <c r="AS218" s="120"/>
      <c r="AT218" s="120"/>
      <c r="AU218" s="129"/>
      <c r="AV218" s="128"/>
      <c r="AW218" s="120"/>
      <c r="AX218" s="120"/>
      <c r="AY218" s="120"/>
      <c r="AZ218" s="120"/>
      <c r="BA218" s="129"/>
      <c r="BB218" s="128"/>
      <c r="BC218" s="120"/>
      <c r="BD218" s="120"/>
      <c r="BE218" s="120"/>
      <c r="BF218" s="120"/>
      <c r="BG218" s="120"/>
      <c r="BH218" s="120"/>
      <c r="BI218" s="129"/>
      <c r="BJ218" s="128"/>
      <c r="BK218" s="146"/>
      <c r="BL218" s="128"/>
      <c r="BM218" s="232"/>
      <c r="BN218" s="120"/>
      <c r="BO218" s="232"/>
      <c r="BP218" s="120"/>
      <c r="BQ218" s="232"/>
      <c r="BR218" s="120"/>
      <c r="BS218" s="232"/>
      <c r="BT218" s="120"/>
      <c r="BU218" s="146"/>
      <c r="BV218" s="216"/>
      <c r="BW218" s="216"/>
      <c r="BX218" s="216"/>
      <c r="CA218" s="206"/>
      <c r="CB218" s="466"/>
      <c r="CK218" s="160"/>
      <c r="CL218" s="160"/>
      <c r="CM218" s="160"/>
      <c r="EA218" s="148">
        <f t="shared" si="18"/>
        <v>0</v>
      </c>
      <c r="EB218" s="148">
        <f t="shared" si="19"/>
        <v>0</v>
      </c>
      <c r="EC218" s="148">
        <f t="shared" si="20"/>
        <v>0</v>
      </c>
      <c r="ED218" s="167">
        <v>63</v>
      </c>
    </row>
    <row r="219" spans="2:134" x14ac:dyDescent="0.25">
      <c r="B219" s="224">
        <v>192</v>
      </c>
      <c r="C219" s="215"/>
      <c r="D219" s="221"/>
      <c r="E219" s="206" t="str">
        <f t="shared" si="17"/>
        <v/>
      </c>
      <c r="F219" s="203">
        <v>0</v>
      </c>
      <c r="G219" s="101">
        <f>Samples!C197</f>
        <v>0</v>
      </c>
      <c r="H219" s="128"/>
      <c r="I219" s="120"/>
      <c r="J219" s="120"/>
      <c r="K219" s="120"/>
      <c r="L219" s="120"/>
      <c r="M219" s="120"/>
      <c r="N219" s="129"/>
      <c r="O219" s="483"/>
      <c r="P219" s="122"/>
      <c r="Q219" s="122"/>
      <c r="R219" s="122"/>
      <c r="S219" s="136"/>
      <c r="T219" s="480"/>
      <c r="U219" s="123"/>
      <c r="V219" s="142"/>
      <c r="W219" s="128"/>
      <c r="X219" s="129"/>
      <c r="Y219" s="128"/>
      <c r="Z219" s="129"/>
      <c r="AA219" s="128"/>
      <c r="AB219" s="120"/>
      <c r="AC219" s="128"/>
      <c r="AD219" s="129"/>
      <c r="AE219" s="128"/>
      <c r="AF219" s="120"/>
      <c r="AG219" s="120"/>
      <c r="AH219" s="129"/>
      <c r="AI219" s="128"/>
      <c r="AJ219" s="120"/>
      <c r="AK219" s="120"/>
      <c r="AL219" s="129"/>
      <c r="AM219" s="120"/>
      <c r="AN219" s="120"/>
      <c r="AO219" s="120"/>
      <c r="AP219" s="128"/>
      <c r="AQ219" s="120"/>
      <c r="AR219" s="120"/>
      <c r="AS219" s="120"/>
      <c r="AT219" s="120"/>
      <c r="AU219" s="129"/>
      <c r="AV219" s="128"/>
      <c r="AW219" s="120"/>
      <c r="AX219" s="120"/>
      <c r="AY219" s="120"/>
      <c r="AZ219" s="120"/>
      <c r="BA219" s="129"/>
      <c r="BB219" s="128"/>
      <c r="BC219" s="120"/>
      <c r="BD219" s="120"/>
      <c r="BE219" s="120"/>
      <c r="BF219" s="120"/>
      <c r="BG219" s="120"/>
      <c r="BH219" s="120"/>
      <c r="BI219" s="129"/>
      <c r="BJ219" s="128"/>
      <c r="BK219" s="146"/>
      <c r="BL219" s="128"/>
      <c r="BM219" s="232"/>
      <c r="BN219" s="120"/>
      <c r="BO219" s="232"/>
      <c r="BP219" s="120"/>
      <c r="BQ219" s="232"/>
      <c r="BR219" s="120"/>
      <c r="BS219" s="232"/>
      <c r="BT219" s="120"/>
      <c r="BU219" s="146"/>
      <c r="BV219" s="216"/>
      <c r="BW219" s="216"/>
      <c r="BX219" s="216"/>
      <c r="CA219" s="206"/>
      <c r="CB219" s="466"/>
      <c r="CK219" s="160"/>
      <c r="CL219" s="160"/>
      <c r="CM219" s="160"/>
      <c r="EA219" s="148">
        <f t="shared" si="18"/>
        <v>0</v>
      </c>
      <c r="EB219" s="148">
        <f t="shared" si="19"/>
        <v>0</v>
      </c>
      <c r="EC219" s="148">
        <f t="shared" si="20"/>
        <v>0</v>
      </c>
      <c r="ED219" s="167">
        <v>64</v>
      </c>
    </row>
    <row r="220" spans="2:134" x14ac:dyDescent="0.25">
      <c r="B220" s="224">
        <v>193</v>
      </c>
      <c r="C220" s="215"/>
      <c r="D220" s="221"/>
      <c r="E220" s="206" t="str">
        <f t="shared" si="17"/>
        <v/>
      </c>
      <c r="F220" s="203">
        <v>0</v>
      </c>
      <c r="G220" s="101">
        <f>Samples!C198</f>
        <v>0</v>
      </c>
      <c r="H220" s="128"/>
      <c r="I220" s="120"/>
      <c r="J220" s="120"/>
      <c r="K220" s="120"/>
      <c r="L220" s="120"/>
      <c r="M220" s="120"/>
      <c r="N220" s="129"/>
      <c r="O220" s="483"/>
      <c r="P220" s="122"/>
      <c r="Q220" s="122"/>
      <c r="R220" s="122"/>
      <c r="S220" s="136"/>
      <c r="T220" s="480"/>
      <c r="U220" s="123"/>
      <c r="V220" s="142"/>
      <c r="W220" s="128"/>
      <c r="X220" s="129"/>
      <c r="Y220" s="128"/>
      <c r="Z220" s="129"/>
      <c r="AA220" s="128"/>
      <c r="AB220" s="120"/>
      <c r="AC220" s="128"/>
      <c r="AD220" s="129"/>
      <c r="AE220" s="128"/>
      <c r="AF220" s="120"/>
      <c r="AG220" s="120"/>
      <c r="AH220" s="129"/>
      <c r="AI220" s="128"/>
      <c r="AJ220" s="120"/>
      <c r="AK220" s="120"/>
      <c r="AL220" s="129"/>
      <c r="AM220" s="120"/>
      <c r="AN220" s="120"/>
      <c r="AO220" s="120"/>
      <c r="AP220" s="128"/>
      <c r="AQ220" s="120"/>
      <c r="AR220" s="120"/>
      <c r="AS220" s="120"/>
      <c r="AT220" s="120"/>
      <c r="AU220" s="129"/>
      <c r="AV220" s="128"/>
      <c r="AW220" s="120"/>
      <c r="AX220" s="120"/>
      <c r="AY220" s="120"/>
      <c r="AZ220" s="120"/>
      <c r="BA220" s="129"/>
      <c r="BB220" s="128"/>
      <c r="BC220" s="120"/>
      <c r="BD220" s="120"/>
      <c r="BE220" s="120"/>
      <c r="BF220" s="120"/>
      <c r="BG220" s="120"/>
      <c r="BH220" s="120"/>
      <c r="BI220" s="129"/>
      <c r="BJ220" s="128"/>
      <c r="BK220" s="146"/>
      <c r="BL220" s="128"/>
      <c r="BM220" s="232"/>
      <c r="BN220" s="120"/>
      <c r="BO220" s="232"/>
      <c r="BP220" s="120"/>
      <c r="BQ220" s="232"/>
      <c r="BR220" s="120"/>
      <c r="BS220" s="232"/>
      <c r="BT220" s="120"/>
      <c r="BU220" s="146"/>
      <c r="BV220" s="216"/>
      <c r="BW220" s="216"/>
      <c r="BX220" s="216"/>
      <c r="CA220" s="206"/>
      <c r="CB220" s="466"/>
      <c r="CK220" s="160"/>
      <c r="CL220" s="160"/>
      <c r="CM220" s="160"/>
      <c r="EA220" s="148">
        <f t="shared" si="18"/>
        <v>0</v>
      </c>
      <c r="EB220" s="148">
        <f t="shared" ref="EB220:EB255" si="21">IFERROR(_xlfn.STDEV.S(EE220:ABD220)/SQRT(TotalIncludedSamples),0)</f>
        <v>0</v>
      </c>
      <c r="EC220" s="148">
        <f t="shared" ref="EC220:EC255" si="22">IFERROR(SUM(EE220:ABD220)/GroupDelCounts,0)</f>
        <v>0</v>
      </c>
      <c r="ED220" s="167">
        <v>65</v>
      </c>
    </row>
    <row r="221" spans="2:134" x14ac:dyDescent="0.25">
      <c r="B221" s="224">
        <v>194</v>
      </c>
      <c r="C221" s="215"/>
      <c r="D221" s="221"/>
      <c r="E221" s="206" t="str">
        <f t="shared" ref="E221:E284" si="23">CONCATENATE(C221,D221)</f>
        <v/>
      </c>
      <c r="F221" s="203">
        <v>0</v>
      </c>
      <c r="G221" s="101">
        <f>Samples!C199</f>
        <v>0</v>
      </c>
      <c r="H221" s="128"/>
      <c r="I221" s="120"/>
      <c r="J221" s="120"/>
      <c r="K221" s="120"/>
      <c r="L221" s="120"/>
      <c r="M221" s="120"/>
      <c r="N221" s="129"/>
      <c r="O221" s="483"/>
      <c r="P221" s="122"/>
      <c r="Q221" s="122"/>
      <c r="R221" s="122"/>
      <c r="S221" s="136"/>
      <c r="T221" s="480"/>
      <c r="U221" s="123"/>
      <c r="V221" s="142"/>
      <c r="W221" s="128"/>
      <c r="X221" s="129"/>
      <c r="Y221" s="128"/>
      <c r="Z221" s="129"/>
      <c r="AA221" s="128"/>
      <c r="AB221" s="120"/>
      <c r="AC221" s="128"/>
      <c r="AD221" s="129"/>
      <c r="AE221" s="128"/>
      <c r="AF221" s="120"/>
      <c r="AG221" s="120"/>
      <c r="AH221" s="129"/>
      <c r="AI221" s="128"/>
      <c r="AJ221" s="120"/>
      <c r="AK221" s="120"/>
      <c r="AL221" s="129"/>
      <c r="AM221" s="120"/>
      <c r="AN221" s="120"/>
      <c r="AO221" s="120"/>
      <c r="AP221" s="128"/>
      <c r="AQ221" s="120"/>
      <c r="AR221" s="120"/>
      <c r="AS221" s="120"/>
      <c r="AT221" s="120"/>
      <c r="AU221" s="129"/>
      <c r="AV221" s="128"/>
      <c r="AW221" s="120"/>
      <c r="AX221" s="120"/>
      <c r="AY221" s="120"/>
      <c r="AZ221" s="120"/>
      <c r="BA221" s="129"/>
      <c r="BB221" s="128"/>
      <c r="BC221" s="120"/>
      <c r="BD221" s="120"/>
      <c r="BE221" s="120"/>
      <c r="BF221" s="120"/>
      <c r="BG221" s="120"/>
      <c r="BH221" s="120"/>
      <c r="BI221" s="129"/>
      <c r="BJ221" s="128"/>
      <c r="BK221" s="146"/>
      <c r="BL221" s="128"/>
      <c r="BM221" s="232"/>
      <c r="BN221" s="120"/>
      <c r="BO221" s="232"/>
      <c r="BP221" s="120"/>
      <c r="BQ221" s="232"/>
      <c r="BR221" s="120"/>
      <c r="BS221" s="232"/>
      <c r="BT221" s="120"/>
      <c r="BU221" s="146"/>
      <c r="BV221" s="216"/>
      <c r="BW221" s="216"/>
      <c r="BX221" s="216"/>
      <c r="CA221" s="206"/>
      <c r="CB221" s="466"/>
      <c r="CK221" s="160"/>
      <c r="CL221" s="160"/>
      <c r="CM221" s="160"/>
      <c r="EA221" s="148">
        <f t="shared" si="18"/>
        <v>0</v>
      </c>
      <c r="EB221" s="148">
        <f t="shared" si="21"/>
        <v>0</v>
      </c>
      <c r="EC221" s="148">
        <f t="shared" si="22"/>
        <v>0</v>
      </c>
      <c r="ED221" s="167">
        <v>66</v>
      </c>
    </row>
    <row r="222" spans="2:134" x14ac:dyDescent="0.25">
      <c r="B222" s="224">
        <v>195</v>
      </c>
      <c r="C222" s="215"/>
      <c r="D222" s="221"/>
      <c r="E222" s="206" t="str">
        <f t="shared" si="23"/>
        <v/>
      </c>
      <c r="F222" s="203">
        <v>0</v>
      </c>
      <c r="G222" s="101">
        <f>Samples!C200</f>
        <v>0</v>
      </c>
      <c r="H222" s="128"/>
      <c r="I222" s="120"/>
      <c r="J222" s="120"/>
      <c r="K222" s="120"/>
      <c r="L222" s="120"/>
      <c r="M222" s="120"/>
      <c r="N222" s="129"/>
      <c r="O222" s="483"/>
      <c r="P222" s="122"/>
      <c r="Q222" s="122"/>
      <c r="R222" s="122"/>
      <c r="S222" s="136"/>
      <c r="T222" s="480"/>
      <c r="U222" s="123"/>
      <c r="V222" s="142"/>
      <c r="W222" s="128"/>
      <c r="X222" s="129"/>
      <c r="Y222" s="128"/>
      <c r="Z222" s="129"/>
      <c r="AA222" s="128"/>
      <c r="AB222" s="120"/>
      <c r="AC222" s="128"/>
      <c r="AD222" s="129"/>
      <c r="AE222" s="128"/>
      <c r="AF222" s="120"/>
      <c r="AG222" s="120"/>
      <c r="AH222" s="129"/>
      <c r="AI222" s="128"/>
      <c r="AJ222" s="120"/>
      <c r="AK222" s="120"/>
      <c r="AL222" s="129"/>
      <c r="AM222" s="120"/>
      <c r="AN222" s="120"/>
      <c r="AO222" s="120"/>
      <c r="AP222" s="128"/>
      <c r="AQ222" s="120"/>
      <c r="AR222" s="120"/>
      <c r="AS222" s="120"/>
      <c r="AT222" s="120"/>
      <c r="AU222" s="129"/>
      <c r="AV222" s="128"/>
      <c r="AW222" s="120"/>
      <c r="AX222" s="120"/>
      <c r="AY222" s="120"/>
      <c r="AZ222" s="120"/>
      <c r="BA222" s="129"/>
      <c r="BB222" s="128"/>
      <c r="BC222" s="120"/>
      <c r="BD222" s="120"/>
      <c r="BE222" s="120"/>
      <c r="BF222" s="120"/>
      <c r="BG222" s="120"/>
      <c r="BH222" s="120"/>
      <c r="BI222" s="129"/>
      <c r="BJ222" s="128"/>
      <c r="BK222" s="146"/>
      <c r="BL222" s="128"/>
      <c r="BM222" s="232"/>
      <c r="BN222" s="120"/>
      <c r="BO222" s="232"/>
      <c r="BP222" s="120"/>
      <c r="BQ222" s="232"/>
      <c r="BR222" s="120"/>
      <c r="BS222" s="232"/>
      <c r="BT222" s="120"/>
      <c r="BU222" s="146"/>
      <c r="BV222" s="216"/>
      <c r="BW222" s="216"/>
      <c r="BX222" s="216"/>
      <c r="CA222" s="206"/>
      <c r="CB222" s="466"/>
      <c r="CK222" s="160"/>
      <c r="CL222" s="160"/>
      <c r="CM222" s="160"/>
      <c r="EA222" s="148">
        <f t="shared" si="18"/>
        <v>0</v>
      </c>
      <c r="EB222" s="148">
        <f t="shared" si="21"/>
        <v>0</v>
      </c>
      <c r="EC222" s="148">
        <f t="shared" si="22"/>
        <v>0</v>
      </c>
      <c r="ED222" s="167">
        <v>67</v>
      </c>
    </row>
    <row r="223" spans="2:134" x14ac:dyDescent="0.25">
      <c r="B223" s="224">
        <v>196</v>
      </c>
      <c r="C223" s="215"/>
      <c r="D223" s="221"/>
      <c r="E223" s="206" t="str">
        <f t="shared" si="23"/>
        <v/>
      </c>
      <c r="F223" s="203">
        <v>0</v>
      </c>
      <c r="G223" s="101">
        <f>Samples!C201</f>
        <v>0</v>
      </c>
      <c r="H223" s="128"/>
      <c r="I223" s="120"/>
      <c r="J223" s="120"/>
      <c r="K223" s="120"/>
      <c r="L223" s="120"/>
      <c r="M223" s="120"/>
      <c r="N223" s="129"/>
      <c r="O223" s="483"/>
      <c r="P223" s="122"/>
      <c r="Q223" s="122"/>
      <c r="R223" s="122"/>
      <c r="S223" s="136"/>
      <c r="T223" s="480"/>
      <c r="U223" s="123"/>
      <c r="V223" s="142"/>
      <c r="W223" s="128"/>
      <c r="X223" s="129"/>
      <c r="Y223" s="128"/>
      <c r="Z223" s="129"/>
      <c r="AA223" s="128"/>
      <c r="AB223" s="120"/>
      <c r="AC223" s="128"/>
      <c r="AD223" s="129"/>
      <c r="AE223" s="128"/>
      <c r="AF223" s="120"/>
      <c r="AG223" s="120"/>
      <c r="AH223" s="129"/>
      <c r="AI223" s="128"/>
      <c r="AJ223" s="120"/>
      <c r="AK223" s="120"/>
      <c r="AL223" s="129"/>
      <c r="AM223" s="120"/>
      <c r="AN223" s="120"/>
      <c r="AO223" s="120"/>
      <c r="AP223" s="128"/>
      <c r="AQ223" s="120"/>
      <c r="AR223" s="120"/>
      <c r="AS223" s="120"/>
      <c r="AT223" s="120"/>
      <c r="AU223" s="129"/>
      <c r="AV223" s="128"/>
      <c r="AW223" s="120"/>
      <c r="AX223" s="120"/>
      <c r="AY223" s="120"/>
      <c r="AZ223" s="120"/>
      <c r="BA223" s="129"/>
      <c r="BB223" s="128"/>
      <c r="BC223" s="120"/>
      <c r="BD223" s="120"/>
      <c r="BE223" s="120"/>
      <c r="BF223" s="120"/>
      <c r="BG223" s="120"/>
      <c r="BH223" s="120"/>
      <c r="BI223" s="129"/>
      <c r="BJ223" s="128"/>
      <c r="BK223" s="146"/>
      <c r="BL223" s="128"/>
      <c r="BM223" s="232"/>
      <c r="BN223" s="120"/>
      <c r="BO223" s="232"/>
      <c r="BP223" s="120"/>
      <c r="BQ223" s="232"/>
      <c r="BR223" s="120"/>
      <c r="BS223" s="232"/>
      <c r="BT223" s="120"/>
      <c r="BU223" s="146"/>
      <c r="BV223" s="216"/>
      <c r="BW223" s="216"/>
      <c r="BX223" s="216"/>
      <c r="CA223" s="206"/>
      <c r="CB223" s="466"/>
      <c r="CK223" s="160"/>
      <c r="CL223" s="160"/>
      <c r="CM223" s="160"/>
      <c r="EA223" s="148">
        <f t="shared" ref="EA223:EA255" si="24">IF(EA222&lt;1,EC223+EA222,"")</f>
        <v>0</v>
      </c>
      <c r="EB223" s="148">
        <f t="shared" si="21"/>
        <v>0</v>
      </c>
      <c r="EC223" s="148">
        <f t="shared" si="22"/>
        <v>0</v>
      </c>
      <c r="ED223" s="167">
        <v>68</v>
      </c>
    </row>
    <row r="224" spans="2:134" x14ac:dyDescent="0.25">
      <c r="B224" s="224">
        <v>197</v>
      </c>
      <c r="C224" s="215"/>
      <c r="D224" s="221"/>
      <c r="E224" s="206" t="str">
        <f t="shared" si="23"/>
        <v/>
      </c>
      <c r="F224" s="203">
        <v>0</v>
      </c>
      <c r="G224" s="101">
        <f>Samples!C202</f>
        <v>0</v>
      </c>
      <c r="H224" s="128"/>
      <c r="I224" s="120"/>
      <c r="J224" s="120"/>
      <c r="K224" s="120"/>
      <c r="L224" s="120"/>
      <c r="M224" s="120"/>
      <c r="N224" s="129"/>
      <c r="O224" s="483"/>
      <c r="P224" s="122"/>
      <c r="Q224" s="122"/>
      <c r="R224" s="122"/>
      <c r="S224" s="136"/>
      <c r="T224" s="480"/>
      <c r="U224" s="123"/>
      <c r="V224" s="142"/>
      <c r="W224" s="128"/>
      <c r="X224" s="129"/>
      <c r="Y224" s="128"/>
      <c r="Z224" s="129"/>
      <c r="AA224" s="128"/>
      <c r="AB224" s="120"/>
      <c r="AC224" s="128"/>
      <c r="AD224" s="129"/>
      <c r="AE224" s="128"/>
      <c r="AF224" s="120"/>
      <c r="AG224" s="120"/>
      <c r="AH224" s="129"/>
      <c r="AI224" s="128"/>
      <c r="AJ224" s="120"/>
      <c r="AK224" s="120"/>
      <c r="AL224" s="129"/>
      <c r="AM224" s="120"/>
      <c r="AN224" s="120"/>
      <c r="AO224" s="120"/>
      <c r="AP224" s="128"/>
      <c r="AQ224" s="120"/>
      <c r="AR224" s="120"/>
      <c r="AS224" s="120"/>
      <c r="AT224" s="120"/>
      <c r="AU224" s="129"/>
      <c r="AV224" s="128"/>
      <c r="AW224" s="120"/>
      <c r="AX224" s="120"/>
      <c r="AY224" s="120"/>
      <c r="AZ224" s="120"/>
      <c r="BA224" s="129"/>
      <c r="BB224" s="128"/>
      <c r="BC224" s="120"/>
      <c r="BD224" s="120"/>
      <c r="BE224" s="120"/>
      <c r="BF224" s="120"/>
      <c r="BG224" s="120"/>
      <c r="BH224" s="120"/>
      <c r="BI224" s="129"/>
      <c r="BJ224" s="128"/>
      <c r="BK224" s="146"/>
      <c r="BL224" s="128"/>
      <c r="BM224" s="232"/>
      <c r="BN224" s="120"/>
      <c r="BO224" s="232"/>
      <c r="BP224" s="120"/>
      <c r="BQ224" s="232"/>
      <c r="BR224" s="120"/>
      <c r="BS224" s="232"/>
      <c r="BT224" s="120"/>
      <c r="BU224" s="146"/>
      <c r="BV224" s="216"/>
      <c r="BW224" s="216"/>
      <c r="BX224" s="216"/>
      <c r="CA224" s="206"/>
      <c r="CB224" s="466"/>
      <c r="CK224" s="160"/>
      <c r="CL224" s="160"/>
      <c r="CM224" s="160"/>
      <c r="EA224" s="148">
        <f t="shared" si="24"/>
        <v>0</v>
      </c>
      <c r="EB224" s="148">
        <f t="shared" si="21"/>
        <v>0</v>
      </c>
      <c r="EC224" s="148">
        <f t="shared" si="22"/>
        <v>0</v>
      </c>
      <c r="ED224" s="167">
        <v>69</v>
      </c>
    </row>
    <row r="225" spans="2:134" x14ac:dyDescent="0.25">
      <c r="B225" s="224">
        <v>198</v>
      </c>
      <c r="C225" s="215"/>
      <c r="D225" s="221"/>
      <c r="E225" s="206" t="str">
        <f t="shared" si="23"/>
        <v/>
      </c>
      <c r="F225" s="203">
        <v>0</v>
      </c>
      <c r="G225" s="101">
        <f>Samples!C203</f>
        <v>0</v>
      </c>
      <c r="H225" s="128"/>
      <c r="I225" s="120"/>
      <c r="J225" s="120"/>
      <c r="K225" s="120"/>
      <c r="L225" s="120"/>
      <c r="M225" s="120"/>
      <c r="N225" s="129"/>
      <c r="O225" s="483"/>
      <c r="P225" s="122"/>
      <c r="Q225" s="122"/>
      <c r="R225" s="122"/>
      <c r="S225" s="136"/>
      <c r="T225" s="480"/>
      <c r="U225" s="123"/>
      <c r="V225" s="142"/>
      <c r="W225" s="128"/>
      <c r="X225" s="129"/>
      <c r="Y225" s="128"/>
      <c r="Z225" s="129"/>
      <c r="AA225" s="128"/>
      <c r="AB225" s="120"/>
      <c r="AC225" s="128"/>
      <c r="AD225" s="129"/>
      <c r="AE225" s="128"/>
      <c r="AF225" s="120"/>
      <c r="AG225" s="120"/>
      <c r="AH225" s="129"/>
      <c r="AI225" s="128"/>
      <c r="AJ225" s="120"/>
      <c r="AK225" s="120"/>
      <c r="AL225" s="129"/>
      <c r="AM225" s="120"/>
      <c r="AN225" s="120"/>
      <c r="AO225" s="120"/>
      <c r="AP225" s="128"/>
      <c r="AQ225" s="120"/>
      <c r="AR225" s="120"/>
      <c r="AS225" s="120"/>
      <c r="AT225" s="120"/>
      <c r="AU225" s="129"/>
      <c r="AV225" s="128"/>
      <c r="AW225" s="120"/>
      <c r="AX225" s="120"/>
      <c r="AY225" s="120"/>
      <c r="AZ225" s="120"/>
      <c r="BA225" s="129"/>
      <c r="BB225" s="128"/>
      <c r="BC225" s="120"/>
      <c r="BD225" s="120"/>
      <c r="BE225" s="120"/>
      <c r="BF225" s="120"/>
      <c r="BG225" s="120"/>
      <c r="BH225" s="120"/>
      <c r="BI225" s="129"/>
      <c r="BJ225" s="128"/>
      <c r="BK225" s="146"/>
      <c r="BL225" s="128"/>
      <c r="BM225" s="232"/>
      <c r="BN225" s="120"/>
      <c r="BO225" s="232"/>
      <c r="BP225" s="120"/>
      <c r="BQ225" s="232"/>
      <c r="BR225" s="120"/>
      <c r="BS225" s="232"/>
      <c r="BT225" s="120"/>
      <c r="BU225" s="146"/>
      <c r="BV225" s="216"/>
      <c r="BW225" s="216"/>
      <c r="BX225" s="216"/>
      <c r="CA225" s="206"/>
      <c r="CB225" s="466"/>
      <c r="CK225" s="160"/>
      <c r="CL225" s="160"/>
      <c r="CM225" s="160"/>
      <c r="EA225" s="148">
        <f t="shared" si="24"/>
        <v>0</v>
      </c>
      <c r="EB225" s="148">
        <f t="shared" si="21"/>
        <v>0</v>
      </c>
      <c r="EC225" s="148">
        <f t="shared" si="22"/>
        <v>0</v>
      </c>
      <c r="ED225" s="167">
        <v>70</v>
      </c>
    </row>
    <row r="226" spans="2:134" x14ac:dyDescent="0.25">
      <c r="B226" s="224">
        <v>199</v>
      </c>
      <c r="C226" s="215"/>
      <c r="D226" s="221"/>
      <c r="E226" s="206" t="str">
        <f t="shared" si="23"/>
        <v/>
      </c>
      <c r="F226" s="203">
        <v>0</v>
      </c>
      <c r="G226" s="101">
        <f>Samples!C204</f>
        <v>0</v>
      </c>
      <c r="H226" s="128"/>
      <c r="I226" s="120"/>
      <c r="J226" s="120"/>
      <c r="K226" s="120"/>
      <c r="L226" s="120"/>
      <c r="M226" s="120"/>
      <c r="N226" s="129"/>
      <c r="O226" s="483"/>
      <c r="P226" s="122"/>
      <c r="Q226" s="122"/>
      <c r="R226" s="122"/>
      <c r="S226" s="136"/>
      <c r="T226" s="480"/>
      <c r="U226" s="123"/>
      <c r="V226" s="142"/>
      <c r="W226" s="128"/>
      <c r="X226" s="129"/>
      <c r="Y226" s="128"/>
      <c r="Z226" s="129"/>
      <c r="AA226" s="128"/>
      <c r="AB226" s="120"/>
      <c r="AC226" s="128"/>
      <c r="AD226" s="129"/>
      <c r="AE226" s="128"/>
      <c r="AF226" s="120"/>
      <c r="AG226" s="120"/>
      <c r="AH226" s="129"/>
      <c r="AI226" s="128"/>
      <c r="AJ226" s="120"/>
      <c r="AK226" s="120"/>
      <c r="AL226" s="129"/>
      <c r="AM226" s="120"/>
      <c r="AN226" s="120"/>
      <c r="AO226" s="120"/>
      <c r="AP226" s="128"/>
      <c r="AQ226" s="120"/>
      <c r="AR226" s="120"/>
      <c r="AS226" s="120"/>
      <c r="AT226" s="120"/>
      <c r="AU226" s="129"/>
      <c r="AV226" s="128"/>
      <c r="AW226" s="120"/>
      <c r="AX226" s="120"/>
      <c r="AY226" s="120"/>
      <c r="AZ226" s="120"/>
      <c r="BA226" s="129"/>
      <c r="BB226" s="128"/>
      <c r="BC226" s="120"/>
      <c r="BD226" s="120"/>
      <c r="BE226" s="120"/>
      <c r="BF226" s="120"/>
      <c r="BG226" s="120"/>
      <c r="BH226" s="120"/>
      <c r="BI226" s="129"/>
      <c r="BJ226" s="128"/>
      <c r="BK226" s="146"/>
      <c r="BL226" s="128"/>
      <c r="BM226" s="232"/>
      <c r="BN226" s="120"/>
      <c r="BO226" s="232"/>
      <c r="BP226" s="120"/>
      <c r="BQ226" s="232"/>
      <c r="BR226" s="120"/>
      <c r="BS226" s="232"/>
      <c r="BT226" s="120"/>
      <c r="BU226" s="146"/>
      <c r="BV226" s="216"/>
      <c r="BW226" s="216"/>
      <c r="BX226" s="216"/>
      <c r="CA226" s="206"/>
      <c r="CB226" s="466"/>
      <c r="CK226" s="160"/>
      <c r="CL226" s="160"/>
      <c r="CM226" s="160"/>
      <c r="EA226" s="148">
        <f t="shared" si="24"/>
        <v>0</v>
      </c>
      <c r="EB226" s="148">
        <f t="shared" si="21"/>
        <v>0</v>
      </c>
      <c r="EC226" s="148">
        <f t="shared" si="22"/>
        <v>0</v>
      </c>
      <c r="ED226" s="167">
        <v>71</v>
      </c>
    </row>
    <row r="227" spans="2:134" x14ac:dyDescent="0.25">
      <c r="B227" s="224">
        <v>200</v>
      </c>
      <c r="C227" s="215"/>
      <c r="D227" s="221"/>
      <c r="E227" s="206" t="str">
        <f t="shared" si="23"/>
        <v/>
      </c>
      <c r="F227" s="203">
        <v>0</v>
      </c>
      <c r="G227" s="101">
        <f>Samples!C205</f>
        <v>0</v>
      </c>
      <c r="H227" s="128"/>
      <c r="I227" s="120"/>
      <c r="J227" s="120"/>
      <c r="K227" s="120"/>
      <c r="L227" s="120"/>
      <c r="M227" s="120"/>
      <c r="N227" s="129"/>
      <c r="O227" s="483"/>
      <c r="P227" s="122"/>
      <c r="Q227" s="122"/>
      <c r="R227" s="122"/>
      <c r="S227" s="136"/>
      <c r="T227" s="480"/>
      <c r="U227" s="123"/>
      <c r="V227" s="142"/>
      <c r="W227" s="128"/>
      <c r="X227" s="129"/>
      <c r="Y227" s="128"/>
      <c r="Z227" s="129"/>
      <c r="AA227" s="128"/>
      <c r="AB227" s="120"/>
      <c r="AC227" s="128"/>
      <c r="AD227" s="129"/>
      <c r="AE227" s="128"/>
      <c r="AF227" s="120"/>
      <c r="AG227" s="120"/>
      <c r="AH227" s="129"/>
      <c r="AI227" s="128"/>
      <c r="AJ227" s="120"/>
      <c r="AK227" s="120"/>
      <c r="AL227" s="129"/>
      <c r="AM227" s="120"/>
      <c r="AN227" s="120"/>
      <c r="AO227" s="120"/>
      <c r="AP227" s="128"/>
      <c r="AQ227" s="120"/>
      <c r="AR227" s="120"/>
      <c r="AS227" s="120"/>
      <c r="AT227" s="120"/>
      <c r="AU227" s="129"/>
      <c r="AV227" s="128"/>
      <c r="AW227" s="120"/>
      <c r="AX227" s="120"/>
      <c r="AY227" s="120"/>
      <c r="AZ227" s="120"/>
      <c r="BA227" s="129"/>
      <c r="BB227" s="128"/>
      <c r="BC227" s="120"/>
      <c r="BD227" s="120"/>
      <c r="BE227" s="120"/>
      <c r="BF227" s="120"/>
      <c r="BG227" s="120"/>
      <c r="BH227" s="120"/>
      <c r="BI227" s="129"/>
      <c r="BJ227" s="128"/>
      <c r="BK227" s="146"/>
      <c r="BL227" s="128"/>
      <c r="BM227" s="232"/>
      <c r="BN227" s="120"/>
      <c r="BO227" s="232"/>
      <c r="BP227" s="120"/>
      <c r="BQ227" s="232"/>
      <c r="BR227" s="120"/>
      <c r="BS227" s="232"/>
      <c r="BT227" s="120"/>
      <c r="BU227" s="146"/>
      <c r="BV227" s="216"/>
      <c r="BW227" s="216"/>
      <c r="BX227" s="216"/>
      <c r="CA227" s="206"/>
      <c r="CB227" s="466"/>
      <c r="CK227" s="160"/>
      <c r="CL227" s="160"/>
      <c r="CM227" s="160"/>
      <c r="EA227" s="148">
        <f t="shared" si="24"/>
        <v>0</v>
      </c>
      <c r="EB227" s="148">
        <f t="shared" si="21"/>
        <v>0</v>
      </c>
      <c r="EC227" s="148">
        <f t="shared" si="22"/>
        <v>0</v>
      </c>
      <c r="ED227" s="167">
        <v>72</v>
      </c>
    </row>
    <row r="228" spans="2:134" x14ac:dyDescent="0.25">
      <c r="B228" s="224">
        <v>201</v>
      </c>
      <c r="C228" s="215"/>
      <c r="D228" s="221"/>
      <c r="E228" s="206" t="str">
        <f t="shared" si="23"/>
        <v/>
      </c>
      <c r="F228" s="203">
        <v>0</v>
      </c>
      <c r="G228" s="101">
        <f>Samples!C206</f>
        <v>0</v>
      </c>
      <c r="H228" s="128"/>
      <c r="I228" s="120"/>
      <c r="J228" s="120"/>
      <c r="K228" s="120"/>
      <c r="L228" s="120"/>
      <c r="M228" s="120"/>
      <c r="N228" s="129"/>
      <c r="O228" s="483"/>
      <c r="P228" s="122"/>
      <c r="Q228" s="122"/>
      <c r="R228" s="122"/>
      <c r="S228" s="136"/>
      <c r="T228" s="480"/>
      <c r="U228" s="123"/>
      <c r="V228" s="142"/>
      <c r="W228" s="128"/>
      <c r="X228" s="129"/>
      <c r="Y228" s="128"/>
      <c r="Z228" s="129"/>
      <c r="AA228" s="128"/>
      <c r="AB228" s="120"/>
      <c r="AC228" s="128"/>
      <c r="AD228" s="129"/>
      <c r="AE228" s="128"/>
      <c r="AF228" s="120"/>
      <c r="AG228" s="120"/>
      <c r="AH228" s="129"/>
      <c r="AI228" s="128"/>
      <c r="AJ228" s="120"/>
      <c r="AK228" s="120"/>
      <c r="AL228" s="129"/>
      <c r="AM228" s="120"/>
      <c r="AN228" s="120"/>
      <c r="AO228" s="120"/>
      <c r="AP228" s="128"/>
      <c r="AQ228" s="120"/>
      <c r="AR228" s="120"/>
      <c r="AS228" s="120"/>
      <c r="AT228" s="120"/>
      <c r="AU228" s="129"/>
      <c r="AV228" s="128"/>
      <c r="AW228" s="120"/>
      <c r="AX228" s="120"/>
      <c r="AY228" s="120"/>
      <c r="AZ228" s="120"/>
      <c r="BA228" s="129"/>
      <c r="BB228" s="128"/>
      <c r="BC228" s="120"/>
      <c r="BD228" s="120"/>
      <c r="BE228" s="120"/>
      <c r="BF228" s="120"/>
      <c r="BG228" s="120"/>
      <c r="BH228" s="120"/>
      <c r="BI228" s="129"/>
      <c r="BJ228" s="128"/>
      <c r="BK228" s="146"/>
      <c r="BL228" s="128"/>
      <c r="BM228" s="232"/>
      <c r="BN228" s="120"/>
      <c r="BO228" s="232"/>
      <c r="BP228" s="120"/>
      <c r="BQ228" s="232"/>
      <c r="BR228" s="120"/>
      <c r="BS228" s="232"/>
      <c r="BT228" s="120"/>
      <c r="BU228" s="146"/>
      <c r="BV228" s="216"/>
      <c r="BW228" s="216"/>
      <c r="BX228" s="216"/>
      <c r="CA228" s="206"/>
      <c r="CB228" s="466"/>
      <c r="CK228" s="160"/>
      <c r="CL228" s="160"/>
      <c r="CM228" s="160"/>
      <c r="EA228" s="148">
        <f t="shared" si="24"/>
        <v>0</v>
      </c>
      <c r="EB228" s="148">
        <f t="shared" si="21"/>
        <v>0</v>
      </c>
      <c r="EC228" s="148">
        <f t="shared" si="22"/>
        <v>0</v>
      </c>
      <c r="ED228" s="167">
        <v>73</v>
      </c>
    </row>
    <row r="229" spans="2:134" x14ac:dyDescent="0.25">
      <c r="B229" s="224">
        <v>202</v>
      </c>
      <c r="C229" s="215"/>
      <c r="D229" s="221"/>
      <c r="E229" s="206" t="str">
        <f t="shared" si="23"/>
        <v/>
      </c>
      <c r="F229" s="203">
        <v>0</v>
      </c>
      <c r="G229" s="101">
        <f>Samples!C207</f>
        <v>0</v>
      </c>
      <c r="H229" s="128"/>
      <c r="I229" s="120"/>
      <c r="J229" s="120"/>
      <c r="K229" s="120"/>
      <c r="L229" s="120"/>
      <c r="M229" s="120"/>
      <c r="N229" s="129"/>
      <c r="O229" s="483"/>
      <c r="P229" s="122"/>
      <c r="Q229" s="122"/>
      <c r="R229" s="122"/>
      <c r="S229" s="136"/>
      <c r="T229" s="480"/>
      <c r="U229" s="123"/>
      <c r="V229" s="142"/>
      <c r="W229" s="128"/>
      <c r="X229" s="129"/>
      <c r="Y229" s="128"/>
      <c r="Z229" s="129"/>
      <c r="AA229" s="128"/>
      <c r="AB229" s="120"/>
      <c r="AC229" s="128"/>
      <c r="AD229" s="129"/>
      <c r="AE229" s="128"/>
      <c r="AF229" s="120"/>
      <c r="AG229" s="120"/>
      <c r="AH229" s="129"/>
      <c r="AI229" s="128"/>
      <c r="AJ229" s="120"/>
      <c r="AK229" s="120"/>
      <c r="AL229" s="129"/>
      <c r="AM229" s="120"/>
      <c r="AN229" s="120"/>
      <c r="AO229" s="120"/>
      <c r="AP229" s="128"/>
      <c r="AQ229" s="120"/>
      <c r="AR229" s="120"/>
      <c r="AS229" s="120"/>
      <c r="AT229" s="120"/>
      <c r="AU229" s="129"/>
      <c r="AV229" s="128"/>
      <c r="AW229" s="120"/>
      <c r="AX229" s="120"/>
      <c r="AY229" s="120"/>
      <c r="AZ229" s="120"/>
      <c r="BA229" s="129"/>
      <c r="BB229" s="128"/>
      <c r="BC229" s="120"/>
      <c r="BD229" s="120"/>
      <c r="BE229" s="120"/>
      <c r="BF229" s="120"/>
      <c r="BG229" s="120"/>
      <c r="BH229" s="120"/>
      <c r="BI229" s="129"/>
      <c r="BJ229" s="128"/>
      <c r="BK229" s="146"/>
      <c r="BL229" s="128"/>
      <c r="BM229" s="232"/>
      <c r="BN229" s="120"/>
      <c r="BO229" s="232"/>
      <c r="BP229" s="120"/>
      <c r="BQ229" s="232"/>
      <c r="BR229" s="120"/>
      <c r="BS229" s="232"/>
      <c r="BT229" s="120"/>
      <c r="BU229" s="146"/>
      <c r="BV229" s="216"/>
      <c r="BW229" s="216"/>
      <c r="BX229" s="216"/>
      <c r="CA229" s="206"/>
      <c r="CB229" s="466"/>
      <c r="CK229" s="160"/>
      <c r="CL229" s="160"/>
      <c r="CM229" s="160"/>
      <c r="EA229" s="148">
        <f t="shared" si="24"/>
        <v>0</v>
      </c>
      <c r="EB229" s="148">
        <f t="shared" si="21"/>
        <v>0</v>
      </c>
      <c r="EC229" s="148">
        <f t="shared" si="22"/>
        <v>0</v>
      </c>
      <c r="ED229" s="167">
        <v>74</v>
      </c>
    </row>
    <row r="230" spans="2:134" x14ac:dyDescent="0.25">
      <c r="B230" s="224">
        <v>203</v>
      </c>
      <c r="C230" s="215"/>
      <c r="D230" s="221"/>
      <c r="E230" s="206" t="str">
        <f t="shared" si="23"/>
        <v/>
      </c>
      <c r="F230" s="203">
        <v>0</v>
      </c>
      <c r="G230" s="101">
        <f>Samples!C208</f>
        <v>0</v>
      </c>
      <c r="H230" s="128"/>
      <c r="I230" s="120"/>
      <c r="J230" s="120"/>
      <c r="K230" s="120"/>
      <c r="L230" s="120"/>
      <c r="M230" s="120"/>
      <c r="N230" s="129"/>
      <c r="O230" s="483"/>
      <c r="P230" s="122"/>
      <c r="Q230" s="122"/>
      <c r="R230" s="122"/>
      <c r="S230" s="136"/>
      <c r="T230" s="480"/>
      <c r="U230" s="123"/>
      <c r="V230" s="142"/>
      <c r="W230" s="128"/>
      <c r="X230" s="129"/>
      <c r="Y230" s="128"/>
      <c r="Z230" s="129"/>
      <c r="AA230" s="128"/>
      <c r="AB230" s="120"/>
      <c r="AC230" s="128"/>
      <c r="AD230" s="129"/>
      <c r="AE230" s="128"/>
      <c r="AF230" s="120"/>
      <c r="AG230" s="120"/>
      <c r="AH230" s="129"/>
      <c r="AI230" s="128"/>
      <c r="AJ230" s="120"/>
      <c r="AK230" s="120"/>
      <c r="AL230" s="129"/>
      <c r="AM230" s="120"/>
      <c r="AN230" s="120"/>
      <c r="AO230" s="120"/>
      <c r="AP230" s="128"/>
      <c r="AQ230" s="120"/>
      <c r="AR230" s="120"/>
      <c r="AS230" s="120"/>
      <c r="AT230" s="120"/>
      <c r="AU230" s="129"/>
      <c r="AV230" s="128"/>
      <c r="AW230" s="120"/>
      <c r="AX230" s="120"/>
      <c r="AY230" s="120"/>
      <c r="AZ230" s="120"/>
      <c r="BA230" s="129"/>
      <c r="BB230" s="128"/>
      <c r="BC230" s="120"/>
      <c r="BD230" s="120"/>
      <c r="BE230" s="120"/>
      <c r="BF230" s="120"/>
      <c r="BG230" s="120"/>
      <c r="BH230" s="120"/>
      <c r="BI230" s="129"/>
      <c r="BJ230" s="128"/>
      <c r="BK230" s="146"/>
      <c r="BL230" s="128"/>
      <c r="BM230" s="232"/>
      <c r="BN230" s="120"/>
      <c r="BO230" s="232"/>
      <c r="BP230" s="120"/>
      <c r="BQ230" s="232"/>
      <c r="BR230" s="120"/>
      <c r="BS230" s="232"/>
      <c r="BT230" s="120"/>
      <c r="BU230" s="146"/>
      <c r="BV230" s="216"/>
      <c r="BW230" s="216"/>
      <c r="BX230" s="216"/>
      <c r="CA230" s="206"/>
      <c r="CB230" s="466"/>
      <c r="CK230" s="160"/>
      <c r="CL230" s="160"/>
      <c r="CM230" s="160"/>
      <c r="EA230" s="148">
        <f t="shared" si="24"/>
        <v>0</v>
      </c>
      <c r="EB230" s="148">
        <f t="shared" si="21"/>
        <v>0</v>
      </c>
      <c r="EC230" s="148">
        <f t="shared" si="22"/>
        <v>0</v>
      </c>
      <c r="ED230" s="167">
        <v>75</v>
      </c>
    </row>
    <row r="231" spans="2:134" x14ac:dyDescent="0.25">
      <c r="B231" s="224">
        <v>204</v>
      </c>
      <c r="C231" s="215"/>
      <c r="D231" s="221"/>
      <c r="E231" s="206" t="str">
        <f t="shared" si="23"/>
        <v/>
      </c>
      <c r="F231" s="203">
        <v>0</v>
      </c>
      <c r="G231" s="101">
        <f>Samples!C209</f>
        <v>0</v>
      </c>
      <c r="H231" s="128"/>
      <c r="I231" s="120"/>
      <c r="J231" s="120"/>
      <c r="K231" s="120"/>
      <c r="L231" s="120"/>
      <c r="M231" s="120"/>
      <c r="N231" s="129"/>
      <c r="O231" s="483"/>
      <c r="P231" s="122"/>
      <c r="Q231" s="122"/>
      <c r="R231" s="122"/>
      <c r="S231" s="136"/>
      <c r="T231" s="480"/>
      <c r="U231" s="123"/>
      <c r="V231" s="142"/>
      <c r="W231" s="128"/>
      <c r="X231" s="129"/>
      <c r="Y231" s="128"/>
      <c r="Z231" s="129"/>
      <c r="AA231" s="128"/>
      <c r="AB231" s="120"/>
      <c r="AC231" s="128"/>
      <c r="AD231" s="129"/>
      <c r="AE231" s="128"/>
      <c r="AF231" s="120"/>
      <c r="AG231" s="120"/>
      <c r="AH231" s="129"/>
      <c r="AI231" s="128"/>
      <c r="AJ231" s="120"/>
      <c r="AK231" s="120"/>
      <c r="AL231" s="129"/>
      <c r="AM231" s="120"/>
      <c r="AN231" s="120"/>
      <c r="AO231" s="120"/>
      <c r="AP231" s="128"/>
      <c r="AQ231" s="120"/>
      <c r="AR231" s="120"/>
      <c r="AS231" s="120"/>
      <c r="AT231" s="120"/>
      <c r="AU231" s="129"/>
      <c r="AV231" s="128"/>
      <c r="AW231" s="120"/>
      <c r="AX231" s="120"/>
      <c r="AY231" s="120"/>
      <c r="AZ231" s="120"/>
      <c r="BA231" s="129"/>
      <c r="BB231" s="128"/>
      <c r="BC231" s="120"/>
      <c r="BD231" s="120"/>
      <c r="BE231" s="120"/>
      <c r="BF231" s="120"/>
      <c r="BG231" s="120"/>
      <c r="BH231" s="120"/>
      <c r="BI231" s="129"/>
      <c r="BJ231" s="128"/>
      <c r="BK231" s="146"/>
      <c r="BL231" s="128"/>
      <c r="BM231" s="232"/>
      <c r="BN231" s="120"/>
      <c r="BO231" s="232"/>
      <c r="BP231" s="120"/>
      <c r="BQ231" s="232"/>
      <c r="BR231" s="120"/>
      <c r="BS231" s="232"/>
      <c r="BT231" s="120"/>
      <c r="BU231" s="146"/>
      <c r="BV231" s="216"/>
      <c r="BW231" s="216"/>
      <c r="BX231" s="216"/>
      <c r="CA231" s="206"/>
      <c r="CB231" s="466"/>
      <c r="CK231" s="160"/>
      <c r="CL231" s="160"/>
      <c r="CM231" s="160"/>
      <c r="EA231" s="148">
        <f t="shared" si="24"/>
        <v>0</v>
      </c>
      <c r="EB231" s="148">
        <f t="shared" si="21"/>
        <v>0</v>
      </c>
      <c r="EC231" s="148">
        <f t="shared" si="22"/>
        <v>0</v>
      </c>
      <c r="ED231" s="167">
        <v>76</v>
      </c>
    </row>
    <row r="232" spans="2:134" x14ac:dyDescent="0.25">
      <c r="B232" s="224">
        <v>205</v>
      </c>
      <c r="C232" s="215"/>
      <c r="D232" s="221"/>
      <c r="E232" s="206" t="str">
        <f t="shared" si="23"/>
        <v/>
      </c>
      <c r="F232" s="203">
        <v>0</v>
      </c>
      <c r="G232" s="101">
        <f>Samples!C210</f>
        <v>0</v>
      </c>
      <c r="H232" s="128"/>
      <c r="I232" s="120"/>
      <c r="J232" s="120"/>
      <c r="K232" s="120"/>
      <c r="L232" s="120"/>
      <c r="M232" s="120"/>
      <c r="N232" s="129"/>
      <c r="O232" s="483"/>
      <c r="P232" s="122"/>
      <c r="Q232" s="122"/>
      <c r="R232" s="122"/>
      <c r="S232" s="136"/>
      <c r="T232" s="480"/>
      <c r="U232" s="123"/>
      <c r="V232" s="142"/>
      <c r="W232" s="128"/>
      <c r="X232" s="129"/>
      <c r="Y232" s="128"/>
      <c r="Z232" s="129"/>
      <c r="AA232" s="128"/>
      <c r="AB232" s="120"/>
      <c r="AC232" s="128"/>
      <c r="AD232" s="129"/>
      <c r="AE232" s="128"/>
      <c r="AF232" s="120"/>
      <c r="AG232" s="120"/>
      <c r="AH232" s="129"/>
      <c r="AI232" s="128"/>
      <c r="AJ232" s="120"/>
      <c r="AK232" s="120"/>
      <c r="AL232" s="129"/>
      <c r="AM232" s="120"/>
      <c r="AN232" s="120"/>
      <c r="AO232" s="120"/>
      <c r="AP232" s="128"/>
      <c r="AQ232" s="120"/>
      <c r="AR232" s="120"/>
      <c r="AS232" s="120"/>
      <c r="AT232" s="120"/>
      <c r="AU232" s="129"/>
      <c r="AV232" s="128"/>
      <c r="AW232" s="120"/>
      <c r="AX232" s="120"/>
      <c r="AY232" s="120"/>
      <c r="AZ232" s="120"/>
      <c r="BA232" s="129"/>
      <c r="BB232" s="128"/>
      <c r="BC232" s="120"/>
      <c r="BD232" s="120"/>
      <c r="BE232" s="120"/>
      <c r="BF232" s="120"/>
      <c r="BG232" s="120"/>
      <c r="BH232" s="120"/>
      <c r="BI232" s="129"/>
      <c r="BJ232" s="128"/>
      <c r="BK232" s="146"/>
      <c r="BL232" s="128"/>
      <c r="BM232" s="232"/>
      <c r="BN232" s="120"/>
      <c r="BO232" s="232"/>
      <c r="BP232" s="120"/>
      <c r="BQ232" s="232"/>
      <c r="BR232" s="120"/>
      <c r="BS232" s="232"/>
      <c r="BT232" s="120"/>
      <c r="BU232" s="146"/>
      <c r="BV232" s="216"/>
      <c r="BW232" s="216"/>
      <c r="BX232" s="216"/>
      <c r="CA232" s="206"/>
      <c r="CB232" s="466"/>
      <c r="CK232" s="160"/>
      <c r="CL232" s="160"/>
      <c r="CM232" s="160"/>
      <c r="EA232" s="148">
        <f t="shared" si="24"/>
        <v>0</v>
      </c>
      <c r="EB232" s="148">
        <f t="shared" si="21"/>
        <v>0</v>
      </c>
      <c r="EC232" s="148">
        <f t="shared" si="22"/>
        <v>0</v>
      </c>
      <c r="ED232" s="167">
        <v>77</v>
      </c>
    </row>
    <row r="233" spans="2:134" x14ac:dyDescent="0.25">
      <c r="B233" s="224">
        <v>206</v>
      </c>
      <c r="C233" s="215"/>
      <c r="D233" s="221"/>
      <c r="E233" s="206" t="str">
        <f t="shared" si="23"/>
        <v/>
      </c>
      <c r="F233" s="203">
        <v>0</v>
      </c>
      <c r="G233" s="101">
        <f>Samples!C211</f>
        <v>0</v>
      </c>
      <c r="H233" s="128"/>
      <c r="I233" s="120"/>
      <c r="J233" s="120"/>
      <c r="K233" s="120"/>
      <c r="L233" s="120"/>
      <c r="M233" s="120"/>
      <c r="N233" s="129"/>
      <c r="O233" s="483"/>
      <c r="P233" s="122"/>
      <c r="Q233" s="122"/>
      <c r="R233" s="122"/>
      <c r="S233" s="136"/>
      <c r="T233" s="480"/>
      <c r="U233" s="123"/>
      <c r="V233" s="142"/>
      <c r="W233" s="128"/>
      <c r="X233" s="129"/>
      <c r="Y233" s="128"/>
      <c r="Z233" s="129"/>
      <c r="AA233" s="128"/>
      <c r="AB233" s="120"/>
      <c r="AC233" s="128"/>
      <c r="AD233" s="129"/>
      <c r="AE233" s="128"/>
      <c r="AF233" s="120"/>
      <c r="AG233" s="120"/>
      <c r="AH233" s="129"/>
      <c r="AI233" s="128"/>
      <c r="AJ233" s="120"/>
      <c r="AK233" s="120"/>
      <c r="AL233" s="129"/>
      <c r="AM233" s="120"/>
      <c r="AN233" s="120"/>
      <c r="AO233" s="120"/>
      <c r="AP233" s="128"/>
      <c r="AQ233" s="120"/>
      <c r="AR233" s="120"/>
      <c r="AS233" s="120"/>
      <c r="AT233" s="120"/>
      <c r="AU233" s="129"/>
      <c r="AV233" s="128"/>
      <c r="AW233" s="120"/>
      <c r="AX233" s="120"/>
      <c r="AY233" s="120"/>
      <c r="AZ233" s="120"/>
      <c r="BA233" s="129"/>
      <c r="BB233" s="128"/>
      <c r="BC233" s="120"/>
      <c r="BD233" s="120"/>
      <c r="BE233" s="120"/>
      <c r="BF233" s="120"/>
      <c r="BG233" s="120"/>
      <c r="BH233" s="120"/>
      <c r="BI233" s="129"/>
      <c r="BJ233" s="128"/>
      <c r="BK233" s="146"/>
      <c r="BL233" s="128"/>
      <c r="BM233" s="232"/>
      <c r="BN233" s="120"/>
      <c r="BO233" s="232"/>
      <c r="BP233" s="120"/>
      <c r="BQ233" s="232"/>
      <c r="BR233" s="120"/>
      <c r="BS233" s="232"/>
      <c r="BT233" s="120"/>
      <c r="BU233" s="146"/>
      <c r="BV233" s="216"/>
      <c r="BW233" s="216"/>
      <c r="BX233" s="216"/>
      <c r="CA233" s="206"/>
      <c r="CB233" s="466"/>
      <c r="CK233" s="160"/>
      <c r="CL233" s="160"/>
      <c r="CM233" s="160"/>
      <c r="EA233" s="148">
        <f t="shared" si="24"/>
        <v>0</v>
      </c>
      <c r="EB233" s="148">
        <f t="shared" si="21"/>
        <v>0</v>
      </c>
      <c r="EC233" s="148">
        <f t="shared" si="22"/>
        <v>0</v>
      </c>
      <c r="ED233" s="167">
        <v>78</v>
      </c>
    </row>
    <row r="234" spans="2:134" x14ac:dyDescent="0.25">
      <c r="B234" s="224">
        <v>207</v>
      </c>
      <c r="C234" s="215"/>
      <c r="D234" s="221"/>
      <c r="E234" s="206" t="str">
        <f t="shared" si="23"/>
        <v/>
      </c>
      <c r="F234" s="203">
        <v>0</v>
      </c>
      <c r="G234" s="101">
        <f>Samples!C212</f>
        <v>0</v>
      </c>
      <c r="H234" s="128"/>
      <c r="I234" s="120"/>
      <c r="J234" s="120"/>
      <c r="K234" s="120"/>
      <c r="L234" s="120"/>
      <c r="M234" s="120"/>
      <c r="N234" s="129"/>
      <c r="O234" s="483"/>
      <c r="P234" s="122"/>
      <c r="Q234" s="122"/>
      <c r="R234" s="122"/>
      <c r="S234" s="136"/>
      <c r="T234" s="480"/>
      <c r="U234" s="123"/>
      <c r="V234" s="142"/>
      <c r="W234" s="128"/>
      <c r="X234" s="129"/>
      <c r="Y234" s="128"/>
      <c r="Z234" s="129"/>
      <c r="AA234" s="128"/>
      <c r="AB234" s="120"/>
      <c r="AC234" s="128"/>
      <c r="AD234" s="129"/>
      <c r="AE234" s="128"/>
      <c r="AF234" s="120"/>
      <c r="AG234" s="120"/>
      <c r="AH234" s="129"/>
      <c r="AI234" s="128"/>
      <c r="AJ234" s="120"/>
      <c r="AK234" s="120"/>
      <c r="AL234" s="129"/>
      <c r="AM234" s="120"/>
      <c r="AN234" s="120"/>
      <c r="AO234" s="120"/>
      <c r="AP234" s="128"/>
      <c r="AQ234" s="120"/>
      <c r="AR234" s="120"/>
      <c r="AS234" s="120"/>
      <c r="AT234" s="120"/>
      <c r="AU234" s="129"/>
      <c r="AV234" s="128"/>
      <c r="AW234" s="120"/>
      <c r="AX234" s="120"/>
      <c r="AY234" s="120"/>
      <c r="AZ234" s="120"/>
      <c r="BA234" s="129"/>
      <c r="BB234" s="128"/>
      <c r="BC234" s="120"/>
      <c r="BD234" s="120"/>
      <c r="BE234" s="120"/>
      <c r="BF234" s="120"/>
      <c r="BG234" s="120"/>
      <c r="BH234" s="120"/>
      <c r="BI234" s="129"/>
      <c r="BJ234" s="128"/>
      <c r="BK234" s="146"/>
      <c r="BL234" s="128"/>
      <c r="BM234" s="232"/>
      <c r="BN234" s="120"/>
      <c r="BO234" s="232"/>
      <c r="BP234" s="120"/>
      <c r="BQ234" s="232"/>
      <c r="BR234" s="120"/>
      <c r="BS234" s="232"/>
      <c r="BT234" s="120"/>
      <c r="BU234" s="146"/>
      <c r="BV234" s="216"/>
      <c r="BW234" s="216"/>
      <c r="BX234" s="216"/>
      <c r="CA234" s="206"/>
      <c r="CB234" s="466"/>
      <c r="CK234" s="160"/>
      <c r="CL234" s="160"/>
      <c r="CM234" s="160"/>
      <c r="EA234" s="148">
        <f t="shared" si="24"/>
        <v>0</v>
      </c>
      <c r="EB234" s="148">
        <f t="shared" si="21"/>
        <v>0</v>
      </c>
      <c r="EC234" s="148">
        <f t="shared" si="22"/>
        <v>0</v>
      </c>
      <c r="ED234" s="167">
        <v>79</v>
      </c>
    </row>
    <row r="235" spans="2:134" x14ac:dyDescent="0.25">
      <c r="B235" s="224">
        <v>208</v>
      </c>
      <c r="C235" s="215"/>
      <c r="D235" s="221"/>
      <c r="E235" s="206" t="str">
        <f t="shared" si="23"/>
        <v/>
      </c>
      <c r="F235" s="203">
        <v>0</v>
      </c>
      <c r="G235" s="101">
        <f>Samples!C213</f>
        <v>0</v>
      </c>
      <c r="H235" s="128"/>
      <c r="I235" s="120"/>
      <c r="J235" s="120"/>
      <c r="K235" s="120"/>
      <c r="L235" s="120"/>
      <c r="M235" s="120"/>
      <c r="N235" s="129"/>
      <c r="O235" s="483"/>
      <c r="P235" s="122"/>
      <c r="Q235" s="122"/>
      <c r="R235" s="122"/>
      <c r="S235" s="136"/>
      <c r="T235" s="480"/>
      <c r="U235" s="123"/>
      <c r="V235" s="142"/>
      <c r="W235" s="128"/>
      <c r="X235" s="129"/>
      <c r="Y235" s="128"/>
      <c r="Z235" s="129"/>
      <c r="AA235" s="128"/>
      <c r="AB235" s="120"/>
      <c r="AC235" s="128"/>
      <c r="AD235" s="129"/>
      <c r="AE235" s="128"/>
      <c r="AF235" s="120"/>
      <c r="AG235" s="120"/>
      <c r="AH235" s="129"/>
      <c r="AI235" s="128"/>
      <c r="AJ235" s="120"/>
      <c r="AK235" s="120"/>
      <c r="AL235" s="129"/>
      <c r="AM235" s="120"/>
      <c r="AN235" s="120"/>
      <c r="AO235" s="120"/>
      <c r="AP235" s="128"/>
      <c r="AQ235" s="120"/>
      <c r="AR235" s="120"/>
      <c r="AS235" s="120"/>
      <c r="AT235" s="120"/>
      <c r="AU235" s="129"/>
      <c r="AV235" s="128"/>
      <c r="AW235" s="120"/>
      <c r="AX235" s="120"/>
      <c r="AY235" s="120"/>
      <c r="AZ235" s="120"/>
      <c r="BA235" s="129"/>
      <c r="BB235" s="128"/>
      <c r="BC235" s="120"/>
      <c r="BD235" s="120"/>
      <c r="BE235" s="120"/>
      <c r="BF235" s="120"/>
      <c r="BG235" s="120"/>
      <c r="BH235" s="120"/>
      <c r="BI235" s="129"/>
      <c r="BJ235" s="128"/>
      <c r="BK235" s="146"/>
      <c r="BL235" s="128"/>
      <c r="BM235" s="232"/>
      <c r="BN235" s="120"/>
      <c r="BO235" s="232"/>
      <c r="BP235" s="120"/>
      <c r="BQ235" s="232"/>
      <c r="BR235" s="120"/>
      <c r="BS235" s="232"/>
      <c r="BT235" s="120"/>
      <c r="BU235" s="146"/>
      <c r="BV235" s="216"/>
      <c r="BW235" s="216"/>
      <c r="BX235" s="216"/>
      <c r="CA235" s="206"/>
      <c r="CB235" s="466"/>
      <c r="CK235" s="160"/>
      <c r="CL235" s="160"/>
      <c r="CM235" s="160"/>
      <c r="EA235" s="148">
        <f t="shared" si="24"/>
        <v>0</v>
      </c>
      <c r="EB235" s="148">
        <f t="shared" si="21"/>
        <v>0</v>
      </c>
      <c r="EC235" s="148">
        <f t="shared" si="22"/>
        <v>0</v>
      </c>
      <c r="ED235" s="167">
        <v>80</v>
      </c>
    </row>
    <row r="236" spans="2:134" x14ac:dyDescent="0.25">
      <c r="B236" s="224">
        <v>209</v>
      </c>
      <c r="C236" s="215"/>
      <c r="D236" s="221"/>
      <c r="E236" s="206" t="str">
        <f t="shared" si="23"/>
        <v/>
      </c>
      <c r="F236" s="203">
        <v>0</v>
      </c>
      <c r="G236" s="101">
        <f>Samples!C214</f>
        <v>0</v>
      </c>
      <c r="H236" s="128"/>
      <c r="I236" s="120"/>
      <c r="J236" s="120"/>
      <c r="K236" s="120"/>
      <c r="L236" s="120"/>
      <c r="M236" s="120"/>
      <c r="N236" s="129"/>
      <c r="O236" s="483"/>
      <c r="P236" s="122"/>
      <c r="Q236" s="122"/>
      <c r="R236" s="122"/>
      <c r="S236" s="136"/>
      <c r="T236" s="480"/>
      <c r="U236" s="123"/>
      <c r="V236" s="142"/>
      <c r="W236" s="128"/>
      <c r="X236" s="129"/>
      <c r="Y236" s="128"/>
      <c r="Z236" s="129"/>
      <c r="AA236" s="128"/>
      <c r="AB236" s="120"/>
      <c r="AC236" s="128"/>
      <c r="AD236" s="129"/>
      <c r="AE236" s="128"/>
      <c r="AF236" s="120"/>
      <c r="AG236" s="120"/>
      <c r="AH236" s="129"/>
      <c r="AI236" s="128"/>
      <c r="AJ236" s="120"/>
      <c r="AK236" s="120"/>
      <c r="AL236" s="129"/>
      <c r="AM236" s="120"/>
      <c r="AN236" s="120"/>
      <c r="AO236" s="120"/>
      <c r="AP236" s="128"/>
      <c r="AQ236" s="120"/>
      <c r="AR236" s="120"/>
      <c r="AS236" s="120"/>
      <c r="AT236" s="120"/>
      <c r="AU236" s="129"/>
      <c r="AV236" s="128"/>
      <c r="AW236" s="120"/>
      <c r="AX236" s="120"/>
      <c r="AY236" s="120"/>
      <c r="AZ236" s="120"/>
      <c r="BA236" s="129"/>
      <c r="BB236" s="128"/>
      <c r="BC236" s="120"/>
      <c r="BD236" s="120"/>
      <c r="BE236" s="120"/>
      <c r="BF236" s="120"/>
      <c r="BG236" s="120"/>
      <c r="BH236" s="120"/>
      <c r="BI236" s="129"/>
      <c r="BJ236" s="128"/>
      <c r="BK236" s="146"/>
      <c r="BL236" s="128"/>
      <c r="BM236" s="232"/>
      <c r="BN236" s="120"/>
      <c r="BO236" s="232"/>
      <c r="BP236" s="120"/>
      <c r="BQ236" s="232"/>
      <c r="BR236" s="120"/>
      <c r="BS236" s="232"/>
      <c r="BT236" s="120"/>
      <c r="BU236" s="146"/>
      <c r="BV236" s="216"/>
      <c r="BW236" s="216"/>
      <c r="BX236" s="216"/>
      <c r="CA236" s="206"/>
      <c r="CB236" s="466"/>
      <c r="CK236" s="160"/>
      <c r="CL236" s="160"/>
      <c r="CM236" s="160"/>
      <c r="EA236" s="148">
        <f t="shared" si="24"/>
        <v>0</v>
      </c>
      <c r="EB236" s="148">
        <f t="shared" si="21"/>
        <v>0</v>
      </c>
      <c r="EC236" s="148">
        <f t="shared" si="22"/>
        <v>0</v>
      </c>
      <c r="ED236" s="167">
        <v>81</v>
      </c>
    </row>
    <row r="237" spans="2:134" x14ac:dyDescent="0.25">
      <c r="B237" s="224">
        <v>210</v>
      </c>
      <c r="C237" s="215"/>
      <c r="D237" s="221"/>
      <c r="E237" s="206" t="str">
        <f t="shared" si="23"/>
        <v/>
      </c>
      <c r="F237" s="203">
        <v>0</v>
      </c>
      <c r="G237" s="101">
        <f>Samples!C215</f>
        <v>0</v>
      </c>
      <c r="H237" s="128"/>
      <c r="I237" s="120"/>
      <c r="J237" s="120"/>
      <c r="K237" s="120"/>
      <c r="L237" s="120"/>
      <c r="M237" s="120"/>
      <c r="N237" s="129"/>
      <c r="O237" s="483"/>
      <c r="P237" s="122"/>
      <c r="Q237" s="122"/>
      <c r="R237" s="122"/>
      <c r="S237" s="136"/>
      <c r="T237" s="480"/>
      <c r="U237" s="123"/>
      <c r="V237" s="142"/>
      <c r="W237" s="128"/>
      <c r="X237" s="129"/>
      <c r="Y237" s="128"/>
      <c r="Z237" s="129"/>
      <c r="AA237" s="128"/>
      <c r="AB237" s="120"/>
      <c r="AC237" s="128"/>
      <c r="AD237" s="129"/>
      <c r="AE237" s="128"/>
      <c r="AF237" s="120"/>
      <c r="AG237" s="120"/>
      <c r="AH237" s="129"/>
      <c r="AI237" s="128"/>
      <c r="AJ237" s="120"/>
      <c r="AK237" s="120"/>
      <c r="AL237" s="129"/>
      <c r="AM237" s="120"/>
      <c r="AN237" s="120"/>
      <c r="AO237" s="120"/>
      <c r="AP237" s="128"/>
      <c r="AQ237" s="120"/>
      <c r="AR237" s="120"/>
      <c r="AS237" s="120"/>
      <c r="AT237" s="120"/>
      <c r="AU237" s="129"/>
      <c r="AV237" s="128"/>
      <c r="AW237" s="120"/>
      <c r="AX237" s="120"/>
      <c r="AY237" s="120"/>
      <c r="AZ237" s="120"/>
      <c r="BA237" s="129"/>
      <c r="BB237" s="128"/>
      <c r="BC237" s="120"/>
      <c r="BD237" s="120"/>
      <c r="BE237" s="120"/>
      <c r="BF237" s="120"/>
      <c r="BG237" s="120"/>
      <c r="BH237" s="120"/>
      <c r="BI237" s="129"/>
      <c r="BJ237" s="128"/>
      <c r="BK237" s="146"/>
      <c r="BL237" s="128"/>
      <c r="BM237" s="232"/>
      <c r="BN237" s="120"/>
      <c r="BO237" s="232"/>
      <c r="BP237" s="120"/>
      <c r="BQ237" s="232"/>
      <c r="BR237" s="120"/>
      <c r="BS237" s="232"/>
      <c r="BT237" s="120"/>
      <c r="BU237" s="146"/>
      <c r="BV237" s="216"/>
      <c r="BW237" s="216"/>
      <c r="BX237" s="216"/>
      <c r="CA237" s="206"/>
      <c r="CB237" s="466"/>
      <c r="CK237" s="160"/>
      <c r="CL237" s="160"/>
      <c r="CM237" s="160"/>
      <c r="EA237" s="148">
        <f t="shared" si="24"/>
        <v>0</v>
      </c>
      <c r="EB237" s="148">
        <f t="shared" si="21"/>
        <v>0</v>
      </c>
      <c r="EC237" s="148">
        <f t="shared" si="22"/>
        <v>0</v>
      </c>
      <c r="ED237" s="167">
        <v>82</v>
      </c>
    </row>
    <row r="238" spans="2:134" x14ac:dyDescent="0.25">
      <c r="B238" s="224">
        <v>211</v>
      </c>
      <c r="C238" s="215"/>
      <c r="D238" s="221"/>
      <c r="E238" s="206" t="str">
        <f t="shared" si="23"/>
        <v/>
      </c>
      <c r="F238" s="203">
        <v>0</v>
      </c>
      <c r="G238" s="101">
        <f>Samples!C216</f>
        <v>0</v>
      </c>
      <c r="H238" s="128"/>
      <c r="I238" s="120"/>
      <c r="J238" s="120"/>
      <c r="K238" s="120"/>
      <c r="L238" s="120"/>
      <c r="M238" s="120"/>
      <c r="N238" s="129"/>
      <c r="O238" s="483"/>
      <c r="P238" s="122"/>
      <c r="Q238" s="122"/>
      <c r="R238" s="122"/>
      <c r="S238" s="136"/>
      <c r="T238" s="480"/>
      <c r="U238" s="123"/>
      <c r="V238" s="142"/>
      <c r="W238" s="128"/>
      <c r="X238" s="129"/>
      <c r="Y238" s="128"/>
      <c r="Z238" s="129"/>
      <c r="AA238" s="128"/>
      <c r="AB238" s="120"/>
      <c r="AC238" s="128"/>
      <c r="AD238" s="129"/>
      <c r="AE238" s="128"/>
      <c r="AF238" s="120"/>
      <c r="AG238" s="120"/>
      <c r="AH238" s="129"/>
      <c r="AI238" s="128"/>
      <c r="AJ238" s="120"/>
      <c r="AK238" s="120"/>
      <c r="AL238" s="129"/>
      <c r="AM238" s="120"/>
      <c r="AN238" s="120"/>
      <c r="AO238" s="120"/>
      <c r="AP238" s="128"/>
      <c r="AQ238" s="120"/>
      <c r="AR238" s="120"/>
      <c r="AS238" s="120"/>
      <c r="AT238" s="120"/>
      <c r="AU238" s="129"/>
      <c r="AV238" s="128"/>
      <c r="AW238" s="120"/>
      <c r="AX238" s="120"/>
      <c r="AY238" s="120"/>
      <c r="AZ238" s="120"/>
      <c r="BA238" s="129"/>
      <c r="BB238" s="128"/>
      <c r="BC238" s="120"/>
      <c r="BD238" s="120"/>
      <c r="BE238" s="120"/>
      <c r="BF238" s="120"/>
      <c r="BG238" s="120"/>
      <c r="BH238" s="120"/>
      <c r="BI238" s="129"/>
      <c r="BJ238" s="128"/>
      <c r="BK238" s="146"/>
      <c r="BL238" s="128"/>
      <c r="BM238" s="232"/>
      <c r="BN238" s="120"/>
      <c r="BO238" s="232"/>
      <c r="BP238" s="120"/>
      <c r="BQ238" s="232"/>
      <c r="BR238" s="120"/>
      <c r="BS238" s="232"/>
      <c r="BT238" s="120"/>
      <c r="BU238" s="146"/>
      <c r="BV238" s="216"/>
      <c r="BW238" s="216"/>
      <c r="BX238" s="216"/>
      <c r="CA238" s="206"/>
      <c r="CB238" s="466"/>
      <c r="CK238" s="160"/>
      <c r="CL238" s="160"/>
      <c r="CM238" s="160"/>
      <c r="EA238" s="148">
        <f t="shared" si="24"/>
        <v>0</v>
      </c>
      <c r="EB238" s="148">
        <f t="shared" si="21"/>
        <v>0</v>
      </c>
      <c r="EC238" s="148">
        <f t="shared" si="22"/>
        <v>0</v>
      </c>
      <c r="ED238" s="167">
        <v>83</v>
      </c>
    </row>
    <row r="239" spans="2:134" x14ac:dyDescent="0.25">
      <c r="B239" s="224">
        <v>212</v>
      </c>
      <c r="C239" s="215"/>
      <c r="D239" s="221"/>
      <c r="E239" s="206" t="str">
        <f t="shared" si="23"/>
        <v/>
      </c>
      <c r="F239" s="203">
        <v>0</v>
      </c>
      <c r="G239" s="101">
        <f>Samples!C217</f>
        <v>0</v>
      </c>
      <c r="H239" s="128"/>
      <c r="I239" s="120"/>
      <c r="J239" s="120"/>
      <c r="K239" s="120"/>
      <c r="L239" s="120"/>
      <c r="M239" s="120"/>
      <c r="N239" s="129"/>
      <c r="O239" s="483"/>
      <c r="P239" s="122"/>
      <c r="Q239" s="122"/>
      <c r="R239" s="122"/>
      <c r="S239" s="136"/>
      <c r="T239" s="480"/>
      <c r="U239" s="123"/>
      <c r="V239" s="142"/>
      <c r="W239" s="128"/>
      <c r="X239" s="129"/>
      <c r="Y239" s="128"/>
      <c r="Z239" s="129"/>
      <c r="AA239" s="128"/>
      <c r="AB239" s="120"/>
      <c r="AC239" s="128"/>
      <c r="AD239" s="129"/>
      <c r="AE239" s="128"/>
      <c r="AF239" s="120"/>
      <c r="AG239" s="120"/>
      <c r="AH239" s="129"/>
      <c r="AI239" s="128"/>
      <c r="AJ239" s="120"/>
      <c r="AK239" s="120"/>
      <c r="AL239" s="129"/>
      <c r="AM239" s="120"/>
      <c r="AN239" s="120"/>
      <c r="AO239" s="120"/>
      <c r="AP239" s="128"/>
      <c r="AQ239" s="120"/>
      <c r="AR239" s="120"/>
      <c r="AS239" s="120"/>
      <c r="AT239" s="120"/>
      <c r="AU239" s="129"/>
      <c r="AV239" s="128"/>
      <c r="AW239" s="120"/>
      <c r="AX239" s="120"/>
      <c r="AY239" s="120"/>
      <c r="AZ239" s="120"/>
      <c r="BA239" s="129"/>
      <c r="BB239" s="128"/>
      <c r="BC239" s="120"/>
      <c r="BD239" s="120"/>
      <c r="BE239" s="120"/>
      <c r="BF239" s="120"/>
      <c r="BG239" s="120"/>
      <c r="BH239" s="120"/>
      <c r="BI239" s="129"/>
      <c r="BJ239" s="128"/>
      <c r="BK239" s="146"/>
      <c r="BL239" s="128"/>
      <c r="BM239" s="232"/>
      <c r="BN239" s="120"/>
      <c r="BO239" s="232"/>
      <c r="BP239" s="120"/>
      <c r="BQ239" s="232"/>
      <c r="BR239" s="120"/>
      <c r="BS239" s="232"/>
      <c r="BT239" s="120"/>
      <c r="BU239" s="146"/>
      <c r="BV239" s="216"/>
      <c r="BW239" s="216"/>
      <c r="BX239" s="216"/>
      <c r="CA239" s="206"/>
      <c r="CB239" s="466"/>
      <c r="CK239" s="160"/>
      <c r="CL239" s="160"/>
      <c r="CM239" s="160"/>
      <c r="EA239" s="148">
        <f t="shared" si="24"/>
        <v>0</v>
      </c>
      <c r="EB239" s="148">
        <f t="shared" si="21"/>
        <v>0</v>
      </c>
      <c r="EC239" s="148">
        <f t="shared" si="22"/>
        <v>0</v>
      </c>
      <c r="ED239" s="167">
        <v>84</v>
      </c>
    </row>
    <row r="240" spans="2:134" x14ac:dyDescent="0.25">
      <c r="B240" s="224">
        <v>213</v>
      </c>
      <c r="C240" s="215"/>
      <c r="D240" s="221"/>
      <c r="E240" s="206" t="str">
        <f t="shared" si="23"/>
        <v/>
      </c>
      <c r="F240" s="203">
        <v>0</v>
      </c>
      <c r="G240" s="101">
        <f>Samples!C218</f>
        <v>0</v>
      </c>
      <c r="H240" s="128"/>
      <c r="I240" s="120"/>
      <c r="J240" s="120"/>
      <c r="K240" s="120"/>
      <c r="L240" s="120"/>
      <c r="M240" s="120"/>
      <c r="N240" s="129"/>
      <c r="O240" s="483"/>
      <c r="P240" s="122"/>
      <c r="Q240" s="122"/>
      <c r="R240" s="122"/>
      <c r="S240" s="136"/>
      <c r="T240" s="480"/>
      <c r="U240" s="123"/>
      <c r="V240" s="142"/>
      <c r="W240" s="128"/>
      <c r="X240" s="129"/>
      <c r="Y240" s="128"/>
      <c r="Z240" s="129"/>
      <c r="AA240" s="128"/>
      <c r="AB240" s="120"/>
      <c r="AC240" s="128"/>
      <c r="AD240" s="129"/>
      <c r="AE240" s="128"/>
      <c r="AF240" s="120"/>
      <c r="AG240" s="120"/>
      <c r="AH240" s="129"/>
      <c r="AI240" s="128"/>
      <c r="AJ240" s="120"/>
      <c r="AK240" s="120"/>
      <c r="AL240" s="129"/>
      <c r="AM240" s="120"/>
      <c r="AN240" s="120"/>
      <c r="AO240" s="120"/>
      <c r="AP240" s="128"/>
      <c r="AQ240" s="120"/>
      <c r="AR240" s="120"/>
      <c r="AS240" s="120"/>
      <c r="AT240" s="120"/>
      <c r="AU240" s="129"/>
      <c r="AV240" s="128"/>
      <c r="AW240" s="120"/>
      <c r="AX240" s="120"/>
      <c r="AY240" s="120"/>
      <c r="AZ240" s="120"/>
      <c r="BA240" s="129"/>
      <c r="BB240" s="128"/>
      <c r="BC240" s="120"/>
      <c r="BD240" s="120"/>
      <c r="BE240" s="120"/>
      <c r="BF240" s="120"/>
      <c r="BG240" s="120"/>
      <c r="BH240" s="120"/>
      <c r="BI240" s="129"/>
      <c r="BJ240" s="128"/>
      <c r="BK240" s="146"/>
      <c r="BL240" s="128"/>
      <c r="BM240" s="232"/>
      <c r="BN240" s="120"/>
      <c r="BO240" s="232"/>
      <c r="BP240" s="120"/>
      <c r="BQ240" s="232"/>
      <c r="BR240" s="120"/>
      <c r="BS240" s="232"/>
      <c r="BT240" s="120"/>
      <c r="BU240" s="146"/>
      <c r="BV240" s="216"/>
      <c r="BW240" s="216"/>
      <c r="BX240" s="216"/>
      <c r="CA240" s="206"/>
      <c r="CB240" s="466"/>
      <c r="CK240" s="160"/>
      <c r="CL240" s="160"/>
      <c r="CM240" s="160"/>
      <c r="EA240" s="148">
        <f t="shared" si="24"/>
        <v>0</v>
      </c>
      <c r="EB240" s="148">
        <f t="shared" si="21"/>
        <v>0</v>
      </c>
      <c r="EC240" s="148">
        <f t="shared" si="22"/>
        <v>0</v>
      </c>
      <c r="ED240" s="167">
        <v>85</v>
      </c>
    </row>
    <row r="241" spans="2:134" x14ac:dyDescent="0.25">
      <c r="B241" s="224">
        <v>214</v>
      </c>
      <c r="C241" s="215"/>
      <c r="D241" s="221"/>
      <c r="E241" s="206" t="str">
        <f t="shared" si="23"/>
        <v/>
      </c>
      <c r="F241" s="203">
        <v>0</v>
      </c>
      <c r="G241" s="101">
        <f>Samples!C219</f>
        <v>0</v>
      </c>
      <c r="H241" s="128"/>
      <c r="I241" s="120"/>
      <c r="J241" s="120"/>
      <c r="K241" s="120"/>
      <c r="L241" s="120"/>
      <c r="M241" s="120"/>
      <c r="N241" s="129"/>
      <c r="O241" s="483"/>
      <c r="P241" s="122"/>
      <c r="Q241" s="122"/>
      <c r="R241" s="122"/>
      <c r="S241" s="136"/>
      <c r="T241" s="480"/>
      <c r="U241" s="123"/>
      <c r="V241" s="142"/>
      <c r="W241" s="128"/>
      <c r="X241" s="129"/>
      <c r="Y241" s="128"/>
      <c r="Z241" s="129"/>
      <c r="AA241" s="128"/>
      <c r="AB241" s="120"/>
      <c r="AC241" s="128"/>
      <c r="AD241" s="129"/>
      <c r="AE241" s="128"/>
      <c r="AF241" s="120"/>
      <c r="AG241" s="120"/>
      <c r="AH241" s="129"/>
      <c r="AI241" s="128"/>
      <c r="AJ241" s="120"/>
      <c r="AK241" s="120"/>
      <c r="AL241" s="129"/>
      <c r="AM241" s="120"/>
      <c r="AN241" s="120"/>
      <c r="AO241" s="120"/>
      <c r="AP241" s="128"/>
      <c r="AQ241" s="120"/>
      <c r="AR241" s="120"/>
      <c r="AS241" s="120"/>
      <c r="AT241" s="120"/>
      <c r="AU241" s="129"/>
      <c r="AV241" s="128"/>
      <c r="AW241" s="120"/>
      <c r="AX241" s="120"/>
      <c r="AY241" s="120"/>
      <c r="AZ241" s="120"/>
      <c r="BA241" s="129"/>
      <c r="BB241" s="128"/>
      <c r="BC241" s="120"/>
      <c r="BD241" s="120"/>
      <c r="BE241" s="120"/>
      <c r="BF241" s="120"/>
      <c r="BG241" s="120"/>
      <c r="BH241" s="120"/>
      <c r="BI241" s="129"/>
      <c r="BJ241" s="128"/>
      <c r="BK241" s="146"/>
      <c r="BL241" s="128"/>
      <c r="BM241" s="232"/>
      <c r="BN241" s="120"/>
      <c r="BO241" s="232"/>
      <c r="BP241" s="120"/>
      <c r="BQ241" s="232"/>
      <c r="BR241" s="120"/>
      <c r="BS241" s="232"/>
      <c r="BT241" s="120"/>
      <c r="BU241" s="146"/>
      <c r="BV241" s="216"/>
      <c r="BW241" s="216"/>
      <c r="BX241" s="216"/>
      <c r="CA241" s="206"/>
      <c r="CB241" s="466"/>
      <c r="CK241" s="160"/>
      <c r="CL241" s="160"/>
      <c r="CM241" s="160"/>
      <c r="EA241" s="148">
        <f t="shared" si="24"/>
        <v>0</v>
      </c>
      <c r="EB241" s="148">
        <f t="shared" si="21"/>
        <v>0</v>
      </c>
      <c r="EC241" s="148">
        <f t="shared" si="22"/>
        <v>0</v>
      </c>
      <c r="ED241" s="167">
        <v>86</v>
      </c>
    </row>
    <row r="242" spans="2:134" x14ac:dyDescent="0.25">
      <c r="B242" s="224">
        <v>215</v>
      </c>
      <c r="C242" s="215"/>
      <c r="D242" s="221"/>
      <c r="E242" s="206" t="str">
        <f t="shared" si="23"/>
        <v/>
      </c>
      <c r="F242" s="203">
        <v>0</v>
      </c>
      <c r="G242" s="101">
        <f>Samples!C220</f>
        <v>0</v>
      </c>
      <c r="H242" s="128"/>
      <c r="I242" s="120"/>
      <c r="J242" s="120"/>
      <c r="K242" s="120"/>
      <c r="L242" s="120"/>
      <c r="M242" s="120"/>
      <c r="N242" s="129"/>
      <c r="O242" s="483"/>
      <c r="P242" s="122"/>
      <c r="Q242" s="122"/>
      <c r="R242" s="122"/>
      <c r="S242" s="136"/>
      <c r="T242" s="480"/>
      <c r="U242" s="123"/>
      <c r="V242" s="142"/>
      <c r="W242" s="128"/>
      <c r="X242" s="129"/>
      <c r="Y242" s="128"/>
      <c r="Z242" s="129"/>
      <c r="AA242" s="128"/>
      <c r="AB242" s="120"/>
      <c r="AC242" s="128"/>
      <c r="AD242" s="129"/>
      <c r="AE242" s="128"/>
      <c r="AF242" s="120"/>
      <c r="AG242" s="120"/>
      <c r="AH242" s="129"/>
      <c r="AI242" s="128"/>
      <c r="AJ242" s="120"/>
      <c r="AK242" s="120"/>
      <c r="AL242" s="129"/>
      <c r="AM242" s="120"/>
      <c r="AN242" s="120"/>
      <c r="AO242" s="120"/>
      <c r="AP242" s="128"/>
      <c r="AQ242" s="120"/>
      <c r="AR242" s="120"/>
      <c r="AS242" s="120"/>
      <c r="AT242" s="120"/>
      <c r="AU242" s="129"/>
      <c r="AV242" s="128"/>
      <c r="AW242" s="120"/>
      <c r="AX242" s="120"/>
      <c r="AY242" s="120"/>
      <c r="AZ242" s="120"/>
      <c r="BA242" s="129"/>
      <c r="BB242" s="128"/>
      <c r="BC242" s="120"/>
      <c r="BD242" s="120"/>
      <c r="BE242" s="120"/>
      <c r="BF242" s="120"/>
      <c r="BG242" s="120"/>
      <c r="BH242" s="120"/>
      <c r="BI242" s="129"/>
      <c r="BJ242" s="128"/>
      <c r="BK242" s="146"/>
      <c r="BL242" s="128"/>
      <c r="BM242" s="232"/>
      <c r="BN242" s="120"/>
      <c r="BO242" s="232"/>
      <c r="BP242" s="120"/>
      <c r="BQ242" s="232"/>
      <c r="BR242" s="120"/>
      <c r="BS242" s="232"/>
      <c r="BT242" s="120"/>
      <c r="BU242" s="146"/>
      <c r="BV242" s="216"/>
      <c r="BW242" s="216"/>
      <c r="BX242" s="216"/>
      <c r="CA242" s="206"/>
      <c r="CB242" s="466"/>
      <c r="CK242" s="160"/>
      <c r="CL242" s="160"/>
      <c r="CM242" s="160"/>
      <c r="EA242" s="148">
        <f t="shared" si="24"/>
        <v>0</v>
      </c>
      <c r="EB242" s="148">
        <f t="shared" si="21"/>
        <v>0</v>
      </c>
      <c r="EC242" s="148">
        <f t="shared" si="22"/>
        <v>0</v>
      </c>
      <c r="ED242" s="167">
        <v>87</v>
      </c>
    </row>
    <row r="243" spans="2:134" x14ac:dyDescent="0.25">
      <c r="B243" s="224">
        <v>216</v>
      </c>
      <c r="C243" s="215"/>
      <c r="D243" s="221"/>
      <c r="E243" s="206" t="str">
        <f t="shared" si="23"/>
        <v/>
      </c>
      <c r="F243" s="203">
        <v>0</v>
      </c>
      <c r="G243" s="101">
        <f>Samples!C221</f>
        <v>0</v>
      </c>
      <c r="H243" s="128"/>
      <c r="I243" s="120"/>
      <c r="J243" s="120"/>
      <c r="K243" s="120"/>
      <c r="L243" s="120"/>
      <c r="M243" s="120"/>
      <c r="N243" s="129"/>
      <c r="O243" s="483"/>
      <c r="P243" s="122"/>
      <c r="Q243" s="122"/>
      <c r="R243" s="122"/>
      <c r="S243" s="136"/>
      <c r="T243" s="480"/>
      <c r="U243" s="123"/>
      <c r="V243" s="142"/>
      <c r="W243" s="128"/>
      <c r="X243" s="129"/>
      <c r="Y243" s="128"/>
      <c r="Z243" s="129"/>
      <c r="AA243" s="128"/>
      <c r="AB243" s="120"/>
      <c r="AC243" s="128"/>
      <c r="AD243" s="129"/>
      <c r="AE243" s="128"/>
      <c r="AF243" s="120"/>
      <c r="AG243" s="120"/>
      <c r="AH243" s="129"/>
      <c r="AI243" s="128"/>
      <c r="AJ243" s="120"/>
      <c r="AK243" s="120"/>
      <c r="AL243" s="129"/>
      <c r="AM243" s="120"/>
      <c r="AN243" s="120"/>
      <c r="AO243" s="120"/>
      <c r="AP243" s="128"/>
      <c r="AQ243" s="120"/>
      <c r="AR243" s="120"/>
      <c r="AS243" s="120"/>
      <c r="AT243" s="120"/>
      <c r="AU243" s="129"/>
      <c r="AV243" s="128"/>
      <c r="AW243" s="120"/>
      <c r="AX243" s="120"/>
      <c r="AY243" s="120"/>
      <c r="AZ243" s="120"/>
      <c r="BA243" s="129"/>
      <c r="BB243" s="128"/>
      <c r="BC243" s="120"/>
      <c r="BD243" s="120"/>
      <c r="BE243" s="120"/>
      <c r="BF243" s="120"/>
      <c r="BG243" s="120"/>
      <c r="BH243" s="120"/>
      <c r="BI243" s="129"/>
      <c r="BJ243" s="128"/>
      <c r="BK243" s="146"/>
      <c r="BL243" s="128"/>
      <c r="BM243" s="232"/>
      <c r="BN243" s="120"/>
      <c r="BO243" s="232"/>
      <c r="BP243" s="120"/>
      <c r="BQ243" s="232"/>
      <c r="BR243" s="120"/>
      <c r="BS243" s="232"/>
      <c r="BT243" s="120"/>
      <c r="BU243" s="146"/>
      <c r="BV243" s="216"/>
      <c r="BW243" s="216"/>
      <c r="BX243" s="216"/>
      <c r="CA243" s="206"/>
      <c r="CB243" s="466"/>
      <c r="CK243" s="160"/>
      <c r="CL243" s="160"/>
      <c r="CM243" s="160"/>
      <c r="EA243" s="148">
        <f t="shared" si="24"/>
        <v>0</v>
      </c>
      <c r="EB243" s="148">
        <f t="shared" si="21"/>
        <v>0</v>
      </c>
      <c r="EC243" s="148">
        <f t="shared" si="22"/>
        <v>0</v>
      </c>
      <c r="ED243" s="167">
        <v>88</v>
      </c>
    </row>
    <row r="244" spans="2:134" x14ac:dyDescent="0.25">
      <c r="B244" s="224">
        <v>217</v>
      </c>
      <c r="C244" s="215"/>
      <c r="D244" s="221"/>
      <c r="E244" s="206" t="str">
        <f t="shared" si="23"/>
        <v/>
      </c>
      <c r="F244" s="203">
        <v>0</v>
      </c>
      <c r="G244" s="101">
        <f>Samples!C222</f>
        <v>0</v>
      </c>
      <c r="H244" s="128"/>
      <c r="I244" s="120"/>
      <c r="J244" s="120"/>
      <c r="K244" s="120"/>
      <c r="L244" s="120"/>
      <c r="M244" s="120"/>
      <c r="N244" s="129"/>
      <c r="O244" s="483"/>
      <c r="P244" s="122"/>
      <c r="Q244" s="122"/>
      <c r="R244" s="122"/>
      <c r="S244" s="136"/>
      <c r="T244" s="480"/>
      <c r="U244" s="123"/>
      <c r="V244" s="142"/>
      <c r="W244" s="128"/>
      <c r="X244" s="129"/>
      <c r="Y244" s="128"/>
      <c r="Z244" s="129"/>
      <c r="AA244" s="128"/>
      <c r="AB244" s="120"/>
      <c r="AC244" s="128"/>
      <c r="AD244" s="129"/>
      <c r="AE244" s="128"/>
      <c r="AF244" s="120"/>
      <c r="AG244" s="120"/>
      <c r="AH244" s="129"/>
      <c r="AI244" s="128"/>
      <c r="AJ244" s="120"/>
      <c r="AK244" s="120"/>
      <c r="AL244" s="129"/>
      <c r="AM244" s="120"/>
      <c r="AN244" s="120"/>
      <c r="AO244" s="120"/>
      <c r="AP244" s="128"/>
      <c r="AQ244" s="120"/>
      <c r="AR244" s="120"/>
      <c r="AS244" s="120"/>
      <c r="AT244" s="120"/>
      <c r="AU244" s="129"/>
      <c r="AV244" s="128"/>
      <c r="AW244" s="120"/>
      <c r="AX244" s="120"/>
      <c r="AY244" s="120"/>
      <c r="AZ244" s="120"/>
      <c r="BA244" s="129"/>
      <c r="BB244" s="128"/>
      <c r="BC244" s="120"/>
      <c r="BD244" s="120"/>
      <c r="BE244" s="120"/>
      <c r="BF244" s="120"/>
      <c r="BG244" s="120"/>
      <c r="BH244" s="120"/>
      <c r="BI244" s="129"/>
      <c r="BJ244" s="128"/>
      <c r="BK244" s="146"/>
      <c r="BL244" s="128"/>
      <c r="BM244" s="232"/>
      <c r="BN244" s="120"/>
      <c r="BO244" s="232"/>
      <c r="BP244" s="120"/>
      <c r="BQ244" s="232"/>
      <c r="BR244" s="120"/>
      <c r="BS244" s="232"/>
      <c r="BT244" s="120"/>
      <c r="BU244" s="146"/>
      <c r="BV244" s="216"/>
      <c r="BW244" s="216"/>
      <c r="BX244" s="216"/>
      <c r="CA244" s="206"/>
      <c r="CB244" s="466"/>
      <c r="CK244" s="160"/>
      <c r="CL244" s="160"/>
      <c r="CM244" s="160"/>
      <c r="EA244" s="148">
        <f t="shared" si="24"/>
        <v>0</v>
      </c>
      <c r="EB244" s="148">
        <f t="shared" si="21"/>
        <v>0</v>
      </c>
      <c r="EC244" s="148">
        <f t="shared" si="22"/>
        <v>0</v>
      </c>
      <c r="ED244" s="167">
        <v>89</v>
      </c>
    </row>
    <row r="245" spans="2:134" x14ac:dyDescent="0.25">
      <c r="B245" s="224">
        <v>218</v>
      </c>
      <c r="C245" s="215"/>
      <c r="D245" s="221"/>
      <c r="E245" s="206" t="str">
        <f t="shared" si="23"/>
        <v/>
      </c>
      <c r="F245" s="203">
        <v>0</v>
      </c>
      <c r="G245" s="101">
        <f>Samples!C223</f>
        <v>0</v>
      </c>
      <c r="H245" s="128"/>
      <c r="I245" s="120"/>
      <c r="J245" s="120"/>
      <c r="K245" s="120"/>
      <c r="L245" s="120"/>
      <c r="M245" s="120"/>
      <c r="N245" s="129"/>
      <c r="O245" s="483"/>
      <c r="P245" s="122"/>
      <c r="Q245" s="122"/>
      <c r="R245" s="122"/>
      <c r="S245" s="136"/>
      <c r="T245" s="480"/>
      <c r="U245" s="123"/>
      <c r="V245" s="142"/>
      <c r="W245" s="128"/>
      <c r="X245" s="129"/>
      <c r="Y245" s="128"/>
      <c r="Z245" s="129"/>
      <c r="AA245" s="128"/>
      <c r="AB245" s="120"/>
      <c r="AC245" s="128"/>
      <c r="AD245" s="129"/>
      <c r="AE245" s="128"/>
      <c r="AF245" s="120"/>
      <c r="AG245" s="120"/>
      <c r="AH245" s="129"/>
      <c r="AI245" s="128"/>
      <c r="AJ245" s="120"/>
      <c r="AK245" s="120"/>
      <c r="AL245" s="129"/>
      <c r="AM245" s="120"/>
      <c r="AN245" s="120"/>
      <c r="AO245" s="120"/>
      <c r="AP245" s="128"/>
      <c r="AQ245" s="120"/>
      <c r="AR245" s="120"/>
      <c r="AS245" s="120"/>
      <c r="AT245" s="120"/>
      <c r="AU245" s="129"/>
      <c r="AV245" s="128"/>
      <c r="AW245" s="120"/>
      <c r="AX245" s="120"/>
      <c r="AY245" s="120"/>
      <c r="AZ245" s="120"/>
      <c r="BA245" s="129"/>
      <c r="BB245" s="128"/>
      <c r="BC245" s="120"/>
      <c r="BD245" s="120"/>
      <c r="BE245" s="120"/>
      <c r="BF245" s="120"/>
      <c r="BG245" s="120"/>
      <c r="BH245" s="120"/>
      <c r="BI245" s="129"/>
      <c r="BJ245" s="128"/>
      <c r="BK245" s="146"/>
      <c r="BL245" s="128"/>
      <c r="BM245" s="232"/>
      <c r="BN245" s="120"/>
      <c r="BO245" s="232"/>
      <c r="BP245" s="120"/>
      <c r="BQ245" s="232"/>
      <c r="BR245" s="120"/>
      <c r="BS245" s="232"/>
      <c r="BT245" s="120"/>
      <c r="BU245" s="146"/>
      <c r="BV245" s="216"/>
      <c r="BW245" s="216"/>
      <c r="BX245" s="216"/>
      <c r="CA245" s="206"/>
      <c r="CB245" s="466"/>
      <c r="CK245" s="160"/>
      <c r="CL245" s="160"/>
      <c r="CM245" s="160"/>
      <c r="EA245" s="148">
        <f t="shared" si="24"/>
        <v>0</v>
      </c>
      <c r="EB245" s="148">
        <f t="shared" si="21"/>
        <v>0</v>
      </c>
      <c r="EC245" s="148">
        <f t="shared" si="22"/>
        <v>0</v>
      </c>
      <c r="ED245" s="167">
        <v>90</v>
      </c>
    </row>
    <row r="246" spans="2:134" x14ac:dyDescent="0.25">
      <c r="B246" s="224">
        <v>219</v>
      </c>
      <c r="C246" s="215"/>
      <c r="D246" s="221"/>
      <c r="E246" s="206" t="str">
        <f t="shared" si="23"/>
        <v/>
      </c>
      <c r="F246" s="203">
        <v>0</v>
      </c>
      <c r="G246" s="101">
        <f>Samples!C224</f>
        <v>0</v>
      </c>
      <c r="H246" s="128"/>
      <c r="I246" s="120"/>
      <c r="J246" s="120"/>
      <c r="K246" s="120"/>
      <c r="L246" s="120"/>
      <c r="M246" s="120"/>
      <c r="N246" s="129"/>
      <c r="O246" s="483"/>
      <c r="P246" s="122"/>
      <c r="Q246" s="122"/>
      <c r="R246" s="122"/>
      <c r="S246" s="136"/>
      <c r="T246" s="480"/>
      <c r="U246" s="123"/>
      <c r="V246" s="142"/>
      <c r="W246" s="128"/>
      <c r="X246" s="129"/>
      <c r="Y246" s="128"/>
      <c r="Z246" s="129"/>
      <c r="AA246" s="128"/>
      <c r="AB246" s="120"/>
      <c r="AC246" s="128"/>
      <c r="AD246" s="129"/>
      <c r="AE246" s="128"/>
      <c r="AF246" s="120"/>
      <c r="AG246" s="120"/>
      <c r="AH246" s="129"/>
      <c r="AI246" s="128"/>
      <c r="AJ246" s="120"/>
      <c r="AK246" s="120"/>
      <c r="AL246" s="129"/>
      <c r="AM246" s="120"/>
      <c r="AN246" s="120"/>
      <c r="AO246" s="120"/>
      <c r="AP246" s="128"/>
      <c r="AQ246" s="120"/>
      <c r="AR246" s="120"/>
      <c r="AS246" s="120"/>
      <c r="AT246" s="120"/>
      <c r="AU246" s="129"/>
      <c r="AV246" s="128"/>
      <c r="AW246" s="120"/>
      <c r="AX246" s="120"/>
      <c r="AY246" s="120"/>
      <c r="AZ246" s="120"/>
      <c r="BA246" s="129"/>
      <c r="BB246" s="128"/>
      <c r="BC246" s="120"/>
      <c r="BD246" s="120"/>
      <c r="BE246" s="120"/>
      <c r="BF246" s="120"/>
      <c r="BG246" s="120"/>
      <c r="BH246" s="120"/>
      <c r="BI246" s="129"/>
      <c r="BJ246" s="128"/>
      <c r="BK246" s="146"/>
      <c r="BL246" s="128"/>
      <c r="BM246" s="232"/>
      <c r="BN246" s="120"/>
      <c r="BO246" s="232"/>
      <c r="BP246" s="120"/>
      <c r="BQ246" s="232"/>
      <c r="BR246" s="120"/>
      <c r="BS246" s="232"/>
      <c r="BT246" s="120"/>
      <c r="BU246" s="146"/>
      <c r="BV246" s="216"/>
      <c r="BW246" s="216"/>
      <c r="BX246" s="216"/>
      <c r="CA246" s="206"/>
      <c r="CB246" s="466"/>
      <c r="CK246" s="160"/>
      <c r="CL246" s="160"/>
      <c r="CM246" s="160"/>
      <c r="EA246" s="148">
        <f t="shared" si="24"/>
        <v>0</v>
      </c>
      <c r="EB246" s="148">
        <f t="shared" si="21"/>
        <v>0</v>
      </c>
      <c r="EC246" s="148">
        <f t="shared" si="22"/>
        <v>0</v>
      </c>
      <c r="ED246" s="167">
        <v>91</v>
      </c>
    </row>
    <row r="247" spans="2:134" x14ac:dyDescent="0.25">
      <c r="B247" s="224">
        <v>220</v>
      </c>
      <c r="C247" s="215"/>
      <c r="D247" s="221"/>
      <c r="E247" s="206" t="str">
        <f t="shared" si="23"/>
        <v/>
      </c>
      <c r="F247" s="203">
        <v>0</v>
      </c>
      <c r="G247" s="101">
        <f>Samples!C225</f>
        <v>0</v>
      </c>
      <c r="H247" s="128"/>
      <c r="I247" s="120"/>
      <c r="J247" s="120"/>
      <c r="K247" s="120"/>
      <c r="L247" s="120"/>
      <c r="M247" s="120"/>
      <c r="N247" s="129"/>
      <c r="O247" s="483"/>
      <c r="P247" s="122"/>
      <c r="Q247" s="122"/>
      <c r="R247" s="122"/>
      <c r="S247" s="136"/>
      <c r="T247" s="480"/>
      <c r="U247" s="123"/>
      <c r="V247" s="142"/>
      <c r="W247" s="128"/>
      <c r="X247" s="129"/>
      <c r="Y247" s="128"/>
      <c r="Z247" s="129"/>
      <c r="AA247" s="128"/>
      <c r="AB247" s="120"/>
      <c r="AC247" s="128"/>
      <c r="AD247" s="129"/>
      <c r="AE247" s="128"/>
      <c r="AF247" s="120"/>
      <c r="AG247" s="120"/>
      <c r="AH247" s="129"/>
      <c r="AI247" s="128"/>
      <c r="AJ247" s="120"/>
      <c r="AK247" s="120"/>
      <c r="AL247" s="129"/>
      <c r="AM247" s="120"/>
      <c r="AN247" s="120"/>
      <c r="AO247" s="120"/>
      <c r="AP247" s="128"/>
      <c r="AQ247" s="120"/>
      <c r="AR247" s="120"/>
      <c r="AS247" s="120"/>
      <c r="AT247" s="120"/>
      <c r="AU247" s="129"/>
      <c r="AV247" s="128"/>
      <c r="AW247" s="120"/>
      <c r="AX247" s="120"/>
      <c r="AY247" s="120"/>
      <c r="AZ247" s="120"/>
      <c r="BA247" s="129"/>
      <c r="BB247" s="128"/>
      <c r="BC247" s="120"/>
      <c r="BD247" s="120"/>
      <c r="BE247" s="120"/>
      <c r="BF247" s="120"/>
      <c r="BG247" s="120"/>
      <c r="BH247" s="120"/>
      <c r="BI247" s="129"/>
      <c r="BJ247" s="128"/>
      <c r="BK247" s="146"/>
      <c r="BL247" s="128"/>
      <c r="BM247" s="232"/>
      <c r="BN247" s="120"/>
      <c r="BO247" s="232"/>
      <c r="BP247" s="120"/>
      <c r="BQ247" s="232"/>
      <c r="BR247" s="120"/>
      <c r="BS247" s="232"/>
      <c r="BT247" s="120"/>
      <c r="BU247" s="146"/>
      <c r="BV247" s="216"/>
      <c r="BW247" s="216"/>
      <c r="BX247" s="216"/>
      <c r="CA247" s="206"/>
      <c r="CB247" s="466"/>
      <c r="CK247" s="160"/>
      <c r="CL247" s="160"/>
      <c r="CM247" s="160"/>
      <c r="EA247" s="148">
        <f t="shared" si="24"/>
        <v>0</v>
      </c>
      <c r="EB247" s="148">
        <f t="shared" si="21"/>
        <v>0</v>
      </c>
      <c r="EC247" s="148">
        <f t="shared" si="22"/>
        <v>0</v>
      </c>
      <c r="ED247" s="167">
        <v>92</v>
      </c>
    </row>
    <row r="248" spans="2:134" x14ac:dyDescent="0.25">
      <c r="B248" s="224">
        <v>221</v>
      </c>
      <c r="C248" s="215"/>
      <c r="D248" s="221"/>
      <c r="E248" s="206" t="str">
        <f t="shared" si="23"/>
        <v/>
      </c>
      <c r="F248" s="203">
        <v>0</v>
      </c>
      <c r="G248" s="101">
        <f>Samples!C226</f>
        <v>0</v>
      </c>
      <c r="H248" s="128"/>
      <c r="I248" s="120"/>
      <c r="J248" s="120"/>
      <c r="K248" s="120"/>
      <c r="L248" s="120"/>
      <c r="M248" s="120"/>
      <c r="N248" s="129"/>
      <c r="O248" s="483"/>
      <c r="P248" s="122"/>
      <c r="Q248" s="122"/>
      <c r="R248" s="122"/>
      <c r="S248" s="136"/>
      <c r="T248" s="480"/>
      <c r="U248" s="123"/>
      <c r="V248" s="142"/>
      <c r="W248" s="128"/>
      <c r="X248" s="129"/>
      <c r="Y248" s="128"/>
      <c r="Z248" s="129"/>
      <c r="AA248" s="128"/>
      <c r="AB248" s="120"/>
      <c r="AC248" s="128"/>
      <c r="AD248" s="129"/>
      <c r="AE248" s="128"/>
      <c r="AF248" s="120"/>
      <c r="AG248" s="120"/>
      <c r="AH248" s="129"/>
      <c r="AI248" s="128"/>
      <c r="AJ248" s="120"/>
      <c r="AK248" s="120"/>
      <c r="AL248" s="129"/>
      <c r="AM248" s="120"/>
      <c r="AN248" s="120"/>
      <c r="AO248" s="120"/>
      <c r="AP248" s="128"/>
      <c r="AQ248" s="120"/>
      <c r="AR248" s="120"/>
      <c r="AS248" s="120"/>
      <c r="AT248" s="120"/>
      <c r="AU248" s="129"/>
      <c r="AV248" s="128"/>
      <c r="AW248" s="120"/>
      <c r="AX248" s="120"/>
      <c r="AY248" s="120"/>
      <c r="AZ248" s="120"/>
      <c r="BA248" s="129"/>
      <c r="BB248" s="128"/>
      <c r="BC248" s="120"/>
      <c r="BD248" s="120"/>
      <c r="BE248" s="120"/>
      <c r="BF248" s="120"/>
      <c r="BG248" s="120"/>
      <c r="BH248" s="120"/>
      <c r="BI248" s="129"/>
      <c r="BJ248" s="128"/>
      <c r="BK248" s="146"/>
      <c r="BL248" s="128"/>
      <c r="BM248" s="232"/>
      <c r="BN248" s="120"/>
      <c r="BO248" s="232"/>
      <c r="BP248" s="120"/>
      <c r="BQ248" s="232"/>
      <c r="BR248" s="120"/>
      <c r="BS248" s="232"/>
      <c r="BT248" s="120"/>
      <c r="BU248" s="146"/>
      <c r="BV248" s="216"/>
      <c r="BW248" s="216"/>
      <c r="BX248" s="216"/>
      <c r="CA248" s="206"/>
      <c r="CB248" s="466"/>
      <c r="CK248" s="160"/>
      <c r="CL248" s="160"/>
      <c r="CM248" s="160"/>
      <c r="EA248" s="148">
        <f t="shared" si="24"/>
        <v>0</v>
      </c>
      <c r="EB248" s="148">
        <f t="shared" si="21"/>
        <v>0</v>
      </c>
      <c r="EC248" s="148">
        <f t="shared" si="22"/>
        <v>0</v>
      </c>
      <c r="ED248" s="167">
        <v>93</v>
      </c>
    </row>
    <row r="249" spans="2:134" x14ac:dyDescent="0.25">
      <c r="B249" s="224">
        <v>222</v>
      </c>
      <c r="C249" s="215"/>
      <c r="D249" s="221"/>
      <c r="E249" s="206" t="str">
        <f t="shared" si="23"/>
        <v/>
      </c>
      <c r="F249" s="203">
        <v>0</v>
      </c>
      <c r="G249" s="101">
        <f>Samples!C227</f>
        <v>0</v>
      </c>
      <c r="H249" s="128"/>
      <c r="I249" s="120"/>
      <c r="J249" s="120"/>
      <c r="K249" s="120"/>
      <c r="L249" s="120"/>
      <c r="M249" s="120"/>
      <c r="N249" s="129"/>
      <c r="O249" s="483"/>
      <c r="P249" s="122"/>
      <c r="Q249" s="122"/>
      <c r="R249" s="122"/>
      <c r="S249" s="136"/>
      <c r="T249" s="480"/>
      <c r="U249" s="123"/>
      <c r="V249" s="142"/>
      <c r="W249" s="128"/>
      <c r="X249" s="129"/>
      <c r="Y249" s="128"/>
      <c r="Z249" s="129"/>
      <c r="AA249" s="128"/>
      <c r="AB249" s="120"/>
      <c r="AC249" s="128"/>
      <c r="AD249" s="129"/>
      <c r="AE249" s="128"/>
      <c r="AF249" s="120"/>
      <c r="AG249" s="120"/>
      <c r="AH249" s="129"/>
      <c r="AI249" s="128"/>
      <c r="AJ249" s="120"/>
      <c r="AK249" s="120"/>
      <c r="AL249" s="129"/>
      <c r="AM249" s="120"/>
      <c r="AN249" s="120"/>
      <c r="AO249" s="120"/>
      <c r="AP249" s="128"/>
      <c r="AQ249" s="120"/>
      <c r="AR249" s="120"/>
      <c r="AS249" s="120"/>
      <c r="AT249" s="120"/>
      <c r="AU249" s="129"/>
      <c r="AV249" s="128"/>
      <c r="AW249" s="120"/>
      <c r="AX249" s="120"/>
      <c r="AY249" s="120"/>
      <c r="AZ249" s="120"/>
      <c r="BA249" s="129"/>
      <c r="BB249" s="128"/>
      <c r="BC249" s="120"/>
      <c r="BD249" s="120"/>
      <c r="BE249" s="120"/>
      <c r="BF249" s="120"/>
      <c r="BG249" s="120"/>
      <c r="BH249" s="120"/>
      <c r="BI249" s="129"/>
      <c r="BJ249" s="128"/>
      <c r="BK249" s="146"/>
      <c r="BL249" s="128"/>
      <c r="BM249" s="232"/>
      <c r="BN249" s="120"/>
      <c r="BO249" s="232"/>
      <c r="BP249" s="120"/>
      <c r="BQ249" s="232"/>
      <c r="BR249" s="120"/>
      <c r="BS249" s="232"/>
      <c r="BT249" s="120"/>
      <c r="BU249" s="146"/>
      <c r="BV249" s="216"/>
      <c r="BW249" s="216"/>
      <c r="BX249" s="216"/>
      <c r="CA249" s="206"/>
      <c r="CB249" s="466"/>
      <c r="CK249" s="160"/>
      <c r="CL249" s="160"/>
      <c r="CM249" s="160"/>
      <c r="EA249" s="148">
        <f t="shared" si="24"/>
        <v>0</v>
      </c>
      <c r="EB249" s="148">
        <f t="shared" si="21"/>
        <v>0</v>
      </c>
      <c r="EC249" s="148">
        <f t="shared" si="22"/>
        <v>0</v>
      </c>
      <c r="ED249" s="167">
        <v>94</v>
      </c>
    </row>
    <row r="250" spans="2:134" x14ac:dyDescent="0.25">
      <c r="B250" s="224">
        <v>223</v>
      </c>
      <c r="C250" s="215"/>
      <c r="D250" s="221"/>
      <c r="E250" s="206" t="str">
        <f t="shared" si="23"/>
        <v/>
      </c>
      <c r="F250" s="203">
        <v>0</v>
      </c>
      <c r="G250" s="101">
        <f>Samples!C228</f>
        <v>0</v>
      </c>
      <c r="H250" s="128"/>
      <c r="I250" s="120"/>
      <c r="J250" s="120"/>
      <c r="K250" s="120"/>
      <c r="L250" s="120"/>
      <c r="M250" s="120"/>
      <c r="N250" s="129"/>
      <c r="O250" s="483"/>
      <c r="P250" s="122"/>
      <c r="Q250" s="122"/>
      <c r="R250" s="122"/>
      <c r="S250" s="136"/>
      <c r="T250" s="480"/>
      <c r="U250" s="123"/>
      <c r="V250" s="142"/>
      <c r="W250" s="128"/>
      <c r="X250" s="129"/>
      <c r="Y250" s="128"/>
      <c r="Z250" s="129"/>
      <c r="AA250" s="128"/>
      <c r="AB250" s="120"/>
      <c r="AC250" s="128"/>
      <c r="AD250" s="129"/>
      <c r="AE250" s="128"/>
      <c r="AF250" s="120"/>
      <c r="AG250" s="120"/>
      <c r="AH250" s="129"/>
      <c r="AI250" s="128"/>
      <c r="AJ250" s="120"/>
      <c r="AK250" s="120"/>
      <c r="AL250" s="129"/>
      <c r="AM250" s="120"/>
      <c r="AN250" s="120"/>
      <c r="AO250" s="120"/>
      <c r="AP250" s="128"/>
      <c r="AQ250" s="120"/>
      <c r="AR250" s="120"/>
      <c r="AS250" s="120"/>
      <c r="AT250" s="120"/>
      <c r="AU250" s="129"/>
      <c r="AV250" s="128"/>
      <c r="AW250" s="120"/>
      <c r="AX250" s="120"/>
      <c r="AY250" s="120"/>
      <c r="AZ250" s="120"/>
      <c r="BA250" s="129"/>
      <c r="BB250" s="128"/>
      <c r="BC250" s="120"/>
      <c r="BD250" s="120"/>
      <c r="BE250" s="120"/>
      <c r="BF250" s="120"/>
      <c r="BG250" s="120"/>
      <c r="BH250" s="120"/>
      <c r="BI250" s="129"/>
      <c r="BJ250" s="128"/>
      <c r="BK250" s="146"/>
      <c r="BL250" s="128"/>
      <c r="BM250" s="232"/>
      <c r="BN250" s="120"/>
      <c r="BO250" s="232"/>
      <c r="BP250" s="120"/>
      <c r="BQ250" s="232"/>
      <c r="BR250" s="120"/>
      <c r="BS250" s="232"/>
      <c r="BT250" s="120"/>
      <c r="BU250" s="146"/>
      <c r="BV250" s="216"/>
      <c r="BW250" s="216"/>
      <c r="BX250" s="216"/>
      <c r="CA250" s="206"/>
      <c r="CB250" s="466"/>
      <c r="CK250" s="160"/>
      <c r="CL250" s="160"/>
      <c r="CM250" s="160"/>
      <c r="EA250" s="148">
        <f t="shared" si="24"/>
        <v>0</v>
      </c>
      <c r="EB250" s="148">
        <f t="shared" si="21"/>
        <v>0</v>
      </c>
      <c r="EC250" s="148">
        <f t="shared" si="22"/>
        <v>0</v>
      </c>
      <c r="ED250" s="167">
        <v>95</v>
      </c>
    </row>
    <row r="251" spans="2:134" x14ac:dyDescent="0.25">
      <c r="B251" s="224">
        <v>224</v>
      </c>
      <c r="C251" s="215"/>
      <c r="D251" s="221"/>
      <c r="E251" s="206" t="str">
        <f t="shared" si="23"/>
        <v/>
      </c>
      <c r="F251" s="203">
        <v>0</v>
      </c>
      <c r="G251" s="101">
        <f>Samples!C229</f>
        <v>0</v>
      </c>
      <c r="H251" s="128"/>
      <c r="I251" s="120"/>
      <c r="J251" s="120"/>
      <c r="K251" s="120"/>
      <c r="L251" s="120"/>
      <c r="M251" s="120"/>
      <c r="N251" s="129"/>
      <c r="O251" s="483"/>
      <c r="P251" s="122"/>
      <c r="Q251" s="122"/>
      <c r="R251" s="122"/>
      <c r="S251" s="136"/>
      <c r="T251" s="480"/>
      <c r="U251" s="123"/>
      <c r="V251" s="142"/>
      <c r="W251" s="128"/>
      <c r="X251" s="129"/>
      <c r="Y251" s="128"/>
      <c r="Z251" s="129"/>
      <c r="AA251" s="128"/>
      <c r="AB251" s="120"/>
      <c r="AC251" s="128"/>
      <c r="AD251" s="129"/>
      <c r="AE251" s="128"/>
      <c r="AF251" s="120"/>
      <c r="AG251" s="120"/>
      <c r="AH251" s="129"/>
      <c r="AI251" s="128"/>
      <c r="AJ251" s="120"/>
      <c r="AK251" s="120"/>
      <c r="AL251" s="129"/>
      <c r="AM251" s="120"/>
      <c r="AN251" s="120"/>
      <c r="AO251" s="120"/>
      <c r="AP251" s="128"/>
      <c r="AQ251" s="120"/>
      <c r="AR251" s="120"/>
      <c r="AS251" s="120"/>
      <c r="AT251" s="120"/>
      <c r="AU251" s="129"/>
      <c r="AV251" s="128"/>
      <c r="AW251" s="120"/>
      <c r="AX251" s="120"/>
      <c r="AY251" s="120"/>
      <c r="AZ251" s="120"/>
      <c r="BA251" s="129"/>
      <c r="BB251" s="128"/>
      <c r="BC251" s="120"/>
      <c r="BD251" s="120"/>
      <c r="BE251" s="120"/>
      <c r="BF251" s="120"/>
      <c r="BG251" s="120"/>
      <c r="BH251" s="120"/>
      <c r="BI251" s="129"/>
      <c r="BJ251" s="128"/>
      <c r="BK251" s="146"/>
      <c r="BL251" s="128"/>
      <c r="BM251" s="232"/>
      <c r="BN251" s="120"/>
      <c r="BO251" s="232"/>
      <c r="BP251" s="120"/>
      <c r="BQ251" s="232"/>
      <c r="BR251" s="120"/>
      <c r="BS251" s="232"/>
      <c r="BT251" s="120"/>
      <c r="BU251" s="146"/>
      <c r="BV251" s="216"/>
      <c r="BW251" s="216"/>
      <c r="BX251" s="216"/>
      <c r="CA251" s="206"/>
      <c r="CB251" s="466"/>
      <c r="CK251" s="160"/>
      <c r="CL251" s="160"/>
      <c r="CM251" s="160"/>
      <c r="EA251" s="148">
        <f t="shared" si="24"/>
        <v>0</v>
      </c>
      <c r="EB251" s="148">
        <f t="shared" si="21"/>
        <v>0</v>
      </c>
      <c r="EC251" s="148">
        <f t="shared" si="22"/>
        <v>0</v>
      </c>
      <c r="ED251" s="167">
        <v>96</v>
      </c>
    </row>
    <row r="252" spans="2:134" x14ac:dyDescent="0.25">
      <c r="B252" s="224">
        <v>225</v>
      </c>
      <c r="C252" s="215"/>
      <c r="D252" s="221"/>
      <c r="E252" s="206" t="str">
        <f t="shared" si="23"/>
        <v/>
      </c>
      <c r="F252" s="203">
        <v>0</v>
      </c>
      <c r="G252" s="101">
        <f>Samples!C230</f>
        <v>0</v>
      </c>
      <c r="H252" s="128"/>
      <c r="I252" s="120"/>
      <c r="J252" s="120"/>
      <c r="K252" s="120"/>
      <c r="L252" s="120"/>
      <c r="M252" s="120"/>
      <c r="N252" s="129"/>
      <c r="O252" s="483"/>
      <c r="P252" s="122"/>
      <c r="Q252" s="122"/>
      <c r="R252" s="122"/>
      <c r="S252" s="136"/>
      <c r="T252" s="480"/>
      <c r="U252" s="123"/>
      <c r="V252" s="142"/>
      <c r="W252" s="128"/>
      <c r="X252" s="129"/>
      <c r="Y252" s="128"/>
      <c r="Z252" s="129"/>
      <c r="AA252" s="128"/>
      <c r="AB252" s="120"/>
      <c r="AC252" s="128"/>
      <c r="AD252" s="129"/>
      <c r="AE252" s="128"/>
      <c r="AF252" s="120"/>
      <c r="AG252" s="120"/>
      <c r="AH252" s="129"/>
      <c r="AI252" s="128"/>
      <c r="AJ252" s="120"/>
      <c r="AK252" s="120"/>
      <c r="AL252" s="129"/>
      <c r="AM252" s="120"/>
      <c r="AN252" s="120"/>
      <c r="AO252" s="120"/>
      <c r="AP252" s="128"/>
      <c r="AQ252" s="120"/>
      <c r="AR252" s="120"/>
      <c r="AS252" s="120"/>
      <c r="AT252" s="120"/>
      <c r="AU252" s="129"/>
      <c r="AV252" s="128"/>
      <c r="AW252" s="120"/>
      <c r="AX252" s="120"/>
      <c r="AY252" s="120"/>
      <c r="AZ252" s="120"/>
      <c r="BA252" s="129"/>
      <c r="BB252" s="128"/>
      <c r="BC252" s="120"/>
      <c r="BD252" s="120"/>
      <c r="BE252" s="120"/>
      <c r="BF252" s="120"/>
      <c r="BG252" s="120"/>
      <c r="BH252" s="120"/>
      <c r="BI252" s="129"/>
      <c r="BJ252" s="128"/>
      <c r="BK252" s="146"/>
      <c r="BL252" s="128"/>
      <c r="BM252" s="232"/>
      <c r="BN252" s="120"/>
      <c r="BO252" s="232"/>
      <c r="BP252" s="120"/>
      <c r="BQ252" s="232"/>
      <c r="BR252" s="120"/>
      <c r="BS252" s="232"/>
      <c r="BT252" s="120"/>
      <c r="BU252" s="146"/>
      <c r="BV252" s="216"/>
      <c r="BW252" s="216"/>
      <c r="BX252" s="216"/>
      <c r="CA252" s="206"/>
      <c r="CB252" s="466"/>
      <c r="CK252" s="160"/>
      <c r="CL252" s="160"/>
      <c r="CM252" s="160"/>
      <c r="EA252" s="148">
        <f t="shared" si="24"/>
        <v>0</v>
      </c>
      <c r="EB252" s="148">
        <f t="shared" si="21"/>
        <v>0</v>
      </c>
      <c r="EC252" s="148">
        <f t="shared" si="22"/>
        <v>0</v>
      </c>
      <c r="ED252" s="167">
        <v>97</v>
      </c>
    </row>
    <row r="253" spans="2:134" x14ac:dyDescent="0.25">
      <c r="B253" s="224">
        <v>226</v>
      </c>
      <c r="C253" s="215"/>
      <c r="D253" s="221"/>
      <c r="E253" s="206" t="str">
        <f t="shared" si="23"/>
        <v/>
      </c>
      <c r="F253" s="203">
        <v>0</v>
      </c>
      <c r="G253" s="101">
        <f>Samples!C231</f>
        <v>0</v>
      </c>
      <c r="H253" s="128"/>
      <c r="I253" s="120"/>
      <c r="J253" s="120"/>
      <c r="K253" s="120"/>
      <c r="L253" s="120"/>
      <c r="M253" s="120"/>
      <c r="N253" s="129"/>
      <c r="O253" s="483"/>
      <c r="P253" s="122"/>
      <c r="Q253" s="122"/>
      <c r="R253" s="122"/>
      <c r="S253" s="136"/>
      <c r="T253" s="480"/>
      <c r="U253" s="123"/>
      <c r="V253" s="142"/>
      <c r="W253" s="128"/>
      <c r="X253" s="129"/>
      <c r="Y253" s="128"/>
      <c r="Z253" s="129"/>
      <c r="AA253" s="128"/>
      <c r="AB253" s="120"/>
      <c r="AC253" s="128"/>
      <c r="AD253" s="129"/>
      <c r="AE253" s="128"/>
      <c r="AF253" s="120"/>
      <c r="AG253" s="120"/>
      <c r="AH253" s="129"/>
      <c r="AI253" s="128"/>
      <c r="AJ253" s="120"/>
      <c r="AK253" s="120"/>
      <c r="AL253" s="129"/>
      <c r="AM253" s="120"/>
      <c r="AN253" s="120"/>
      <c r="AO253" s="120"/>
      <c r="AP253" s="128"/>
      <c r="AQ253" s="120"/>
      <c r="AR253" s="120"/>
      <c r="AS253" s="120"/>
      <c r="AT253" s="120"/>
      <c r="AU253" s="129"/>
      <c r="AV253" s="128"/>
      <c r="AW253" s="120"/>
      <c r="AX253" s="120"/>
      <c r="AY253" s="120"/>
      <c r="AZ253" s="120"/>
      <c r="BA253" s="129"/>
      <c r="BB253" s="128"/>
      <c r="BC253" s="120"/>
      <c r="BD253" s="120"/>
      <c r="BE253" s="120"/>
      <c r="BF253" s="120"/>
      <c r="BG253" s="120"/>
      <c r="BH253" s="120"/>
      <c r="BI253" s="129"/>
      <c r="BJ253" s="128"/>
      <c r="BK253" s="146"/>
      <c r="BL253" s="128"/>
      <c r="BM253" s="232"/>
      <c r="BN253" s="120"/>
      <c r="BO253" s="232"/>
      <c r="BP253" s="120"/>
      <c r="BQ253" s="232"/>
      <c r="BR253" s="120"/>
      <c r="BS253" s="232"/>
      <c r="BT253" s="120"/>
      <c r="BU253" s="146"/>
      <c r="BV253" s="216"/>
      <c r="BW253" s="216"/>
      <c r="BX253" s="216"/>
      <c r="CA253" s="206"/>
      <c r="CB253" s="466"/>
      <c r="CK253" s="160"/>
      <c r="CL253" s="160"/>
      <c r="CM253" s="160"/>
      <c r="EA253" s="148">
        <f t="shared" si="24"/>
        <v>0</v>
      </c>
      <c r="EB253" s="148">
        <f t="shared" si="21"/>
        <v>0</v>
      </c>
      <c r="EC253" s="148">
        <f t="shared" si="22"/>
        <v>0</v>
      </c>
      <c r="ED253" s="167">
        <v>98</v>
      </c>
    </row>
    <row r="254" spans="2:134" x14ac:dyDescent="0.25">
      <c r="B254" s="224">
        <v>227</v>
      </c>
      <c r="C254" s="215"/>
      <c r="D254" s="221"/>
      <c r="E254" s="206" t="str">
        <f t="shared" si="23"/>
        <v/>
      </c>
      <c r="F254" s="203">
        <v>0</v>
      </c>
      <c r="G254" s="101">
        <f>Samples!C232</f>
        <v>0</v>
      </c>
      <c r="H254" s="128"/>
      <c r="I254" s="120"/>
      <c r="J254" s="120"/>
      <c r="K254" s="120"/>
      <c r="L254" s="120"/>
      <c r="M254" s="120"/>
      <c r="N254" s="129"/>
      <c r="O254" s="483"/>
      <c r="P254" s="122"/>
      <c r="Q254" s="122"/>
      <c r="R254" s="122"/>
      <c r="S254" s="136"/>
      <c r="T254" s="480"/>
      <c r="U254" s="123"/>
      <c r="V254" s="142"/>
      <c r="W254" s="128"/>
      <c r="X254" s="129"/>
      <c r="Y254" s="128"/>
      <c r="Z254" s="129"/>
      <c r="AA254" s="128"/>
      <c r="AB254" s="120"/>
      <c r="AC254" s="128"/>
      <c r="AD254" s="129"/>
      <c r="AE254" s="128"/>
      <c r="AF254" s="120"/>
      <c r="AG254" s="120"/>
      <c r="AH254" s="129"/>
      <c r="AI254" s="128"/>
      <c r="AJ254" s="120"/>
      <c r="AK254" s="120"/>
      <c r="AL254" s="129"/>
      <c r="AM254" s="120"/>
      <c r="AN254" s="120"/>
      <c r="AO254" s="120"/>
      <c r="AP254" s="128"/>
      <c r="AQ254" s="120"/>
      <c r="AR254" s="120"/>
      <c r="AS254" s="120"/>
      <c r="AT254" s="120"/>
      <c r="AU254" s="129"/>
      <c r="AV254" s="128"/>
      <c r="AW254" s="120"/>
      <c r="AX254" s="120"/>
      <c r="AY254" s="120"/>
      <c r="AZ254" s="120"/>
      <c r="BA254" s="129"/>
      <c r="BB254" s="128"/>
      <c r="BC254" s="120"/>
      <c r="BD254" s="120"/>
      <c r="BE254" s="120"/>
      <c r="BF254" s="120"/>
      <c r="BG254" s="120"/>
      <c r="BH254" s="120"/>
      <c r="BI254" s="129"/>
      <c r="BJ254" s="128"/>
      <c r="BK254" s="146"/>
      <c r="BL254" s="128"/>
      <c r="BM254" s="232"/>
      <c r="BN254" s="120"/>
      <c r="BO254" s="232"/>
      <c r="BP254" s="120"/>
      <c r="BQ254" s="232"/>
      <c r="BR254" s="120"/>
      <c r="BS254" s="232"/>
      <c r="BT254" s="120"/>
      <c r="BU254" s="146"/>
      <c r="BV254" s="216"/>
      <c r="BW254" s="216"/>
      <c r="BX254" s="216"/>
      <c r="CA254" s="206"/>
      <c r="CB254" s="466"/>
      <c r="CK254" s="160"/>
      <c r="CL254" s="160"/>
      <c r="CM254" s="160"/>
      <c r="EA254" s="148">
        <f t="shared" si="24"/>
        <v>0</v>
      </c>
      <c r="EB254" s="148">
        <f t="shared" si="21"/>
        <v>0</v>
      </c>
      <c r="EC254" s="148">
        <f t="shared" si="22"/>
        <v>0</v>
      </c>
      <c r="ED254" s="167">
        <v>99</v>
      </c>
    </row>
    <row r="255" spans="2:134" x14ac:dyDescent="0.25">
      <c r="B255" s="224">
        <v>228</v>
      </c>
      <c r="C255" s="215"/>
      <c r="D255" s="221"/>
      <c r="E255" s="206" t="str">
        <f t="shared" si="23"/>
        <v/>
      </c>
      <c r="F255" s="203">
        <v>0</v>
      </c>
      <c r="G255" s="101">
        <f>Samples!C233</f>
        <v>0</v>
      </c>
      <c r="H255" s="128"/>
      <c r="I255" s="120"/>
      <c r="J255" s="120"/>
      <c r="K255" s="120"/>
      <c r="L255" s="120"/>
      <c r="M255" s="120"/>
      <c r="N255" s="129"/>
      <c r="O255" s="483"/>
      <c r="P255" s="122"/>
      <c r="Q255" s="122"/>
      <c r="R255" s="122"/>
      <c r="S255" s="136"/>
      <c r="T255" s="480"/>
      <c r="U255" s="123"/>
      <c r="V255" s="142"/>
      <c r="W255" s="128"/>
      <c r="X255" s="129"/>
      <c r="Y255" s="128"/>
      <c r="Z255" s="129"/>
      <c r="AA255" s="128"/>
      <c r="AB255" s="120"/>
      <c r="AC255" s="128"/>
      <c r="AD255" s="129"/>
      <c r="AE255" s="128"/>
      <c r="AF255" s="120"/>
      <c r="AG255" s="120"/>
      <c r="AH255" s="129"/>
      <c r="AI255" s="128"/>
      <c r="AJ255" s="120"/>
      <c r="AK255" s="120"/>
      <c r="AL255" s="129"/>
      <c r="AM255" s="120"/>
      <c r="AN255" s="120"/>
      <c r="AO255" s="120"/>
      <c r="AP255" s="128"/>
      <c r="AQ255" s="120"/>
      <c r="AR255" s="120"/>
      <c r="AS255" s="120"/>
      <c r="AT255" s="120"/>
      <c r="AU255" s="129"/>
      <c r="AV255" s="128"/>
      <c r="AW255" s="120"/>
      <c r="AX255" s="120"/>
      <c r="AY255" s="120"/>
      <c r="AZ255" s="120"/>
      <c r="BA255" s="129"/>
      <c r="BB255" s="128"/>
      <c r="BC255" s="120"/>
      <c r="BD255" s="120"/>
      <c r="BE255" s="120"/>
      <c r="BF255" s="120"/>
      <c r="BG255" s="120"/>
      <c r="BH255" s="120"/>
      <c r="BI255" s="129"/>
      <c r="BJ255" s="128"/>
      <c r="BK255" s="146"/>
      <c r="BL255" s="128"/>
      <c r="BM255" s="232"/>
      <c r="BN255" s="120"/>
      <c r="BO255" s="232"/>
      <c r="BP255" s="120"/>
      <c r="BQ255" s="232"/>
      <c r="BR255" s="120"/>
      <c r="BS255" s="232"/>
      <c r="BT255" s="120"/>
      <c r="BU255" s="146"/>
      <c r="BV255" s="216"/>
      <c r="BW255" s="216"/>
      <c r="BX255" s="216"/>
      <c r="CA255" s="206"/>
      <c r="CB255" s="466"/>
      <c r="CK255" s="160"/>
      <c r="CL255" s="160"/>
      <c r="CM255" s="160"/>
      <c r="EA255" s="148">
        <f t="shared" si="24"/>
        <v>0</v>
      </c>
      <c r="EB255" s="148">
        <f t="shared" si="21"/>
        <v>0</v>
      </c>
      <c r="EC255" s="148">
        <f t="shared" si="22"/>
        <v>0</v>
      </c>
      <c r="ED255" s="167">
        <v>100</v>
      </c>
    </row>
    <row r="256" spans="2:134" x14ac:dyDescent="0.25">
      <c r="B256" s="224">
        <v>229</v>
      </c>
      <c r="C256" s="215"/>
      <c r="D256" s="221"/>
      <c r="E256" s="206" t="str">
        <f t="shared" si="23"/>
        <v/>
      </c>
      <c r="F256" s="203">
        <v>0</v>
      </c>
      <c r="G256" s="101">
        <f>Samples!C234</f>
        <v>0</v>
      </c>
      <c r="H256" s="128"/>
      <c r="I256" s="120"/>
      <c r="J256" s="120"/>
      <c r="K256" s="120"/>
      <c r="L256" s="120"/>
      <c r="M256" s="120"/>
      <c r="N256" s="129"/>
      <c r="O256" s="483"/>
      <c r="P256" s="122"/>
      <c r="Q256" s="122"/>
      <c r="R256" s="122"/>
      <c r="S256" s="136"/>
      <c r="T256" s="480"/>
      <c r="U256" s="123"/>
      <c r="V256" s="142"/>
      <c r="W256" s="128"/>
      <c r="X256" s="129"/>
      <c r="Y256" s="128"/>
      <c r="Z256" s="129"/>
      <c r="AA256" s="128"/>
      <c r="AB256" s="120"/>
      <c r="AC256" s="128"/>
      <c r="AD256" s="129"/>
      <c r="AE256" s="128"/>
      <c r="AF256" s="120"/>
      <c r="AG256" s="120"/>
      <c r="AH256" s="129"/>
      <c r="AI256" s="128"/>
      <c r="AJ256" s="120"/>
      <c r="AK256" s="120"/>
      <c r="AL256" s="129"/>
      <c r="AM256" s="120"/>
      <c r="AN256" s="120"/>
      <c r="AO256" s="120"/>
      <c r="AP256" s="128"/>
      <c r="AQ256" s="120"/>
      <c r="AR256" s="120"/>
      <c r="AS256" s="120"/>
      <c r="AT256" s="120"/>
      <c r="AU256" s="129"/>
      <c r="AV256" s="128"/>
      <c r="AW256" s="120"/>
      <c r="AX256" s="120"/>
      <c r="AY256" s="120"/>
      <c r="AZ256" s="120"/>
      <c r="BA256" s="129"/>
      <c r="BB256" s="128"/>
      <c r="BC256" s="120"/>
      <c r="BD256" s="120"/>
      <c r="BE256" s="120"/>
      <c r="BF256" s="120"/>
      <c r="BG256" s="120"/>
      <c r="BH256" s="120"/>
      <c r="BI256" s="129"/>
      <c r="BJ256" s="128"/>
      <c r="BK256" s="146"/>
      <c r="BL256" s="128"/>
      <c r="BM256" s="232"/>
      <c r="BN256" s="120"/>
      <c r="BO256" s="232"/>
      <c r="BP256" s="120"/>
      <c r="BQ256" s="232"/>
      <c r="BR256" s="120"/>
      <c r="BS256" s="232"/>
      <c r="BT256" s="120"/>
      <c r="BU256" s="146"/>
      <c r="BV256" s="216"/>
      <c r="BW256" s="216"/>
      <c r="BX256" s="216"/>
      <c r="CA256" s="206"/>
      <c r="CB256" s="466"/>
      <c r="CK256" s="160"/>
      <c r="CL256" s="160"/>
      <c r="CM256" s="160"/>
    </row>
    <row r="257" spans="2:91" x14ac:dyDescent="0.25">
      <c r="B257" s="224">
        <v>230</v>
      </c>
      <c r="C257" s="215"/>
      <c r="D257" s="221"/>
      <c r="E257" s="206" t="str">
        <f t="shared" si="23"/>
        <v/>
      </c>
      <c r="F257" s="203">
        <v>0</v>
      </c>
      <c r="G257" s="101">
        <f>Samples!C235</f>
        <v>0</v>
      </c>
      <c r="H257" s="128"/>
      <c r="I257" s="120"/>
      <c r="J257" s="120"/>
      <c r="K257" s="120"/>
      <c r="L257" s="120"/>
      <c r="M257" s="120"/>
      <c r="N257" s="129"/>
      <c r="O257" s="483"/>
      <c r="P257" s="122"/>
      <c r="Q257" s="122"/>
      <c r="R257" s="122"/>
      <c r="S257" s="136"/>
      <c r="T257" s="480"/>
      <c r="U257" s="123"/>
      <c r="V257" s="142"/>
      <c r="W257" s="128"/>
      <c r="X257" s="129"/>
      <c r="Y257" s="128"/>
      <c r="Z257" s="129"/>
      <c r="AA257" s="128"/>
      <c r="AB257" s="120"/>
      <c r="AC257" s="128"/>
      <c r="AD257" s="129"/>
      <c r="AE257" s="128"/>
      <c r="AF257" s="120"/>
      <c r="AG257" s="120"/>
      <c r="AH257" s="129"/>
      <c r="AI257" s="128"/>
      <c r="AJ257" s="120"/>
      <c r="AK257" s="120"/>
      <c r="AL257" s="129"/>
      <c r="AM257" s="120"/>
      <c r="AN257" s="120"/>
      <c r="AO257" s="120"/>
      <c r="AP257" s="128"/>
      <c r="AQ257" s="120"/>
      <c r="AR257" s="120"/>
      <c r="AS257" s="120"/>
      <c r="AT257" s="120"/>
      <c r="AU257" s="129"/>
      <c r="AV257" s="128"/>
      <c r="AW257" s="120"/>
      <c r="AX257" s="120"/>
      <c r="AY257" s="120"/>
      <c r="AZ257" s="120"/>
      <c r="BA257" s="129"/>
      <c r="BB257" s="128"/>
      <c r="BC257" s="120"/>
      <c r="BD257" s="120"/>
      <c r="BE257" s="120"/>
      <c r="BF257" s="120"/>
      <c r="BG257" s="120"/>
      <c r="BH257" s="120"/>
      <c r="BI257" s="129"/>
      <c r="BJ257" s="128"/>
      <c r="BK257" s="146"/>
      <c r="BL257" s="128"/>
      <c r="BM257" s="232"/>
      <c r="BN257" s="120"/>
      <c r="BO257" s="232"/>
      <c r="BP257" s="120"/>
      <c r="BQ257" s="232"/>
      <c r="BR257" s="120"/>
      <c r="BS257" s="232"/>
      <c r="BT257" s="120"/>
      <c r="BU257" s="146"/>
      <c r="BV257" s="216"/>
      <c r="BW257" s="216"/>
      <c r="BX257" s="216"/>
      <c r="CA257" s="206"/>
      <c r="CB257" s="466"/>
      <c r="CK257" s="160"/>
      <c r="CL257" s="160"/>
      <c r="CM257" s="160"/>
    </row>
    <row r="258" spans="2:91" x14ac:dyDescent="0.25">
      <c r="B258" s="224">
        <v>231</v>
      </c>
      <c r="C258" s="215"/>
      <c r="D258" s="221"/>
      <c r="E258" s="206" t="str">
        <f t="shared" si="23"/>
        <v/>
      </c>
      <c r="F258" s="203">
        <v>0</v>
      </c>
      <c r="G258" s="101">
        <f>Samples!C236</f>
        <v>0</v>
      </c>
      <c r="H258" s="128"/>
      <c r="I258" s="120"/>
      <c r="J258" s="120"/>
      <c r="K258" s="120"/>
      <c r="L258" s="120"/>
      <c r="M258" s="120"/>
      <c r="N258" s="129"/>
      <c r="O258" s="483"/>
      <c r="P258" s="122"/>
      <c r="Q258" s="122"/>
      <c r="R258" s="122"/>
      <c r="S258" s="136"/>
      <c r="T258" s="480"/>
      <c r="U258" s="123"/>
      <c r="V258" s="142"/>
      <c r="W258" s="128"/>
      <c r="X258" s="129"/>
      <c r="Y258" s="128"/>
      <c r="Z258" s="129"/>
      <c r="AA258" s="128"/>
      <c r="AB258" s="120"/>
      <c r="AC258" s="128"/>
      <c r="AD258" s="129"/>
      <c r="AE258" s="128"/>
      <c r="AF258" s="120"/>
      <c r="AG258" s="120"/>
      <c r="AH258" s="129"/>
      <c r="AI258" s="128"/>
      <c r="AJ258" s="120"/>
      <c r="AK258" s="120"/>
      <c r="AL258" s="129"/>
      <c r="AM258" s="120"/>
      <c r="AN258" s="120"/>
      <c r="AO258" s="120"/>
      <c r="AP258" s="128"/>
      <c r="AQ258" s="120"/>
      <c r="AR258" s="120"/>
      <c r="AS258" s="120"/>
      <c r="AT258" s="120"/>
      <c r="AU258" s="129"/>
      <c r="AV258" s="128"/>
      <c r="AW258" s="120"/>
      <c r="AX258" s="120"/>
      <c r="AY258" s="120"/>
      <c r="AZ258" s="120"/>
      <c r="BA258" s="129"/>
      <c r="BB258" s="128"/>
      <c r="BC258" s="120"/>
      <c r="BD258" s="120"/>
      <c r="BE258" s="120"/>
      <c r="BF258" s="120"/>
      <c r="BG258" s="120"/>
      <c r="BH258" s="120"/>
      <c r="BI258" s="129"/>
      <c r="BJ258" s="128"/>
      <c r="BK258" s="146"/>
      <c r="BL258" s="128"/>
      <c r="BM258" s="232"/>
      <c r="BN258" s="120"/>
      <c r="BO258" s="232"/>
      <c r="BP258" s="120"/>
      <c r="BQ258" s="232"/>
      <c r="BR258" s="120"/>
      <c r="BS258" s="232"/>
      <c r="BT258" s="120"/>
      <c r="BU258" s="146"/>
      <c r="BV258" s="216"/>
      <c r="BW258" s="216"/>
      <c r="BX258" s="216"/>
      <c r="CA258" s="206"/>
      <c r="CB258" s="466"/>
      <c r="CK258" s="160"/>
      <c r="CL258" s="160"/>
      <c r="CM258" s="160"/>
    </row>
    <row r="259" spans="2:91" x14ac:dyDescent="0.25">
      <c r="B259" s="224">
        <v>232</v>
      </c>
      <c r="C259" s="215"/>
      <c r="D259" s="221"/>
      <c r="E259" s="206" t="str">
        <f t="shared" si="23"/>
        <v/>
      </c>
      <c r="F259" s="203">
        <v>0</v>
      </c>
      <c r="G259" s="101">
        <f>Samples!C237</f>
        <v>0</v>
      </c>
      <c r="H259" s="128"/>
      <c r="I259" s="120"/>
      <c r="J259" s="120"/>
      <c r="K259" s="120"/>
      <c r="L259" s="120"/>
      <c r="M259" s="120"/>
      <c r="N259" s="129"/>
      <c r="O259" s="483"/>
      <c r="P259" s="122"/>
      <c r="Q259" s="122"/>
      <c r="R259" s="122"/>
      <c r="S259" s="136"/>
      <c r="T259" s="480"/>
      <c r="U259" s="123"/>
      <c r="V259" s="142"/>
      <c r="W259" s="128"/>
      <c r="X259" s="129"/>
      <c r="Y259" s="128"/>
      <c r="Z259" s="129"/>
      <c r="AA259" s="128"/>
      <c r="AB259" s="120"/>
      <c r="AC259" s="128"/>
      <c r="AD259" s="129"/>
      <c r="AE259" s="128"/>
      <c r="AF259" s="120"/>
      <c r="AG259" s="120"/>
      <c r="AH259" s="129"/>
      <c r="AI259" s="128"/>
      <c r="AJ259" s="120"/>
      <c r="AK259" s="120"/>
      <c r="AL259" s="129"/>
      <c r="AM259" s="120"/>
      <c r="AN259" s="120"/>
      <c r="AO259" s="120"/>
      <c r="AP259" s="128"/>
      <c r="AQ259" s="120"/>
      <c r="AR259" s="120"/>
      <c r="AS259" s="120"/>
      <c r="AT259" s="120"/>
      <c r="AU259" s="129"/>
      <c r="AV259" s="128"/>
      <c r="AW259" s="120"/>
      <c r="AX259" s="120"/>
      <c r="AY259" s="120"/>
      <c r="AZ259" s="120"/>
      <c r="BA259" s="129"/>
      <c r="BB259" s="128"/>
      <c r="BC259" s="120"/>
      <c r="BD259" s="120"/>
      <c r="BE259" s="120"/>
      <c r="BF259" s="120"/>
      <c r="BG259" s="120"/>
      <c r="BH259" s="120"/>
      <c r="BI259" s="129"/>
      <c r="BJ259" s="128"/>
      <c r="BK259" s="146"/>
      <c r="BL259" s="128"/>
      <c r="BM259" s="232"/>
      <c r="BN259" s="120"/>
      <c r="BO259" s="232"/>
      <c r="BP259" s="120"/>
      <c r="BQ259" s="232"/>
      <c r="BR259" s="120"/>
      <c r="BS259" s="232"/>
      <c r="BT259" s="120"/>
      <c r="BU259" s="146"/>
      <c r="BV259" s="216"/>
      <c r="BW259" s="216"/>
      <c r="BX259" s="216"/>
      <c r="CA259" s="206"/>
      <c r="CB259" s="466"/>
      <c r="CK259" s="160"/>
      <c r="CL259" s="160"/>
      <c r="CM259" s="160"/>
    </row>
    <row r="260" spans="2:91" x14ac:dyDescent="0.25">
      <c r="B260" s="224">
        <v>233</v>
      </c>
      <c r="C260" s="215"/>
      <c r="D260" s="221"/>
      <c r="E260" s="206" t="str">
        <f t="shared" si="23"/>
        <v/>
      </c>
      <c r="F260" s="203">
        <v>0</v>
      </c>
      <c r="G260" s="101">
        <f>Samples!C238</f>
        <v>0</v>
      </c>
      <c r="H260" s="128"/>
      <c r="I260" s="120"/>
      <c r="J260" s="120"/>
      <c r="K260" s="120"/>
      <c r="L260" s="120"/>
      <c r="M260" s="120"/>
      <c r="N260" s="129"/>
      <c r="O260" s="483"/>
      <c r="P260" s="122"/>
      <c r="Q260" s="122"/>
      <c r="R260" s="122"/>
      <c r="S260" s="136"/>
      <c r="T260" s="480"/>
      <c r="U260" s="123"/>
      <c r="V260" s="142"/>
      <c r="W260" s="128"/>
      <c r="X260" s="129"/>
      <c r="Y260" s="128"/>
      <c r="Z260" s="129"/>
      <c r="AA260" s="128"/>
      <c r="AB260" s="120"/>
      <c r="AC260" s="128"/>
      <c r="AD260" s="129"/>
      <c r="AE260" s="128"/>
      <c r="AF260" s="120"/>
      <c r="AG260" s="120"/>
      <c r="AH260" s="129"/>
      <c r="AI260" s="128"/>
      <c r="AJ260" s="120"/>
      <c r="AK260" s="120"/>
      <c r="AL260" s="129"/>
      <c r="AM260" s="120"/>
      <c r="AN260" s="120"/>
      <c r="AO260" s="120"/>
      <c r="AP260" s="128"/>
      <c r="AQ260" s="120"/>
      <c r="AR260" s="120"/>
      <c r="AS260" s="120"/>
      <c r="AT260" s="120"/>
      <c r="AU260" s="129"/>
      <c r="AV260" s="128"/>
      <c r="AW260" s="120"/>
      <c r="AX260" s="120"/>
      <c r="AY260" s="120"/>
      <c r="AZ260" s="120"/>
      <c r="BA260" s="129"/>
      <c r="BB260" s="128"/>
      <c r="BC260" s="120"/>
      <c r="BD260" s="120"/>
      <c r="BE260" s="120"/>
      <c r="BF260" s="120"/>
      <c r="BG260" s="120"/>
      <c r="BH260" s="120"/>
      <c r="BI260" s="129"/>
      <c r="BJ260" s="128"/>
      <c r="BK260" s="146"/>
      <c r="BL260" s="128"/>
      <c r="BM260" s="232"/>
      <c r="BN260" s="120"/>
      <c r="BO260" s="232"/>
      <c r="BP260" s="120"/>
      <c r="BQ260" s="232"/>
      <c r="BR260" s="120"/>
      <c r="BS260" s="232"/>
      <c r="BT260" s="120"/>
      <c r="BU260" s="146"/>
      <c r="BV260" s="216"/>
      <c r="BW260" s="216"/>
      <c r="BX260" s="216"/>
      <c r="CA260" s="206"/>
      <c r="CB260" s="466"/>
      <c r="CK260" s="160"/>
      <c r="CL260" s="160"/>
      <c r="CM260" s="160"/>
    </row>
    <row r="261" spans="2:91" x14ac:dyDescent="0.25">
      <c r="B261" s="224">
        <v>234</v>
      </c>
      <c r="C261" s="215"/>
      <c r="D261" s="221"/>
      <c r="E261" s="206" t="str">
        <f t="shared" si="23"/>
        <v/>
      </c>
      <c r="F261" s="203">
        <v>0</v>
      </c>
      <c r="G261" s="101">
        <f>Samples!C239</f>
        <v>0</v>
      </c>
      <c r="H261" s="128"/>
      <c r="I261" s="120"/>
      <c r="J261" s="120"/>
      <c r="K261" s="120"/>
      <c r="L261" s="120"/>
      <c r="M261" s="120"/>
      <c r="N261" s="129"/>
      <c r="O261" s="483"/>
      <c r="P261" s="122"/>
      <c r="Q261" s="122"/>
      <c r="R261" s="122"/>
      <c r="S261" s="136"/>
      <c r="T261" s="480"/>
      <c r="U261" s="123"/>
      <c r="V261" s="142"/>
      <c r="W261" s="128"/>
      <c r="X261" s="129"/>
      <c r="Y261" s="128"/>
      <c r="Z261" s="129"/>
      <c r="AA261" s="128"/>
      <c r="AB261" s="120"/>
      <c r="AC261" s="128"/>
      <c r="AD261" s="129"/>
      <c r="AE261" s="128"/>
      <c r="AF261" s="120"/>
      <c r="AG261" s="120"/>
      <c r="AH261" s="129"/>
      <c r="AI261" s="128"/>
      <c r="AJ261" s="120"/>
      <c r="AK261" s="120"/>
      <c r="AL261" s="129"/>
      <c r="AM261" s="120"/>
      <c r="AN261" s="120"/>
      <c r="AO261" s="120"/>
      <c r="AP261" s="128"/>
      <c r="AQ261" s="120"/>
      <c r="AR261" s="120"/>
      <c r="AS261" s="120"/>
      <c r="AT261" s="120"/>
      <c r="AU261" s="129"/>
      <c r="AV261" s="128"/>
      <c r="AW261" s="120"/>
      <c r="AX261" s="120"/>
      <c r="AY261" s="120"/>
      <c r="AZ261" s="120"/>
      <c r="BA261" s="129"/>
      <c r="BB261" s="128"/>
      <c r="BC261" s="120"/>
      <c r="BD261" s="120"/>
      <c r="BE261" s="120"/>
      <c r="BF261" s="120"/>
      <c r="BG261" s="120"/>
      <c r="BH261" s="120"/>
      <c r="BI261" s="129"/>
      <c r="BJ261" s="128"/>
      <c r="BK261" s="146"/>
      <c r="BL261" s="128"/>
      <c r="BM261" s="232"/>
      <c r="BN261" s="120"/>
      <c r="BO261" s="232"/>
      <c r="BP261" s="120"/>
      <c r="BQ261" s="232"/>
      <c r="BR261" s="120"/>
      <c r="BS261" s="232"/>
      <c r="BT261" s="120"/>
      <c r="BU261" s="146"/>
      <c r="BV261" s="216"/>
      <c r="BW261" s="216"/>
      <c r="BX261" s="216"/>
      <c r="CA261" s="206"/>
      <c r="CB261" s="466"/>
      <c r="CK261" s="160"/>
      <c r="CL261" s="160"/>
      <c r="CM261" s="160"/>
    </row>
    <row r="262" spans="2:91" x14ac:dyDescent="0.25">
      <c r="B262" s="224">
        <v>235</v>
      </c>
      <c r="C262" s="215"/>
      <c r="D262" s="221"/>
      <c r="E262" s="206" t="str">
        <f t="shared" si="23"/>
        <v/>
      </c>
      <c r="F262" s="203">
        <v>0</v>
      </c>
      <c r="G262" s="101">
        <f>Samples!C240</f>
        <v>0</v>
      </c>
      <c r="H262" s="128"/>
      <c r="I262" s="120"/>
      <c r="J262" s="120"/>
      <c r="K262" s="120"/>
      <c r="L262" s="120"/>
      <c r="M262" s="120"/>
      <c r="N262" s="129"/>
      <c r="O262" s="483"/>
      <c r="P262" s="122"/>
      <c r="Q262" s="122"/>
      <c r="R262" s="122"/>
      <c r="S262" s="136"/>
      <c r="T262" s="480"/>
      <c r="U262" s="123"/>
      <c r="V262" s="142"/>
      <c r="W262" s="128"/>
      <c r="X262" s="129"/>
      <c r="Y262" s="128"/>
      <c r="Z262" s="129"/>
      <c r="AA262" s="128"/>
      <c r="AB262" s="120"/>
      <c r="AC262" s="128"/>
      <c r="AD262" s="129"/>
      <c r="AE262" s="128"/>
      <c r="AF262" s="120"/>
      <c r="AG262" s="120"/>
      <c r="AH262" s="129"/>
      <c r="AI262" s="128"/>
      <c r="AJ262" s="120"/>
      <c r="AK262" s="120"/>
      <c r="AL262" s="129"/>
      <c r="AM262" s="120"/>
      <c r="AN262" s="120"/>
      <c r="AO262" s="120"/>
      <c r="AP262" s="128"/>
      <c r="AQ262" s="120"/>
      <c r="AR262" s="120"/>
      <c r="AS262" s="120"/>
      <c r="AT262" s="120"/>
      <c r="AU262" s="129"/>
      <c r="AV262" s="128"/>
      <c r="AW262" s="120"/>
      <c r="AX262" s="120"/>
      <c r="AY262" s="120"/>
      <c r="AZ262" s="120"/>
      <c r="BA262" s="129"/>
      <c r="BB262" s="128"/>
      <c r="BC262" s="120"/>
      <c r="BD262" s="120"/>
      <c r="BE262" s="120"/>
      <c r="BF262" s="120"/>
      <c r="BG262" s="120"/>
      <c r="BH262" s="120"/>
      <c r="BI262" s="129"/>
      <c r="BJ262" s="128"/>
      <c r="BK262" s="146"/>
      <c r="BL262" s="128"/>
      <c r="BM262" s="232"/>
      <c r="BN262" s="120"/>
      <c r="BO262" s="232"/>
      <c r="BP262" s="120"/>
      <c r="BQ262" s="232"/>
      <c r="BR262" s="120"/>
      <c r="BS262" s="232"/>
      <c r="BT262" s="120"/>
      <c r="BU262" s="146"/>
      <c r="BV262" s="216"/>
      <c r="BW262" s="216"/>
      <c r="BX262" s="216"/>
      <c r="CA262" s="206"/>
      <c r="CB262" s="466"/>
      <c r="CK262" s="160"/>
      <c r="CL262" s="160"/>
      <c r="CM262" s="160"/>
    </row>
    <row r="263" spans="2:91" x14ac:dyDescent="0.25">
      <c r="B263" s="224">
        <v>236</v>
      </c>
      <c r="C263" s="215"/>
      <c r="D263" s="221"/>
      <c r="E263" s="206" t="str">
        <f t="shared" si="23"/>
        <v/>
      </c>
      <c r="F263" s="203">
        <v>0</v>
      </c>
      <c r="G263" s="101">
        <f>Samples!C241</f>
        <v>0</v>
      </c>
      <c r="H263" s="128"/>
      <c r="I263" s="120"/>
      <c r="J263" s="120"/>
      <c r="K263" s="120"/>
      <c r="L263" s="120"/>
      <c r="M263" s="120"/>
      <c r="N263" s="129"/>
      <c r="O263" s="483"/>
      <c r="P263" s="122"/>
      <c r="Q263" s="122"/>
      <c r="R263" s="122"/>
      <c r="S263" s="136"/>
      <c r="T263" s="480"/>
      <c r="U263" s="123"/>
      <c r="V263" s="142"/>
      <c r="W263" s="128"/>
      <c r="X263" s="129"/>
      <c r="Y263" s="128"/>
      <c r="Z263" s="129"/>
      <c r="AA263" s="128"/>
      <c r="AB263" s="120"/>
      <c r="AC263" s="128"/>
      <c r="AD263" s="129"/>
      <c r="AE263" s="128"/>
      <c r="AF263" s="120"/>
      <c r="AG263" s="120"/>
      <c r="AH263" s="129"/>
      <c r="AI263" s="128"/>
      <c r="AJ263" s="120"/>
      <c r="AK263" s="120"/>
      <c r="AL263" s="129"/>
      <c r="AM263" s="120"/>
      <c r="AN263" s="120"/>
      <c r="AO263" s="120"/>
      <c r="AP263" s="128"/>
      <c r="AQ263" s="120"/>
      <c r="AR263" s="120"/>
      <c r="AS263" s="120"/>
      <c r="AT263" s="120"/>
      <c r="AU263" s="129"/>
      <c r="AV263" s="128"/>
      <c r="AW263" s="120"/>
      <c r="AX263" s="120"/>
      <c r="AY263" s="120"/>
      <c r="AZ263" s="120"/>
      <c r="BA263" s="129"/>
      <c r="BB263" s="128"/>
      <c r="BC263" s="120"/>
      <c r="BD263" s="120"/>
      <c r="BE263" s="120"/>
      <c r="BF263" s="120"/>
      <c r="BG263" s="120"/>
      <c r="BH263" s="120"/>
      <c r="BI263" s="129"/>
      <c r="BJ263" s="128"/>
      <c r="BK263" s="146"/>
      <c r="BL263" s="128"/>
      <c r="BM263" s="232"/>
      <c r="BN263" s="120"/>
      <c r="BO263" s="232"/>
      <c r="BP263" s="120"/>
      <c r="BQ263" s="232"/>
      <c r="BR263" s="120"/>
      <c r="BS263" s="232"/>
      <c r="BT263" s="120"/>
      <c r="BU263" s="146"/>
      <c r="BV263" s="216"/>
      <c r="BW263" s="216"/>
      <c r="BX263" s="216"/>
      <c r="CA263" s="206"/>
      <c r="CB263" s="466"/>
      <c r="CK263" s="160"/>
      <c r="CL263" s="160"/>
      <c r="CM263" s="160"/>
    </row>
    <row r="264" spans="2:91" x14ac:dyDescent="0.25">
      <c r="B264" s="224">
        <v>237</v>
      </c>
      <c r="C264" s="215"/>
      <c r="D264" s="221"/>
      <c r="E264" s="206" t="str">
        <f t="shared" si="23"/>
        <v/>
      </c>
      <c r="F264" s="203">
        <v>0</v>
      </c>
      <c r="G264" s="101">
        <f>Samples!C242</f>
        <v>0</v>
      </c>
      <c r="H264" s="128"/>
      <c r="I264" s="120"/>
      <c r="J264" s="120"/>
      <c r="K264" s="120"/>
      <c r="L264" s="120"/>
      <c r="M264" s="120"/>
      <c r="N264" s="129"/>
      <c r="O264" s="483"/>
      <c r="P264" s="122"/>
      <c r="Q264" s="122"/>
      <c r="R264" s="122"/>
      <c r="S264" s="136"/>
      <c r="T264" s="480"/>
      <c r="U264" s="123"/>
      <c r="V264" s="142"/>
      <c r="W264" s="128"/>
      <c r="X264" s="129"/>
      <c r="Y264" s="128"/>
      <c r="Z264" s="129"/>
      <c r="AA264" s="128"/>
      <c r="AB264" s="120"/>
      <c r="AC264" s="128"/>
      <c r="AD264" s="129"/>
      <c r="AE264" s="128"/>
      <c r="AF264" s="120"/>
      <c r="AG264" s="120"/>
      <c r="AH264" s="129"/>
      <c r="AI264" s="128"/>
      <c r="AJ264" s="120"/>
      <c r="AK264" s="120"/>
      <c r="AL264" s="129"/>
      <c r="AM264" s="120"/>
      <c r="AN264" s="120"/>
      <c r="AO264" s="120"/>
      <c r="AP264" s="128"/>
      <c r="AQ264" s="120"/>
      <c r="AR264" s="120"/>
      <c r="AS264" s="120"/>
      <c r="AT264" s="120"/>
      <c r="AU264" s="129"/>
      <c r="AV264" s="128"/>
      <c r="AW264" s="120"/>
      <c r="AX264" s="120"/>
      <c r="AY264" s="120"/>
      <c r="AZ264" s="120"/>
      <c r="BA264" s="129"/>
      <c r="BB264" s="128"/>
      <c r="BC264" s="120"/>
      <c r="BD264" s="120"/>
      <c r="BE264" s="120"/>
      <c r="BF264" s="120"/>
      <c r="BG264" s="120"/>
      <c r="BH264" s="120"/>
      <c r="BI264" s="129"/>
      <c r="BJ264" s="128"/>
      <c r="BK264" s="146"/>
      <c r="BL264" s="128"/>
      <c r="BM264" s="232"/>
      <c r="BN264" s="120"/>
      <c r="BO264" s="232"/>
      <c r="BP264" s="120"/>
      <c r="BQ264" s="232"/>
      <c r="BR264" s="120"/>
      <c r="BS264" s="232"/>
      <c r="BT264" s="120"/>
      <c r="BU264" s="146"/>
      <c r="BV264" s="216"/>
      <c r="BW264" s="216"/>
      <c r="BX264" s="216"/>
      <c r="CA264" s="206"/>
      <c r="CB264" s="466"/>
      <c r="CK264" s="160"/>
      <c r="CL264" s="160"/>
      <c r="CM264" s="160"/>
    </row>
    <row r="265" spans="2:91" x14ac:dyDescent="0.25">
      <c r="B265" s="224">
        <v>238</v>
      </c>
      <c r="C265" s="215"/>
      <c r="D265" s="221"/>
      <c r="E265" s="206" t="str">
        <f t="shared" si="23"/>
        <v/>
      </c>
      <c r="F265" s="203">
        <v>0</v>
      </c>
      <c r="G265" s="101">
        <f>Samples!C243</f>
        <v>0</v>
      </c>
      <c r="H265" s="128"/>
      <c r="I265" s="120"/>
      <c r="J265" s="120"/>
      <c r="K265" s="120"/>
      <c r="L265" s="120"/>
      <c r="M265" s="120"/>
      <c r="N265" s="129"/>
      <c r="O265" s="483"/>
      <c r="P265" s="122"/>
      <c r="Q265" s="122"/>
      <c r="R265" s="122"/>
      <c r="S265" s="136"/>
      <c r="T265" s="480"/>
      <c r="U265" s="123"/>
      <c r="V265" s="142"/>
      <c r="W265" s="128"/>
      <c r="X265" s="129"/>
      <c r="Y265" s="128"/>
      <c r="Z265" s="129"/>
      <c r="AA265" s="128"/>
      <c r="AB265" s="120"/>
      <c r="AC265" s="128"/>
      <c r="AD265" s="129"/>
      <c r="AE265" s="128"/>
      <c r="AF265" s="120"/>
      <c r="AG265" s="120"/>
      <c r="AH265" s="129"/>
      <c r="AI265" s="128"/>
      <c r="AJ265" s="120"/>
      <c r="AK265" s="120"/>
      <c r="AL265" s="129"/>
      <c r="AM265" s="120"/>
      <c r="AN265" s="120"/>
      <c r="AO265" s="120"/>
      <c r="AP265" s="128"/>
      <c r="AQ265" s="120"/>
      <c r="AR265" s="120"/>
      <c r="AS265" s="120"/>
      <c r="AT265" s="120"/>
      <c r="AU265" s="129"/>
      <c r="AV265" s="128"/>
      <c r="AW265" s="120"/>
      <c r="AX265" s="120"/>
      <c r="AY265" s="120"/>
      <c r="AZ265" s="120"/>
      <c r="BA265" s="129"/>
      <c r="BB265" s="128"/>
      <c r="BC265" s="120"/>
      <c r="BD265" s="120"/>
      <c r="BE265" s="120"/>
      <c r="BF265" s="120"/>
      <c r="BG265" s="120"/>
      <c r="BH265" s="120"/>
      <c r="BI265" s="129"/>
      <c r="BJ265" s="128"/>
      <c r="BK265" s="146"/>
      <c r="BL265" s="128"/>
      <c r="BM265" s="232"/>
      <c r="BN265" s="120"/>
      <c r="BO265" s="232"/>
      <c r="BP265" s="120"/>
      <c r="BQ265" s="232"/>
      <c r="BR265" s="120"/>
      <c r="BS265" s="232"/>
      <c r="BT265" s="120"/>
      <c r="BU265" s="146"/>
      <c r="BV265" s="216"/>
      <c r="BW265" s="216"/>
      <c r="BX265" s="216"/>
      <c r="CA265" s="206"/>
      <c r="CB265" s="466"/>
      <c r="CK265" s="160"/>
      <c r="CL265" s="160"/>
      <c r="CM265" s="160"/>
    </row>
    <row r="266" spans="2:91" x14ac:dyDescent="0.25">
      <c r="B266" s="224">
        <v>239</v>
      </c>
      <c r="C266" s="215"/>
      <c r="D266" s="221"/>
      <c r="E266" s="206" t="str">
        <f t="shared" si="23"/>
        <v/>
      </c>
      <c r="F266" s="203">
        <v>0</v>
      </c>
      <c r="G266" s="101">
        <f>Samples!C244</f>
        <v>0</v>
      </c>
      <c r="H266" s="128"/>
      <c r="I266" s="120"/>
      <c r="J266" s="120"/>
      <c r="K266" s="120"/>
      <c r="L266" s="120"/>
      <c r="M266" s="120"/>
      <c r="N266" s="129"/>
      <c r="O266" s="483"/>
      <c r="P266" s="122"/>
      <c r="Q266" s="122"/>
      <c r="R266" s="122"/>
      <c r="S266" s="136"/>
      <c r="T266" s="480"/>
      <c r="U266" s="123"/>
      <c r="V266" s="142"/>
      <c r="W266" s="128"/>
      <c r="X266" s="129"/>
      <c r="Y266" s="128"/>
      <c r="Z266" s="129"/>
      <c r="AA266" s="128"/>
      <c r="AB266" s="120"/>
      <c r="AC266" s="128"/>
      <c r="AD266" s="129"/>
      <c r="AE266" s="128"/>
      <c r="AF266" s="120"/>
      <c r="AG266" s="120"/>
      <c r="AH266" s="129"/>
      <c r="AI266" s="128"/>
      <c r="AJ266" s="120"/>
      <c r="AK266" s="120"/>
      <c r="AL266" s="129"/>
      <c r="AM266" s="120"/>
      <c r="AN266" s="120"/>
      <c r="AO266" s="120"/>
      <c r="AP266" s="128"/>
      <c r="AQ266" s="120"/>
      <c r="AR266" s="120"/>
      <c r="AS266" s="120"/>
      <c r="AT266" s="120"/>
      <c r="AU266" s="129"/>
      <c r="AV266" s="128"/>
      <c r="AW266" s="120"/>
      <c r="AX266" s="120"/>
      <c r="AY266" s="120"/>
      <c r="AZ266" s="120"/>
      <c r="BA266" s="129"/>
      <c r="BB266" s="128"/>
      <c r="BC266" s="120"/>
      <c r="BD266" s="120"/>
      <c r="BE266" s="120"/>
      <c r="BF266" s="120"/>
      <c r="BG266" s="120"/>
      <c r="BH266" s="120"/>
      <c r="BI266" s="129"/>
      <c r="BJ266" s="128"/>
      <c r="BK266" s="146"/>
      <c r="BL266" s="128"/>
      <c r="BM266" s="232"/>
      <c r="BN266" s="120"/>
      <c r="BO266" s="232"/>
      <c r="BP266" s="120"/>
      <c r="BQ266" s="232"/>
      <c r="BR266" s="120"/>
      <c r="BS266" s="232"/>
      <c r="BT266" s="120"/>
      <c r="BU266" s="146"/>
      <c r="BV266" s="216"/>
      <c r="BW266" s="216"/>
      <c r="BX266" s="216"/>
      <c r="CA266" s="206"/>
      <c r="CB266" s="466"/>
      <c r="CK266" s="160"/>
      <c r="CL266" s="160"/>
      <c r="CM266" s="160"/>
    </row>
    <row r="267" spans="2:91" x14ac:dyDescent="0.25">
      <c r="B267" s="224">
        <v>240</v>
      </c>
      <c r="C267" s="215"/>
      <c r="D267" s="221"/>
      <c r="E267" s="206" t="str">
        <f t="shared" si="23"/>
        <v/>
      </c>
      <c r="F267" s="203">
        <v>0</v>
      </c>
      <c r="G267" s="101">
        <f>Samples!C245</f>
        <v>0</v>
      </c>
      <c r="H267" s="128"/>
      <c r="I267" s="120"/>
      <c r="J267" s="120"/>
      <c r="K267" s="120"/>
      <c r="L267" s="120"/>
      <c r="M267" s="120"/>
      <c r="N267" s="129"/>
      <c r="O267" s="483"/>
      <c r="P267" s="122"/>
      <c r="Q267" s="122"/>
      <c r="R267" s="122"/>
      <c r="S267" s="136"/>
      <c r="T267" s="480"/>
      <c r="U267" s="123"/>
      <c r="V267" s="142"/>
      <c r="W267" s="128"/>
      <c r="X267" s="129"/>
      <c r="Y267" s="128"/>
      <c r="Z267" s="129"/>
      <c r="AA267" s="128"/>
      <c r="AB267" s="120"/>
      <c r="AC267" s="128"/>
      <c r="AD267" s="129"/>
      <c r="AE267" s="128"/>
      <c r="AF267" s="120"/>
      <c r="AG267" s="120"/>
      <c r="AH267" s="129"/>
      <c r="AI267" s="128"/>
      <c r="AJ267" s="120"/>
      <c r="AK267" s="120"/>
      <c r="AL267" s="129"/>
      <c r="AM267" s="120"/>
      <c r="AN267" s="120"/>
      <c r="AO267" s="120"/>
      <c r="AP267" s="128"/>
      <c r="AQ267" s="120"/>
      <c r="AR267" s="120"/>
      <c r="AS267" s="120"/>
      <c r="AT267" s="120"/>
      <c r="AU267" s="129"/>
      <c r="AV267" s="128"/>
      <c r="AW267" s="120"/>
      <c r="AX267" s="120"/>
      <c r="AY267" s="120"/>
      <c r="AZ267" s="120"/>
      <c r="BA267" s="129"/>
      <c r="BB267" s="128"/>
      <c r="BC267" s="120"/>
      <c r="BD267" s="120"/>
      <c r="BE267" s="120"/>
      <c r="BF267" s="120"/>
      <c r="BG267" s="120"/>
      <c r="BH267" s="120"/>
      <c r="BI267" s="129"/>
      <c r="BJ267" s="128"/>
      <c r="BK267" s="146"/>
      <c r="BL267" s="128"/>
      <c r="BM267" s="232"/>
      <c r="BN267" s="120"/>
      <c r="BO267" s="232"/>
      <c r="BP267" s="120"/>
      <c r="BQ267" s="232"/>
      <c r="BR267" s="120"/>
      <c r="BS267" s="232"/>
      <c r="BT267" s="120"/>
      <c r="BU267" s="146"/>
      <c r="BV267" s="216"/>
      <c r="BW267" s="216"/>
      <c r="BX267" s="216"/>
      <c r="CA267" s="206"/>
      <c r="CB267" s="466"/>
      <c r="CK267" s="160"/>
      <c r="CL267" s="160"/>
      <c r="CM267" s="160"/>
    </row>
    <row r="268" spans="2:91" x14ac:dyDescent="0.25">
      <c r="B268" s="224">
        <v>241</v>
      </c>
      <c r="C268" s="215"/>
      <c r="D268" s="221"/>
      <c r="E268" s="206" t="str">
        <f t="shared" si="23"/>
        <v/>
      </c>
      <c r="F268" s="203">
        <v>0</v>
      </c>
      <c r="G268" s="101">
        <f>Samples!C246</f>
        <v>0</v>
      </c>
      <c r="H268" s="128"/>
      <c r="I268" s="120"/>
      <c r="J268" s="120"/>
      <c r="K268" s="120"/>
      <c r="L268" s="120"/>
      <c r="M268" s="120"/>
      <c r="N268" s="129"/>
      <c r="O268" s="483"/>
      <c r="P268" s="122"/>
      <c r="Q268" s="122"/>
      <c r="R268" s="122"/>
      <c r="S268" s="136"/>
      <c r="T268" s="480"/>
      <c r="U268" s="123"/>
      <c r="V268" s="142"/>
      <c r="W268" s="128"/>
      <c r="X268" s="129"/>
      <c r="Y268" s="128"/>
      <c r="Z268" s="129"/>
      <c r="AA268" s="128"/>
      <c r="AB268" s="120"/>
      <c r="AC268" s="128"/>
      <c r="AD268" s="129"/>
      <c r="AE268" s="128"/>
      <c r="AF268" s="120"/>
      <c r="AG268" s="120"/>
      <c r="AH268" s="129"/>
      <c r="AI268" s="128"/>
      <c r="AJ268" s="120"/>
      <c r="AK268" s="120"/>
      <c r="AL268" s="129"/>
      <c r="AM268" s="120"/>
      <c r="AN268" s="120"/>
      <c r="AO268" s="120"/>
      <c r="AP268" s="128"/>
      <c r="AQ268" s="120"/>
      <c r="AR268" s="120"/>
      <c r="AS268" s="120"/>
      <c r="AT268" s="120"/>
      <c r="AU268" s="129"/>
      <c r="AV268" s="128"/>
      <c r="AW268" s="120"/>
      <c r="AX268" s="120"/>
      <c r="AY268" s="120"/>
      <c r="AZ268" s="120"/>
      <c r="BA268" s="129"/>
      <c r="BB268" s="128"/>
      <c r="BC268" s="120"/>
      <c r="BD268" s="120"/>
      <c r="BE268" s="120"/>
      <c r="BF268" s="120"/>
      <c r="BG268" s="120"/>
      <c r="BH268" s="120"/>
      <c r="BI268" s="129"/>
      <c r="BJ268" s="128"/>
      <c r="BK268" s="146"/>
      <c r="BL268" s="128"/>
      <c r="BM268" s="232"/>
      <c r="BN268" s="120"/>
      <c r="BO268" s="232"/>
      <c r="BP268" s="120"/>
      <c r="BQ268" s="232"/>
      <c r="BR268" s="120"/>
      <c r="BS268" s="232"/>
      <c r="BT268" s="120"/>
      <c r="BU268" s="146"/>
      <c r="BV268" s="216"/>
      <c r="BW268" s="216"/>
      <c r="BX268" s="216"/>
      <c r="CA268" s="206"/>
      <c r="CB268" s="466"/>
      <c r="CK268" s="160"/>
      <c r="CL268" s="160"/>
      <c r="CM268" s="160"/>
    </row>
    <row r="269" spans="2:91" x14ac:dyDescent="0.25">
      <c r="B269" s="224">
        <v>242</v>
      </c>
      <c r="C269" s="215"/>
      <c r="D269" s="221"/>
      <c r="E269" s="206" t="str">
        <f t="shared" si="23"/>
        <v/>
      </c>
      <c r="F269" s="203">
        <v>0</v>
      </c>
      <c r="G269" s="101">
        <f>Samples!C247</f>
        <v>0</v>
      </c>
      <c r="H269" s="128"/>
      <c r="I269" s="120"/>
      <c r="J269" s="120"/>
      <c r="K269" s="120"/>
      <c r="L269" s="120"/>
      <c r="M269" s="120"/>
      <c r="N269" s="129"/>
      <c r="O269" s="483"/>
      <c r="P269" s="122"/>
      <c r="Q269" s="122"/>
      <c r="R269" s="122"/>
      <c r="S269" s="136"/>
      <c r="T269" s="480"/>
      <c r="U269" s="123"/>
      <c r="V269" s="142"/>
      <c r="W269" s="128"/>
      <c r="X269" s="129"/>
      <c r="Y269" s="128"/>
      <c r="Z269" s="129"/>
      <c r="AA269" s="128"/>
      <c r="AB269" s="120"/>
      <c r="AC269" s="128"/>
      <c r="AD269" s="129"/>
      <c r="AE269" s="128"/>
      <c r="AF269" s="120"/>
      <c r="AG269" s="120"/>
      <c r="AH269" s="129"/>
      <c r="AI269" s="128"/>
      <c r="AJ269" s="120"/>
      <c r="AK269" s="120"/>
      <c r="AL269" s="129"/>
      <c r="AM269" s="120"/>
      <c r="AN269" s="120"/>
      <c r="AO269" s="120"/>
      <c r="AP269" s="128"/>
      <c r="AQ269" s="120"/>
      <c r="AR269" s="120"/>
      <c r="AS269" s="120"/>
      <c r="AT269" s="120"/>
      <c r="AU269" s="129"/>
      <c r="AV269" s="128"/>
      <c r="AW269" s="120"/>
      <c r="AX269" s="120"/>
      <c r="AY269" s="120"/>
      <c r="AZ269" s="120"/>
      <c r="BA269" s="129"/>
      <c r="BB269" s="128"/>
      <c r="BC269" s="120"/>
      <c r="BD269" s="120"/>
      <c r="BE269" s="120"/>
      <c r="BF269" s="120"/>
      <c r="BG269" s="120"/>
      <c r="BH269" s="120"/>
      <c r="BI269" s="129"/>
      <c r="BJ269" s="128"/>
      <c r="BK269" s="146"/>
      <c r="BL269" s="128"/>
      <c r="BM269" s="232"/>
      <c r="BN269" s="120"/>
      <c r="BO269" s="232"/>
      <c r="BP269" s="120"/>
      <c r="BQ269" s="232"/>
      <c r="BR269" s="120"/>
      <c r="BS269" s="232"/>
      <c r="BT269" s="120"/>
      <c r="BU269" s="146"/>
      <c r="BV269" s="216"/>
      <c r="BW269" s="216"/>
      <c r="BX269" s="216"/>
      <c r="CA269" s="206"/>
      <c r="CB269" s="466"/>
      <c r="CK269" s="160"/>
      <c r="CL269" s="160"/>
      <c r="CM269" s="160"/>
    </row>
    <row r="270" spans="2:91" x14ac:dyDescent="0.25">
      <c r="B270" s="224">
        <v>243</v>
      </c>
      <c r="C270" s="215"/>
      <c r="D270" s="221"/>
      <c r="E270" s="206" t="str">
        <f t="shared" si="23"/>
        <v/>
      </c>
      <c r="F270" s="203">
        <v>0</v>
      </c>
      <c r="G270" s="101">
        <f>Samples!C248</f>
        <v>0</v>
      </c>
      <c r="H270" s="128"/>
      <c r="I270" s="120"/>
      <c r="J270" s="120"/>
      <c r="K270" s="120"/>
      <c r="L270" s="120"/>
      <c r="M270" s="120"/>
      <c r="N270" s="129"/>
      <c r="O270" s="483"/>
      <c r="P270" s="122"/>
      <c r="Q270" s="122"/>
      <c r="R270" s="122"/>
      <c r="S270" s="136"/>
      <c r="T270" s="480"/>
      <c r="U270" s="123"/>
      <c r="V270" s="142"/>
      <c r="W270" s="128"/>
      <c r="X270" s="129"/>
      <c r="Y270" s="128"/>
      <c r="Z270" s="129"/>
      <c r="AA270" s="128"/>
      <c r="AB270" s="120"/>
      <c r="AC270" s="128"/>
      <c r="AD270" s="129"/>
      <c r="AE270" s="128"/>
      <c r="AF270" s="120"/>
      <c r="AG270" s="120"/>
      <c r="AH270" s="129"/>
      <c r="AI270" s="128"/>
      <c r="AJ270" s="120"/>
      <c r="AK270" s="120"/>
      <c r="AL270" s="129"/>
      <c r="AM270" s="120"/>
      <c r="AN270" s="120"/>
      <c r="AO270" s="120"/>
      <c r="AP270" s="128"/>
      <c r="AQ270" s="120"/>
      <c r="AR270" s="120"/>
      <c r="AS270" s="120"/>
      <c r="AT270" s="120"/>
      <c r="AU270" s="129"/>
      <c r="AV270" s="128"/>
      <c r="AW270" s="120"/>
      <c r="AX270" s="120"/>
      <c r="AY270" s="120"/>
      <c r="AZ270" s="120"/>
      <c r="BA270" s="129"/>
      <c r="BB270" s="128"/>
      <c r="BC270" s="120"/>
      <c r="BD270" s="120"/>
      <c r="BE270" s="120"/>
      <c r="BF270" s="120"/>
      <c r="BG270" s="120"/>
      <c r="BH270" s="120"/>
      <c r="BI270" s="129"/>
      <c r="BJ270" s="128"/>
      <c r="BK270" s="146"/>
      <c r="BL270" s="128"/>
      <c r="BM270" s="232"/>
      <c r="BN270" s="120"/>
      <c r="BO270" s="232"/>
      <c r="BP270" s="120"/>
      <c r="BQ270" s="232"/>
      <c r="BR270" s="120"/>
      <c r="BS270" s="232"/>
      <c r="BT270" s="120"/>
      <c r="BU270" s="146"/>
      <c r="BV270" s="216"/>
      <c r="BW270" s="216"/>
      <c r="BX270" s="216"/>
      <c r="CA270" s="206"/>
      <c r="CB270" s="466"/>
      <c r="CK270" s="160"/>
      <c r="CL270" s="160"/>
      <c r="CM270" s="160"/>
    </row>
    <row r="271" spans="2:91" x14ac:dyDescent="0.25">
      <c r="B271" s="224">
        <v>244</v>
      </c>
      <c r="C271" s="215"/>
      <c r="D271" s="221"/>
      <c r="E271" s="206" t="str">
        <f t="shared" si="23"/>
        <v/>
      </c>
      <c r="F271" s="203">
        <v>0</v>
      </c>
      <c r="G271" s="101">
        <f>Samples!C249</f>
        <v>0</v>
      </c>
      <c r="H271" s="128"/>
      <c r="I271" s="120"/>
      <c r="J271" s="120"/>
      <c r="K271" s="120"/>
      <c r="L271" s="120"/>
      <c r="M271" s="120"/>
      <c r="N271" s="129"/>
      <c r="O271" s="483"/>
      <c r="P271" s="122"/>
      <c r="Q271" s="122"/>
      <c r="R271" s="122"/>
      <c r="S271" s="136"/>
      <c r="T271" s="480"/>
      <c r="U271" s="123"/>
      <c r="V271" s="142"/>
      <c r="W271" s="128"/>
      <c r="X271" s="129"/>
      <c r="Y271" s="128"/>
      <c r="Z271" s="129"/>
      <c r="AA271" s="128"/>
      <c r="AB271" s="120"/>
      <c r="AC271" s="128"/>
      <c r="AD271" s="129"/>
      <c r="AE271" s="128"/>
      <c r="AF271" s="120"/>
      <c r="AG271" s="120"/>
      <c r="AH271" s="129"/>
      <c r="AI271" s="128"/>
      <c r="AJ271" s="120"/>
      <c r="AK271" s="120"/>
      <c r="AL271" s="129"/>
      <c r="AM271" s="120"/>
      <c r="AN271" s="120"/>
      <c r="AO271" s="120"/>
      <c r="AP271" s="128"/>
      <c r="AQ271" s="120"/>
      <c r="AR271" s="120"/>
      <c r="AS271" s="120"/>
      <c r="AT271" s="120"/>
      <c r="AU271" s="129"/>
      <c r="AV271" s="128"/>
      <c r="AW271" s="120"/>
      <c r="AX271" s="120"/>
      <c r="AY271" s="120"/>
      <c r="AZ271" s="120"/>
      <c r="BA271" s="129"/>
      <c r="BB271" s="128"/>
      <c r="BC271" s="120"/>
      <c r="BD271" s="120"/>
      <c r="BE271" s="120"/>
      <c r="BF271" s="120"/>
      <c r="BG271" s="120"/>
      <c r="BH271" s="120"/>
      <c r="BI271" s="129"/>
      <c r="BJ271" s="128"/>
      <c r="BK271" s="146"/>
      <c r="BL271" s="128"/>
      <c r="BM271" s="232"/>
      <c r="BN271" s="120"/>
      <c r="BO271" s="232"/>
      <c r="BP271" s="120"/>
      <c r="BQ271" s="232"/>
      <c r="BR271" s="120"/>
      <c r="BS271" s="232"/>
      <c r="BT271" s="120"/>
      <c r="BU271" s="146"/>
      <c r="BV271" s="216"/>
      <c r="BW271" s="216"/>
      <c r="BX271" s="216"/>
      <c r="CA271" s="206"/>
      <c r="CB271" s="466"/>
      <c r="CK271" s="160"/>
      <c r="CL271" s="160"/>
      <c r="CM271" s="160"/>
    </row>
    <row r="272" spans="2:91" x14ac:dyDescent="0.25">
      <c r="B272" s="224">
        <v>245</v>
      </c>
      <c r="C272" s="215"/>
      <c r="D272" s="221"/>
      <c r="E272" s="206" t="str">
        <f t="shared" si="23"/>
        <v/>
      </c>
      <c r="F272" s="203">
        <v>0</v>
      </c>
      <c r="G272" s="101">
        <f>Samples!C250</f>
        <v>0</v>
      </c>
      <c r="H272" s="128"/>
      <c r="I272" s="120"/>
      <c r="J272" s="120"/>
      <c r="K272" s="120"/>
      <c r="L272" s="120"/>
      <c r="M272" s="120"/>
      <c r="N272" s="129"/>
      <c r="O272" s="483"/>
      <c r="P272" s="122"/>
      <c r="Q272" s="122"/>
      <c r="R272" s="122"/>
      <c r="S272" s="136"/>
      <c r="T272" s="480"/>
      <c r="U272" s="123"/>
      <c r="V272" s="142"/>
      <c r="W272" s="128"/>
      <c r="X272" s="129"/>
      <c r="Y272" s="128"/>
      <c r="Z272" s="129"/>
      <c r="AA272" s="128"/>
      <c r="AB272" s="120"/>
      <c r="AC272" s="128"/>
      <c r="AD272" s="129"/>
      <c r="AE272" s="128"/>
      <c r="AF272" s="120"/>
      <c r="AG272" s="120"/>
      <c r="AH272" s="129"/>
      <c r="AI272" s="128"/>
      <c r="AJ272" s="120"/>
      <c r="AK272" s="120"/>
      <c r="AL272" s="129"/>
      <c r="AM272" s="120"/>
      <c r="AN272" s="120"/>
      <c r="AO272" s="120"/>
      <c r="AP272" s="128"/>
      <c r="AQ272" s="120"/>
      <c r="AR272" s="120"/>
      <c r="AS272" s="120"/>
      <c r="AT272" s="120"/>
      <c r="AU272" s="129"/>
      <c r="AV272" s="128"/>
      <c r="AW272" s="120"/>
      <c r="AX272" s="120"/>
      <c r="AY272" s="120"/>
      <c r="AZ272" s="120"/>
      <c r="BA272" s="129"/>
      <c r="BB272" s="128"/>
      <c r="BC272" s="120"/>
      <c r="BD272" s="120"/>
      <c r="BE272" s="120"/>
      <c r="BF272" s="120"/>
      <c r="BG272" s="120"/>
      <c r="BH272" s="120"/>
      <c r="BI272" s="129"/>
      <c r="BJ272" s="128"/>
      <c r="BK272" s="146"/>
      <c r="BL272" s="128"/>
      <c r="BM272" s="232"/>
      <c r="BN272" s="120"/>
      <c r="BO272" s="232"/>
      <c r="BP272" s="120"/>
      <c r="BQ272" s="232"/>
      <c r="BR272" s="120"/>
      <c r="BS272" s="232"/>
      <c r="BT272" s="120"/>
      <c r="BU272" s="146"/>
      <c r="BV272" s="216"/>
      <c r="BW272" s="216"/>
      <c r="BX272" s="216"/>
      <c r="CA272" s="206"/>
      <c r="CB272" s="466"/>
      <c r="CK272" s="160"/>
      <c r="CL272" s="160"/>
      <c r="CM272" s="160"/>
    </row>
    <row r="273" spans="2:91" x14ac:dyDescent="0.25">
      <c r="B273" s="224">
        <v>246</v>
      </c>
      <c r="C273" s="215"/>
      <c r="D273" s="221"/>
      <c r="E273" s="206" t="str">
        <f t="shared" si="23"/>
        <v/>
      </c>
      <c r="F273" s="203">
        <v>0</v>
      </c>
      <c r="G273" s="101">
        <f>Samples!C251</f>
        <v>0</v>
      </c>
      <c r="H273" s="128"/>
      <c r="I273" s="120"/>
      <c r="J273" s="120"/>
      <c r="K273" s="120"/>
      <c r="L273" s="120"/>
      <c r="M273" s="120"/>
      <c r="N273" s="129"/>
      <c r="O273" s="483"/>
      <c r="P273" s="122"/>
      <c r="Q273" s="122"/>
      <c r="R273" s="122"/>
      <c r="S273" s="136"/>
      <c r="T273" s="480"/>
      <c r="U273" s="123"/>
      <c r="V273" s="142"/>
      <c r="W273" s="128"/>
      <c r="X273" s="129"/>
      <c r="Y273" s="128"/>
      <c r="Z273" s="129"/>
      <c r="AA273" s="128"/>
      <c r="AB273" s="120"/>
      <c r="AC273" s="128"/>
      <c r="AD273" s="129"/>
      <c r="AE273" s="128"/>
      <c r="AF273" s="120"/>
      <c r="AG273" s="120"/>
      <c r="AH273" s="129"/>
      <c r="AI273" s="128"/>
      <c r="AJ273" s="120"/>
      <c r="AK273" s="120"/>
      <c r="AL273" s="129"/>
      <c r="AM273" s="120"/>
      <c r="AN273" s="120"/>
      <c r="AO273" s="120"/>
      <c r="AP273" s="128"/>
      <c r="AQ273" s="120"/>
      <c r="AR273" s="120"/>
      <c r="AS273" s="120"/>
      <c r="AT273" s="120"/>
      <c r="AU273" s="129"/>
      <c r="AV273" s="128"/>
      <c r="AW273" s="120"/>
      <c r="AX273" s="120"/>
      <c r="AY273" s="120"/>
      <c r="AZ273" s="120"/>
      <c r="BA273" s="129"/>
      <c r="BB273" s="128"/>
      <c r="BC273" s="120"/>
      <c r="BD273" s="120"/>
      <c r="BE273" s="120"/>
      <c r="BF273" s="120"/>
      <c r="BG273" s="120"/>
      <c r="BH273" s="120"/>
      <c r="BI273" s="129"/>
      <c r="BJ273" s="128"/>
      <c r="BK273" s="146"/>
      <c r="BL273" s="128"/>
      <c r="BM273" s="232"/>
      <c r="BN273" s="120"/>
      <c r="BO273" s="232"/>
      <c r="BP273" s="120"/>
      <c r="BQ273" s="232"/>
      <c r="BR273" s="120"/>
      <c r="BS273" s="232"/>
      <c r="BT273" s="120"/>
      <c r="BU273" s="146"/>
      <c r="BV273" s="216"/>
      <c r="BW273" s="216"/>
      <c r="BX273" s="216"/>
      <c r="CA273" s="206"/>
      <c r="CB273" s="466"/>
      <c r="CK273" s="160"/>
      <c r="CL273" s="160"/>
      <c r="CM273" s="160"/>
    </row>
    <row r="274" spans="2:91" x14ac:dyDescent="0.25">
      <c r="B274" s="224">
        <v>247</v>
      </c>
      <c r="C274" s="215"/>
      <c r="D274" s="221"/>
      <c r="E274" s="206" t="str">
        <f t="shared" si="23"/>
        <v/>
      </c>
      <c r="F274" s="203">
        <v>0</v>
      </c>
      <c r="G274" s="101">
        <f>Samples!C252</f>
        <v>0</v>
      </c>
      <c r="H274" s="128"/>
      <c r="I274" s="120"/>
      <c r="J274" s="120"/>
      <c r="K274" s="120"/>
      <c r="L274" s="120"/>
      <c r="M274" s="120"/>
      <c r="N274" s="129"/>
      <c r="O274" s="483"/>
      <c r="P274" s="122"/>
      <c r="Q274" s="122"/>
      <c r="R274" s="122"/>
      <c r="S274" s="136"/>
      <c r="T274" s="480"/>
      <c r="U274" s="123"/>
      <c r="V274" s="142"/>
      <c r="W274" s="128"/>
      <c r="X274" s="129"/>
      <c r="Y274" s="128"/>
      <c r="Z274" s="129"/>
      <c r="AA274" s="128"/>
      <c r="AB274" s="120"/>
      <c r="AC274" s="128"/>
      <c r="AD274" s="129"/>
      <c r="AE274" s="128"/>
      <c r="AF274" s="120"/>
      <c r="AG274" s="120"/>
      <c r="AH274" s="129"/>
      <c r="AI274" s="128"/>
      <c r="AJ274" s="120"/>
      <c r="AK274" s="120"/>
      <c r="AL274" s="129"/>
      <c r="AM274" s="120"/>
      <c r="AN274" s="120"/>
      <c r="AO274" s="120"/>
      <c r="AP274" s="128"/>
      <c r="AQ274" s="120"/>
      <c r="AR274" s="120"/>
      <c r="AS274" s="120"/>
      <c r="AT274" s="120"/>
      <c r="AU274" s="129"/>
      <c r="AV274" s="128"/>
      <c r="AW274" s="120"/>
      <c r="AX274" s="120"/>
      <c r="AY274" s="120"/>
      <c r="AZ274" s="120"/>
      <c r="BA274" s="129"/>
      <c r="BB274" s="128"/>
      <c r="BC274" s="120"/>
      <c r="BD274" s="120"/>
      <c r="BE274" s="120"/>
      <c r="BF274" s="120"/>
      <c r="BG274" s="120"/>
      <c r="BH274" s="120"/>
      <c r="BI274" s="129"/>
      <c r="BJ274" s="128"/>
      <c r="BK274" s="146"/>
      <c r="BL274" s="128"/>
      <c r="BM274" s="232"/>
      <c r="BN274" s="120"/>
      <c r="BO274" s="232"/>
      <c r="BP274" s="120"/>
      <c r="BQ274" s="232"/>
      <c r="BR274" s="120"/>
      <c r="BS274" s="232"/>
      <c r="BT274" s="120"/>
      <c r="BU274" s="146"/>
      <c r="BV274" s="216"/>
      <c r="BW274" s="216"/>
      <c r="BX274" s="216"/>
      <c r="CA274" s="206"/>
      <c r="CB274" s="466"/>
      <c r="CK274" s="160"/>
      <c r="CL274" s="160"/>
      <c r="CM274" s="160"/>
    </row>
    <row r="275" spans="2:91" x14ac:dyDescent="0.25">
      <c r="B275" s="224">
        <v>248</v>
      </c>
      <c r="C275" s="215"/>
      <c r="D275" s="221"/>
      <c r="E275" s="206" t="str">
        <f t="shared" si="23"/>
        <v/>
      </c>
      <c r="F275" s="203">
        <v>0</v>
      </c>
      <c r="G275" s="101">
        <f>Samples!C253</f>
        <v>0</v>
      </c>
      <c r="H275" s="128"/>
      <c r="I275" s="120"/>
      <c r="J275" s="120"/>
      <c r="K275" s="120"/>
      <c r="L275" s="120"/>
      <c r="M275" s="120"/>
      <c r="N275" s="129"/>
      <c r="O275" s="483"/>
      <c r="P275" s="122"/>
      <c r="Q275" s="122"/>
      <c r="R275" s="122"/>
      <c r="S275" s="136"/>
      <c r="T275" s="480"/>
      <c r="U275" s="123"/>
      <c r="V275" s="142"/>
      <c r="W275" s="128"/>
      <c r="X275" s="129"/>
      <c r="Y275" s="128"/>
      <c r="Z275" s="129"/>
      <c r="AA275" s="128"/>
      <c r="AB275" s="120"/>
      <c r="AC275" s="128"/>
      <c r="AD275" s="129"/>
      <c r="AE275" s="128"/>
      <c r="AF275" s="120"/>
      <c r="AG275" s="120"/>
      <c r="AH275" s="129"/>
      <c r="AI275" s="128"/>
      <c r="AJ275" s="120"/>
      <c r="AK275" s="120"/>
      <c r="AL275" s="129"/>
      <c r="AM275" s="120"/>
      <c r="AN275" s="120"/>
      <c r="AO275" s="120"/>
      <c r="AP275" s="128"/>
      <c r="AQ275" s="120"/>
      <c r="AR275" s="120"/>
      <c r="AS275" s="120"/>
      <c r="AT275" s="120"/>
      <c r="AU275" s="129"/>
      <c r="AV275" s="128"/>
      <c r="AW275" s="120"/>
      <c r="AX275" s="120"/>
      <c r="AY275" s="120"/>
      <c r="AZ275" s="120"/>
      <c r="BA275" s="129"/>
      <c r="BB275" s="128"/>
      <c r="BC275" s="120"/>
      <c r="BD275" s="120"/>
      <c r="BE275" s="120"/>
      <c r="BF275" s="120"/>
      <c r="BG275" s="120"/>
      <c r="BH275" s="120"/>
      <c r="BI275" s="129"/>
      <c r="BJ275" s="128"/>
      <c r="BK275" s="146"/>
      <c r="BL275" s="128"/>
      <c r="BM275" s="232"/>
      <c r="BN275" s="120"/>
      <c r="BO275" s="232"/>
      <c r="BP275" s="120"/>
      <c r="BQ275" s="232"/>
      <c r="BR275" s="120"/>
      <c r="BS275" s="232"/>
      <c r="BT275" s="120"/>
      <c r="BU275" s="146"/>
      <c r="BV275" s="216"/>
      <c r="BW275" s="216"/>
      <c r="BX275" s="216"/>
      <c r="CA275" s="206"/>
      <c r="CB275" s="466"/>
      <c r="CK275" s="160"/>
      <c r="CL275" s="160"/>
      <c r="CM275" s="160"/>
    </row>
    <row r="276" spans="2:91" x14ac:dyDescent="0.25">
      <c r="B276" s="224">
        <v>249</v>
      </c>
      <c r="C276" s="215"/>
      <c r="D276" s="221"/>
      <c r="E276" s="206" t="str">
        <f t="shared" si="23"/>
        <v/>
      </c>
      <c r="F276" s="203">
        <v>0</v>
      </c>
      <c r="G276" s="101">
        <f>Samples!C254</f>
        <v>0</v>
      </c>
      <c r="H276" s="128"/>
      <c r="I276" s="120"/>
      <c r="J276" s="120"/>
      <c r="K276" s="120"/>
      <c r="L276" s="120"/>
      <c r="M276" s="120"/>
      <c r="N276" s="129"/>
      <c r="O276" s="483"/>
      <c r="P276" s="122"/>
      <c r="Q276" s="122"/>
      <c r="R276" s="122"/>
      <c r="S276" s="136"/>
      <c r="T276" s="480"/>
      <c r="U276" s="123"/>
      <c r="V276" s="142"/>
      <c r="W276" s="128"/>
      <c r="X276" s="129"/>
      <c r="Y276" s="128"/>
      <c r="Z276" s="129"/>
      <c r="AA276" s="128"/>
      <c r="AB276" s="120"/>
      <c r="AC276" s="128"/>
      <c r="AD276" s="129"/>
      <c r="AE276" s="128"/>
      <c r="AF276" s="120"/>
      <c r="AG276" s="120"/>
      <c r="AH276" s="129"/>
      <c r="AI276" s="128"/>
      <c r="AJ276" s="120"/>
      <c r="AK276" s="120"/>
      <c r="AL276" s="129"/>
      <c r="AM276" s="120"/>
      <c r="AN276" s="120"/>
      <c r="AO276" s="120"/>
      <c r="AP276" s="128"/>
      <c r="AQ276" s="120"/>
      <c r="AR276" s="120"/>
      <c r="AS276" s="120"/>
      <c r="AT276" s="120"/>
      <c r="AU276" s="129"/>
      <c r="AV276" s="128"/>
      <c r="AW276" s="120"/>
      <c r="AX276" s="120"/>
      <c r="AY276" s="120"/>
      <c r="AZ276" s="120"/>
      <c r="BA276" s="129"/>
      <c r="BB276" s="128"/>
      <c r="BC276" s="120"/>
      <c r="BD276" s="120"/>
      <c r="BE276" s="120"/>
      <c r="BF276" s="120"/>
      <c r="BG276" s="120"/>
      <c r="BH276" s="120"/>
      <c r="BI276" s="129"/>
      <c r="BJ276" s="128"/>
      <c r="BK276" s="146"/>
      <c r="BL276" s="128"/>
      <c r="BM276" s="232"/>
      <c r="BN276" s="120"/>
      <c r="BO276" s="232"/>
      <c r="BP276" s="120"/>
      <c r="BQ276" s="232"/>
      <c r="BR276" s="120"/>
      <c r="BS276" s="232"/>
      <c r="BT276" s="120"/>
      <c r="BU276" s="146"/>
      <c r="BV276" s="216"/>
      <c r="BW276" s="216"/>
      <c r="BX276" s="216"/>
      <c r="CA276" s="206"/>
      <c r="CB276" s="466"/>
      <c r="CK276" s="160"/>
      <c r="CL276" s="160"/>
      <c r="CM276" s="160"/>
    </row>
    <row r="277" spans="2:91" x14ac:dyDescent="0.25">
      <c r="B277" s="224">
        <v>250</v>
      </c>
      <c r="C277" s="215"/>
      <c r="D277" s="221"/>
      <c r="E277" s="206" t="str">
        <f t="shared" si="23"/>
        <v/>
      </c>
      <c r="F277" s="203">
        <v>0</v>
      </c>
      <c r="G277" s="101">
        <f>Samples!C255</f>
        <v>0</v>
      </c>
      <c r="H277" s="128"/>
      <c r="I277" s="120"/>
      <c r="J277" s="120"/>
      <c r="K277" s="120"/>
      <c r="L277" s="120"/>
      <c r="M277" s="120"/>
      <c r="N277" s="129"/>
      <c r="O277" s="483"/>
      <c r="P277" s="122"/>
      <c r="Q277" s="122"/>
      <c r="R277" s="122"/>
      <c r="S277" s="136"/>
      <c r="T277" s="480"/>
      <c r="U277" s="123"/>
      <c r="V277" s="142"/>
      <c r="W277" s="128"/>
      <c r="X277" s="129"/>
      <c r="Y277" s="128"/>
      <c r="Z277" s="129"/>
      <c r="AA277" s="128"/>
      <c r="AB277" s="120"/>
      <c r="AC277" s="128"/>
      <c r="AD277" s="129"/>
      <c r="AE277" s="128"/>
      <c r="AF277" s="120"/>
      <c r="AG277" s="120"/>
      <c r="AH277" s="129"/>
      <c r="AI277" s="128"/>
      <c r="AJ277" s="120"/>
      <c r="AK277" s="120"/>
      <c r="AL277" s="129"/>
      <c r="AM277" s="120"/>
      <c r="AN277" s="120"/>
      <c r="AO277" s="120"/>
      <c r="AP277" s="128"/>
      <c r="AQ277" s="120"/>
      <c r="AR277" s="120"/>
      <c r="AS277" s="120"/>
      <c r="AT277" s="120"/>
      <c r="AU277" s="129"/>
      <c r="AV277" s="128"/>
      <c r="AW277" s="120"/>
      <c r="AX277" s="120"/>
      <c r="AY277" s="120"/>
      <c r="AZ277" s="120"/>
      <c r="BA277" s="129"/>
      <c r="BB277" s="128"/>
      <c r="BC277" s="120"/>
      <c r="BD277" s="120"/>
      <c r="BE277" s="120"/>
      <c r="BF277" s="120"/>
      <c r="BG277" s="120"/>
      <c r="BH277" s="120"/>
      <c r="BI277" s="129"/>
      <c r="BJ277" s="128"/>
      <c r="BK277" s="146"/>
      <c r="BL277" s="128"/>
      <c r="BM277" s="232"/>
      <c r="BN277" s="120"/>
      <c r="BO277" s="232"/>
      <c r="BP277" s="120"/>
      <c r="BQ277" s="232"/>
      <c r="BR277" s="120"/>
      <c r="BS277" s="232"/>
      <c r="BT277" s="120"/>
      <c r="BU277" s="146"/>
      <c r="BV277" s="216"/>
      <c r="BW277" s="216"/>
      <c r="BX277" s="216"/>
      <c r="CA277" s="206"/>
      <c r="CB277" s="466"/>
      <c r="CK277" s="160"/>
      <c r="CL277" s="160"/>
      <c r="CM277" s="160"/>
    </row>
    <row r="278" spans="2:91" x14ac:dyDescent="0.25">
      <c r="B278" s="224">
        <v>251</v>
      </c>
      <c r="C278" s="215"/>
      <c r="D278" s="221"/>
      <c r="E278" s="206" t="str">
        <f t="shared" si="23"/>
        <v/>
      </c>
      <c r="F278" s="203">
        <v>0</v>
      </c>
      <c r="G278" s="101">
        <f>Samples!C256</f>
        <v>0</v>
      </c>
      <c r="H278" s="128"/>
      <c r="I278" s="120"/>
      <c r="J278" s="120"/>
      <c r="K278" s="120"/>
      <c r="L278" s="120"/>
      <c r="M278" s="120"/>
      <c r="N278" s="129"/>
      <c r="O278" s="483"/>
      <c r="P278" s="122"/>
      <c r="Q278" s="122"/>
      <c r="R278" s="122"/>
      <c r="S278" s="136"/>
      <c r="T278" s="480"/>
      <c r="U278" s="123"/>
      <c r="V278" s="142"/>
      <c r="W278" s="128"/>
      <c r="X278" s="129"/>
      <c r="Y278" s="128"/>
      <c r="Z278" s="129"/>
      <c r="AA278" s="128"/>
      <c r="AB278" s="120"/>
      <c r="AC278" s="128"/>
      <c r="AD278" s="129"/>
      <c r="AE278" s="128"/>
      <c r="AF278" s="120"/>
      <c r="AG278" s="120"/>
      <c r="AH278" s="129"/>
      <c r="AI278" s="128"/>
      <c r="AJ278" s="120"/>
      <c r="AK278" s="120"/>
      <c r="AL278" s="129"/>
      <c r="AM278" s="120"/>
      <c r="AN278" s="120"/>
      <c r="AO278" s="120"/>
      <c r="AP278" s="128"/>
      <c r="AQ278" s="120"/>
      <c r="AR278" s="120"/>
      <c r="AS278" s="120"/>
      <c r="AT278" s="120"/>
      <c r="AU278" s="129"/>
      <c r="AV278" s="128"/>
      <c r="AW278" s="120"/>
      <c r="AX278" s="120"/>
      <c r="AY278" s="120"/>
      <c r="AZ278" s="120"/>
      <c r="BA278" s="129"/>
      <c r="BB278" s="128"/>
      <c r="BC278" s="120"/>
      <c r="BD278" s="120"/>
      <c r="BE278" s="120"/>
      <c r="BF278" s="120"/>
      <c r="BG278" s="120"/>
      <c r="BH278" s="120"/>
      <c r="BI278" s="129"/>
      <c r="BJ278" s="128"/>
      <c r="BK278" s="146"/>
      <c r="BL278" s="128"/>
      <c r="BM278" s="232"/>
      <c r="BN278" s="120"/>
      <c r="BO278" s="232"/>
      <c r="BP278" s="120"/>
      <c r="BQ278" s="232"/>
      <c r="BR278" s="120"/>
      <c r="BS278" s="232"/>
      <c r="BT278" s="120"/>
      <c r="BU278" s="146"/>
      <c r="BV278" s="216"/>
      <c r="BW278" s="216"/>
      <c r="BX278" s="216"/>
      <c r="CA278" s="206"/>
      <c r="CB278" s="466"/>
      <c r="CK278" s="160"/>
      <c r="CL278" s="160"/>
      <c r="CM278" s="160"/>
    </row>
    <row r="279" spans="2:91" x14ac:dyDescent="0.25">
      <c r="B279" s="224">
        <v>252</v>
      </c>
      <c r="C279" s="215"/>
      <c r="D279" s="221"/>
      <c r="E279" s="206" t="str">
        <f t="shared" si="23"/>
        <v/>
      </c>
      <c r="F279" s="203">
        <v>0</v>
      </c>
      <c r="G279" s="101">
        <f>Samples!C257</f>
        <v>0</v>
      </c>
      <c r="H279" s="128"/>
      <c r="I279" s="120"/>
      <c r="J279" s="120"/>
      <c r="K279" s="120"/>
      <c r="L279" s="120"/>
      <c r="M279" s="120"/>
      <c r="N279" s="129"/>
      <c r="O279" s="483"/>
      <c r="P279" s="122"/>
      <c r="Q279" s="122"/>
      <c r="R279" s="122"/>
      <c r="S279" s="136"/>
      <c r="T279" s="480"/>
      <c r="U279" s="123"/>
      <c r="V279" s="142"/>
      <c r="W279" s="128"/>
      <c r="X279" s="129"/>
      <c r="Y279" s="128"/>
      <c r="Z279" s="129"/>
      <c r="AA279" s="128"/>
      <c r="AB279" s="120"/>
      <c r="AC279" s="128"/>
      <c r="AD279" s="129"/>
      <c r="AE279" s="128"/>
      <c r="AF279" s="120"/>
      <c r="AG279" s="120"/>
      <c r="AH279" s="129"/>
      <c r="AI279" s="128"/>
      <c r="AJ279" s="120"/>
      <c r="AK279" s="120"/>
      <c r="AL279" s="129"/>
      <c r="AM279" s="120"/>
      <c r="AN279" s="120"/>
      <c r="AO279" s="120"/>
      <c r="AP279" s="128"/>
      <c r="AQ279" s="120"/>
      <c r="AR279" s="120"/>
      <c r="AS279" s="120"/>
      <c r="AT279" s="120"/>
      <c r="AU279" s="129"/>
      <c r="AV279" s="128"/>
      <c r="AW279" s="120"/>
      <c r="AX279" s="120"/>
      <c r="AY279" s="120"/>
      <c r="AZ279" s="120"/>
      <c r="BA279" s="129"/>
      <c r="BB279" s="128"/>
      <c r="BC279" s="120"/>
      <c r="BD279" s="120"/>
      <c r="BE279" s="120"/>
      <c r="BF279" s="120"/>
      <c r="BG279" s="120"/>
      <c r="BH279" s="120"/>
      <c r="BI279" s="129"/>
      <c r="BJ279" s="128"/>
      <c r="BK279" s="146"/>
      <c r="BL279" s="128"/>
      <c r="BM279" s="232"/>
      <c r="BN279" s="120"/>
      <c r="BO279" s="232"/>
      <c r="BP279" s="120"/>
      <c r="BQ279" s="232"/>
      <c r="BR279" s="120"/>
      <c r="BS279" s="232"/>
      <c r="BT279" s="120"/>
      <c r="BU279" s="146"/>
      <c r="BV279" s="216"/>
      <c r="BW279" s="216"/>
      <c r="BX279" s="216"/>
      <c r="CA279" s="206"/>
      <c r="CB279" s="466"/>
      <c r="CK279" s="160"/>
      <c r="CL279" s="160"/>
      <c r="CM279" s="160"/>
    </row>
    <row r="280" spans="2:91" x14ac:dyDescent="0.25">
      <c r="B280" s="224">
        <v>253</v>
      </c>
      <c r="C280" s="215"/>
      <c r="D280" s="221"/>
      <c r="E280" s="206" t="str">
        <f t="shared" si="23"/>
        <v/>
      </c>
      <c r="F280" s="203">
        <v>0</v>
      </c>
      <c r="G280" s="101">
        <f>Samples!C258</f>
        <v>0</v>
      </c>
      <c r="H280" s="128"/>
      <c r="I280" s="120"/>
      <c r="J280" s="120"/>
      <c r="K280" s="120"/>
      <c r="L280" s="120"/>
      <c r="M280" s="120"/>
      <c r="N280" s="129"/>
      <c r="O280" s="483"/>
      <c r="P280" s="122"/>
      <c r="Q280" s="122"/>
      <c r="R280" s="122"/>
      <c r="S280" s="136"/>
      <c r="T280" s="480"/>
      <c r="U280" s="123"/>
      <c r="V280" s="142"/>
      <c r="W280" s="128"/>
      <c r="X280" s="129"/>
      <c r="Y280" s="128"/>
      <c r="Z280" s="129"/>
      <c r="AA280" s="128"/>
      <c r="AB280" s="120"/>
      <c r="AC280" s="128"/>
      <c r="AD280" s="129"/>
      <c r="AE280" s="128"/>
      <c r="AF280" s="120"/>
      <c r="AG280" s="120"/>
      <c r="AH280" s="129"/>
      <c r="AI280" s="128"/>
      <c r="AJ280" s="120"/>
      <c r="AK280" s="120"/>
      <c r="AL280" s="129"/>
      <c r="AM280" s="120"/>
      <c r="AN280" s="120"/>
      <c r="AO280" s="120"/>
      <c r="AP280" s="128"/>
      <c r="AQ280" s="120"/>
      <c r="AR280" s="120"/>
      <c r="AS280" s="120"/>
      <c r="AT280" s="120"/>
      <c r="AU280" s="129"/>
      <c r="AV280" s="128"/>
      <c r="AW280" s="120"/>
      <c r="AX280" s="120"/>
      <c r="AY280" s="120"/>
      <c r="AZ280" s="120"/>
      <c r="BA280" s="129"/>
      <c r="BB280" s="128"/>
      <c r="BC280" s="120"/>
      <c r="BD280" s="120"/>
      <c r="BE280" s="120"/>
      <c r="BF280" s="120"/>
      <c r="BG280" s="120"/>
      <c r="BH280" s="120"/>
      <c r="BI280" s="129"/>
      <c r="BJ280" s="128"/>
      <c r="BK280" s="146"/>
      <c r="BL280" s="128"/>
      <c r="BM280" s="232"/>
      <c r="BN280" s="120"/>
      <c r="BO280" s="232"/>
      <c r="BP280" s="120"/>
      <c r="BQ280" s="232"/>
      <c r="BR280" s="120"/>
      <c r="BS280" s="232"/>
      <c r="BT280" s="120"/>
      <c r="BU280" s="146"/>
      <c r="BV280" s="216"/>
      <c r="BW280" s="216"/>
      <c r="BX280" s="216"/>
      <c r="CA280" s="206"/>
      <c r="CB280" s="466"/>
      <c r="CK280" s="160"/>
      <c r="CL280" s="160"/>
      <c r="CM280" s="160"/>
    </row>
    <row r="281" spans="2:91" x14ac:dyDescent="0.25">
      <c r="B281" s="224">
        <v>254</v>
      </c>
      <c r="C281" s="215"/>
      <c r="D281" s="221"/>
      <c r="E281" s="206" t="str">
        <f t="shared" si="23"/>
        <v/>
      </c>
      <c r="F281" s="203">
        <v>0</v>
      </c>
      <c r="G281" s="101">
        <f>Samples!C259</f>
        <v>0</v>
      </c>
      <c r="H281" s="128"/>
      <c r="I281" s="120"/>
      <c r="J281" s="120"/>
      <c r="K281" s="120"/>
      <c r="L281" s="120"/>
      <c r="M281" s="120"/>
      <c r="N281" s="129"/>
      <c r="O281" s="483"/>
      <c r="P281" s="122"/>
      <c r="Q281" s="122"/>
      <c r="R281" s="122"/>
      <c r="S281" s="136"/>
      <c r="T281" s="480"/>
      <c r="U281" s="123"/>
      <c r="V281" s="142"/>
      <c r="W281" s="128"/>
      <c r="X281" s="129"/>
      <c r="Y281" s="128"/>
      <c r="Z281" s="129"/>
      <c r="AA281" s="128"/>
      <c r="AB281" s="120"/>
      <c r="AC281" s="128"/>
      <c r="AD281" s="129"/>
      <c r="AE281" s="128"/>
      <c r="AF281" s="120"/>
      <c r="AG281" s="120"/>
      <c r="AH281" s="129"/>
      <c r="AI281" s="128"/>
      <c r="AJ281" s="120"/>
      <c r="AK281" s="120"/>
      <c r="AL281" s="129"/>
      <c r="AM281" s="120"/>
      <c r="AN281" s="120"/>
      <c r="AO281" s="120"/>
      <c r="AP281" s="128"/>
      <c r="AQ281" s="120"/>
      <c r="AR281" s="120"/>
      <c r="AS281" s="120"/>
      <c r="AT281" s="120"/>
      <c r="AU281" s="129"/>
      <c r="AV281" s="128"/>
      <c r="AW281" s="120"/>
      <c r="AX281" s="120"/>
      <c r="AY281" s="120"/>
      <c r="AZ281" s="120"/>
      <c r="BA281" s="129"/>
      <c r="BB281" s="128"/>
      <c r="BC281" s="120"/>
      <c r="BD281" s="120"/>
      <c r="BE281" s="120"/>
      <c r="BF281" s="120"/>
      <c r="BG281" s="120"/>
      <c r="BH281" s="120"/>
      <c r="BI281" s="129"/>
      <c r="BJ281" s="128"/>
      <c r="BK281" s="146"/>
      <c r="BL281" s="128"/>
      <c r="BM281" s="232"/>
      <c r="BN281" s="120"/>
      <c r="BO281" s="232"/>
      <c r="BP281" s="120"/>
      <c r="BQ281" s="232"/>
      <c r="BR281" s="120"/>
      <c r="BS281" s="232"/>
      <c r="BT281" s="120"/>
      <c r="BU281" s="146"/>
      <c r="BV281" s="216"/>
      <c r="BW281" s="216"/>
      <c r="BX281" s="216"/>
      <c r="CA281" s="206"/>
      <c r="CB281" s="466"/>
      <c r="CK281" s="160"/>
      <c r="CL281" s="160"/>
      <c r="CM281" s="160"/>
    </row>
    <row r="282" spans="2:91" x14ac:dyDescent="0.25">
      <c r="B282" s="224">
        <v>255</v>
      </c>
      <c r="C282" s="215"/>
      <c r="D282" s="221"/>
      <c r="E282" s="206" t="str">
        <f t="shared" si="23"/>
        <v/>
      </c>
      <c r="F282" s="203">
        <v>0</v>
      </c>
      <c r="G282" s="101">
        <f>Samples!C260</f>
        <v>0</v>
      </c>
      <c r="H282" s="128"/>
      <c r="I282" s="120"/>
      <c r="J282" s="120"/>
      <c r="K282" s="120"/>
      <c r="L282" s="120"/>
      <c r="M282" s="120"/>
      <c r="N282" s="129"/>
      <c r="O282" s="483"/>
      <c r="P282" s="122"/>
      <c r="Q282" s="122"/>
      <c r="R282" s="122"/>
      <c r="S282" s="136"/>
      <c r="T282" s="480"/>
      <c r="U282" s="123"/>
      <c r="V282" s="142"/>
      <c r="W282" s="128"/>
      <c r="X282" s="129"/>
      <c r="Y282" s="128"/>
      <c r="Z282" s="129"/>
      <c r="AA282" s="128"/>
      <c r="AB282" s="120"/>
      <c r="AC282" s="128"/>
      <c r="AD282" s="129"/>
      <c r="AE282" s="128"/>
      <c r="AF282" s="120"/>
      <c r="AG282" s="120"/>
      <c r="AH282" s="129"/>
      <c r="AI282" s="128"/>
      <c r="AJ282" s="120"/>
      <c r="AK282" s="120"/>
      <c r="AL282" s="129"/>
      <c r="AM282" s="120"/>
      <c r="AN282" s="120"/>
      <c r="AO282" s="120"/>
      <c r="AP282" s="128"/>
      <c r="AQ282" s="120"/>
      <c r="AR282" s="120"/>
      <c r="AS282" s="120"/>
      <c r="AT282" s="120"/>
      <c r="AU282" s="129"/>
      <c r="AV282" s="128"/>
      <c r="AW282" s="120"/>
      <c r="AX282" s="120"/>
      <c r="AY282" s="120"/>
      <c r="AZ282" s="120"/>
      <c r="BA282" s="129"/>
      <c r="BB282" s="128"/>
      <c r="BC282" s="120"/>
      <c r="BD282" s="120"/>
      <c r="BE282" s="120"/>
      <c r="BF282" s="120"/>
      <c r="BG282" s="120"/>
      <c r="BH282" s="120"/>
      <c r="BI282" s="129"/>
      <c r="BJ282" s="128"/>
      <c r="BK282" s="146"/>
      <c r="BL282" s="128"/>
      <c r="BM282" s="232"/>
      <c r="BN282" s="120"/>
      <c r="BO282" s="232"/>
      <c r="BP282" s="120"/>
      <c r="BQ282" s="232"/>
      <c r="BR282" s="120"/>
      <c r="BS282" s="232"/>
      <c r="BT282" s="120"/>
      <c r="BU282" s="146"/>
      <c r="BV282" s="216"/>
      <c r="BW282" s="216"/>
      <c r="BX282" s="216"/>
      <c r="CA282" s="206"/>
      <c r="CB282" s="466"/>
      <c r="CK282" s="160"/>
      <c r="CL282" s="160"/>
      <c r="CM282" s="160"/>
    </row>
    <row r="283" spans="2:91" x14ac:dyDescent="0.25">
      <c r="B283" s="224">
        <v>256</v>
      </c>
      <c r="C283" s="215"/>
      <c r="D283" s="221"/>
      <c r="E283" s="206" t="str">
        <f t="shared" si="23"/>
        <v/>
      </c>
      <c r="F283" s="203">
        <v>0</v>
      </c>
      <c r="G283" s="101">
        <f>Samples!C261</f>
        <v>0</v>
      </c>
      <c r="H283" s="128"/>
      <c r="I283" s="120"/>
      <c r="J283" s="120"/>
      <c r="K283" s="120"/>
      <c r="L283" s="120"/>
      <c r="M283" s="120"/>
      <c r="N283" s="129"/>
      <c r="O283" s="483"/>
      <c r="P283" s="122"/>
      <c r="Q283" s="122"/>
      <c r="R283" s="122"/>
      <c r="S283" s="136"/>
      <c r="T283" s="480"/>
      <c r="U283" s="123"/>
      <c r="V283" s="142"/>
      <c r="W283" s="128"/>
      <c r="X283" s="129"/>
      <c r="Y283" s="128"/>
      <c r="Z283" s="129"/>
      <c r="AA283" s="128"/>
      <c r="AB283" s="120"/>
      <c r="AC283" s="128"/>
      <c r="AD283" s="129"/>
      <c r="AE283" s="128"/>
      <c r="AF283" s="120"/>
      <c r="AG283" s="120"/>
      <c r="AH283" s="129"/>
      <c r="AI283" s="128"/>
      <c r="AJ283" s="120"/>
      <c r="AK283" s="120"/>
      <c r="AL283" s="129"/>
      <c r="AM283" s="120"/>
      <c r="AN283" s="120"/>
      <c r="AO283" s="120"/>
      <c r="AP283" s="128"/>
      <c r="AQ283" s="120"/>
      <c r="AR283" s="120"/>
      <c r="AS283" s="120"/>
      <c r="AT283" s="120"/>
      <c r="AU283" s="129"/>
      <c r="AV283" s="128"/>
      <c r="AW283" s="120"/>
      <c r="AX283" s="120"/>
      <c r="AY283" s="120"/>
      <c r="AZ283" s="120"/>
      <c r="BA283" s="129"/>
      <c r="BB283" s="128"/>
      <c r="BC283" s="120"/>
      <c r="BD283" s="120"/>
      <c r="BE283" s="120"/>
      <c r="BF283" s="120"/>
      <c r="BG283" s="120"/>
      <c r="BH283" s="120"/>
      <c r="BI283" s="129"/>
      <c r="BJ283" s="128"/>
      <c r="BK283" s="146"/>
      <c r="BL283" s="128"/>
      <c r="BM283" s="232"/>
      <c r="BN283" s="120"/>
      <c r="BO283" s="232"/>
      <c r="BP283" s="120"/>
      <c r="BQ283" s="232"/>
      <c r="BR283" s="120"/>
      <c r="BS283" s="232"/>
      <c r="BT283" s="120"/>
      <c r="BU283" s="146"/>
      <c r="BV283" s="216"/>
      <c r="BW283" s="216"/>
      <c r="BX283" s="216"/>
      <c r="CA283" s="206"/>
      <c r="CB283" s="466"/>
      <c r="CK283" s="160"/>
      <c r="CL283" s="160"/>
      <c r="CM283" s="160"/>
    </row>
    <row r="284" spans="2:91" x14ac:dyDescent="0.25">
      <c r="B284" s="224">
        <v>257</v>
      </c>
      <c r="C284" s="215"/>
      <c r="D284" s="221"/>
      <c r="E284" s="206" t="str">
        <f t="shared" si="23"/>
        <v/>
      </c>
      <c r="F284" s="203">
        <v>0</v>
      </c>
      <c r="G284" s="101">
        <f>Samples!C262</f>
        <v>0</v>
      </c>
      <c r="H284" s="128"/>
      <c r="I284" s="120"/>
      <c r="J284" s="120"/>
      <c r="K284" s="120"/>
      <c r="L284" s="120"/>
      <c r="M284" s="120"/>
      <c r="N284" s="129"/>
      <c r="O284" s="483"/>
      <c r="P284" s="122"/>
      <c r="Q284" s="122"/>
      <c r="R284" s="122"/>
      <c r="S284" s="136"/>
      <c r="T284" s="480"/>
      <c r="U284" s="123"/>
      <c r="V284" s="142"/>
      <c r="W284" s="128"/>
      <c r="X284" s="129"/>
      <c r="Y284" s="128"/>
      <c r="Z284" s="129"/>
      <c r="AA284" s="128"/>
      <c r="AB284" s="120"/>
      <c r="AC284" s="128"/>
      <c r="AD284" s="129"/>
      <c r="AE284" s="128"/>
      <c r="AF284" s="120"/>
      <c r="AG284" s="120"/>
      <c r="AH284" s="129"/>
      <c r="AI284" s="128"/>
      <c r="AJ284" s="120"/>
      <c r="AK284" s="120"/>
      <c r="AL284" s="129"/>
      <c r="AM284" s="120"/>
      <c r="AN284" s="120"/>
      <c r="AO284" s="120"/>
      <c r="AP284" s="128"/>
      <c r="AQ284" s="120"/>
      <c r="AR284" s="120"/>
      <c r="AS284" s="120"/>
      <c r="AT284" s="120"/>
      <c r="AU284" s="129"/>
      <c r="AV284" s="128"/>
      <c r="AW284" s="120"/>
      <c r="AX284" s="120"/>
      <c r="AY284" s="120"/>
      <c r="AZ284" s="120"/>
      <c r="BA284" s="129"/>
      <c r="BB284" s="128"/>
      <c r="BC284" s="120"/>
      <c r="BD284" s="120"/>
      <c r="BE284" s="120"/>
      <c r="BF284" s="120"/>
      <c r="BG284" s="120"/>
      <c r="BH284" s="120"/>
      <c r="BI284" s="129"/>
      <c r="BJ284" s="128"/>
      <c r="BK284" s="146"/>
      <c r="BL284" s="128"/>
      <c r="BM284" s="232"/>
      <c r="BN284" s="120"/>
      <c r="BO284" s="232"/>
      <c r="BP284" s="120"/>
      <c r="BQ284" s="232"/>
      <c r="BR284" s="120"/>
      <c r="BS284" s="232"/>
      <c r="BT284" s="120"/>
      <c r="BU284" s="146"/>
      <c r="BV284" s="216"/>
      <c r="BW284" s="216"/>
      <c r="BX284" s="216"/>
      <c r="CA284" s="206"/>
      <c r="CB284" s="466"/>
      <c r="CK284" s="160"/>
      <c r="CL284" s="160"/>
      <c r="CM284" s="160"/>
    </row>
    <row r="285" spans="2:91" x14ac:dyDescent="0.25">
      <c r="B285" s="224">
        <v>258</v>
      </c>
      <c r="C285" s="215"/>
      <c r="D285" s="221"/>
      <c r="E285" s="206" t="str">
        <f t="shared" ref="E285:E348" si="25">CONCATENATE(C285,D285)</f>
        <v/>
      </c>
      <c r="F285" s="203">
        <v>0</v>
      </c>
      <c r="G285" s="101">
        <f>Samples!C263</f>
        <v>0</v>
      </c>
      <c r="H285" s="128"/>
      <c r="I285" s="120"/>
      <c r="J285" s="120"/>
      <c r="K285" s="120"/>
      <c r="L285" s="120"/>
      <c r="M285" s="120"/>
      <c r="N285" s="129"/>
      <c r="O285" s="483"/>
      <c r="P285" s="122"/>
      <c r="Q285" s="122"/>
      <c r="R285" s="122"/>
      <c r="S285" s="136"/>
      <c r="T285" s="480"/>
      <c r="U285" s="123"/>
      <c r="V285" s="142"/>
      <c r="W285" s="128"/>
      <c r="X285" s="129"/>
      <c r="Y285" s="128"/>
      <c r="Z285" s="129"/>
      <c r="AA285" s="128"/>
      <c r="AB285" s="120"/>
      <c r="AC285" s="128"/>
      <c r="AD285" s="129"/>
      <c r="AE285" s="128"/>
      <c r="AF285" s="120"/>
      <c r="AG285" s="120"/>
      <c r="AH285" s="129"/>
      <c r="AI285" s="128"/>
      <c r="AJ285" s="120"/>
      <c r="AK285" s="120"/>
      <c r="AL285" s="129"/>
      <c r="AM285" s="120"/>
      <c r="AN285" s="120"/>
      <c r="AO285" s="120"/>
      <c r="AP285" s="128"/>
      <c r="AQ285" s="120"/>
      <c r="AR285" s="120"/>
      <c r="AS285" s="120"/>
      <c r="AT285" s="120"/>
      <c r="AU285" s="129"/>
      <c r="AV285" s="128"/>
      <c r="AW285" s="120"/>
      <c r="AX285" s="120"/>
      <c r="AY285" s="120"/>
      <c r="AZ285" s="120"/>
      <c r="BA285" s="129"/>
      <c r="BB285" s="128"/>
      <c r="BC285" s="120"/>
      <c r="BD285" s="120"/>
      <c r="BE285" s="120"/>
      <c r="BF285" s="120"/>
      <c r="BG285" s="120"/>
      <c r="BH285" s="120"/>
      <c r="BI285" s="129"/>
      <c r="BJ285" s="128"/>
      <c r="BK285" s="146"/>
      <c r="BL285" s="128"/>
      <c r="BM285" s="232"/>
      <c r="BN285" s="120"/>
      <c r="BO285" s="232"/>
      <c r="BP285" s="120"/>
      <c r="BQ285" s="232"/>
      <c r="BR285" s="120"/>
      <c r="BS285" s="232"/>
      <c r="BT285" s="120"/>
      <c r="BU285" s="146"/>
      <c r="BV285" s="216"/>
      <c r="BW285" s="216"/>
      <c r="BX285" s="216"/>
      <c r="CA285" s="206"/>
      <c r="CB285" s="466"/>
      <c r="CK285" s="160"/>
      <c r="CL285" s="160"/>
      <c r="CM285" s="160"/>
    </row>
    <row r="286" spans="2:91" x14ac:dyDescent="0.25">
      <c r="B286" s="224">
        <v>259</v>
      </c>
      <c r="C286" s="215"/>
      <c r="D286" s="221"/>
      <c r="E286" s="206" t="str">
        <f t="shared" si="25"/>
        <v/>
      </c>
      <c r="F286" s="203">
        <v>0</v>
      </c>
      <c r="G286" s="101">
        <f>Samples!C264</f>
        <v>0</v>
      </c>
      <c r="H286" s="128"/>
      <c r="I286" s="120"/>
      <c r="J286" s="120"/>
      <c r="K286" s="120"/>
      <c r="L286" s="120"/>
      <c r="M286" s="120"/>
      <c r="N286" s="129"/>
      <c r="O286" s="483"/>
      <c r="P286" s="122"/>
      <c r="Q286" s="122"/>
      <c r="R286" s="122"/>
      <c r="S286" s="136"/>
      <c r="T286" s="480"/>
      <c r="U286" s="123"/>
      <c r="V286" s="142"/>
      <c r="W286" s="128"/>
      <c r="X286" s="129"/>
      <c r="Y286" s="128"/>
      <c r="Z286" s="129"/>
      <c r="AA286" s="128"/>
      <c r="AB286" s="120"/>
      <c r="AC286" s="128"/>
      <c r="AD286" s="129"/>
      <c r="AE286" s="128"/>
      <c r="AF286" s="120"/>
      <c r="AG286" s="120"/>
      <c r="AH286" s="129"/>
      <c r="AI286" s="128"/>
      <c r="AJ286" s="120"/>
      <c r="AK286" s="120"/>
      <c r="AL286" s="129"/>
      <c r="AM286" s="120"/>
      <c r="AN286" s="120"/>
      <c r="AO286" s="120"/>
      <c r="AP286" s="128"/>
      <c r="AQ286" s="120"/>
      <c r="AR286" s="120"/>
      <c r="AS286" s="120"/>
      <c r="AT286" s="120"/>
      <c r="AU286" s="129"/>
      <c r="AV286" s="128"/>
      <c r="AW286" s="120"/>
      <c r="AX286" s="120"/>
      <c r="AY286" s="120"/>
      <c r="AZ286" s="120"/>
      <c r="BA286" s="129"/>
      <c r="BB286" s="128"/>
      <c r="BC286" s="120"/>
      <c r="BD286" s="120"/>
      <c r="BE286" s="120"/>
      <c r="BF286" s="120"/>
      <c r="BG286" s="120"/>
      <c r="BH286" s="120"/>
      <c r="BI286" s="129"/>
      <c r="BJ286" s="128"/>
      <c r="BK286" s="146"/>
      <c r="BL286" s="128"/>
      <c r="BM286" s="232"/>
      <c r="BN286" s="120"/>
      <c r="BO286" s="232"/>
      <c r="BP286" s="120"/>
      <c r="BQ286" s="232"/>
      <c r="BR286" s="120"/>
      <c r="BS286" s="232"/>
      <c r="BT286" s="120"/>
      <c r="BU286" s="146"/>
      <c r="BV286" s="216"/>
      <c r="BW286" s="216"/>
      <c r="BX286" s="216"/>
      <c r="CA286" s="206"/>
      <c r="CB286" s="466"/>
      <c r="CK286" s="160"/>
      <c r="CL286" s="160"/>
      <c r="CM286" s="160"/>
    </row>
    <row r="287" spans="2:91" x14ac:dyDescent="0.25">
      <c r="B287" s="224">
        <v>260</v>
      </c>
      <c r="C287" s="215"/>
      <c r="D287" s="221"/>
      <c r="E287" s="206" t="str">
        <f t="shared" si="25"/>
        <v/>
      </c>
      <c r="F287" s="203">
        <v>0</v>
      </c>
      <c r="G287" s="101">
        <f>Samples!C265</f>
        <v>0</v>
      </c>
      <c r="H287" s="128"/>
      <c r="I287" s="120"/>
      <c r="J287" s="120"/>
      <c r="K287" s="120"/>
      <c r="L287" s="120"/>
      <c r="M287" s="120"/>
      <c r="N287" s="129"/>
      <c r="O287" s="483"/>
      <c r="P287" s="122"/>
      <c r="Q287" s="122"/>
      <c r="R287" s="122"/>
      <c r="S287" s="136"/>
      <c r="T287" s="480"/>
      <c r="U287" s="123"/>
      <c r="V287" s="142"/>
      <c r="W287" s="128"/>
      <c r="X287" s="129"/>
      <c r="Y287" s="128"/>
      <c r="Z287" s="129"/>
      <c r="AA287" s="128"/>
      <c r="AB287" s="120"/>
      <c r="AC287" s="128"/>
      <c r="AD287" s="129"/>
      <c r="AE287" s="128"/>
      <c r="AF287" s="120"/>
      <c r="AG287" s="120"/>
      <c r="AH287" s="129"/>
      <c r="AI287" s="128"/>
      <c r="AJ287" s="120"/>
      <c r="AK287" s="120"/>
      <c r="AL287" s="129"/>
      <c r="AM287" s="120"/>
      <c r="AN287" s="120"/>
      <c r="AO287" s="120"/>
      <c r="AP287" s="128"/>
      <c r="AQ287" s="120"/>
      <c r="AR287" s="120"/>
      <c r="AS287" s="120"/>
      <c r="AT287" s="120"/>
      <c r="AU287" s="129"/>
      <c r="AV287" s="128"/>
      <c r="AW287" s="120"/>
      <c r="AX287" s="120"/>
      <c r="AY287" s="120"/>
      <c r="AZ287" s="120"/>
      <c r="BA287" s="129"/>
      <c r="BB287" s="128"/>
      <c r="BC287" s="120"/>
      <c r="BD287" s="120"/>
      <c r="BE287" s="120"/>
      <c r="BF287" s="120"/>
      <c r="BG287" s="120"/>
      <c r="BH287" s="120"/>
      <c r="BI287" s="129"/>
      <c r="BJ287" s="128"/>
      <c r="BK287" s="146"/>
      <c r="BL287" s="128"/>
      <c r="BM287" s="232"/>
      <c r="BN287" s="120"/>
      <c r="BO287" s="232"/>
      <c r="BP287" s="120"/>
      <c r="BQ287" s="232"/>
      <c r="BR287" s="120"/>
      <c r="BS287" s="232"/>
      <c r="BT287" s="120"/>
      <c r="BU287" s="146"/>
      <c r="BV287" s="216"/>
      <c r="BW287" s="216"/>
      <c r="BX287" s="216"/>
      <c r="CA287" s="206"/>
      <c r="CB287" s="466"/>
      <c r="CK287" s="160"/>
      <c r="CL287" s="160"/>
      <c r="CM287" s="160"/>
    </row>
    <row r="288" spans="2:91" x14ac:dyDescent="0.25">
      <c r="B288" s="224">
        <v>261</v>
      </c>
      <c r="C288" s="215"/>
      <c r="D288" s="221"/>
      <c r="E288" s="206" t="str">
        <f t="shared" si="25"/>
        <v/>
      </c>
      <c r="F288" s="203">
        <v>0</v>
      </c>
      <c r="G288" s="101">
        <f>Samples!C266</f>
        <v>0</v>
      </c>
      <c r="H288" s="128"/>
      <c r="I288" s="120"/>
      <c r="J288" s="120"/>
      <c r="K288" s="120"/>
      <c r="L288" s="120"/>
      <c r="M288" s="120"/>
      <c r="N288" s="129"/>
      <c r="O288" s="483"/>
      <c r="P288" s="122"/>
      <c r="Q288" s="122"/>
      <c r="R288" s="122"/>
      <c r="S288" s="136"/>
      <c r="T288" s="480"/>
      <c r="U288" s="123"/>
      <c r="V288" s="142"/>
      <c r="W288" s="128"/>
      <c r="X288" s="129"/>
      <c r="Y288" s="128"/>
      <c r="Z288" s="129"/>
      <c r="AA288" s="128"/>
      <c r="AB288" s="120"/>
      <c r="AC288" s="128"/>
      <c r="AD288" s="129"/>
      <c r="AE288" s="128"/>
      <c r="AF288" s="120"/>
      <c r="AG288" s="120"/>
      <c r="AH288" s="129"/>
      <c r="AI288" s="128"/>
      <c r="AJ288" s="120"/>
      <c r="AK288" s="120"/>
      <c r="AL288" s="129"/>
      <c r="AM288" s="120"/>
      <c r="AN288" s="120"/>
      <c r="AO288" s="120"/>
      <c r="AP288" s="128"/>
      <c r="AQ288" s="120"/>
      <c r="AR288" s="120"/>
      <c r="AS288" s="120"/>
      <c r="AT288" s="120"/>
      <c r="AU288" s="129"/>
      <c r="AV288" s="128"/>
      <c r="AW288" s="120"/>
      <c r="AX288" s="120"/>
      <c r="AY288" s="120"/>
      <c r="AZ288" s="120"/>
      <c r="BA288" s="129"/>
      <c r="BB288" s="128"/>
      <c r="BC288" s="120"/>
      <c r="BD288" s="120"/>
      <c r="BE288" s="120"/>
      <c r="BF288" s="120"/>
      <c r="BG288" s="120"/>
      <c r="BH288" s="120"/>
      <c r="BI288" s="129"/>
      <c r="BJ288" s="128"/>
      <c r="BK288" s="146"/>
      <c r="BL288" s="128"/>
      <c r="BM288" s="232"/>
      <c r="BN288" s="120"/>
      <c r="BO288" s="232"/>
      <c r="BP288" s="120"/>
      <c r="BQ288" s="232"/>
      <c r="BR288" s="120"/>
      <c r="BS288" s="232"/>
      <c r="BT288" s="120"/>
      <c r="BU288" s="146"/>
      <c r="BV288" s="216"/>
      <c r="BW288" s="216"/>
      <c r="BX288" s="216"/>
      <c r="CA288" s="206"/>
      <c r="CB288" s="466"/>
      <c r="CK288" s="160"/>
      <c r="CL288" s="160"/>
      <c r="CM288" s="160"/>
    </row>
    <row r="289" spans="2:91" x14ac:dyDescent="0.25">
      <c r="B289" s="224">
        <v>262</v>
      </c>
      <c r="C289" s="215"/>
      <c r="D289" s="221"/>
      <c r="E289" s="206" t="str">
        <f t="shared" si="25"/>
        <v/>
      </c>
      <c r="F289" s="203">
        <v>0</v>
      </c>
      <c r="G289" s="101">
        <f>Samples!C267</f>
        <v>0</v>
      </c>
      <c r="H289" s="128"/>
      <c r="I289" s="120"/>
      <c r="J289" s="120"/>
      <c r="K289" s="120"/>
      <c r="L289" s="120"/>
      <c r="M289" s="120"/>
      <c r="N289" s="129"/>
      <c r="O289" s="483"/>
      <c r="P289" s="122"/>
      <c r="Q289" s="122"/>
      <c r="R289" s="122"/>
      <c r="S289" s="136"/>
      <c r="T289" s="480"/>
      <c r="U289" s="123"/>
      <c r="V289" s="142"/>
      <c r="W289" s="128"/>
      <c r="X289" s="129"/>
      <c r="Y289" s="128"/>
      <c r="Z289" s="129"/>
      <c r="AA289" s="128"/>
      <c r="AB289" s="120"/>
      <c r="AC289" s="128"/>
      <c r="AD289" s="129"/>
      <c r="AE289" s="128"/>
      <c r="AF289" s="120"/>
      <c r="AG289" s="120"/>
      <c r="AH289" s="129"/>
      <c r="AI289" s="128"/>
      <c r="AJ289" s="120"/>
      <c r="AK289" s="120"/>
      <c r="AL289" s="129"/>
      <c r="AM289" s="120"/>
      <c r="AN289" s="120"/>
      <c r="AO289" s="120"/>
      <c r="AP289" s="128"/>
      <c r="AQ289" s="120"/>
      <c r="AR289" s="120"/>
      <c r="AS289" s="120"/>
      <c r="AT289" s="120"/>
      <c r="AU289" s="129"/>
      <c r="AV289" s="128"/>
      <c r="AW289" s="120"/>
      <c r="AX289" s="120"/>
      <c r="AY289" s="120"/>
      <c r="AZ289" s="120"/>
      <c r="BA289" s="129"/>
      <c r="BB289" s="128"/>
      <c r="BC289" s="120"/>
      <c r="BD289" s="120"/>
      <c r="BE289" s="120"/>
      <c r="BF289" s="120"/>
      <c r="BG289" s="120"/>
      <c r="BH289" s="120"/>
      <c r="BI289" s="129"/>
      <c r="BJ289" s="128"/>
      <c r="BK289" s="146"/>
      <c r="BL289" s="128"/>
      <c r="BM289" s="232"/>
      <c r="BN289" s="120"/>
      <c r="BO289" s="232"/>
      <c r="BP289" s="120"/>
      <c r="BQ289" s="232"/>
      <c r="BR289" s="120"/>
      <c r="BS289" s="232"/>
      <c r="BT289" s="120"/>
      <c r="BU289" s="146"/>
      <c r="BV289" s="216"/>
      <c r="BW289" s="216"/>
      <c r="BX289" s="216"/>
      <c r="CA289" s="206"/>
      <c r="CB289" s="466"/>
      <c r="CK289" s="160"/>
      <c r="CL289" s="160"/>
      <c r="CM289" s="160"/>
    </row>
    <row r="290" spans="2:91" x14ac:dyDescent="0.25">
      <c r="B290" s="224">
        <v>263</v>
      </c>
      <c r="C290" s="215"/>
      <c r="D290" s="221"/>
      <c r="E290" s="206" t="str">
        <f t="shared" si="25"/>
        <v/>
      </c>
      <c r="F290" s="203">
        <v>0</v>
      </c>
      <c r="G290" s="101">
        <f>Samples!C268</f>
        <v>0</v>
      </c>
      <c r="H290" s="128"/>
      <c r="I290" s="120"/>
      <c r="J290" s="120"/>
      <c r="K290" s="120"/>
      <c r="L290" s="120"/>
      <c r="M290" s="120"/>
      <c r="N290" s="129"/>
      <c r="O290" s="483"/>
      <c r="P290" s="122"/>
      <c r="Q290" s="122"/>
      <c r="R290" s="122"/>
      <c r="S290" s="136"/>
      <c r="T290" s="480"/>
      <c r="U290" s="123"/>
      <c r="V290" s="142"/>
      <c r="W290" s="128"/>
      <c r="X290" s="129"/>
      <c r="Y290" s="128"/>
      <c r="Z290" s="129"/>
      <c r="AA290" s="128"/>
      <c r="AB290" s="120"/>
      <c r="AC290" s="128"/>
      <c r="AD290" s="129"/>
      <c r="AE290" s="128"/>
      <c r="AF290" s="120"/>
      <c r="AG290" s="120"/>
      <c r="AH290" s="129"/>
      <c r="AI290" s="128"/>
      <c r="AJ290" s="120"/>
      <c r="AK290" s="120"/>
      <c r="AL290" s="129"/>
      <c r="AM290" s="120"/>
      <c r="AN290" s="120"/>
      <c r="AO290" s="120"/>
      <c r="AP290" s="128"/>
      <c r="AQ290" s="120"/>
      <c r="AR290" s="120"/>
      <c r="AS290" s="120"/>
      <c r="AT290" s="120"/>
      <c r="AU290" s="129"/>
      <c r="AV290" s="128"/>
      <c r="AW290" s="120"/>
      <c r="AX290" s="120"/>
      <c r="AY290" s="120"/>
      <c r="AZ290" s="120"/>
      <c r="BA290" s="129"/>
      <c r="BB290" s="128"/>
      <c r="BC290" s="120"/>
      <c r="BD290" s="120"/>
      <c r="BE290" s="120"/>
      <c r="BF290" s="120"/>
      <c r="BG290" s="120"/>
      <c r="BH290" s="120"/>
      <c r="BI290" s="129"/>
      <c r="BJ290" s="128"/>
      <c r="BK290" s="146"/>
      <c r="BL290" s="128"/>
      <c r="BM290" s="232"/>
      <c r="BN290" s="120"/>
      <c r="BO290" s="232"/>
      <c r="BP290" s="120"/>
      <c r="BQ290" s="232"/>
      <c r="BR290" s="120"/>
      <c r="BS290" s="232"/>
      <c r="BT290" s="120"/>
      <c r="BU290" s="146"/>
      <c r="BV290" s="216"/>
      <c r="BW290" s="216"/>
      <c r="BX290" s="216"/>
      <c r="CA290" s="206"/>
      <c r="CB290" s="466"/>
      <c r="CK290" s="160"/>
      <c r="CL290" s="160"/>
      <c r="CM290" s="160"/>
    </row>
    <row r="291" spans="2:91" x14ac:dyDescent="0.25">
      <c r="B291" s="224">
        <v>264</v>
      </c>
      <c r="C291" s="215"/>
      <c r="D291" s="221"/>
      <c r="E291" s="206" t="str">
        <f t="shared" si="25"/>
        <v/>
      </c>
      <c r="F291" s="203">
        <v>0</v>
      </c>
      <c r="G291" s="101">
        <f>Samples!C269</f>
        <v>0</v>
      </c>
      <c r="H291" s="128"/>
      <c r="I291" s="120"/>
      <c r="J291" s="120"/>
      <c r="K291" s="120"/>
      <c r="L291" s="120"/>
      <c r="M291" s="120"/>
      <c r="N291" s="129"/>
      <c r="O291" s="483"/>
      <c r="P291" s="122"/>
      <c r="Q291" s="122"/>
      <c r="R291" s="122"/>
      <c r="S291" s="136"/>
      <c r="T291" s="480"/>
      <c r="U291" s="123"/>
      <c r="V291" s="142"/>
      <c r="W291" s="128"/>
      <c r="X291" s="129"/>
      <c r="Y291" s="128"/>
      <c r="Z291" s="129"/>
      <c r="AA291" s="128"/>
      <c r="AB291" s="120"/>
      <c r="AC291" s="128"/>
      <c r="AD291" s="129"/>
      <c r="AE291" s="128"/>
      <c r="AF291" s="120"/>
      <c r="AG291" s="120"/>
      <c r="AH291" s="129"/>
      <c r="AI291" s="128"/>
      <c r="AJ291" s="120"/>
      <c r="AK291" s="120"/>
      <c r="AL291" s="129"/>
      <c r="AM291" s="120"/>
      <c r="AN291" s="120"/>
      <c r="AO291" s="120"/>
      <c r="AP291" s="128"/>
      <c r="AQ291" s="120"/>
      <c r="AR291" s="120"/>
      <c r="AS291" s="120"/>
      <c r="AT291" s="120"/>
      <c r="AU291" s="129"/>
      <c r="AV291" s="128"/>
      <c r="AW291" s="120"/>
      <c r="AX291" s="120"/>
      <c r="AY291" s="120"/>
      <c r="AZ291" s="120"/>
      <c r="BA291" s="129"/>
      <c r="BB291" s="128"/>
      <c r="BC291" s="120"/>
      <c r="BD291" s="120"/>
      <c r="BE291" s="120"/>
      <c r="BF291" s="120"/>
      <c r="BG291" s="120"/>
      <c r="BH291" s="120"/>
      <c r="BI291" s="129"/>
      <c r="BJ291" s="128"/>
      <c r="BK291" s="146"/>
      <c r="BL291" s="128"/>
      <c r="BM291" s="232"/>
      <c r="BN291" s="120"/>
      <c r="BO291" s="232"/>
      <c r="BP291" s="120"/>
      <c r="BQ291" s="232"/>
      <c r="BR291" s="120"/>
      <c r="BS291" s="232"/>
      <c r="BT291" s="120"/>
      <c r="BU291" s="146"/>
      <c r="BV291" s="216"/>
      <c r="BW291" s="216"/>
      <c r="BX291" s="216"/>
      <c r="CA291" s="206"/>
      <c r="CB291" s="466"/>
      <c r="CK291" s="160"/>
      <c r="CL291" s="160"/>
      <c r="CM291" s="160"/>
    </row>
    <row r="292" spans="2:91" x14ac:dyDescent="0.25">
      <c r="B292" s="224">
        <v>265</v>
      </c>
      <c r="C292" s="215"/>
      <c r="D292" s="221"/>
      <c r="E292" s="206" t="str">
        <f t="shared" si="25"/>
        <v/>
      </c>
      <c r="F292" s="203">
        <v>0</v>
      </c>
      <c r="G292" s="101">
        <f>Samples!C270</f>
        <v>0</v>
      </c>
      <c r="H292" s="128"/>
      <c r="I292" s="120"/>
      <c r="J292" s="120"/>
      <c r="K292" s="120"/>
      <c r="L292" s="120"/>
      <c r="M292" s="120"/>
      <c r="N292" s="129"/>
      <c r="O292" s="483"/>
      <c r="P292" s="122"/>
      <c r="Q292" s="122"/>
      <c r="R292" s="122"/>
      <c r="S292" s="136"/>
      <c r="T292" s="480"/>
      <c r="U292" s="123"/>
      <c r="V292" s="142"/>
      <c r="W292" s="128"/>
      <c r="X292" s="129"/>
      <c r="Y292" s="128"/>
      <c r="Z292" s="129"/>
      <c r="AA292" s="128"/>
      <c r="AB292" s="120"/>
      <c r="AC292" s="128"/>
      <c r="AD292" s="129"/>
      <c r="AE292" s="128"/>
      <c r="AF292" s="120"/>
      <c r="AG292" s="120"/>
      <c r="AH292" s="129"/>
      <c r="AI292" s="128"/>
      <c r="AJ292" s="120"/>
      <c r="AK292" s="120"/>
      <c r="AL292" s="129"/>
      <c r="AM292" s="120"/>
      <c r="AN292" s="120"/>
      <c r="AO292" s="120"/>
      <c r="AP292" s="128"/>
      <c r="AQ292" s="120"/>
      <c r="AR292" s="120"/>
      <c r="AS292" s="120"/>
      <c r="AT292" s="120"/>
      <c r="AU292" s="129"/>
      <c r="AV292" s="128"/>
      <c r="AW292" s="120"/>
      <c r="AX292" s="120"/>
      <c r="AY292" s="120"/>
      <c r="AZ292" s="120"/>
      <c r="BA292" s="129"/>
      <c r="BB292" s="128"/>
      <c r="BC292" s="120"/>
      <c r="BD292" s="120"/>
      <c r="BE292" s="120"/>
      <c r="BF292" s="120"/>
      <c r="BG292" s="120"/>
      <c r="BH292" s="120"/>
      <c r="BI292" s="129"/>
      <c r="BJ292" s="128"/>
      <c r="BK292" s="146"/>
      <c r="BL292" s="128"/>
      <c r="BM292" s="232"/>
      <c r="BN292" s="120"/>
      <c r="BO292" s="232"/>
      <c r="BP292" s="120"/>
      <c r="BQ292" s="232"/>
      <c r="BR292" s="120"/>
      <c r="BS292" s="232"/>
      <c r="BT292" s="120"/>
      <c r="BU292" s="146"/>
      <c r="BV292" s="216"/>
      <c r="BW292" s="216"/>
      <c r="BX292" s="216"/>
      <c r="CA292" s="206"/>
      <c r="CB292" s="466"/>
      <c r="CK292" s="160"/>
      <c r="CL292" s="160"/>
      <c r="CM292" s="160"/>
    </row>
    <row r="293" spans="2:91" x14ac:dyDescent="0.25">
      <c r="B293" s="224">
        <v>266</v>
      </c>
      <c r="C293" s="215"/>
      <c r="D293" s="221"/>
      <c r="E293" s="206" t="str">
        <f t="shared" si="25"/>
        <v/>
      </c>
      <c r="F293" s="203">
        <v>0</v>
      </c>
      <c r="G293" s="101">
        <f>Samples!C271</f>
        <v>0</v>
      </c>
      <c r="H293" s="128"/>
      <c r="I293" s="120"/>
      <c r="J293" s="120"/>
      <c r="K293" s="120"/>
      <c r="L293" s="120"/>
      <c r="M293" s="120"/>
      <c r="N293" s="129"/>
      <c r="O293" s="483"/>
      <c r="P293" s="122"/>
      <c r="Q293" s="122"/>
      <c r="R293" s="122"/>
      <c r="S293" s="136"/>
      <c r="T293" s="480"/>
      <c r="U293" s="123"/>
      <c r="V293" s="142"/>
      <c r="W293" s="128"/>
      <c r="X293" s="129"/>
      <c r="Y293" s="128"/>
      <c r="Z293" s="129"/>
      <c r="AA293" s="128"/>
      <c r="AB293" s="120"/>
      <c r="AC293" s="128"/>
      <c r="AD293" s="129"/>
      <c r="AE293" s="128"/>
      <c r="AF293" s="120"/>
      <c r="AG293" s="120"/>
      <c r="AH293" s="129"/>
      <c r="AI293" s="128"/>
      <c r="AJ293" s="120"/>
      <c r="AK293" s="120"/>
      <c r="AL293" s="129"/>
      <c r="AM293" s="120"/>
      <c r="AN293" s="120"/>
      <c r="AO293" s="120"/>
      <c r="AP293" s="128"/>
      <c r="AQ293" s="120"/>
      <c r="AR293" s="120"/>
      <c r="AS293" s="120"/>
      <c r="AT293" s="120"/>
      <c r="AU293" s="129"/>
      <c r="AV293" s="128"/>
      <c r="AW293" s="120"/>
      <c r="AX293" s="120"/>
      <c r="AY293" s="120"/>
      <c r="AZ293" s="120"/>
      <c r="BA293" s="129"/>
      <c r="BB293" s="128"/>
      <c r="BC293" s="120"/>
      <c r="BD293" s="120"/>
      <c r="BE293" s="120"/>
      <c r="BF293" s="120"/>
      <c r="BG293" s="120"/>
      <c r="BH293" s="120"/>
      <c r="BI293" s="129"/>
      <c r="BJ293" s="128"/>
      <c r="BK293" s="146"/>
      <c r="BL293" s="128"/>
      <c r="BM293" s="232"/>
      <c r="BN293" s="120"/>
      <c r="BO293" s="232"/>
      <c r="BP293" s="120"/>
      <c r="BQ293" s="232"/>
      <c r="BR293" s="120"/>
      <c r="BS293" s="232"/>
      <c r="BT293" s="120"/>
      <c r="BU293" s="146"/>
      <c r="BV293" s="216"/>
      <c r="BW293" s="216"/>
      <c r="BX293" s="216"/>
      <c r="CA293" s="206"/>
      <c r="CB293" s="466"/>
      <c r="CK293" s="160"/>
      <c r="CL293" s="160"/>
      <c r="CM293" s="160"/>
    </row>
    <row r="294" spans="2:91" x14ac:dyDescent="0.25">
      <c r="B294" s="224">
        <v>267</v>
      </c>
      <c r="C294" s="215"/>
      <c r="D294" s="221"/>
      <c r="E294" s="206" t="str">
        <f t="shared" si="25"/>
        <v/>
      </c>
      <c r="F294" s="203">
        <v>0</v>
      </c>
      <c r="G294" s="101">
        <f>Samples!C272</f>
        <v>0</v>
      </c>
      <c r="H294" s="128"/>
      <c r="I294" s="120"/>
      <c r="J294" s="120"/>
      <c r="K294" s="120"/>
      <c r="L294" s="120"/>
      <c r="M294" s="120"/>
      <c r="N294" s="129"/>
      <c r="O294" s="483"/>
      <c r="P294" s="122"/>
      <c r="Q294" s="122"/>
      <c r="R294" s="122"/>
      <c r="S294" s="136"/>
      <c r="T294" s="480"/>
      <c r="U294" s="123"/>
      <c r="V294" s="142"/>
      <c r="W294" s="128"/>
      <c r="X294" s="129"/>
      <c r="Y294" s="128"/>
      <c r="Z294" s="129"/>
      <c r="AA294" s="128"/>
      <c r="AB294" s="120"/>
      <c r="AC294" s="128"/>
      <c r="AD294" s="129"/>
      <c r="AE294" s="128"/>
      <c r="AF294" s="120"/>
      <c r="AG294" s="120"/>
      <c r="AH294" s="129"/>
      <c r="AI294" s="128"/>
      <c r="AJ294" s="120"/>
      <c r="AK294" s="120"/>
      <c r="AL294" s="129"/>
      <c r="AM294" s="120"/>
      <c r="AN294" s="120"/>
      <c r="AO294" s="120"/>
      <c r="AP294" s="128"/>
      <c r="AQ294" s="120"/>
      <c r="AR294" s="120"/>
      <c r="AS294" s="120"/>
      <c r="AT294" s="120"/>
      <c r="AU294" s="129"/>
      <c r="AV294" s="128"/>
      <c r="AW294" s="120"/>
      <c r="AX294" s="120"/>
      <c r="AY294" s="120"/>
      <c r="AZ294" s="120"/>
      <c r="BA294" s="129"/>
      <c r="BB294" s="128"/>
      <c r="BC294" s="120"/>
      <c r="BD294" s="120"/>
      <c r="BE294" s="120"/>
      <c r="BF294" s="120"/>
      <c r="BG294" s="120"/>
      <c r="BH294" s="120"/>
      <c r="BI294" s="129"/>
      <c r="BJ294" s="128"/>
      <c r="BK294" s="146"/>
      <c r="BL294" s="128"/>
      <c r="BM294" s="232"/>
      <c r="BN294" s="120"/>
      <c r="BO294" s="232"/>
      <c r="BP294" s="120"/>
      <c r="BQ294" s="232"/>
      <c r="BR294" s="120"/>
      <c r="BS294" s="232"/>
      <c r="BT294" s="120"/>
      <c r="BU294" s="146"/>
      <c r="BV294" s="216"/>
      <c r="BW294" s="216"/>
      <c r="BX294" s="216"/>
      <c r="CA294" s="206"/>
      <c r="CB294" s="466"/>
      <c r="CK294" s="160"/>
      <c r="CL294" s="160"/>
      <c r="CM294" s="160"/>
    </row>
    <row r="295" spans="2:91" x14ac:dyDescent="0.25">
      <c r="B295" s="224">
        <v>268</v>
      </c>
      <c r="C295" s="215"/>
      <c r="D295" s="221"/>
      <c r="E295" s="206" t="str">
        <f t="shared" si="25"/>
        <v/>
      </c>
      <c r="F295" s="203">
        <v>0</v>
      </c>
      <c r="G295" s="101">
        <f>Samples!C273</f>
        <v>0</v>
      </c>
      <c r="H295" s="128"/>
      <c r="I295" s="120"/>
      <c r="J295" s="120"/>
      <c r="K295" s="120"/>
      <c r="L295" s="120"/>
      <c r="M295" s="120"/>
      <c r="N295" s="129"/>
      <c r="O295" s="483"/>
      <c r="P295" s="122"/>
      <c r="Q295" s="122"/>
      <c r="R295" s="122"/>
      <c r="S295" s="136"/>
      <c r="T295" s="480"/>
      <c r="U295" s="123"/>
      <c r="V295" s="142"/>
      <c r="W295" s="128"/>
      <c r="X295" s="129"/>
      <c r="Y295" s="128"/>
      <c r="Z295" s="129"/>
      <c r="AA295" s="128"/>
      <c r="AB295" s="120"/>
      <c r="AC295" s="128"/>
      <c r="AD295" s="129"/>
      <c r="AE295" s="128"/>
      <c r="AF295" s="120"/>
      <c r="AG295" s="120"/>
      <c r="AH295" s="129"/>
      <c r="AI295" s="128"/>
      <c r="AJ295" s="120"/>
      <c r="AK295" s="120"/>
      <c r="AL295" s="129"/>
      <c r="AM295" s="120"/>
      <c r="AN295" s="120"/>
      <c r="AO295" s="120"/>
      <c r="AP295" s="128"/>
      <c r="AQ295" s="120"/>
      <c r="AR295" s="120"/>
      <c r="AS295" s="120"/>
      <c r="AT295" s="120"/>
      <c r="AU295" s="129"/>
      <c r="AV295" s="128"/>
      <c r="AW295" s="120"/>
      <c r="AX295" s="120"/>
      <c r="AY295" s="120"/>
      <c r="AZ295" s="120"/>
      <c r="BA295" s="129"/>
      <c r="BB295" s="128"/>
      <c r="BC295" s="120"/>
      <c r="BD295" s="120"/>
      <c r="BE295" s="120"/>
      <c r="BF295" s="120"/>
      <c r="BG295" s="120"/>
      <c r="BH295" s="120"/>
      <c r="BI295" s="129"/>
      <c r="BJ295" s="128"/>
      <c r="BK295" s="146"/>
      <c r="BL295" s="128"/>
      <c r="BM295" s="232"/>
      <c r="BN295" s="120"/>
      <c r="BO295" s="232"/>
      <c r="BP295" s="120"/>
      <c r="BQ295" s="232"/>
      <c r="BR295" s="120"/>
      <c r="BS295" s="232"/>
      <c r="BT295" s="120"/>
      <c r="BU295" s="146"/>
      <c r="BV295" s="216"/>
      <c r="BW295" s="216"/>
      <c r="BX295" s="216"/>
      <c r="CA295" s="206"/>
      <c r="CB295" s="466"/>
      <c r="CK295" s="160"/>
      <c r="CL295" s="160"/>
      <c r="CM295" s="160"/>
    </row>
    <row r="296" spans="2:91" x14ac:dyDescent="0.25">
      <c r="B296" s="224">
        <v>269</v>
      </c>
      <c r="C296" s="215"/>
      <c r="D296" s="221"/>
      <c r="E296" s="206" t="str">
        <f t="shared" si="25"/>
        <v/>
      </c>
      <c r="F296" s="203">
        <v>0</v>
      </c>
      <c r="G296" s="101">
        <f>Samples!C274</f>
        <v>0</v>
      </c>
      <c r="H296" s="128"/>
      <c r="I296" s="120"/>
      <c r="J296" s="120"/>
      <c r="K296" s="120"/>
      <c r="L296" s="120"/>
      <c r="M296" s="120"/>
      <c r="N296" s="129"/>
      <c r="O296" s="483"/>
      <c r="P296" s="122"/>
      <c r="Q296" s="122"/>
      <c r="R296" s="122"/>
      <c r="S296" s="136"/>
      <c r="T296" s="480"/>
      <c r="U296" s="123"/>
      <c r="V296" s="142"/>
      <c r="W296" s="128"/>
      <c r="X296" s="129"/>
      <c r="Y296" s="128"/>
      <c r="Z296" s="129"/>
      <c r="AA296" s="128"/>
      <c r="AB296" s="120"/>
      <c r="AC296" s="128"/>
      <c r="AD296" s="129"/>
      <c r="AE296" s="128"/>
      <c r="AF296" s="120"/>
      <c r="AG296" s="120"/>
      <c r="AH296" s="129"/>
      <c r="AI296" s="128"/>
      <c r="AJ296" s="120"/>
      <c r="AK296" s="120"/>
      <c r="AL296" s="129"/>
      <c r="AM296" s="120"/>
      <c r="AN296" s="120"/>
      <c r="AO296" s="120"/>
      <c r="AP296" s="128"/>
      <c r="AQ296" s="120"/>
      <c r="AR296" s="120"/>
      <c r="AS296" s="120"/>
      <c r="AT296" s="120"/>
      <c r="AU296" s="129"/>
      <c r="AV296" s="128"/>
      <c r="AW296" s="120"/>
      <c r="AX296" s="120"/>
      <c r="AY296" s="120"/>
      <c r="AZ296" s="120"/>
      <c r="BA296" s="129"/>
      <c r="BB296" s="128"/>
      <c r="BC296" s="120"/>
      <c r="BD296" s="120"/>
      <c r="BE296" s="120"/>
      <c r="BF296" s="120"/>
      <c r="BG296" s="120"/>
      <c r="BH296" s="120"/>
      <c r="BI296" s="129"/>
      <c r="BJ296" s="128"/>
      <c r="BK296" s="146"/>
      <c r="BL296" s="128"/>
      <c r="BM296" s="232"/>
      <c r="BN296" s="120"/>
      <c r="BO296" s="232"/>
      <c r="BP296" s="120"/>
      <c r="BQ296" s="232"/>
      <c r="BR296" s="120"/>
      <c r="BS296" s="232"/>
      <c r="BT296" s="120"/>
      <c r="BU296" s="146"/>
      <c r="BV296" s="216"/>
      <c r="BW296" s="216"/>
      <c r="BX296" s="216"/>
      <c r="CA296" s="206"/>
      <c r="CB296" s="466"/>
      <c r="CK296" s="160"/>
      <c r="CL296" s="160"/>
      <c r="CM296" s="160"/>
    </row>
    <row r="297" spans="2:91" x14ac:dyDescent="0.25">
      <c r="B297" s="224">
        <v>270</v>
      </c>
      <c r="C297" s="215"/>
      <c r="D297" s="221"/>
      <c r="E297" s="206" t="str">
        <f t="shared" si="25"/>
        <v/>
      </c>
      <c r="F297" s="203">
        <v>0</v>
      </c>
      <c r="G297" s="101">
        <f>Samples!C275</f>
        <v>0</v>
      </c>
      <c r="H297" s="128"/>
      <c r="I297" s="120"/>
      <c r="J297" s="120"/>
      <c r="K297" s="120"/>
      <c r="L297" s="120"/>
      <c r="M297" s="120"/>
      <c r="N297" s="129"/>
      <c r="O297" s="483"/>
      <c r="P297" s="122"/>
      <c r="Q297" s="122"/>
      <c r="R297" s="122"/>
      <c r="S297" s="136"/>
      <c r="T297" s="480"/>
      <c r="U297" s="123"/>
      <c r="V297" s="142"/>
      <c r="W297" s="128"/>
      <c r="X297" s="129"/>
      <c r="Y297" s="128"/>
      <c r="Z297" s="129"/>
      <c r="AA297" s="128"/>
      <c r="AB297" s="120"/>
      <c r="AC297" s="128"/>
      <c r="AD297" s="129"/>
      <c r="AE297" s="128"/>
      <c r="AF297" s="120"/>
      <c r="AG297" s="120"/>
      <c r="AH297" s="129"/>
      <c r="AI297" s="128"/>
      <c r="AJ297" s="120"/>
      <c r="AK297" s="120"/>
      <c r="AL297" s="129"/>
      <c r="AM297" s="120"/>
      <c r="AN297" s="120"/>
      <c r="AO297" s="120"/>
      <c r="AP297" s="128"/>
      <c r="AQ297" s="120"/>
      <c r="AR297" s="120"/>
      <c r="AS297" s="120"/>
      <c r="AT297" s="120"/>
      <c r="AU297" s="129"/>
      <c r="AV297" s="128"/>
      <c r="AW297" s="120"/>
      <c r="AX297" s="120"/>
      <c r="AY297" s="120"/>
      <c r="AZ297" s="120"/>
      <c r="BA297" s="129"/>
      <c r="BB297" s="128"/>
      <c r="BC297" s="120"/>
      <c r="BD297" s="120"/>
      <c r="BE297" s="120"/>
      <c r="BF297" s="120"/>
      <c r="BG297" s="120"/>
      <c r="BH297" s="120"/>
      <c r="BI297" s="129"/>
      <c r="BJ297" s="128"/>
      <c r="BK297" s="146"/>
      <c r="BL297" s="128"/>
      <c r="BM297" s="232"/>
      <c r="BN297" s="120"/>
      <c r="BO297" s="232"/>
      <c r="BP297" s="120"/>
      <c r="BQ297" s="232"/>
      <c r="BR297" s="120"/>
      <c r="BS297" s="232"/>
      <c r="BT297" s="120"/>
      <c r="BU297" s="146"/>
      <c r="BV297" s="216"/>
      <c r="BW297" s="216"/>
      <c r="BX297" s="216"/>
      <c r="CA297" s="206"/>
      <c r="CB297" s="466"/>
      <c r="CK297" s="160"/>
      <c r="CL297" s="160"/>
      <c r="CM297" s="160"/>
    </row>
    <row r="298" spans="2:91" x14ac:dyDescent="0.25">
      <c r="B298" s="224">
        <v>271</v>
      </c>
      <c r="C298" s="215"/>
      <c r="D298" s="221"/>
      <c r="E298" s="206" t="str">
        <f t="shared" si="25"/>
        <v/>
      </c>
      <c r="F298" s="203">
        <v>0</v>
      </c>
      <c r="G298" s="101">
        <f>Samples!C276</f>
        <v>0</v>
      </c>
      <c r="H298" s="128"/>
      <c r="I298" s="120"/>
      <c r="J298" s="120"/>
      <c r="K298" s="120"/>
      <c r="L298" s="120"/>
      <c r="M298" s="120"/>
      <c r="N298" s="129"/>
      <c r="O298" s="483"/>
      <c r="P298" s="122"/>
      <c r="Q298" s="122"/>
      <c r="R298" s="122"/>
      <c r="S298" s="136"/>
      <c r="T298" s="480"/>
      <c r="U298" s="123"/>
      <c r="V298" s="142"/>
      <c r="W298" s="128"/>
      <c r="X298" s="129"/>
      <c r="Y298" s="128"/>
      <c r="Z298" s="129"/>
      <c r="AA298" s="128"/>
      <c r="AB298" s="120"/>
      <c r="AC298" s="128"/>
      <c r="AD298" s="129"/>
      <c r="AE298" s="128"/>
      <c r="AF298" s="120"/>
      <c r="AG298" s="120"/>
      <c r="AH298" s="129"/>
      <c r="AI298" s="128"/>
      <c r="AJ298" s="120"/>
      <c r="AK298" s="120"/>
      <c r="AL298" s="129"/>
      <c r="AM298" s="120"/>
      <c r="AN298" s="120"/>
      <c r="AO298" s="120"/>
      <c r="AP298" s="128"/>
      <c r="AQ298" s="120"/>
      <c r="AR298" s="120"/>
      <c r="AS298" s="120"/>
      <c r="AT298" s="120"/>
      <c r="AU298" s="129"/>
      <c r="AV298" s="128"/>
      <c r="AW298" s="120"/>
      <c r="AX298" s="120"/>
      <c r="AY298" s="120"/>
      <c r="AZ298" s="120"/>
      <c r="BA298" s="129"/>
      <c r="BB298" s="128"/>
      <c r="BC298" s="120"/>
      <c r="BD298" s="120"/>
      <c r="BE298" s="120"/>
      <c r="BF298" s="120"/>
      <c r="BG298" s="120"/>
      <c r="BH298" s="120"/>
      <c r="BI298" s="129"/>
      <c r="BJ298" s="128"/>
      <c r="BK298" s="146"/>
      <c r="BL298" s="128"/>
      <c r="BM298" s="232"/>
      <c r="BN298" s="120"/>
      <c r="BO298" s="232"/>
      <c r="BP298" s="120"/>
      <c r="BQ298" s="232"/>
      <c r="BR298" s="120"/>
      <c r="BS298" s="232"/>
      <c r="BT298" s="120"/>
      <c r="BU298" s="146"/>
      <c r="BV298" s="216"/>
      <c r="BW298" s="216"/>
      <c r="BX298" s="216"/>
      <c r="CA298" s="206"/>
      <c r="CB298" s="466"/>
      <c r="CK298" s="160"/>
      <c r="CL298" s="160"/>
      <c r="CM298" s="160"/>
    </row>
    <row r="299" spans="2:91" x14ac:dyDescent="0.25">
      <c r="B299" s="224">
        <v>272</v>
      </c>
      <c r="C299" s="215"/>
      <c r="D299" s="221"/>
      <c r="E299" s="206" t="str">
        <f t="shared" si="25"/>
        <v/>
      </c>
      <c r="F299" s="203">
        <v>0</v>
      </c>
      <c r="G299" s="101">
        <f>Samples!C277</f>
        <v>0</v>
      </c>
      <c r="H299" s="128"/>
      <c r="I299" s="120"/>
      <c r="J299" s="120"/>
      <c r="K299" s="120"/>
      <c r="L299" s="120"/>
      <c r="M299" s="120"/>
      <c r="N299" s="129"/>
      <c r="O299" s="483"/>
      <c r="P299" s="122"/>
      <c r="Q299" s="122"/>
      <c r="R299" s="122"/>
      <c r="S299" s="136"/>
      <c r="T299" s="480"/>
      <c r="U299" s="123"/>
      <c r="V299" s="142"/>
      <c r="W299" s="128"/>
      <c r="X299" s="129"/>
      <c r="Y299" s="128"/>
      <c r="Z299" s="129"/>
      <c r="AA299" s="128"/>
      <c r="AB299" s="120"/>
      <c r="AC299" s="128"/>
      <c r="AD299" s="129"/>
      <c r="AE299" s="128"/>
      <c r="AF299" s="120"/>
      <c r="AG299" s="120"/>
      <c r="AH299" s="129"/>
      <c r="AI299" s="128"/>
      <c r="AJ299" s="120"/>
      <c r="AK299" s="120"/>
      <c r="AL299" s="129"/>
      <c r="AM299" s="120"/>
      <c r="AN299" s="120"/>
      <c r="AO299" s="120"/>
      <c r="AP299" s="128"/>
      <c r="AQ299" s="120"/>
      <c r="AR299" s="120"/>
      <c r="AS299" s="120"/>
      <c r="AT299" s="120"/>
      <c r="AU299" s="129"/>
      <c r="AV299" s="128"/>
      <c r="AW299" s="120"/>
      <c r="AX299" s="120"/>
      <c r="AY299" s="120"/>
      <c r="AZ299" s="120"/>
      <c r="BA299" s="129"/>
      <c r="BB299" s="128"/>
      <c r="BC299" s="120"/>
      <c r="BD299" s="120"/>
      <c r="BE299" s="120"/>
      <c r="BF299" s="120"/>
      <c r="BG299" s="120"/>
      <c r="BH299" s="120"/>
      <c r="BI299" s="129"/>
      <c r="BJ299" s="128"/>
      <c r="BK299" s="146"/>
      <c r="BL299" s="128"/>
      <c r="BM299" s="232"/>
      <c r="BN299" s="120"/>
      <c r="BO299" s="232"/>
      <c r="BP299" s="120"/>
      <c r="BQ299" s="232"/>
      <c r="BR299" s="120"/>
      <c r="BS299" s="232"/>
      <c r="BT299" s="120"/>
      <c r="BU299" s="146"/>
      <c r="BV299" s="216"/>
      <c r="BW299" s="216"/>
      <c r="BX299" s="216"/>
      <c r="CA299" s="206"/>
      <c r="CB299" s="466"/>
      <c r="CK299" s="160"/>
      <c r="CL299" s="160"/>
      <c r="CM299" s="160"/>
    </row>
    <row r="300" spans="2:91" x14ac:dyDescent="0.25">
      <c r="B300" s="224">
        <v>273</v>
      </c>
      <c r="C300" s="215"/>
      <c r="D300" s="221"/>
      <c r="E300" s="206" t="str">
        <f t="shared" si="25"/>
        <v/>
      </c>
      <c r="F300" s="203">
        <v>0</v>
      </c>
      <c r="G300" s="101">
        <f>Samples!C278</f>
        <v>0</v>
      </c>
      <c r="H300" s="128"/>
      <c r="I300" s="120"/>
      <c r="J300" s="120"/>
      <c r="K300" s="120"/>
      <c r="L300" s="120"/>
      <c r="M300" s="120"/>
      <c r="N300" s="129"/>
      <c r="O300" s="483"/>
      <c r="P300" s="122"/>
      <c r="Q300" s="122"/>
      <c r="R300" s="122"/>
      <c r="S300" s="136"/>
      <c r="T300" s="480"/>
      <c r="U300" s="123"/>
      <c r="V300" s="142"/>
      <c r="W300" s="128"/>
      <c r="X300" s="129"/>
      <c r="Y300" s="128"/>
      <c r="Z300" s="129"/>
      <c r="AA300" s="128"/>
      <c r="AB300" s="120"/>
      <c r="AC300" s="128"/>
      <c r="AD300" s="129"/>
      <c r="AE300" s="128"/>
      <c r="AF300" s="120"/>
      <c r="AG300" s="120"/>
      <c r="AH300" s="129"/>
      <c r="AI300" s="128"/>
      <c r="AJ300" s="120"/>
      <c r="AK300" s="120"/>
      <c r="AL300" s="129"/>
      <c r="AM300" s="120"/>
      <c r="AN300" s="120"/>
      <c r="AO300" s="120"/>
      <c r="AP300" s="128"/>
      <c r="AQ300" s="120"/>
      <c r="AR300" s="120"/>
      <c r="AS300" s="120"/>
      <c r="AT300" s="120"/>
      <c r="AU300" s="129"/>
      <c r="AV300" s="128"/>
      <c r="AW300" s="120"/>
      <c r="AX300" s="120"/>
      <c r="AY300" s="120"/>
      <c r="AZ300" s="120"/>
      <c r="BA300" s="129"/>
      <c r="BB300" s="128"/>
      <c r="BC300" s="120"/>
      <c r="BD300" s="120"/>
      <c r="BE300" s="120"/>
      <c r="BF300" s="120"/>
      <c r="BG300" s="120"/>
      <c r="BH300" s="120"/>
      <c r="BI300" s="129"/>
      <c r="BJ300" s="128"/>
      <c r="BK300" s="146"/>
      <c r="BL300" s="128"/>
      <c r="BM300" s="232"/>
      <c r="BN300" s="120"/>
      <c r="BO300" s="232"/>
      <c r="BP300" s="120"/>
      <c r="BQ300" s="232"/>
      <c r="BR300" s="120"/>
      <c r="BS300" s="232"/>
      <c r="BT300" s="120"/>
      <c r="BU300" s="146"/>
      <c r="BV300" s="216"/>
      <c r="BW300" s="216"/>
      <c r="BX300" s="216"/>
      <c r="CA300" s="206"/>
      <c r="CB300" s="466"/>
      <c r="CK300" s="160"/>
      <c r="CL300" s="160"/>
      <c r="CM300" s="160"/>
    </row>
    <row r="301" spans="2:91" x14ac:dyDescent="0.25">
      <c r="B301" s="224">
        <v>274</v>
      </c>
      <c r="C301" s="215"/>
      <c r="D301" s="221"/>
      <c r="E301" s="206" t="str">
        <f t="shared" si="25"/>
        <v/>
      </c>
      <c r="F301" s="203">
        <v>0</v>
      </c>
      <c r="G301" s="101">
        <f>Samples!C279</f>
        <v>0</v>
      </c>
      <c r="H301" s="128"/>
      <c r="I301" s="120"/>
      <c r="J301" s="120"/>
      <c r="K301" s="120"/>
      <c r="L301" s="120"/>
      <c r="M301" s="120"/>
      <c r="N301" s="129"/>
      <c r="O301" s="483"/>
      <c r="P301" s="122"/>
      <c r="Q301" s="122"/>
      <c r="R301" s="122"/>
      <c r="S301" s="136"/>
      <c r="T301" s="480"/>
      <c r="U301" s="123"/>
      <c r="V301" s="142"/>
      <c r="W301" s="128"/>
      <c r="X301" s="129"/>
      <c r="Y301" s="128"/>
      <c r="Z301" s="129"/>
      <c r="AA301" s="128"/>
      <c r="AB301" s="120"/>
      <c r="AC301" s="128"/>
      <c r="AD301" s="129"/>
      <c r="AE301" s="128"/>
      <c r="AF301" s="120"/>
      <c r="AG301" s="120"/>
      <c r="AH301" s="129"/>
      <c r="AI301" s="128"/>
      <c r="AJ301" s="120"/>
      <c r="AK301" s="120"/>
      <c r="AL301" s="129"/>
      <c r="AM301" s="120"/>
      <c r="AN301" s="120"/>
      <c r="AO301" s="120"/>
      <c r="AP301" s="128"/>
      <c r="AQ301" s="120"/>
      <c r="AR301" s="120"/>
      <c r="AS301" s="120"/>
      <c r="AT301" s="120"/>
      <c r="AU301" s="129"/>
      <c r="AV301" s="128"/>
      <c r="AW301" s="120"/>
      <c r="AX301" s="120"/>
      <c r="AY301" s="120"/>
      <c r="AZ301" s="120"/>
      <c r="BA301" s="129"/>
      <c r="BB301" s="128"/>
      <c r="BC301" s="120"/>
      <c r="BD301" s="120"/>
      <c r="BE301" s="120"/>
      <c r="BF301" s="120"/>
      <c r="BG301" s="120"/>
      <c r="BH301" s="120"/>
      <c r="BI301" s="129"/>
      <c r="BJ301" s="128"/>
      <c r="BK301" s="146"/>
      <c r="BL301" s="128"/>
      <c r="BM301" s="232"/>
      <c r="BN301" s="120"/>
      <c r="BO301" s="232"/>
      <c r="BP301" s="120"/>
      <c r="BQ301" s="232"/>
      <c r="BR301" s="120"/>
      <c r="BS301" s="232"/>
      <c r="BT301" s="120"/>
      <c r="BU301" s="146"/>
      <c r="BV301" s="216"/>
      <c r="BW301" s="216"/>
      <c r="BX301" s="216"/>
      <c r="CA301" s="206"/>
      <c r="CB301" s="466"/>
      <c r="CK301" s="160"/>
      <c r="CL301" s="160"/>
      <c r="CM301" s="160"/>
    </row>
    <row r="302" spans="2:91" x14ac:dyDescent="0.25">
      <c r="B302" s="224">
        <v>275</v>
      </c>
      <c r="C302" s="215"/>
      <c r="D302" s="221"/>
      <c r="E302" s="206" t="str">
        <f t="shared" si="25"/>
        <v/>
      </c>
      <c r="F302" s="203">
        <v>0</v>
      </c>
      <c r="G302" s="101">
        <f>Samples!C280</f>
        <v>0</v>
      </c>
      <c r="H302" s="128"/>
      <c r="I302" s="120"/>
      <c r="J302" s="120"/>
      <c r="K302" s="120"/>
      <c r="L302" s="120"/>
      <c r="M302" s="120"/>
      <c r="N302" s="129"/>
      <c r="O302" s="483"/>
      <c r="P302" s="122"/>
      <c r="Q302" s="122"/>
      <c r="R302" s="122"/>
      <c r="S302" s="136"/>
      <c r="T302" s="480"/>
      <c r="U302" s="123"/>
      <c r="V302" s="142"/>
      <c r="W302" s="128"/>
      <c r="X302" s="129"/>
      <c r="Y302" s="128"/>
      <c r="Z302" s="129"/>
      <c r="AA302" s="128"/>
      <c r="AB302" s="120"/>
      <c r="AC302" s="128"/>
      <c r="AD302" s="129"/>
      <c r="AE302" s="128"/>
      <c r="AF302" s="120"/>
      <c r="AG302" s="120"/>
      <c r="AH302" s="129"/>
      <c r="AI302" s="128"/>
      <c r="AJ302" s="120"/>
      <c r="AK302" s="120"/>
      <c r="AL302" s="129"/>
      <c r="AM302" s="120"/>
      <c r="AN302" s="120"/>
      <c r="AO302" s="120"/>
      <c r="AP302" s="128"/>
      <c r="AQ302" s="120"/>
      <c r="AR302" s="120"/>
      <c r="AS302" s="120"/>
      <c r="AT302" s="120"/>
      <c r="AU302" s="129"/>
      <c r="AV302" s="128"/>
      <c r="AW302" s="120"/>
      <c r="AX302" s="120"/>
      <c r="AY302" s="120"/>
      <c r="AZ302" s="120"/>
      <c r="BA302" s="129"/>
      <c r="BB302" s="128"/>
      <c r="BC302" s="120"/>
      <c r="BD302" s="120"/>
      <c r="BE302" s="120"/>
      <c r="BF302" s="120"/>
      <c r="BG302" s="120"/>
      <c r="BH302" s="120"/>
      <c r="BI302" s="129"/>
      <c r="BJ302" s="128"/>
      <c r="BK302" s="146"/>
      <c r="BL302" s="128"/>
      <c r="BM302" s="232"/>
      <c r="BN302" s="120"/>
      <c r="BO302" s="232"/>
      <c r="BP302" s="120"/>
      <c r="BQ302" s="232"/>
      <c r="BR302" s="120"/>
      <c r="BS302" s="232"/>
      <c r="BT302" s="120"/>
      <c r="BU302" s="146"/>
      <c r="BV302" s="216"/>
      <c r="BW302" s="216"/>
      <c r="BX302" s="216"/>
      <c r="CA302" s="206"/>
      <c r="CB302" s="466"/>
      <c r="CK302" s="160"/>
      <c r="CL302" s="160"/>
      <c r="CM302" s="160"/>
    </row>
    <row r="303" spans="2:91" x14ac:dyDescent="0.25">
      <c r="B303" s="224">
        <v>276</v>
      </c>
      <c r="C303" s="215"/>
      <c r="D303" s="221"/>
      <c r="E303" s="206" t="str">
        <f t="shared" si="25"/>
        <v/>
      </c>
      <c r="F303" s="203">
        <v>0</v>
      </c>
      <c r="G303" s="101">
        <f>Samples!C281</f>
        <v>0</v>
      </c>
      <c r="H303" s="128"/>
      <c r="I303" s="120"/>
      <c r="J303" s="120"/>
      <c r="K303" s="120"/>
      <c r="L303" s="120"/>
      <c r="M303" s="120"/>
      <c r="N303" s="129"/>
      <c r="O303" s="483"/>
      <c r="P303" s="122"/>
      <c r="Q303" s="122"/>
      <c r="R303" s="122"/>
      <c r="S303" s="136"/>
      <c r="T303" s="480"/>
      <c r="U303" s="123"/>
      <c r="V303" s="142"/>
      <c r="W303" s="128"/>
      <c r="X303" s="129"/>
      <c r="Y303" s="128"/>
      <c r="Z303" s="129"/>
      <c r="AA303" s="128"/>
      <c r="AB303" s="120"/>
      <c r="AC303" s="128"/>
      <c r="AD303" s="129"/>
      <c r="AE303" s="128"/>
      <c r="AF303" s="120"/>
      <c r="AG303" s="120"/>
      <c r="AH303" s="129"/>
      <c r="AI303" s="128"/>
      <c r="AJ303" s="120"/>
      <c r="AK303" s="120"/>
      <c r="AL303" s="129"/>
      <c r="AM303" s="120"/>
      <c r="AN303" s="120"/>
      <c r="AO303" s="120"/>
      <c r="AP303" s="128"/>
      <c r="AQ303" s="120"/>
      <c r="AR303" s="120"/>
      <c r="AS303" s="120"/>
      <c r="AT303" s="120"/>
      <c r="AU303" s="129"/>
      <c r="AV303" s="128"/>
      <c r="AW303" s="120"/>
      <c r="AX303" s="120"/>
      <c r="AY303" s="120"/>
      <c r="AZ303" s="120"/>
      <c r="BA303" s="129"/>
      <c r="BB303" s="128"/>
      <c r="BC303" s="120"/>
      <c r="BD303" s="120"/>
      <c r="BE303" s="120"/>
      <c r="BF303" s="120"/>
      <c r="BG303" s="120"/>
      <c r="BH303" s="120"/>
      <c r="BI303" s="129"/>
      <c r="BJ303" s="128"/>
      <c r="BK303" s="146"/>
      <c r="BL303" s="128"/>
      <c r="BM303" s="232"/>
      <c r="BN303" s="120"/>
      <c r="BO303" s="232"/>
      <c r="BP303" s="120"/>
      <c r="BQ303" s="232"/>
      <c r="BR303" s="120"/>
      <c r="BS303" s="232"/>
      <c r="BT303" s="120"/>
      <c r="BU303" s="146"/>
      <c r="BV303" s="216"/>
      <c r="BW303" s="216"/>
      <c r="BX303" s="216"/>
      <c r="CA303" s="206"/>
      <c r="CB303" s="466"/>
      <c r="CK303" s="160"/>
      <c r="CL303" s="160"/>
      <c r="CM303" s="160"/>
    </row>
    <row r="304" spans="2:91" x14ac:dyDescent="0.25">
      <c r="B304" s="224">
        <v>277</v>
      </c>
      <c r="C304" s="215"/>
      <c r="D304" s="221"/>
      <c r="E304" s="206" t="str">
        <f t="shared" si="25"/>
        <v/>
      </c>
      <c r="F304" s="203">
        <v>0</v>
      </c>
      <c r="G304" s="101">
        <f>Samples!C282</f>
        <v>0</v>
      </c>
      <c r="H304" s="128"/>
      <c r="I304" s="120"/>
      <c r="J304" s="120"/>
      <c r="K304" s="120"/>
      <c r="L304" s="120"/>
      <c r="M304" s="120"/>
      <c r="N304" s="129"/>
      <c r="O304" s="483"/>
      <c r="P304" s="122"/>
      <c r="Q304" s="122"/>
      <c r="R304" s="122"/>
      <c r="S304" s="136"/>
      <c r="T304" s="480"/>
      <c r="U304" s="123"/>
      <c r="V304" s="142"/>
      <c r="W304" s="128"/>
      <c r="X304" s="129"/>
      <c r="Y304" s="128"/>
      <c r="Z304" s="129"/>
      <c r="AA304" s="128"/>
      <c r="AB304" s="120"/>
      <c r="AC304" s="128"/>
      <c r="AD304" s="129"/>
      <c r="AE304" s="128"/>
      <c r="AF304" s="120"/>
      <c r="AG304" s="120"/>
      <c r="AH304" s="129"/>
      <c r="AI304" s="128"/>
      <c r="AJ304" s="120"/>
      <c r="AK304" s="120"/>
      <c r="AL304" s="129"/>
      <c r="AM304" s="120"/>
      <c r="AN304" s="120"/>
      <c r="AO304" s="120"/>
      <c r="AP304" s="128"/>
      <c r="AQ304" s="120"/>
      <c r="AR304" s="120"/>
      <c r="AS304" s="120"/>
      <c r="AT304" s="120"/>
      <c r="AU304" s="129"/>
      <c r="AV304" s="128"/>
      <c r="AW304" s="120"/>
      <c r="AX304" s="120"/>
      <c r="AY304" s="120"/>
      <c r="AZ304" s="120"/>
      <c r="BA304" s="129"/>
      <c r="BB304" s="128"/>
      <c r="BC304" s="120"/>
      <c r="BD304" s="120"/>
      <c r="BE304" s="120"/>
      <c r="BF304" s="120"/>
      <c r="BG304" s="120"/>
      <c r="BH304" s="120"/>
      <c r="BI304" s="129"/>
      <c r="BJ304" s="128"/>
      <c r="BK304" s="146"/>
      <c r="BL304" s="128"/>
      <c r="BM304" s="232"/>
      <c r="BN304" s="120"/>
      <c r="BO304" s="232"/>
      <c r="BP304" s="120"/>
      <c r="BQ304" s="232"/>
      <c r="BR304" s="120"/>
      <c r="BS304" s="232"/>
      <c r="BT304" s="120"/>
      <c r="BU304" s="146"/>
      <c r="BV304" s="216"/>
      <c r="BW304" s="216"/>
      <c r="BX304" s="216"/>
      <c r="CA304" s="206"/>
      <c r="CB304" s="466"/>
      <c r="CK304" s="160"/>
      <c r="CL304" s="160"/>
      <c r="CM304" s="160"/>
    </row>
    <row r="305" spans="2:134" x14ac:dyDescent="0.25">
      <c r="B305" s="224">
        <v>278</v>
      </c>
      <c r="C305" s="215"/>
      <c r="D305" s="221"/>
      <c r="E305" s="206" t="str">
        <f t="shared" si="25"/>
        <v/>
      </c>
      <c r="F305" s="203">
        <v>0</v>
      </c>
      <c r="G305" s="101">
        <f>Samples!C283</f>
        <v>0</v>
      </c>
      <c r="H305" s="128"/>
      <c r="I305" s="120"/>
      <c r="J305" s="120"/>
      <c r="K305" s="120"/>
      <c r="L305" s="120"/>
      <c r="M305" s="120"/>
      <c r="N305" s="129"/>
      <c r="O305" s="483"/>
      <c r="P305" s="122"/>
      <c r="Q305" s="122"/>
      <c r="R305" s="122"/>
      <c r="S305" s="136"/>
      <c r="T305" s="480"/>
      <c r="U305" s="123"/>
      <c r="V305" s="142"/>
      <c r="W305" s="128"/>
      <c r="X305" s="129"/>
      <c r="Y305" s="128"/>
      <c r="Z305" s="129"/>
      <c r="AA305" s="128"/>
      <c r="AB305" s="120"/>
      <c r="AC305" s="128"/>
      <c r="AD305" s="129"/>
      <c r="AE305" s="128"/>
      <c r="AF305" s="120"/>
      <c r="AG305" s="120"/>
      <c r="AH305" s="129"/>
      <c r="AI305" s="128"/>
      <c r="AJ305" s="120"/>
      <c r="AK305" s="120"/>
      <c r="AL305" s="129"/>
      <c r="AM305" s="120"/>
      <c r="AN305" s="120"/>
      <c r="AO305" s="120"/>
      <c r="AP305" s="128"/>
      <c r="AQ305" s="120"/>
      <c r="AR305" s="120"/>
      <c r="AS305" s="120"/>
      <c r="AT305" s="120"/>
      <c r="AU305" s="129"/>
      <c r="AV305" s="128"/>
      <c r="AW305" s="120"/>
      <c r="AX305" s="120"/>
      <c r="AY305" s="120"/>
      <c r="AZ305" s="120"/>
      <c r="BA305" s="129"/>
      <c r="BB305" s="128"/>
      <c r="BC305" s="120"/>
      <c r="BD305" s="120"/>
      <c r="BE305" s="120"/>
      <c r="BF305" s="120"/>
      <c r="BG305" s="120"/>
      <c r="BH305" s="120"/>
      <c r="BI305" s="129"/>
      <c r="BJ305" s="128"/>
      <c r="BK305" s="146"/>
      <c r="BL305" s="128"/>
      <c r="BM305" s="232"/>
      <c r="BN305" s="120"/>
      <c r="BO305" s="232"/>
      <c r="BP305" s="120"/>
      <c r="BQ305" s="232"/>
      <c r="BR305" s="120"/>
      <c r="BS305" s="232"/>
      <c r="BT305" s="120"/>
      <c r="BU305" s="146"/>
      <c r="BV305" s="216"/>
      <c r="BW305" s="216"/>
      <c r="BX305" s="216"/>
      <c r="CA305" s="206"/>
      <c r="CB305" s="466"/>
      <c r="CK305" s="160"/>
      <c r="CL305" s="160"/>
      <c r="CM305" s="160"/>
      <c r="EA305" s="148" t="s">
        <v>212</v>
      </c>
      <c r="EB305" s="148" t="s">
        <v>192</v>
      </c>
      <c r="EC305" s="148" t="s">
        <v>103</v>
      </c>
      <c r="ED305" s="167" t="s">
        <v>18</v>
      </c>
    </row>
    <row r="306" spans="2:134" x14ac:dyDescent="0.25">
      <c r="B306" s="224">
        <v>279</v>
      </c>
      <c r="C306" s="215"/>
      <c r="D306" s="221"/>
      <c r="E306" s="206" t="str">
        <f t="shared" si="25"/>
        <v/>
      </c>
      <c r="F306" s="203">
        <v>0</v>
      </c>
      <c r="G306" s="101">
        <f>Samples!C284</f>
        <v>0</v>
      </c>
      <c r="H306" s="128"/>
      <c r="I306" s="120"/>
      <c r="J306" s="120"/>
      <c r="K306" s="120"/>
      <c r="L306" s="120"/>
      <c r="M306" s="120"/>
      <c r="N306" s="129"/>
      <c r="O306" s="483"/>
      <c r="P306" s="122"/>
      <c r="Q306" s="122"/>
      <c r="R306" s="122"/>
      <c r="S306" s="136"/>
      <c r="T306" s="480"/>
      <c r="U306" s="123"/>
      <c r="V306" s="142"/>
      <c r="W306" s="128"/>
      <c r="X306" s="129"/>
      <c r="Y306" s="128"/>
      <c r="Z306" s="129"/>
      <c r="AA306" s="128"/>
      <c r="AB306" s="120"/>
      <c r="AC306" s="128"/>
      <c r="AD306" s="129"/>
      <c r="AE306" s="128"/>
      <c r="AF306" s="120"/>
      <c r="AG306" s="120"/>
      <c r="AH306" s="129"/>
      <c r="AI306" s="128"/>
      <c r="AJ306" s="120"/>
      <c r="AK306" s="120"/>
      <c r="AL306" s="129"/>
      <c r="AM306" s="120"/>
      <c r="AN306" s="120"/>
      <c r="AO306" s="120"/>
      <c r="AP306" s="128"/>
      <c r="AQ306" s="120"/>
      <c r="AR306" s="120"/>
      <c r="AS306" s="120"/>
      <c r="AT306" s="120"/>
      <c r="AU306" s="129"/>
      <c r="AV306" s="128"/>
      <c r="AW306" s="120"/>
      <c r="AX306" s="120"/>
      <c r="AY306" s="120"/>
      <c r="AZ306" s="120"/>
      <c r="BA306" s="129"/>
      <c r="BB306" s="128"/>
      <c r="BC306" s="120"/>
      <c r="BD306" s="120"/>
      <c r="BE306" s="120"/>
      <c r="BF306" s="120"/>
      <c r="BG306" s="120"/>
      <c r="BH306" s="120"/>
      <c r="BI306" s="129"/>
      <c r="BJ306" s="128"/>
      <c r="BK306" s="146"/>
      <c r="BL306" s="128"/>
      <c r="BM306" s="232"/>
      <c r="BN306" s="120"/>
      <c r="BO306" s="232"/>
      <c r="BP306" s="120"/>
      <c r="BQ306" s="232"/>
      <c r="BR306" s="120"/>
      <c r="BS306" s="232"/>
      <c r="BT306" s="120"/>
      <c r="BU306" s="146"/>
      <c r="BV306" s="216"/>
      <c r="BW306" s="216"/>
      <c r="BX306" s="216"/>
      <c r="CA306" s="206"/>
      <c r="CB306" s="466"/>
      <c r="CK306" s="160"/>
      <c r="CL306" s="160"/>
      <c r="CM306" s="160"/>
      <c r="EA306" s="148">
        <f>EC306</f>
        <v>0</v>
      </c>
      <c r="EB306" s="148">
        <f t="shared" ref="EB306:EB337" si="26">IFERROR(_xlfn.STDEV.S(EE306:ABD306)/SQRT(TotalIncludedSamples),0)</f>
        <v>0</v>
      </c>
      <c r="EC306" s="148">
        <f t="shared" ref="EC306:EC337" si="27">IFERROR(SUM(EE306:ABD306)/GroupInsCounts,0)</f>
        <v>0</v>
      </c>
      <c r="ED306" s="167">
        <v>1</v>
      </c>
    </row>
    <row r="307" spans="2:134" x14ac:dyDescent="0.25">
      <c r="B307" s="224">
        <v>280</v>
      </c>
      <c r="C307" s="215"/>
      <c r="D307" s="221"/>
      <c r="E307" s="206" t="str">
        <f t="shared" si="25"/>
        <v/>
      </c>
      <c r="F307" s="203">
        <v>0</v>
      </c>
      <c r="G307" s="101">
        <f>Samples!C285</f>
        <v>0</v>
      </c>
      <c r="H307" s="128"/>
      <c r="I307" s="120"/>
      <c r="J307" s="120"/>
      <c r="K307" s="120"/>
      <c r="L307" s="120"/>
      <c r="M307" s="120"/>
      <c r="N307" s="129"/>
      <c r="O307" s="483"/>
      <c r="P307" s="122"/>
      <c r="Q307" s="122"/>
      <c r="R307" s="122"/>
      <c r="S307" s="136"/>
      <c r="T307" s="480"/>
      <c r="U307" s="123"/>
      <c r="V307" s="142"/>
      <c r="W307" s="128"/>
      <c r="X307" s="129"/>
      <c r="Y307" s="128"/>
      <c r="Z307" s="129"/>
      <c r="AA307" s="128"/>
      <c r="AB307" s="120"/>
      <c r="AC307" s="128"/>
      <c r="AD307" s="129"/>
      <c r="AE307" s="128"/>
      <c r="AF307" s="120"/>
      <c r="AG307" s="120"/>
      <c r="AH307" s="129"/>
      <c r="AI307" s="128"/>
      <c r="AJ307" s="120"/>
      <c r="AK307" s="120"/>
      <c r="AL307" s="129"/>
      <c r="AM307" s="120"/>
      <c r="AN307" s="120"/>
      <c r="AO307" s="120"/>
      <c r="AP307" s="128"/>
      <c r="AQ307" s="120"/>
      <c r="AR307" s="120"/>
      <c r="AS307" s="120"/>
      <c r="AT307" s="120"/>
      <c r="AU307" s="129"/>
      <c r="AV307" s="128"/>
      <c r="AW307" s="120"/>
      <c r="AX307" s="120"/>
      <c r="AY307" s="120"/>
      <c r="AZ307" s="120"/>
      <c r="BA307" s="129"/>
      <c r="BB307" s="128"/>
      <c r="BC307" s="120"/>
      <c r="BD307" s="120"/>
      <c r="BE307" s="120"/>
      <c r="BF307" s="120"/>
      <c r="BG307" s="120"/>
      <c r="BH307" s="120"/>
      <c r="BI307" s="129"/>
      <c r="BJ307" s="128"/>
      <c r="BK307" s="146"/>
      <c r="BL307" s="128"/>
      <c r="BM307" s="232"/>
      <c r="BN307" s="120"/>
      <c r="BO307" s="232"/>
      <c r="BP307" s="120"/>
      <c r="BQ307" s="232"/>
      <c r="BR307" s="120"/>
      <c r="BS307" s="232"/>
      <c r="BT307" s="120"/>
      <c r="BU307" s="146"/>
      <c r="BV307" s="216"/>
      <c r="BW307" s="216"/>
      <c r="BX307" s="216"/>
      <c r="CA307" s="206"/>
      <c r="CB307" s="466"/>
      <c r="CK307" s="160"/>
      <c r="CL307" s="160"/>
      <c r="CM307" s="160"/>
      <c r="EA307" s="148">
        <f>IF(EA306&lt;1,EC307+EA306,"")</f>
        <v>0</v>
      </c>
      <c r="EB307" s="148">
        <f t="shared" si="26"/>
        <v>0</v>
      </c>
      <c r="EC307" s="148">
        <f t="shared" si="27"/>
        <v>0</v>
      </c>
      <c r="ED307" s="167">
        <v>2</v>
      </c>
    </row>
    <row r="308" spans="2:134" x14ac:dyDescent="0.25">
      <c r="B308" s="224">
        <v>281</v>
      </c>
      <c r="C308" s="215"/>
      <c r="D308" s="221"/>
      <c r="E308" s="206" t="str">
        <f t="shared" si="25"/>
        <v/>
      </c>
      <c r="F308" s="203">
        <v>0</v>
      </c>
      <c r="G308" s="101">
        <f>Samples!C286</f>
        <v>0</v>
      </c>
      <c r="H308" s="128"/>
      <c r="I308" s="120"/>
      <c r="J308" s="120"/>
      <c r="K308" s="120"/>
      <c r="L308" s="120"/>
      <c r="M308" s="120"/>
      <c r="N308" s="129"/>
      <c r="O308" s="483"/>
      <c r="P308" s="122"/>
      <c r="Q308" s="122"/>
      <c r="R308" s="122"/>
      <c r="S308" s="136"/>
      <c r="T308" s="480"/>
      <c r="U308" s="123"/>
      <c r="V308" s="142"/>
      <c r="W308" s="128"/>
      <c r="X308" s="129"/>
      <c r="Y308" s="128"/>
      <c r="Z308" s="129"/>
      <c r="AA308" s="128"/>
      <c r="AB308" s="120"/>
      <c r="AC308" s="128"/>
      <c r="AD308" s="129"/>
      <c r="AE308" s="128"/>
      <c r="AF308" s="120"/>
      <c r="AG308" s="120"/>
      <c r="AH308" s="129"/>
      <c r="AI308" s="128"/>
      <c r="AJ308" s="120"/>
      <c r="AK308" s="120"/>
      <c r="AL308" s="129"/>
      <c r="AM308" s="120"/>
      <c r="AN308" s="120"/>
      <c r="AO308" s="120"/>
      <c r="AP308" s="128"/>
      <c r="AQ308" s="120"/>
      <c r="AR308" s="120"/>
      <c r="AS308" s="120"/>
      <c r="AT308" s="120"/>
      <c r="AU308" s="129"/>
      <c r="AV308" s="128"/>
      <c r="AW308" s="120"/>
      <c r="AX308" s="120"/>
      <c r="AY308" s="120"/>
      <c r="AZ308" s="120"/>
      <c r="BA308" s="129"/>
      <c r="BB308" s="128"/>
      <c r="BC308" s="120"/>
      <c r="BD308" s="120"/>
      <c r="BE308" s="120"/>
      <c r="BF308" s="120"/>
      <c r="BG308" s="120"/>
      <c r="BH308" s="120"/>
      <c r="BI308" s="129"/>
      <c r="BJ308" s="128"/>
      <c r="BK308" s="146"/>
      <c r="BL308" s="128"/>
      <c r="BM308" s="232"/>
      <c r="BN308" s="120"/>
      <c r="BO308" s="232"/>
      <c r="BP308" s="120"/>
      <c r="BQ308" s="232"/>
      <c r="BR308" s="120"/>
      <c r="BS308" s="232"/>
      <c r="BT308" s="120"/>
      <c r="BU308" s="146"/>
      <c r="BV308" s="216"/>
      <c r="BW308" s="216"/>
      <c r="BX308" s="216"/>
      <c r="CA308" s="206"/>
      <c r="CB308" s="466"/>
      <c r="CK308" s="160"/>
      <c r="CL308" s="160"/>
      <c r="CM308" s="160"/>
      <c r="EA308" s="148">
        <f>IF(EA307&lt;1,EC308+EA307,"")</f>
        <v>0</v>
      </c>
      <c r="EB308" s="148">
        <f t="shared" si="26"/>
        <v>0</v>
      </c>
      <c r="EC308" s="148">
        <f t="shared" si="27"/>
        <v>0</v>
      </c>
      <c r="ED308" s="167">
        <v>3</v>
      </c>
    </row>
    <row r="309" spans="2:134" x14ac:dyDescent="0.25">
      <c r="B309" s="224">
        <v>282</v>
      </c>
      <c r="C309" s="215"/>
      <c r="D309" s="221"/>
      <c r="E309" s="206" t="str">
        <f t="shared" si="25"/>
        <v/>
      </c>
      <c r="F309" s="203">
        <v>0</v>
      </c>
      <c r="G309" s="101">
        <f>Samples!C287</f>
        <v>0</v>
      </c>
      <c r="H309" s="128"/>
      <c r="I309" s="120"/>
      <c r="J309" s="120"/>
      <c r="K309" s="120"/>
      <c r="L309" s="120"/>
      <c r="M309" s="120"/>
      <c r="N309" s="129"/>
      <c r="O309" s="483"/>
      <c r="P309" s="122"/>
      <c r="Q309" s="122"/>
      <c r="R309" s="122"/>
      <c r="S309" s="136"/>
      <c r="T309" s="480"/>
      <c r="U309" s="123"/>
      <c r="V309" s="142"/>
      <c r="W309" s="128"/>
      <c r="X309" s="129"/>
      <c r="Y309" s="128"/>
      <c r="Z309" s="129"/>
      <c r="AA309" s="128"/>
      <c r="AB309" s="120"/>
      <c r="AC309" s="128"/>
      <c r="AD309" s="129"/>
      <c r="AE309" s="128"/>
      <c r="AF309" s="120"/>
      <c r="AG309" s="120"/>
      <c r="AH309" s="129"/>
      <c r="AI309" s="128"/>
      <c r="AJ309" s="120"/>
      <c r="AK309" s="120"/>
      <c r="AL309" s="129"/>
      <c r="AM309" s="120"/>
      <c r="AN309" s="120"/>
      <c r="AO309" s="120"/>
      <c r="AP309" s="128"/>
      <c r="AQ309" s="120"/>
      <c r="AR309" s="120"/>
      <c r="AS309" s="120"/>
      <c r="AT309" s="120"/>
      <c r="AU309" s="129"/>
      <c r="AV309" s="128"/>
      <c r="AW309" s="120"/>
      <c r="AX309" s="120"/>
      <c r="AY309" s="120"/>
      <c r="AZ309" s="120"/>
      <c r="BA309" s="129"/>
      <c r="BB309" s="128"/>
      <c r="BC309" s="120"/>
      <c r="BD309" s="120"/>
      <c r="BE309" s="120"/>
      <c r="BF309" s="120"/>
      <c r="BG309" s="120"/>
      <c r="BH309" s="120"/>
      <c r="BI309" s="129"/>
      <c r="BJ309" s="128"/>
      <c r="BK309" s="146"/>
      <c r="BL309" s="128"/>
      <c r="BM309" s="232"/>
      <c r="BN309" s="120"/>
      <c r="BO309" s="232"/>
      <c r="BP309" s="120"/>
      <c r="BQ309" s="232"/>
      <c r="BR309" s="120"/>
      <c r="BS309" s="232"/>
      <c r="BT309" s="120"/>
      <c r="BU309" s="146"/>
      <c r="BV309" s="216"/>
      <c r="BW309" s="216"/>
      <c r="BX309" s="216"/>
      <c r="CA309" s="206"/>
      <c r="CB309" s="466"/>
      <c r="CK309" s="160"/>
      <c r="CL309" s="160"/>
      <c r="CM309" s="160"/>
      <c r="EA309" s="148">
        <f t="shared" ref="EA309:EA372" si="28">IF(EA308&lt;1,EC309+EA308,"")</f>
        <v>0</v>
      </c>
      <c r="EB309" s="148">
        <f t="shared" si="26"/>
        <v>0</v>
      </c>
      <c r="EC309" s="148">
        <f t="shared" si="27"/>
        <v>0</v>
      </c>
      <c r="ED309" s="167">
        <v>4</v>
      </c>
    </row>
    <row r="310" spans="2:134" x14ac:dyDescent="0.25">
      <c r="B310" s="224">
        <v>283</v>
      </c>
      <c r="C310" s="215"/>
      <c r="D310" s="221"/>
      <c r="E310" s="206" t="str">
        <f t="shared" si="25"/>
        <v/>
      </c>
      <c r="F310" s="203">
        <v>0</v>
      </c>
      <c r="G310" s="101">
        <f>Samples!C288</f>
        <v>0</v>
      </c>
      <c r="H310" s="128"/>
      <c r="I310" s="120"/>
      <c r="J310" s="120"/>
      <c r="K310" s="120"/>
      <c r="L310" s="120"/>
      <c r="M310" s="120"/>
      <c r="N310" s="129"/>
      <c r="O310" s="483"/>
      <c r="P310" s="122"/>
      <c r="Q310" s="122"/>
      <c r="R310" s="122"/>
      <c r="S310" s="136"/>
      <c r="T310" s="480"/>
      <c r="U310" s="123"/>
      <c r="V310" s="142"/>
      <c r="W310" s="128"/>
      <c r="X310" s="129"/>
      <c r="Y310" s="128"/>
      <c r="Z310" s="129"/>
      <c r="AA310" s="128"/>
      <c r="AB310" s="120"/>
      <c r="AC310" s="128"/>
      <c r="AD310" s="129"/>
      <c r="AE310" s="128"/>
      <c r="AF310" s="120"/>
      <c r="AG310" s="120"/>
      <c r="AH310" s="129"/>
      <c r="AI310" s="128"/>
      <c r="AJ310" s="120"/>
      <c r="AK310" s="120"/>
      <c r="AL310" s="129"/>
      <c r="AM310" s="120"/>
      <c r="AN310" s="120"/>
      <c r="AO310" s="120"/>
      <c r="AP310" s="128"/>
      <c r="AQ310" s="120"/>
      <c r="AR310" s="120"/>
      <c r="AS310" s="120"/>
      <c r="AT310" s="120"/>
      <c r="AU310" s="129"/>
      <c r="AV310" s="128"/>
      <c r="AW310" s="120"/>
      <c r="AX310" s="120"/>
      <c r="AY310" s="120"/>
      <c r="AZ310" s="120"/>
      <c r="BA310" s="129"/>
      <c r="BB310" s="128"/>
      <c r="BC310" s="120"/>
      <c r="BD310" s="120"/>
      <c r="BE310" s="120"/>
      <c r="BF310" s="120"/>
      <c r="BG310" s="120"/>
      <c r="BH310" s="120"/>
      <c r="BI310" s="129"/>
      <c r="BJ310" s="128"/>
      <c r="BK310" s="146"/>
      <c r="BL310" s="128"/>
      <c r="BM310" s="232"/>
      <c r="BN310" s="120"/>
      <c r="BO310" s="232"/>
      <c r="BP310" s="120"/>
      <c r="BQ310" s="232"/>
      <c r="BR310" s="120"/>
      <c r="BS310" s="232"/>
      <c r="BT310" s="120"/>
      <c r="BU310" s="146"/>
      <c r="BV310" s="216"/>
      <c r="BW310" s="216"/>
      <c r="BX310" s="216"/>
      <c r="CA310" s="206"/>
      <c r="CB310" s="466"/>
      <c r="CK310" s="160"/>
      <c r="CL310" s="160"/>
      <c r="CM310" s="160"/>
      <c r="EA310" s="148">
        <f t="shared" si="28"/>
        <v>0</v>
      </c>
      <c r="EB310" s="148">
        <f t="shared" si="26"/>
        <v>0</v>
      </c>
      <c r="EC310" s="148">
        <f t="shared" si="27"/>
        <v>0</v>
      </c>
      <c r="ED310" s="167">
        <v>5</v>
      </c>
    </row>
    <row r="311" spans="2:134" x14ac:dyDescent="0.25">
      <c r="B311" s="224">
        <v>284</v>
      </c>
      <c r="C311" s="215"/>
      <c r="D311" s="221"/>
      <c r="E311" s="206" t="str">
        <f t="shared" si="25"/>
        <v/>
      </c>
      <c r="F311" s="203">
        <v>0</v>
      </c>
      <c r="G311" s="101">
        <f>Samples!C289</f>
        <v>0</v>
      </c>
      <c r="H311" s="128"/>
      <c r="I311" s="120"/>
      <c r="J311" s="120"/>
      <c r="K311" s="120"/>
      <c r="L311" s="120"/>
      <c r="M311" s="120"/>
      <c r="N311" s="129"/>
      <c r="O311" s="483"/>
      <c r="P311" s="122"/>
      <c r="Q311" s="122"/>
      <c r="R311" s="122"/>
      <c r="S311" s="136"/>
      <c r="T311" s="480"/>
      <c r="U311" s="123"/>
      <c r="V311" s="142"/>
      <c r="W311" s="128"/>
      <c r="X311" s="129"/>
      <c r="Y311" s="128"/>
      <c r="Z311" s="129"/>
      <c r="AA311" s="128"/>
      <c r="AB311" s="120"/>
      <c r="AC311" s="128"/>
      <c r="AD311" s="129"/>
      <c r="AE311" s="128"/>
      <c r="AF311" s="120"/>
      <c r="AG311" s="120"/>
      <c r="AH311" s="129"/>
      <c r="AI311" s="128"/>
      <c r="AJ311" s="120"/>
      <c r="AK311" s="120"/>
      <c r="AL311" s="129"/>
      <c r="AM311" s="120"/>
      <c r="AN311" s="120"/>
      <c r="AO311" s="120"/>
      <c r="AP311" s="128"/>
      <c r="AQ311" s="120"/>
      <c r="AR311" s="120"/>
      <c r="AS311" s="120"/>
      <c r="AT311" s="120"/>
      <c r="AU311" s="129"/>
      <c r="AV311" s="128"/>
      <c r="AW311" s="120"/>
      <c r="AX311" s="120"/>
      <c r="AY311" s="120"/>
      <c r="AZ311" s="120"/>
      <c r="BA311" s="129"/>
      <c r="BB311" s="128"/>
      <c r="BC311" s="120"/>
      <c r="BD311" s="120"/>
      <c r="BE311" s="120"/>
      <c r="BF311" s="120"/>
      <c r="BG311" s="120"/>
      <c r="BH311" s="120"/>
      <c r="BI311" s="129"/>
      <c r="BJ311" s="128"/>
      <c r="BK311" s="146"/>
      <c r="BL311" s="128"/>
      <c r="BM311" s="232"/>
      <c r="BN311" s="120"/>
      <c r="BO311" s="232"/>
      <c r="BP311" s="120"/>
      <c r="BQ311" s="232"/>
      <c r="BR311" s="120"/>
      <c r="BS311" s="232"/>
      <c r="BT311" s="120"/>
      <c r="BU311" s="146"/>
      <c r="BV311" s="216"/>
      <c r="BW311" s="216"/>
      <c r="BX311" s="216"/>
      <c r="CA311" s="206"/>
      <c r="CB311" s="466"/>
      <c r="CK311" s="160"/>
      <c r="CL311" s="160"/>
      <c r="CM311" s="160"/>
      <c r="EA311" s="148">
        <f t="shared" si="28"/>
        <v>0</v>
      </c>
      <c r="EB311" s="148">
        <f t="shared" si="26"/>
        <v>0</v>
      </c>
      <c r="EC311" s="148">
        <f t="shared" si="27"/>
        <v>0</v>
      </c>
      <c r="ED311" s="167">
        <v>6</v>
      </c>
    </row>
    <row r="312" spans="2:134" x14ac:dyDescent="0.25">
      <c r="B312" s="224">
        <v>285</v>
      </c>
      <c r="C312" s="215"/>
      <c r="D312" s="221"/>
      <c r="E312" s="206" t="str">
        <f t="shared" si="25"/>
        <v/>
      </c>
      <c r="F312" s="203">
        <v>0</v>
      </c>
      <c r="G312" s="101">
        <f>Samples!C290</f>
        <v>0</v>
      </c>
      <c r="H312" s="128"/>
      <c r="I312" s="120"/>
      <c r="J312" s="120"/>
      <c r="K312" s="120"/>
      <c r="L312" s="120"/>
      <c r="M312" s="120"/>
      <c r="N312" s="129"/>
      <c r="O312" s="483"/>
      <c r="P312" s="122"/>
      <c r="Q312" s="122"/>
      <c r="R312" s="122"/>
      <c r="S312" s="136"/>
      <c r="T312" s="480"/>
      <c r="U312" s="123"/>
      <c r="V312" s="142"/>
      <c r="W312" s="128"/>
      <c r="X312" s="129"/>
      <c r="Y312" s="128"/>
      <c r="Z312" s="129"/>
      <c r="AA312" s="128"/>
      <c r="AB312" s="120"/>
      <c r="AC312" s="128"/>
      <c r="AD312" s="129"/>
      <c r="AE312" s="128"/>
      <c r="AF312" s="120"/>
      <c r="AG312" s="120"/>
      <c r="AH312" s="129"/>
      <c r="AI312" s="128"/>
      <c r="AJ312" s="120"/>
      <c r="AK312" s="120"/>
      <c r="AL312" s="129"/>
      <c r="AM312" s="120"/>
      <c r="AN312" s="120"/>
      <c r="AO312" s="120"/>
      <c r="AP312" s="128"/>
      <c r="AQ312" s="120"/>
      <c r="AR312" s="120"/>
      <c r="AS312" s="120"/>
      <c r="AT312" s="120"/>
      <c r="AU312" s="129"/>
      <c r="AV312" s="128"/>
      <c r="AW312" s="120"/>
      <c r="AX312" s="120"/>
      <c r="AY312" s="120"/>
      <c r="AZ312" s="120"/>
      <c r="BA312" s="129"/>
      <c r="BB312" s="128"/>
      <c r="BC312" s="120"/>
      <c r="BD312" s="120"/>
      <c r="BE312" s="120"/>
      <c r="BF312" s="120"/>
      <c r="BG312" s="120"/>
      <c r="BH312" s="120"/>
      <c r="BI312" s="129"/>
      <c r="BJ312" s="128"/>
      <c r="BK312" s="146"/>
      <c r="BL312" s="128"/>
      <c r="BM312" s="232"/>
      <c r="BN312" s="120"/>
      <c r="BO312" s="232"/>
      <c r="BP312" s="120"/>
      <c r="BQ312" s="232"/>
      <c r="BR312" s="120"/>
      <c r="BS312" s="232"/>
      <c r="BT312" s="120"/>
      <c r="BU312" s="146"/>
      <c r="BV312" s="216"/>
      <c r="BW312" s="216"/>
      <c r="BX312" s="216"/>
      <c r="CA312" s="206"/>
      <c r="CB312" s="466"/>
      <c r="CK312" s="160"/>
      <c r="CL312" s="160"/>
      <c r="CM312" s="160"/>
      <c r="EA312" s="148">
        <f t="shared" si="28"/>
        <v>0</v>
      </c>
      <c r="EB312" s="148">
        <f t="shared" si="26"/>
        <v>0</v>
      </c>
      <c r="EC312" s="148">
        <f t="shared" si="27"/>
        <v>0</v>
      </c>
      <c r="ED312" s="167">
        <v>7</v>
      </c>
    </row>
    <row r="313" spans="2:134" x14ac:dyDescent="0.25">
      <c r="B313" s="224">
        <v>286</v>
      </c>
      <c r="C313" s="215"/>
      <c r="D313" s="221"/>
      <c r="E313" s="206" t="str">
        <f t="shared" si="25"/>
        <v/>
      </c>
      <c r="F313" s="203">
        <v>0</v>
      </c>
      <c r="G313" s="101">
        <f>Samples!C291</f>
        <v>0</v>
      </c>
      <c r="H313" s="128"/>
      <c r="I313" s="120"/>
      <c r="J313" s="120"/>
      <c r="K313" s="120"/>
      <c r="L313" s="120"/>
      <c r="M313" s="120"/>
      <c r="N313" s="129"/>
      <c r="O313" s="483"/>
      <c r="P313" s="122"/>
      <c r="Q313" s="122"/>
      <c r="R313" s="122"/>
      <c r="S313" s="136"/>
      <c r="T313" s="480"/>
      <c r="U313" s="123"/>
      <c r="V313" s="142"/>
      <c r="W313" s="128"/>
      <c r="X313" s="129"/>
      <c r="Y313" s="128"/>
      <c r="Z313" s="129"/>
      <c r="AA313" s="128"/>
      <c r="AB313" s="120"/>
      <c r="AC313" s="128"/>
      <c r="AD313" s="129"/>
      <c r="AE313" s="128"/>
      <c r="AF313" s="120"/>
      <c r="AG313" s="120"/>
      <c r="AH313" s="129"/>
      <c r="AI313" s="128"/>
      <c r="AJ313" s="120"/>
      <c r="AK313" s="120"/>
      <c r="AL313" s="129"/>
      <c r="AM313" s="120"/>
      <c r="AN313" s="120"/>
      <c r="AO313" s="120"/>
      <c r="AP313" s="128"/>
      <c r="AQ313" s="120"/>
      <c r="AR313" s="120"/>
      <c r="AS313" s="120"/>
      <c r="AT313" s="120"/>
      <c r="AU313" s="129"/>
      <c r="AV313" s="128"/>
      <c r="AW313" s="120"/>
      <c r="AX313" s="120"/>
      <c r="AY313" s="120"/>
      <c r="AZ313" s="120"/>
      <c r="BA313" s="129"/>
      <c r="BB313" s="128"/>
      <c r="BC313" s="120"/>
      <c r="BD313" s="120"/>
      <c r="BE313" s="120"/>
      <c r="BF313" s="120"/>
      <c r="BG313" s="120"/>
      <c r="BH313" s="120"/>
      <c r="BI313" s="129"/>
      <c r="BJ313" s="128"/>
      <c r="BK313" s="146"/>
      <c r="BL313" s="128"/>
      <c r="BM313" s="232"/>
      <c r="BN313" s="120"/>
      <c r="BO313" s="232"/>
      <c r="BP313" s="120"/>
      <c r="BQ313" s="232"/>
      <c r="BR313" s="120"/>
      <c r="BS313" s="232"/>
      <c r="BT313" s="120"/>
      <c r="BU313" s="146"/>
      <c r="BV313" s="216"/>
      <c r="BW313" s="216"/>
      <c r="BX313" s="216"/>
      <c r="CA313" s="206"/>
      <c r="CB313" s="466"/>
      <c r="CK313" s="160"/>
      <c r="CL313" s="160"/>
      <c r="CM313" s="160"/>
      <c r="EA313" s="148">
        <f t="shared" si="28"/>
        <v>0</v>
      </c>
      <c r="EB313" s="148">
        <f t="shared" si="26"/>
        <v>0</v>
      </c>
      <c r="EC313" s="148">
        <f t="shared" si="27"/>
        <v>0</v>
      </c>
      <c r="ED313" s="167">
        <v>8</v>
      </c>
    </row>
    <row r="314" spans="2:134" x14ac:dyDescent="0.25">
      <c r="B314" s="224">
        <v>287</v>
      </c>
      <c r="C314" s="215"/>
      <c r="D314" s="221"/>
      <c r="E314" s="206" t="str">
        <f t="shared" si="25"/>
        <v/>
      </c>
      <c r="F314" s="203">
        <v>0</v>
      </c>
      <c r="G314" s="101">
        <f>Samples!C292</f>
        <v>0</v>
      </c>
      <c r="H314" s="128"/>
      <c r="I314" s="120"/>
      <c r="J314" s="120"/>
      <c r="K314" s="120"/>
      <c r="L314" s="120"/>
      <c r="M314" s="120"/>
      <c r="N314" s="129"/>
      <c r="O314" s="483"/>
      <c r="P314" s="122"/>
      <c r="Q314" s="122"/>
      <c r="R314" s="122"/>
      <c r="S314" s="136"/>
      <c r="T314" s="480"/>
      <c r="U314" s="123"/>
      <c r="V314" s="142"/>
      <c r="W314" s="128"/>
      <c r="X314" s="129"/>
      <c r="Y314" s="128"/>
      <c r="Z314" s="129"/>
      <c r="AA314" s="128"/>
      <c r="AB314" s="120"/>
      <c r="AC314" s="128"/>
      <c r="AD314" s="129"/>
      <c r="AE314" s="128"/>
      <c r="AF314" s="120"/>
      <c r="AG314" s="120"/>
      <c r="AH314" s="129"/>
      <c r="AI314" s="128"/>
      <c r="AJ314" s="120"/>
      <c r="AK314" s="120"/>
      <c r="AL314" s="129"/>
      <c r="AM314" s="120"/>
      <c r="AN314" s="120"/>
      <c r="AO314" s="120"/>
      <c r="AP314" s="128"/>
      <c r="AQ314" s="120"/>
      <c r="AR314" s="120"/>
      <c r="AS314" s="120"/>
      <c r="AT314" s="120"/>
      <c r="AU314" s="129"/>
      <c r="AV314" s="128"/>
      <c r="AW314" s="120"/>
      <c r="AX314" s="120"/>
      <c r="AY314" s="120"/>
      <c r="AZ314" s="120"/>
      <c r="BA314" s="129"/>
      <c r="BB314" s="128"/>
      <c r="BC314" s="120"/>
      <c r="BD314" s="120"/>
      <c r="BE314" s="120"/>
      <c r="BF314" s="120"/>
      <c r="BG314" s="120"/>
      <c r="BH314" s="120"/>
      <c r="BI314" s="129"/>
      <c r="BJ314" s="128"/>
      <c r="BK314" s="146"/>
      <c r="BL314" s="128"/>
      <c r="BM314" s="232"/>
      <c r="BN314" s="120"/>
      <c r="BO314" s="232"/>
      <c r="BP314" s="120"/>
      <c r="BQ314" s="232"/>
      <c r="BR314" s="120"/>
      <c r="BS314" s="232"/>
      <c r="BT314" s="120"/>
      <c r="BU314" s="146"/>
      <c r="BV314" s="216"/>
      <c r="BW314" s="216"/>
      <c r="BX314" s="216"/>
      <c r="CA314" s="206"/>
      <c r="CB314" s="466"/>
      <c r="CK314" s="160"/>
      <c r="CL314" s="160"/>
      <c r="CM314" s="160"/>
      <c r="EA314" s="148">
        <f t="shared" si="28"/>
        <v>0</v>
      </c>
      <c r="EB314" s="148">
        <f t="shared" si="26"/>
        <v>0</v>
      </c>
      <c r="EC314" s="148">
        <f t="shared" si="27"/>
        <v>0</v>
      </c>
      <c r="ED314" s="167">
        <v>9</v>
      </c>
    </row>
    <row r="315" spans="2:134" x14ac:dyDescent="0.25">
      <c r="B315" s="224">
        <v>288</v>
      </c>
      <c r="C315" s="215"/>
      <c r="D315" s="221"/>
      <c r="E315" s="206" t="str">
        <f t="shared" si="25"/>
        <v/>
      </c>
      <c r="F315" s="203">
        <v>0</v>
      </c>
      <c r="G315" s="101">
        <f>Samples!C293</f>
        <v>0</v>
      </c>
      <c r="H315" s="128"/>
      <c r="I315" s="120"/>
      <c r="J315" s="120"/>
      <c r="K315" s="120"/>
      <c r="L315" s="120"/>
      <c r="M315" s="120"/>
      <c r="N315" s="129"/>
      <c r="O315" s="483"/>
      <c r="P315" s="122"/>
      <c r="Q315" s="122"/>
      <c r="R315" s="122"/>
      <c r="S315" s="136"/>
      <c r="T315" s="480"/>
      <c r="U315" s="123"/>
      <c r="V315" s="142"/>
      <c r="W315" s="128"/>
      <c r="X315" s="129"/>
      <c r="Y315" s="128"/>
      <c r="Z315" s="129"/>
      <c r="AA315" s="128"/>
      <c r="AB315" s="120"/>
      <c r="AC315" s="128"/>
      <c r="AD315" s="129"/>
      <c r="AE315" s="128"/>
      <c r="AF315" s="120"/>
      <c r="AG315" s="120"/>
      <c r="AH315" s="129"/>
      <c r="AI315" s="128"/>
      <c r="AJ315" s="120"/>
      <c r="AK315" s="120"/>
      <c r="AL315" s="129"/>
      <c r="AM315" s="120"/>
      <c r="AN315" s="120"/>
      <c r="AO315" s="120"/>
      <c r="AP315" s="128"/>
      <c r="AQ315" s="120"/>
      <c r="AR315" s="120"/>
      <c r="AS315" s="120"/>
      <c r="AT315" s="120"/>
      <c r="AU315" s="129"/>
      <c r="AV315" s="128"/>
      <c r="AW315" s="120"/>
      <c r="AX315" s="120"/>
      <c r="AY315" s="120"/>
      <c r="AZ315" s="120"/>
      <c r="BA315" s="129"/>
      <c r="BB315" s="128"/>
      <c r="BC315" s="120"/>
      <c r="BD315" s="120"/>
      <c r="BE315" s="120"/>
      <c r="BF315" s="120"/>
      <c r="BG315" s="120"/>
      <c r="BH315" s="120"/>
      <c r="BI315" s="129"/>
      <c r="BJ315" s="128"/>
      <c r="BK315" s="146"/>
      <c r="BL315" s="128"/>
      <c r="BM315" s="232"/>
      <c r="BN315" s="120"/>
      <c r="BO315" s="232"/>
      <c r="BP315" s="120"/>
      <c r="BQ315" s="232"/>
      <c r="BR315" s="120"/>
      <c r="BS315" s="232"/>
      <c r="BT315" s="120"/>
      <c r="BU315" s="146"/>
      <c r="BV315" s="216"/>
      <c r="BW315" s="216"/>
      <c r="BX315" s="216"/>
      <c r="CA315" s="206"/>
      <c r="CB315" s="466"/>
      <c r="EA315" s="148">
        <f t="shared" si="28"/>
        <v>0</v>
      </c>
      <c r="EB315" s="148">
        <f t="shared" si="26"/>
        <v>0</v>
      </c>
      <c r="EC315" s="148">
        <f t="shared" si="27"/>
        <v>0</v>
      </c>
      <c r="ED315" s="167">
        <v>10</v>
      </c>
    </row>
    <row r="316" spans="2:134" x14ac:dyDescent="0.25">
      <c r="B316" s="224">
        <v>289</v>
      </c>
      <c r="C316" s="215"/>
      <c r="D316" s="221"/>
      <c r="E316" s="206" t="str">
        <f t="shared" si="25"/>
        <v/>
      </c>
      <c r="F316" s="203">
        <v>0</v>
      </c>
      <c r="G316" s="101">
        <f>Samples!C294</f>
        <v>0</v>
      </c>
      <c r="H316" s="128"/>
      <c r="I316" s="120"/>
      <c r="J316" s="120"/>
      <c r="K316" s="120"/>
      <c r="L316" s="120"/>
      <c r="M316" s="120"/>
      <c r="N316" s="129"/>
      <c r="O316" s="483"/>
      <c r="P316" s="122"/>
      <c r="Q316" s="122"/>
      <c r="R316" s="122"/>
      <c r="S316" s="136"/>
      <c r="T316" s="480"/>
      <c r="U316" s="123"/>
      <c r="V316" s="142"/>
      <c r="W316" s="128"/>
      <c r="X316" s="129"/>
      <c r="Y316" s="128"/>
      <c r="Z316" s="129"/>
      <c r="AA316" s="128"/>
      <c r="AB316" s="120"/>
      <c r="AC316" s="128"/>
      <c r="AD316" s="129"/>
      <c r="AE316" s="128"/>
      <c r="AF316" s="120"/>
      <c r="AG316" s="120"/>
      <c r="AH316" s="129"/>
      <c r="AI316" s="128"/>
      <c r="AJ316" s="120"/>
      <c r="AK316" s="120"/>
      <c r="AL316" s="129"/>
      <c r="AM316" s="120"/>
      <c r="AN316" s="120"/>
      <c r="AO316" s="120"/>
      <c r="AP316" s="128"/>
      <c r="AQ316" s="120"/>
      <c r="AR316" s="120"/>
      <c r="AS316" s="120"/>
      <c r="AT316" s="120"/>
      <c r="AU316" s="129"/>
      <c r="AV316" s="128"/>
      <c r="AW316" s="120"/>
      <c r="AX316" s="120"/>
      <c r="AY316" s="120"/>
      <c r="AZ316" s="120"/>
      <c r="BA316" s="129"/>
      <c r="BB316" s="128"/>
      <c r="BC316" s="120"/>
      <c r="BD316" s="120"/>
      <c r="BE316" s="120"/>
      <c r="BF316" s="120"/>
      <c r="BG316" s="120"/>
      <c r="BH316" s="120"/>
      <c r="BI316" s="129"/>
      <c r="BJ316" s="128"/>
      <c r="BK316" s="146"/>
      <c r="BL316" s="128"/>
      <c r="BM316" s="232"/>
      <c r="BN316" s="120"/>
      <c r="BO316" s="232"/>
      <c r="BP316" s="120"/>
      <c r="BQ316" s="232"/>
      <c r="BR316" s="120"/>
      <c r="BS316" s="232"/>
      <c r="BT316" s="120"/>
      <c r="BU316" s="146"/>
      <c r="BV316" s="216"/>
      <c r="BW316" s="216"/>
      <c r="BX316" s="216"/>
      <c r="CA316" s="206"/>
      <c r="CB316" s="466"/>
      <c r="EA316" s="148">
        <f t="shared" si="28"/>
        <v>0</v>
      </c>
      <c r="EB316" s="148">
        <f t="shared" si="26"/>
        <v>0</v>
      </c>
      <c r="EC316" s="148">
        <f t="shared" si="27"/>
        <v>0</v>
      </c>
      <c r="ED316" s="167">
        <v>11</v>
      </c>
    </row>
    <row r="317" spans="2:134" x14ac:dyDescent="0.25">
      <c r="B317" s="224">
        <v>290</v>
      </c>
      <c r="C317" s="215"/>
      <c r="D317" s="221"/>
      <c r="E317" s="206" t="str">
        <f t="shared" si="25"/>
        <v/>
      </c>
      <c r="F317" s="203">
        <v>0</v>
      </c>
      <c r="G317" s="101">
        <f>Samples!C295</f>
        <v>0</v>
      </c>
      <c r="H317" s="128"/>
      <c r="I317" s="120"/>
      <c r="J317" s="120"/>
      <c r="K317" s="120"/>
      <c r="L317" s="120"/>
      <c r="M317" s="120"/>
      <c r="N317" s="129"/>
      <c r="O317" s="483"/>
      <c r="P317" s="122"/>
      <c r="Q317" s="122"/>
      <c r="R317" s="122"/>
      <c r="S317" s="136"/>
      <c r="T317" s="480"/>
      <c r="U317" s="123"/>
      <c r="V317" s="142"/>
      <c r="W317" s="128"/>
      <c r="X317" s="129"/>
      <c r="Y317" s="128"/>
      <c r="Z317" s="129"/>
      <c r="AA317" s="128"/>
      <c r="AB317" s="120"/>
      <c r="AC317" s="128"/>
      <c r="AD317" s="129"/>
      <c r="AE317" s="128"/>
      <c r="AF317" s="120"/>
      <c r="AG317" s="120"/>
      <c r="AH317" s="129"/>
      <c r="AI317" s="128"/>
      <c r="AJ317" s="120"/>
      <c r="AK317" s="120"/>
      <c r="AL317" s="129"/>
      <c r="AM317" s="120"/>
      <c r="AN317" s="120"/>
      <c r="AO317" s="120"/>
      <c r="AP317" s="128"/>
      <c r="AQ317" s="120"/>
      <c r="AR317" s="120"/>
      <c r="AS317" s="120"/>
      <c r="AT317" s="120"/>
      <c r="AU317" s="129"/>
      <c r="AV317" s="128"/>
      <c r="AW317" s="120"/>
      <c r="AX317" s="120"/>
      <c r="AY317" s="120"/>
      <c r="AZ317" s="120"/>
      <c r="BA317" s="129"/>
      <c r="BB317" s="128"/>
      <c r="BC317" s="120"/>
      <c r="BD317" s="120"/>
      <c r="BE317" s="120"/>
      <c r="BF317" s="120"/>
      <c r="BG317" s="120"/>
      <c r="BH317" s="120"/>
      <c r="BI317" s="129"/>
      <c r="BJ317" s="128"/>
      <c r="BK317" s="146"/>
      <c r="BL317" s="128"/>
      <c r="BM317" s="232"/>
      <c r="BN317" s="120"/>
      <c r="BO317" s="232"/>
      <c r="BP317" s="120"/>
      <c r="BQ317" s="232"/>
      <c r="BR317" s="120"/>
      <c r="BS317" s="232"/>
      <c r="BT317" s="120"/>
      <c r="BU317" s="146"/>
      <c r="BV317" s="216"/>
      <c r="BW317" s="216"/>
      <c r="BX317" s="216"/>
      <c r="CA317" s="206"/>
      <c r="CB317" s="466"/>
      <c r="EA317" s="148">
        <f t="shared" si="28"/>
        <v>0</v>
      </c>
      <c r="EB317" s="148">
        <f t="shared" si="26"/>
        <v>0</v>
      </c>
      <c r="EC317" s="148">
        <f t="shared" si="27"/>
        <v>0</v>
      </c>
      <c r="ED317" s="167">
        <v>12</v>
      </c>
    </row>
    <row r="318" spans="2:134" x14ac:dyDescent="0.25">
      <c r="B318" s="224">
        <v>291</v>
      </c>
      <c r="C318" s="215"/>
      <c r="D318" s="221"/>
      <c r="E318" s="206" t="str">
        <f t="shared" si="25"/>
        <v/>
      </c>
      <c r="F318" s="203">
        <v>0</v>
      </c>
      <c r="G318" s="101">
        <f>Samples!C296</f>
        <v>0</v>
      </c>
      <c r="H318" s="128"/>
      <c r="I318" s="120"/>
      <c r="J318" s="120"/>
      <c r="K318" s="120"/>
      <c r="L318" s="120"/>
      <c r="M318" s="120"/>
      <c r="N318" s="129"/>
      <c r="O318" s="483"/>
      <c r="P318" s="122"/>
      <c r="Q318" s="122"/>
      <c r="R318" s="122"/>
      <c r="S318" s="136"/>
      <c r="T318" s="480"/>
      <c r="U318" s="123"/>
      <c r="V318" s="142"/>
      <c r="W318" s="128"/>
      <c r="X318" s="129"/>
      <c r="Y318" s="128"/>
      <c r="Z318" s="129"/>
      <c r="AA318" s="128"/>
      <c r="AB318" s="120"/>
      <c r="AC318" s="128"/>
      <c r="AD318" s="129"/>
      <c r="AE318" s="128"/>
      <c r="AF318" s="120"/>
      <c r="AG318" s="120"/>
      <c r="AH318" s="129"/>
      <c r="AI318" s="128"/>
      <c r="AJ318" s="120"/>
      <c r="AK318" s="120"/>
      <c r="AL318" s="129"/>
      <c r="AM318" s="120"/>
      <c r="AN318" s="120"/>
      <c r="AO318" s="120"/>
      <c r="AP318" s="128"/>
      <c r="AQ318" s="120"/>
      <c r="AR318" s="120"/>
      <c r="AS318" s="120"/>
      <c r="AT318" s="120"/>
      <c r="AU318" s="129"/>
      <c r="AV318" s="128"/>
      <c r="AW318" s="120"/>
      <c r="AX318" s="120"/>
      <c r="AY318" s="120"/>
      <c r="AZ318" s="120"/>
      <c r="BA318" s="129"/>
      <c r="BB318" s="128"/>
      <c r="BC318" s="120"/>
      <c r="BD318" s="120"/>
      <c r="BE318" s="120"/>
      <c r="BF318" s="120"/>
      <c r="BG318" s="120"/>
      <c r="BH318" s="120"/>
      <c r="BI318" s="129"/>
      <c r="BJ318" s="128"/>
      <c r="BK318" s="146"/>
      <c r="BL318" s="128"/>
      <c r="BM318" s="232"/>
      <c r="BN318" s="120"/>
      <c r="BO318" s="232"/>
      <c r="BP318" s="120"/>
      <c r="BQ318" s="232"/>
      <c r="BR318" s="120"/>
      <c r="BS318" s="232"/>
      <c r="BT318" s="120"/>
      <c r="BU318" s="146"/>
      <c r="BV318" s="216"/>
      <c r="BW318" s="216"/>
      <c r="BX318" s="216"/>
      <c r="CA318" s="206"/>
      <c r="CB318" s="466"/>
      <c r="EA318" s="148">
        <f t="shared" si="28"/>
        <v>0</v>
      </c>
      <c r="EB318" s="148">
        <f t="shared" si="26"/>
        <v>0</v>
      </c>
      <c r="EC318" s="148">
        <f t="shared" si="27"/>
        <v>0</v>
      </c>
      <c r="ED318" s="167">
        <v>13</v>
      </c>
    </row>
    <row r="319" spans="2:134" x14ac:dyDescent="0.25">
      <c r="B319" s="224">
        <v>292</v>
      </c>
      <c r="C319" s="215"/>
      <c r="D319" s="221"/>
      <c r="E319" s="206" t="str">
        <f t="shared" si="25"/>
        <v/>
      </c>
      <c r="F319" s="203">
        <v>0</v>
      </c>
      <c r="G319" s="101">
        <f>Samples!C297</f>
        <v>0</v>
      </c>
      <c r="H319" s="128"/>
      <c r="I319" s="120"/>
      <c r="J319" s="120"/>
      <c r="K319" s="120"/>
      <c r="L319" s="120"/>
      <c r="M319" s="120"/>
      <c r="N319" s="129"/>
      <c r="O319" s="483"/>
      <c r="P319" s="122"/>
      <c r="Q319" s="122"/>
      <c r="R319" s="122"/>
      <c r="S319" s="136"/>
      <c r="T319" s="480"/>
      <c r="U319" s="123"/>
      <c r="V319" s="142"/>
      <c r="W319" s="128"/>
      <c r="X319" s="129"/>
      <c r="Y319" s="128"/>
      <c r="Z319" s="129"/>
      <c r="AA319" s="128"/>
      <c r="AB319" s="120"/>
      <c r="AC319" s="128"/>
      <c r="AD319" s="129"/>
      <c r="AE319" s="128"/>
      <c r="AF319" s="120"/>
      <c r="AG319" s="120"/>
      <c r="AH319" s="129"/>
      <c r="AI319" s="128"/>
      <c r="AJ319" s="120"/>
      <c r="AK319" s="120"/>
      <c r="AL319" s="129"/>
      <c r="AM319" s="120"/>
      <c r="AN319" s="120"/>
      <c r="AO319" s="120"/>
      <c r="AP319" s="128"/>
      <c r="AQ319" s="120"/>
      <c r="AR319" s="120"/>
      <c r="AS319" s="120"/>
      <c r="AT319" s="120"/>
      <c r="AU319" s="129"/>
      <c r="AV319" s="128"/>
      <c r="AW319" s="120"/>
      <c r="AX319" s="120"/>
      <c r="AY319" s="120"/>
      <c r="AZ319" s="120"/>
      <c r="BA319" s="129"/>
      <c r="BB319" s="128"/>
      <c r="BC319" s="120"/>
      <c r="BD319" s="120"/>
      <c r="BE319" s="120"/>
      <c r="BF319" s="120"/>
      <c r="BG319" s="120"/>
      <c r="BH319" s="120"/>
      <c r="BI319" s="129"/>
      <c r="BJ319" s="128"/>
      <c r="BK319" s="146"/>
      <c r="BL319" s="128"/>
      <c r="BM319" s="232"/>
      <c r="BN319" s="120"/>
      <c r="BO319" s="232"/>
      <c r="BP319" s="120"/>
      <c r="BQ319" s="232"/>
      <c r="BR319" s="120"/>
      <c r="BS319" s="232"/>
      <c r="BT319" s="120"/>
      <c r="BU319" s="146"/>
      <c r="BV319" s="216"/>
      <c r="BW319" s="216"/>
      <c r="BX319" s="216"/>
      <c r="CA319" s="206"/>
      <c r="CB319" s="466"/>
      <c r="EA319" s="148">
        <f t="shared" si="28"/>
        <v>0</v>
      </c>
      <c r="EB319" s="148">
        <f t="shared" si="26"/>
        <v>0</v>
      </c>
      <c r="EC319" s="148">
        <f t="shared" si="27"/>
        <v>0</v>
      </c>
      <c r="ED319" s="167">
        <v>14</v>
      </c>
    </row>
    <row r="320" spans="2:134" x14ac:dyDescent="0.25">
      <c r="B320" s="224">
        <v>293</v>
      </c>
      <c r="C320" s="215"/>
      <c r="D320" s="221"/>
      <c r="E320" s="206" t="str">
        <f t="shared" si="25"/>
        <v/>
      </c>
      <c r="F320" s="203">
        <v>0</v>
      </c>
      <c r="G320" s="101">
        <f>Samples!C298</f>
        <v>0</v>
      </c>
      <c r="H320" s="128"/>
      <c r="I320" s="120"/>
      <c r="J320" s="120"/>
      <c r="K320" s="120"/>
      <c r="L320" s="120"/>
      <c r="M320" s="120"/>
      <c r="N320" s="129"/>
      <c r="O320" s="483"/>
      <c r="P320" s="122"/>
      <c r="Q320" s="122"/>
      <c r="R320" s="122"/>
      <c r="S320" s="136"/>
      <c r="T320" s="480"/>
      <c r="U320" s="123"/>
      <c r="V320" s="142"/>
      <c r="W320" s="128"/>
      <c r="X320" s="129"/>
      <c r="Y320" s="128"/>
      <c r="Z320" s="129"/>
      <c r="AA320" s="128"/>
      <c r="AB320" s="120"/>
      <c r="AC320" s="128"/>
      <c r="AD320" s="129"/>
      <c r="AE320" s="128"/>
      <c r="AF320" s="120"/>
      <c r="AG320" s="120"/>
      <c r="AH320" s="129"/>
      <c r="AI320" s="128"/>
      <c r="AJ320" s="120"/>
      <c r="AK320" s="120"/>
      <c r="AL320" s="129"/>
      <c r="AM320" s="120"/>
      <c r="AN320" s="120"/>
      <c r="AO320" s="120"/>
      <c r="AP320" s="128"/>
      <c r="AQ320" s="120"/>
      <c r="AR320" s="120"/>
      <c r="AS320" s="120"/>
      <c r="AT320" s="120"/>
      <c r="AU320" s="129"/>
      <c r="AV320" s="128"/>
      <c r="AW320" s="120"/>
      <c r="AX320" s="120"/>
      <c r="AY320" s="120"/>
      <c r="AZ320" s="120"/>
      <c r="BA320" s="129"/>
      <c r="BB320" s="128"/>
      <c r="BC320" s="120"/>
      <c r="BD320" s="120"/>
      <c r="BE320" s="120"/>
      <c r="BF320" s="120"/>
      <c r="BG320" s="120"/>
      <c r="BH320" s="120"/>
      <c r="BI320" s="129"/>
      <c r="BJ320" s="128"/>
      <c r="BK320" s="146"/>
      <c r="BL320" s="128"/>
      <c r="BM320" s="232"/>
      <c r="BN320" s="120"/>
      <c r="BO320" s="232"/>
      <c r="BP320" s="120"/>
      <c r="BQ320" s="232"/>
      <c r="BR320" s="120"/>
      <c r="BS320" s="232"/>
      <c r="BT320" s="120"/>
      <c r="BU320" s="146"/>
      <c r="BV320" s="216"/>
      <c r="BW320" s="216"/>
      <c r="BX320" s="216"/>
      <c r="CA320" s="206"/>
      <c r="CB320" s="466"/>
      <c r="EA320" s="148">
        <f t="shared" si="28"/>
        <v>0</v>
      </c>
      <c r="EB320" s="148">
        <f t="shared" si="26"/>
        <v>0</v>
      </c>
      <c r="EC320" s="148">
        <f t="shared" si="27"/>
        <v>0</v>
      </c>
      <c r="ED320" s="167">
        <v>15</v>
      </c>
    </row>
    <row r="321" spans="2:134" x14ac:dyDescent="0.25">
      <c r="B321" s="224">
        <v>294</v>
      </c>
      <c r="C321" s="215"/>
      <c r="D321" s="221"/>
      <c r="E321" s="206" t="str">
        <f t="shared" si="25"/>
        <v/>
      </c>
      <c r="F321" s="203">
        <v>0</v>
      </c>
      <c r="G321" s="101">
        <f>Samples!C299</f>
        <v>0</v>
      </c>
      <c r="H321" s="128"/>
      <c r="I321" s="120"/>
      <c r="J321" s="120"/>
      <c r="K321" s="120"/>
      <c r="L321" s="120"/>
      <c r="M321" s="120"/>
      <c r="N321" s="129"/>
      <c r="O321" s="483"/>
      <c r="P321" s="122"/>
      <c r="Q321" s="122"/>
      <c r="R321" s="122"/>
      <c r="S321" s="136"/>
      <c r="T321" s="480"/>
      <c r="U321" s="123"/>
      <c r="V321" s="142"/>
      <c r="W321" s="128"/>
      <c r="X321" s="129"/>
      <c r="Y321" s="128"/>
      <c r="Z321" s="129"/>
      <c r="AA321" s="128"/>
      <c r="AB321" s="120"/>
      <c r="AC321" s="128"/>
      <c r="AD321" s="129"/>
      <c r="AE321" s="128"/>
      <c r="AF321" s="120"/>
      <c r="AG321" s="120"/>
      <c r="AH321" s="129"/>
      <c r="AI321" s="128"/>
      <c r="AJ321" s="120"/>
      <c r="AK321" s="120"/>
      <c r="AL321" s="129"/>
      <c r="AM321" s="120"/>
      <c r="AN321" s="120"/>
      <c r="AO321" s="120"/>
      <c r="AP321" s="128"/>
      <c r="AQ321" s="120"/>
      <c r="AR321" s="120"/>
      <c r="AS321" s="120"/>
      <c r="AT321" s="120"/>
      <c r="AU321" s="129"/>
      <c r="AV321" s="128"/>
      <c r="AW321" s="120"/>
      <c r="AX321" s="120"/>
      <c r="AY321" s="120"/>
      <c r="AZ321" s="120"/>
      <c r="BA321" s="129"/>
      <c r="BB321" s="128"/>
      <c r="BC321" s="120"/>
      <c r="BD321" s="120"/>
      <c r="BE321" s="120"/>
      <c r="BF321" s="120"/>
      <c r="BG321" s="120"/>
      <c r="BH321" s="120"/>
      <c r="BI321" s="129"/>
      <c r="BJ321" s="128"/>
      <c r="BK321" s="146"/>
      <c r="BL321" s="128"/>
      <c r="BM321" s="232"/>
      <c r="BN321" s="120"/>
      <c r="BO321" s="232"/>
      <c r="BP321" s="120"/>
      <c r="BQ321" s="232"/>
      <c r="BR321" s="120"/>
      <c r="BS321" s="232"/>
      <c r="BT321" s="120"/>
      <c r="BU321" s="146"/>
      <c r="BV321" s="216"/>
      <c r="BW321" s="216"/>
      <c r="BX321" s="216"/>
      <c r="CA321" s="206"/>
      <c r="CB321" s="466"/>
      <c r="EA321" s="148">
        <f t="shared" si="28"/>
        <v>0</v>
      </c>
      <c r="EB321" s="148">
        <f t="shared" si="26"/>
        <v>0</v>
      </c>
      <c r="EC321" s="148">
        <f t="shared" si="27"/>
        <v>0</v>
      </c>
      <c r="ED321" s="167">
        <v>16</v>
      </c>
    </row>
    <row r="322" spans="2:134" x14ac:dyDescent="0.25">
      <c r="B322" s="224">
        <v>295</v>
      </c>
      <c r="C322" s="215"/>
      <c r="D322" s="221"/>
      <c r="E322" s="206" t="str">
        <f t="shared" si="25"/>
        <v/>
      </c>
      <c r="F322" s="203">
        <v>0</v>
      </c>
      <c r="G322" s="101">
        <f>Samples!C300</f>
        <v>0</v>
      </c>
      <c r="H322" s="128"/>
      <c r="I322" s="120"/>
      <c r="J322" s="120"/>
      <c r="K322" s="120"/>
      <c r="L322" s="120"/>
      <c r="M322" s="120"/>
      <c r="N322" s="129"/>
      <c r="O322" s="483"/>
      <c r="P322" s="122"/>
      <c r="Q322" s="122"/>
      <c r="R322" s="122"/>
      <c r="S322" s="136"/>
      <c r="T322" s="480"/>
      <c r="U322" s="123"/>
      <c r="V322" s="142"/>
      <c r="W322" s="128"/>
      <c r="X322" s="129"/>
      <c r="Y322" s="128"/>
      <c r="Z322" s="129"/>
      <c r="AA322" s="128"/>
      <c r="AB322" s="120"/>
      <c r="AC322" s="128"/>
      <c r="AD322" s="129"/>
      <c r="AE322" s="128"/>
      <c r="AF322" s="120"/>
      <c r="AG322" s="120"/>
      <c r="AH322" s="129"/>
      <c r="AI322" s="128"/>
      <c r="AJ322" s="120"/>
      <c r="AK322" s="120"/>
      <c r="AL322" s="129"/>
      <c r="AM322" s="120"/>
      <c r="AN322" s="120"/>
      <c r="AO322" s="120"/>
      <c r="AP322" s="128"/>
      <c r="AQ322" s="120"/>
      <c r="AR322" s="120"/>
      <c r="AS322" s="120"/>
      <c r="AT322" s="120"/>
      <c r="AU322" s="129"/>
      <c r="AV322" s="128"/>
      <c r="AW322" s="120"/>
      <c r="AX322" s="120"/>
      <c r="AY322" s="120"/>
      <c r="AZ322" s="120"/>
      <c r="BA322" s="129"/>
      <c r="BB322" s="128"/>
      <c r="BC322" s="120"/>
      <c r="BD322" s="120"/>
      <c r="BE322" s="120"/>
      <c r="BF322" s="120"/>
      <c r="BG322" s="120"/>
      <c r="BH322" s="120"/>
      <c r="BI322" s="129"/>
      <c r="BJ322" s="128"/>
      <c r="BK322" s="146"/>
      <c r="BL322" s="128"/>
      <c r="BM322" s="232"/>
      <c r="BN322" s="120"/>
      <c r="BO322" s="232"/>
      <c r="BP322" s="120"/>
      <c r="BQ322" s="232"/>
      <c r="BR322" s="120"/>
      <c r="BS322" s="232"/>
      <c r="BT322" s="120"/>
      <c r="BU322" s="146"/>
      <c r="BV322" s="216"/>
      <c r="BW322" s="216"/>
      <c r="BX322" s="216"/>
      <c r="CA322" s="206"/>
      <c r="CB322" s="466"/>
      <c r="EA322" s="148">
        <f t="shared" si="28"/>
        <v>0</v>
      </c>
      <c r="EB322" s="148">
        <f t="shared" si="26"/>
        <v>0</v>
      </c>
      <c r="EC322" s="148">
        <f t="shared" si="27"/>
        <v>0</v>
      </c>
      <c r="ED322" s="167">
        <v>17</v>
      </c>
    </row>
    <row r="323" spans="2:134" x14ac:dyDescent="0.25">
      <c r="B323" s="224">
        <v>296</v>
      </c>
      <c r="C323" s="215"/>
      <c r="D323" s="221"/>
      <c r="E323" s="206" t="str">
        <f t="shared" si="25"/>
        <v/>
      </c>
      <c r="F323" s="203">
        <v>0</v>
      </c>
      <c r="G323" s="101">
        <f>Samples!C301</f>
        <v>0</v>
      </c>
      <c r="H323" s="128"/>
      <c r="I323" s="120"/>
      <c r="J323" s="120"/>
      <c r="K323" s="120"/>
      <c r="L323" s="120"/>
      <c r="M323" s="120"/>
      <c r="N323" s="129"/>
      <c r="O323" s="483"/>
      <c r="P323" s="122"/>
      <c r="Q323" s="122"/>
      <c r="R323" s="122"/>
      <c r="S323" s="136"/>
      <c r="T323" s="480"/>
      <c r="U323" s="123"/>
      <c r="V323" s="142"/>
      <c r="W323" s="128"/>
      <c r="X323" s="129"/>
      <c r="Y323" s="128"/>
      <c r="Z323" s="129"/>
      <c r="AA323" s="128"/>
      <c r="AB323" s="120"/>
      <c r="AC323" s="128"/>
      <c r="AD323" s="129"/>
      <c r="AE323" s="128"/>
      <c r="AF323" s="120"/>
      <c r="AG323" s="120"/>
      <c r="AH323" s="129"/>
      <c r="AI323" s="128"/>
      <c r="AJ323" s="120"/>
      <c r="AK323" s="120"/>
      <c r="AL323" s="129"/>
      <c r="AM323" s="120"/>
      <c r="AN323" s="120"/>
      <c r="AO323" s="120"/>
      <c r="AP323" s="128"/>
      <c r="AQ323" s="120"/>
      <c r="AR323" s="120"/>
      <c r="AS323" s="120"/>
      <c r="AT323" s="120"/>
      <c r="AU323" s="129"/>
      <c r="AV323" s="128"/>
      <c r="AW323" s="120"/>
      <c r="AX323" s="120"/>
      <c r="AY323" s="120"/>
      <c r="AZ323" s="120"/>
      <c r="BA323" s="129"/>
      <c r="BB323" s="128"/>
      <c r="BC323" s="120"/>
      <c r="BD323" s="120"/>
      <c r="BE323" s="120"/>
      <c r="BF323" s="120"/>
      <c r="BG323" s="120"/>
      <c r="BH323" s="120"/>
      <c r="BI323" s="129"/>
      <c r="BJ323" s="128"/>
      <c r="BK323" s="146"/>
      <c r="BL323" s="128"/>
      <c r="BM323" s="232"/>
      <c r="BN323" s="120"/>
      <c r="BO323" s="232"/>
      <c r="BP323" s="120"/>
      <c r="BQ323" s="232"/>
      <c r="BR323" s="120"/>
      <c r="BS323" s="232"/>
      <c r="BT323" s="120"/>
      <c r="BU323" s="146"/>
      <c r="BV323" s="216"/>
      <c r="BW323" s="216"/>
      <c r="BX323" s="216"/>
      <c r="CA323" s="206"/>
      <c r="CB323" s="466"/>
      <c r="EA323" s="148">
        <f t="shared" si="28"/>
        <v>0</v>
      </c>
      <c r="EB323" s="148">
        <f t="shared" si="26"/>
        <v>0</v>
      </c>
      <c r="EC323" s="148">
        <f t="shared" si="27"/>
        <v>0</v>
      </c>
      <c r="ED323" s="167">
        <v>18</v>
      </c>
    </row>
    <row r="324" spans="2:134" x14ac:dyDescent="0.25">
      <c r="B324" s="224">
        <v>297</v>
      </c>
      <c r="C324" s="215"/>
      <c r="D324" s="221"/>
      <c r="E324" s="206" t="str">
        <f t="shared" si="25"/>
        <v/>
      </c>
      <c r="F324" s="203">
        <v>0</v>
      </c>
      <c r="G324" s="101">
        <f>Samples!C302</f>
        <v>0</v>
      </c>
      <c r="H324" s="128"/>
      <c r="I324" s="120"/>
      <c r="J324" s="120"/>
      <c r="K324" s="120"/>
      <c r="L324" s="120"/>
      <c r="M324" s="120"/>
      <c r="N324" s="129"/>
      <c r="O324" s="483"/>
      <c r="P324" s="122"/>
      <c r="Q324" s="122"/>
      <c r="R324" s="122"/>
      <c r="S324" s="136"/>
      <c r="T324" s="480"/>
      <c r="U324" s="123"/>
      <c r="V324" s="142"/>
      <c r="W324" s="128"/>
      <c r="X324" s="129"/>
      <c r="Y324" s="128"/>
      <c r="Z324" s="129"/>
      <c r="AA324" s="128"/>
      <c r="AB324" s="120"/>
      <c r="AC324" s="128"/>
      <c r="AD324" s="129"/>
      <c r="AE324" s="128"/>
      <c r="AF324" s="120"/>
      <c r="AG324" s="120"/>
      <c r="AH324" s="129"/>
      <c r="AI324" s="128"/>
      <c r="AJ324" s="120"/>
      <c r="AK324" s="120"/>
      <c r="AL324" s="129"/>
      <c r="AM324" s="120"/>
      <c r="AN324" s="120"/>
      <c r="AO324" s="120"/>
      <c r="AP324" s="128"/>
      <c r="AQ324" s="120"/>
      <c r="AR324" s="120"/>
      <c r="AS324" s="120"/>
      <c r="AT324" s="120"/>
      <c r="AU324" s="129"/>
      <c r="AV324" s="128"/>
      <c r="AW324" s="120"/>
      <c r="AX324" s="120"/>
      <c r="AY324" s="120"/>
      <c r="AZ324" s="120"/>
      <c r="BA324" s="129"/>
      <c r="BB324" s="128"/>
      <c r="BC324" s="120"/>
      <c r="BD324" s="120"/>
      <c r="BE324" s="120"/>
      <c r="BF324" s="120"/>
      <c r="BG324" s="120"/>
      <c r="BH324" s="120"/>
      <c r="BI324" s="129"/>
      <c r="BJ324" s="128"/>
      <c r="BK324" s="146"/>
      <c r="BL324" s="128"/>
      <c r="BM324" s="232"/>
      <c r="BN324" s="120"/>
      <c r="BO324" s="232"/>
      <c r="BP324" s="120"/>
      <c r="BQ324" s="232"/>
      <c r="BR324" s="120"/>
      <c r="BS324" s="232"/>
      <c r="BT324" s="120"/>
      <c r="BU324" s="146"/>
      <c r="BV324" s="216"/>
      <c r="BW324" s="216"/>
      <c r="BX324" s="216"/>
      <c r="CA324" s="206"/>
      <c r="CB324" s="466"/>
      <c r="EA324" s="148">
        <f t="shared" si="28"/>
        <v>0</v>
      </c>
      <c r="EB324" s="148">
        <f t="shared" si="26"/>
        <v>0</v>
      </c>
      <c r="EC324" s="148">
        <f t="shared" si="27"/>
        <v>0</v>
      </c>
      <c r="ED324" s="167">
        <v>19</v>
      </c>
    </row>
    <row r="325" spans="2:134" x14ac:dyDescent="0.25">
      <c r="B325" s="224">
        <v>298</v>
      </c>
      <c r="C325" s="215"/>
      <c r="D325" s="221"/>
      <c r="E325" s="206" t="str">
        <f t="shared" si="25"/>
        <v/>
      </c>
      <c r="F325" s="203">
        <v>0</v>
      </c>
      <c r="G325" s="101">
        <f>Samples!C303</f>
        <v>0</v>
      </c>
      <c r="H325" s="128"/>
      <c r="I325" s="120"/>
      <c r="J325" s="120"/>
      <c r="K325" s="120"/>
      <c r="L325" s="120"/>
      <c r="M325" s="120"/>
      <c r="N325" s="129"/>
      <c r="O325" s="483"/>
      <c r="P325" s="122"/>
      <c r="Q325" s="122"/>
      <c r="R325" s="122"/>
      <c r="S325" s="136"/>
      <c r="T325" s="480"/>
      <c r="U325" s="123"/>
      <c r="V325" s="142"/>
      <c r="W325" s="128"/>
      <c r="X325" s="129"/>
      <c r="Y325" s="128"/>
      <c r="Z325" s="129"/>
      <c r="AA325" s="128"/>
      <c r="AB325" s="120"/>
      <c r="AC325" s="128"/>
      <c r="AD325" s="129"/>
      <c r="AE325" s="128"/>
      <c r="AF325" s="120"/>
      <c r="AG325" s="120"/>
      <c r="AH325" s="129"/>
      <c r="AI325" s="128"/>
      <c r="AJ325" s="120"/>
      <c r="AK325" s="120"/>
      <c r="AL325" s="129"/>
      <c r="AM325" s="120"/>
      <c r="AN325" s="120"/>
      <c r="AO325" s="120"/>
      <c r="AP325" s="128"/>
      <c r="AQ325" s="120"/>
      <c r="AR325" s="120"/>
      <c r="AS325" s="120"/>
      <c r="AT325" s="120"/>
      <c r="AU325" s="129"/>
      <c r="AV325" s="128"/>
      <c r="AW325" s="120"/>
      <c r="AX325" s="120"/>
      <c r="AY325" s="120"/>
      <c r="AZ325" s="120"/>
      <c r="BA325" s="129"/>
      <c r="BB325" s="128"/>
      <c r="BC325" s="120"/>
      <c r="BD325" s="120"/>
      <c r="BE325" s="120"/>
      <c r="BF325" s="120"/>
      <c r="BG325" s="120"/>
      <c r="BH325" s="120"/>
      <c r="BI325" s="129"/>
      <c r="BJ325" s="128"/>
      <c r="BK325" s="146"/>
      <c r="BL325" s="128"/>
      <c r="BM325" s="232"/>
      <c r="BN325" s="120"/>
      <c r="BO325" s="232"/>
      <c r="BP325" s="120"/>
      <c r="BQ325" s="232"/>
      <c r="BR325" s="120"/>
      <c r="BS325" s="232"/>
      <c r="BT325" s="120"/>
      <c r="BU325" s="146"/>
      <c r="BV325" s="216"/>
      <c r="BW325" s="216"/>
      <c r="BX325" s="216"/>
      <c r="CA325" s="206"/>
      <c r="CB325" s="466"/>
      <c r="EA325" s="148">
        <f t="shared" si="28"/>
        <v>0</v>
      </c>
      <c r="EB325" s="148">
        <f t="shared" si="26"/>
        <v>0</v>
      </c>
      <c r="EC325" s="148">
        <f t="shared" si="27"/>
        <v>0</v>
      </c>
      <c r="ED325" s="167">
        <v>20</v>
      </c>
    </row>
    <row r="326" spans="2:134" x14ac:dyDescent="0.25">
      <c r="B326" s="224">
        <v>299</v>
      </c>
      <c r="C326" s="215"/>
      <c r="D326" s="221"/>
      <c r="E326" s="206" t="str">
        <f t="shared" si="25"/>
        <v/>
      </c>
      <c r="F326" s="203">
        <v>0</v>
      </c>
      <c r="G326" s="101">
        <f>Samples!C304</f>
        <v>0</v>
      </c>
      <c r="H326" s="128"/>
      <c r="I326" s="120"/>
      <c r="J326" s="120"/>
      <c r="K326" s="120"/>
      <c r="L326" s="120"/>
      <c r="M326" s="120"/>
      <c r="N326" s="129"/>
      <c r="O326" s="483"/>
      <c r="P326" s="122"/>
      <c r="Q326" s="122"/>
      <c r="R326" s="122"/>
      <c r="S326" s="136"/>
      <c r="T326" s="480"/>
      <c r="U326" s="123"/>
      <c r="V326" s="142"/>
      <c r="W326" s="128"/>
      <c r="X326" s="129"/>
      <c r="Y326" s="128"/>
      <c r="Z326" s="129"/>
      <c r="AA326" s="128"/>
      <c r="AB326" s="120"/>
      <c r="AC326" s="128"/>
      <c r="AD326" s="129"/>
      <c r="AE326" s="128"/>
      <c r="AF326" s="120"/>
      <c r="AG326" s="120"/>
      <c r="AH326" s="129"/>
      <c r="AI326" s="128"/>
      <c r="AJ326" s="120"/>
      <c r="AK326" s="120"/>
      <c r="AL326" s="129"/>
      <c r="AM326" s="120"/>
      <c r="AN326" s="120"/>
      <c r="AO326" s="120"/>
      <c r="AP326" s="128"/>
      <c r="AQ326" s="120"/>
      <c r="AR326" s="120"/>
      <c r="AS326" s="120"/>
      <c r="AT326" s="120"/>
      <c r="AU326" s="129"/>
      <c r="AV326" s="128"/>
      <c r="AW326" s="120"/>
      <c r="AX326" s="120"/>
      <c r="AY326" s="120"/>
      <c r="AZ326" s="120"/>
      <c r="BA326" s="129"/>
      <c r="BB326" s="128"/>
      <c r="BC326" s="120"/>
      <c r="BD326" s="120"/>
      <c r="BE326" s="120"/>
      <c r="BF326" s="120"/>
      <c r="BG326" s="120"/>
      <c r="BH326" s="120"/>
      <c r="BI326" s="129"/>
      <c r="BJ326" s="128"/>
      <c r="BK326" s="146"/>
      <c r="BL326" s="128"/>
      <c r="BM326" s="232"/>
      <c r="BN326" s="120"/>
      <c r="BO326" s="232"/>
      <c r="BP326" s="120"/>
      <c r="BQ326" s="232"/>
      <c r="BR326" s="120"/>
      <c r="BS326" s="232"/>
      <c r="BT326" s="120"/>
      <c r="BU326" s="146"/>
      <c r="BV326" s="216"/>
      <c r="BW326" s="216"/>
      <c r="BX326" s="216"/>
      <c r="CA326" s="206"/>
      <c r="CB326" s="466"/>
      <c r="CK326" s="160"/>
      <c r="CL326" s="160"/>
      <c r="EA326" s="148">
        <f t="shared" si="28"/>
        <v>0</v>
      </c>
      <c r="EB326" s="148">
        <f t="shared" si="26"/>
        <v>0</v>
      </c>
      <c r="EC326" s="148">
        <f t="shared" si="27"/>
        <v>0</v>
      </c>
      <c r="ED326" s="167">
        <v>21</v>
      </c>
    </row>
    <row r="327" spans="2:134" x14ac:dyDescent="0.25">
      <c r="B327" s="224">
        <v>300</v>
      </c>
      <c r="C327" s="215"/>
      <c r="D327" s="221"/>
      <c r="E327" s="206" t="str">
        <f t="shared" si="25"/>
        <v/>
      </c>
      <c r="F327" s="203">
        <v>0</v>
      </c>
      <c r="G327" s="101">
        <f>Samples!C305</f>
        <v>0</v>
      </c>
      <c r="H327" s="128"/>
      <c r="I327" s="120"/>
      <c r="J327" s="120"/>
      <c r="K327" s="120"/>
      <c r="L327" s="120"/>
      <c r="M327" s="120"/>
      <c r="N327" s="129"/>
      <c r="O327" s="483"/>
      <c r="P327" s="122"/>
      <c r="Q327" s="122"/>
      <c r="R327" s="122"/>
      <c r="S327" s="136"/>
      <c r="T327" s="480"/>
      <c r="U327" s="123"/>
      <c r="V327" s="142"/>
      <c r="W327" s="128"/>
      <c r="X327" s="129"/>
      <c r="Y327" s="128"/>
      <c r="Z327" s="129"/>
      <c r="AA327" s="128"/>
      <c r="AB327" s="120"/>
      <c r="AC327" s="128"/>
      <c r="AD327" s="129"/>
      <c r="AE327" s="128"/>
      <c r="AF327" s="120"/>
      <c r="AG327" s="120"/>
      <c r="AH327" s="129"/>
      <c r="AI327" s="128"/>
      <c r="AJ327" s="120"/>
      <c r="AK327" s="120"/>
      <c r="AL327" s="129"/>
      <c r="AM327" s="120"/>
      <c r="AN327" s="120"/>
      <c r="AO327" s="120"/>
      <c r="AP327" s="128"/>
      <c r="AQ327" s="120"/>
      <c r="AR327" s="120"/>
      <c r="AS327" s="120"/>
      <c r="AT327" s="120"/>
      <c r="AU327" s="129"/>
      <c r="AV327" s="128"/>
      <c r="AW327" s="120"/>
      <c r="AX327" s="120"/>
      <c r="AY327" s="120"/>
      <c r="AZ327" s="120"/>
      <c r="BA327" s="129"/>
      <c r="BB327" s="128"/>
      <c r="BC327" s="120"/>
      <c r="BD327" s="120"/>
      <c r="BE327" s="120"/>
      <c r="BF327" s="120"/>
      <c r="BG327" s="120"/>
      <c r="BH327" s="120"/>
      <c r="BI327" s="129"/>
      <c r="BJ327" s="128"/>
      <c r="BK327" s="146"/>
      <c r="BL327" s="128"/>
      <c r="BM327" s="232"/>
      <c r="BN327" s="120"/>
      <c r="BO327" s="232"/>
      <c r="BP327" s="120"/>
      <c r="BQ327" s="232"/>
      <c r="BR327" s="120"/>
      <c r="BS327" s="232"/>
      <c r="BT327" s="120"/>
      <c r="BU327" s="146"/>
      <c r="BV327" s="216"/>
      <c r="BW327" s="216"/>
      <c r="BX327" s="216"/>
      <c r="CA327" s="206"/>
      <c r="CB327" s="466"/>
      <c r="CK327" s="160"/>
      <c r="CL327" s="160"/>
      <c r="EA327" s="148">
        <f t="shared" si="28"/>
        <v>0</v>
      </c>
      <c r="EB327" s="148">
        <f t="shared" si="26"/>
        <v>0</v>
      </c>
      <c r="EC327" s="148">
        <f t="shared" si="27"/>
        <v>0</v>
      </c>
      <c r="ED327" s="167">
        <v>22</v>
      </c>
    </row>
    <row r="328" spans="2:134" x14ac:dyDescent="0.25">
      <c r="B328" s="224">
        <v>301</v>
      </c>
      <c r="C328" s="215"/>
      <c r="D328" s="221"/>
      <c r="E328" s="206" t="str">
        <f t="shared" si="25"/>
        <v/>
      </c>
      <c r="F328" s="203">
        <v>0</v>
      </c>
      <c r="G328" s="101">
        <f>Samples!C306</f>
        <v>0</v>
      </c>
      <c r="H328" s="128"/>
      <c r="I328" s="120"/>
      <c r="J328" s="120"/>
      <c r="K328" s="120"/>
      <c r="L328" s="120"/>
      <c r="M328" s="120"/>
      <c r="N328" s="129"/>
      <c r="O328" s="483"/>
      <c r="P328" s="122"/>
      <c r="Q328" s="122"/>
      <c r="R328" s="122"/>
      <c r="S328" s="136"/>
      <c r="T328" s="480"/>
      <c r="U328" s="123"/>
      <c r="V328" s="142"/>
      <c r="W328" s="128"/>
      <c r="X328" s="129"/>
      <c r="Y328" s="128"/>
      <c r="Z328" s="129"/>
      <c r="AA328" s="128"/>
      <c r="AB328" s="120"/>
      <c r="AC328" s="128"/>
      <c r="AD328" s="129"/>
      <c r="AE328" s="128"/>
      <c r="AF328" s="120"/>
      <c r="AG328" s="120"/>
      <c r="AH328" s="129"/>
      <c r="AI328" s="128"/>
      <c r="AJ328" s="120"/>
      <c r="AK328" s="120"/>
      <c r="AL328" s="129"/>
      <c r="AM328" s="120"/>
      <c r="AN328" s="120"/>
      <c r="AO328" s="120"/>
      <c r="AP328" s="128"/>
      <c r="AQ328" s="120"/>
      <c r="AR328" s="120"/>
      <c r="AS328" s="120"/>
      <c r="AT328" s="120"/>
      <c r="AU328" s="129"/>
      <c r="AV328" s="128"/>
      <c r="AW328" s="120"/>
      <c r="AX328" s="120"/>
      <c r="AY328" s="120"/>
      <c r="AZ328" s="120"/>
      <c r="BA328" s="129"/>
      <c r="BB328" s="128"/>
      <c r="BC328" s="120"/>
      <c r="BD328" s="120"/>
      <c r="BE328" s="120"/>
      <c r="BF328" s="120"/>
      <c r="BG328" s="120"/>
      <c r="BH328" s="120"/>
      <c r="BI328" s="129"/>
      <c r="BJ328" s="128"/>
      <c r="BK328" s="146"/>
      <c r="BL328" s="128"/>
      <c r="BM328" s="232"/>
      <c r="BN328" s="120"/>
      <c r="BO328" s="232"/>
      <c r="BP328" s="120"/>
      <c r="BQ328" s="232"/>
      <c r="BR328" s="120"/>
      <c r="BS328" s="232"/>
      <c r="BT328" s="120"/>
      <c r="BU328" s="146"/>
      <c r="BV328" s="216"/>
      <c r="BW328" s="216"/>
      <c r="BX328" s="216"/>
      <c r="CA328" s="206"/>
      <c r="CB328" s="466"/>
      <c r="CK328" s="160"/>
      <c r="CL328" s="160"/>
      <c r="EA328" s="148">
        <f t="shared" si="28"/>
        <v>0</v>
      </c>
      <c r="EB328" s="148">
        <f t="shared" si="26"/>
        <v>0</v>
      </c>
      <c r="EC328" s="148">
        <f t="shared" si="27"/>
        <v>0</v>
      </c>
      <c r="ED328" s="167">
        <v>23</v>
      </c>
    </row>
    <row r="329" spans="2:134" x14ac:dyDescent="0.25">
      <c r="B329" s="224">
        <v>302</v>
      </c>
      <c r="C329" s="215"/>
      <c r="D329" s="221"/>
      <c r="E329" s="206" t="str">
        <f t="shared" si="25"/>
        <v/>
      </c>
      <c r="F329" s="203">
        <v>0</v>
      </c>
      <c r="G329" s="101">
        <f>Samples!C307</f>
        <v>0</v>
      </c>
      <c r="H329" s="128"/>
      <c r="I329" s="120"/>
      <c r="J329" s="120"/>
      <c r="K329" s="120"/>
      <c r="L329" s="120"/>
      <c r="M329" s="120"/>
      <c r="N329" s="129"/>
      <c r="O329" s="483"/>
      <c r="P329" s="122"/>
      <c r="Q329" s="122"/>
      <c r="R329" s="122"/>
      <c r="S329" s="136"/>
      <c r="T329" s="480"/>
      <c r="U329" s="123"/>
      <c r="V329" s="142"/>
      <c r="W329" s="128"/>
      <c r="X329" s="129"/>
      <c r="Y329" s="128"/>
      <c r="Z329" s="129"/>
      <c r="AA329" s="128"/>
      <c r="AB329" s="120"/>
      <c r="AC329" s="128"/>
      <c r="AD329" s="129"/>
      <c r="AE329" s="128"/>
      <c r="AF329" s="120"/>
      <c r="AG329" s="120"/>
      <c r="AH329" s="129"/>
      <c r="AI329" s="128"/>
      <c r="AJ329" s="120"/>
      <c r="AK329" s="120"/>
      <c r="AL329" s="129"/>
      <c r="AM329" s="120"/>
      <c r="AN329" s="120"/>
      <c r="AO329" s="120"/>
      <c r="AP329" s="128"/>
      <c r="AQ329" s="120"/>
      <c r="AR329" s="120"/>
      <c r="AS329" s="120"/>
      <c r="AT329" s="120"/>
      <c r="AU329" s="129"/>
      <c r="AV329" s="128"/>
      <c r="AW329" s="120"/>
      <c r="AX329" s="120"/>
      <c r="AY329" s="120"/>
      <c r="AZ329" s="120"/>
      <c r="BA329" s="129"/>
      <c r="BB329" s="128"/>
      <c r="BC329" s="120"/>
      <c r="BD329" s="120"/>
      <c r="BE329" s="120"/>
      <c r="BF329" s="120"/>
      <c r="BG329" s="120"/>
      <c r="BH329" s="120"/>
      <c r="BI329" s="129"/>
      <c r="BJ329" s="128"/>
      <c r="BK329" s="146"/>
      <c r="BL329" s="128"/>
      <c r="BM329" s="232"/>
      <c r="BN329" s="120"/>
      <c r="BO329" s="232"/>
      <c r="BP329" s="120"/>
      <c r="BQ329" s="232"/>
      <c r="BR329" s="120"/>
      <c r="BS329" s="232"/>
      <c r="BT329" s="120"/>
      <c r="BU329" s="146"/>
      <c r="BV329" s="216"/>
      <c r="BW329" s="216"/>
      <c r="BX329" s="216"/>
      <c r="CA329" s="206"/>
      <c r="CB329" s="466"/>
      <c r="CK329" s="160"/>
      <c r="CL329" s="160"/>
      <c r="EA329" s="148">
        <f t="shared" si="28"/>
        <v>0</v>
      </c>
      <c r="EB329" s="148">
        <f t="shared" si="26"/>
        <v>0</v>
      </c>
      <c r="EC329" s="148">
        <f t="shared" si="27"/>
        <v>0</v>
      </c>
      <c r="ED329" s="167">
        <v>24</v>
      </c>
    </row>
    <row r="330" spans="2:134" x14ac:dyDescent="0.25">
      <c r="B330" s="224">
        <v>303</v>
      </c>
      <c r="C330" s="215"/>
      <c r="D330" s="221"/>
      <c r="E330" s="206" t="str">
        <f t="shared" si="25"/>
        <v/>
      </c>
      <c r="F330" s="203">
        <v>0</v>
      </c>
      <c r="G330" s="101">
        <f>Samples!C308</f>
        <v>0</v>
      </c>
      <c r="H330" s="128"/>
      <c r="I330" s="120"/>
      <c r="J330" s="120"/>
      <c r="K330" s="120"/>
      <c r="L330" s="120"/>
      <c r="M330" s="120"/>
      <c r="N330" s="129"/>
      <c r="O330" s="483"/>
      <c r="P330" s="122"/>
      <c r="Q330" s="122"/>
      <c r="R330" s="122"/>
      <c r="S330" s="136"/>
      <c r="T330" s="480"/>
      <c r="U330" s="123"/>
      <c r="V330" s="142"/>
      <c r="W330" s="128"/>
      <c r="X330" s="129"/>
      <c r="Y330" s="128"/>
      <c r="Z330" s="129"/>
      <c r="AA330" s="128"/>
      <c r="AB330" s="120"/>
      <c r="AC330" s="128"/>
      <c r="AD330" s="129"/>
      <c r="AE330" s="128"/>
      <c r="AF330" s="120"/>
      <c r="AG330" s="120"/>
      <c r="AH330" s="129"/>
      <c r="AI330" s="128"/>
      <c r="AJ330" s="120"/>
      <c r="AK330" s="120"/>
      <c r="AL330" s="129"/>
      <c r="AM330" s="120"/>
      <c r="AN330" s="120"/>
      <c r="AO330" s="120"/>
      <c r="AP330" s="128"/>
      <c r="AQ330" s="120"/>
      <c r="AR330" s="120"/>
      <c r="AS330" s="120"/>
      <c r="AT330" s="120"/>
      <c r="AU330" s="129"/>
      <c r="AV330" s="128"/>
      <c r="AW330" s="120"/>
      <c r="AX330" s="120"/>
      <c r="AY330" s="120"/>
      <c r="AZ330" s="120"/>
      <c r="BA330" s="129"/>
      <c r="BB330" s="128"/>
      <c r="BC330" s="120"/>
      <c r="BD330" s="120"/>
      <c r="BE330" s="120"/>
      <c r="BF330" s="120"/>
      <c r="BG330" s="120"/>
      <c r="BH330" s="120"/>
      <c r="BI330" s="129"/>
      <c r="BJ330" s="128"/>
      <c r="BK330" s="146"/>
      <c r="BL330" s="128"/>
      <c r="BM330" s="232"/>
      <c r="BN330" s="120"/>
      <c r="BO330" s="232"/>
      <c r="BP330" s="120"/>
      <c r="BQ330" s="232"/>
      <c r="BR330" s="120"/>
      <c r="BS330" s="232"/>
      <c r="BT330" s="120"/>
      <c r="BU330" s="146"/>
      <c r="BV330" s="216"/>
      <c r="BW330" s="216"/>
      <c r="BX330" s="216"/>
      <c r="CA330" s="206"/>
      <c r="CB330" s="466"/>
      <c r="CK330" s="160"/>
      <c r="CL330" s="160"/>
      <c r="EA330" s="148">
        <f t="shared" si="28"/>
        <v>0</v>
      </c>
      <c r="EB330" s="148">
        <f t="shared" si="26"/>
        <v>0</v>
      </c>
      <c r="EC330" s="148">
        <f t="shared" si="27"/>
        <v>0</v>
      </c>
      <c r="ED330" s="167">
        <v>25</v>
      </c>
    </row>
    <row r="331" spans="2:134" x14ac:dyDescent="0.25">
      <c r="B331" s="224">
        <v>304</v>
      </c>
      <c r="C331" s="215"/>
      <c r="D331" s="221"/>
      <c r="E331" s="206" t="str">
        <f t="shared" si="25"/>
        <v/>
      </c>
      <c r="F331" s="203">
        <v>0</v>
      </c>
      <c r="G331" s="101">
        <f>Samples!C309</f>
        <v>0</v>
      </c>
      <c r="H331" s="128"/>
      <c r="I331" s="120"/>
      <c r="J331" s="120"/>
      <c r="K331" s="120"/>
      <c r="L331" s="120"/>
      <c r="M331" s="120"/>
      <c r="N331" s="129"/>
      <c r="O331" s="483"/>
      <c r="P331" s="122"/>
      <c r="Q331" s="122"/>
      <c r="R331" s="122"/>
      <c r="S331" s="136"/>
      <c r="T331" s="480"/>
      <c r="U331" s="123"/>
      <c r="V331" s="142"/>
      <c r="W331" s="128"/>
      <c r="X331" s="129"/>
      <c r="Y331" s="128"/>
      <c r="Z331" s="129"/>
      <c r="AA331" s="128"/>
      <c r="AB331" s="120"/>
      <c r="AC331" s="128"/>
      <c r="AD331" s="129"/>
      <c r="AE331" s="128"/>
      <c r="AF331" s="120"/>
      <c r="AG331" s="120"/>
      <c r="AH331" s="129"/>
      <c r="AI331" s="128"/>
      <c r="AJ331" s="120"/>
      <c r="AK331" s="120"/>
      <c r="AL331" s="129"/>
      <c r="AM331" s="120"/>
      <c r="AN331" s="120"/>
      <c r="AO331" s="120"/>
      <c r="AP331" s="128"/>
      <c r="AQ331" s="120"/>
      <c r="AR331" s="120"/>
      <c r="AS331" s="120"/>
      <c r="AT331" s="120"/>
      <c r="AU331" s="129"/>
      <c r="AV331" s="128"/>
      <c r="AW331" s="120"/>
      <c r="AX331" s="120"/>
      <c r="AY331" s="120"/>
      <c r="AZ331" s="120"/>
      <c r="BA331" s="129"/>
      <c r="BB331" s="128"/>
      <c r="BC331" s="120"/>
      <c r="BD331" s="120"/>
      <c r="BE331" s="120"/>
      <c r="BF331" s="120"/>
      <c r="BG331" s="120"/>
      <c r="BH331" s="120"/>
      <c r="BI331" s="129"/>
      <c r="BJ331" s="128"/>
      <c r="BK331" s="146"/>
      <c r="BL331" s="128"/>
      <c r="BM331" s="232"/>
      <c r="BN331" s="120"/>
      <c r="BO331" s="232"/>
      <c r="BP331" s="120"/>
      <c r="BQ331" s="232"/>
      <c r="BR331" s="120"/>
      <c r="BS331" s="232"/>
      <c r="BT331" s="120"/>
      <c r="BU331" s="146"/>
      <c r="BV331" s="216"/>
      <c r="BW331" s="216"/>
      <c r="BX331" s="216"/>
      <c r="CA331" s="206"/>
      <c r="CB331" s="466"/>
      <c r="CK331" s="160"/>
      <c r="CL331" s="160"/>
      <c r="EA331" s="148">
        <f t="shared" si="28"/>
        <v>0</v>
      </c>
      <c r="EB331" s="148">
        <f t="shared" si="26"/>
        <v>0</v>
      </c>
      <c r="EC331" s="148">
        <f t="shared" si="27"/>
        <v>0</v>
      </c>
      <c r="ED331" s="167">
        <v>26</v>
      </c>
    </row>
    <row r="332" spans="2:134" x14ac:dyDescent="0.25">
      <c r="B332" s="224">
        <v>305</v>
      </c>
      <c r="C332" s="215"/>
      <c r="D332" s="221"/>
      <c r="E332" s="206" t="str">
        <f t="shared" si="25"/>
        <v/>
      </c>
      <c r="F332" s="203">
        <v>0</v>
      </c>
      <c r="G332" s="101">
        <f>Samples!C310</f>
        <v>0</v>
      </c>
      <c r="H332" s="128"/>
      <c r="I332" s="120"/>
      <c r="J332" s="120"/>
      <c r="K332" s="120"/>
      <c r="L332" s="120"/>
      <c r="M332" s="120"/>
      <c r="N332" s="129"/>
      <c r="O332" s="483"/>
      <c r="P332" s="122"/>
      <c r="Q332" s="122"/>
      <c r="R332" s="122"/>
      <c r="S332" s="136"/>
      <c r="T332" s="480"/>
      <c r="U332" s="123"/>
      <c r="V332" s="142"/>
      <c r="W332" s="128"/>
      <c r="X332" s="129"/>
      <c r="Y332" s="128"/>
      <c r="Z332" s="129"/>
      <c r="AA332" s="128"/>
      <c r="AB332" s="120"/>
      <c r="AC332" s="128"/>
      <c r="AD332" s="129"/>
      <c r="AE332" s="128"/>
      <c r="AF332" s="120"/>
      <c r="AG332" s="120"/>
      <c r="AH332" s="129"/>
      <c r="AI332" s="128"/>
      <c r="AJ332" s="120"/>
      <c r="AK332" s="120"/>
      <c r="AL332" s="129"/>
      <c r="AM332" s="120"/>
      <c r="AN332" s="120"/>
      <c r="AO332" s="120"/>
      <c r="AP332" s="128"/>
      <c r="AQ332" s="120"/>
      <c r="AR332" s="120"/>
      <c r="AS332" s="120"/>
      <c r="AT332" s="120"/>
      <c r="AU332" s="129"/>
      <c r="AV332" s="128"/>
      <c r="AW332" s="120"/>
      <c r="AX332" s="120"/>
      <c r="AY332" s="120"/>
      <c r="AZ332" s="120"/>
      <c r="BA332" s="129"/>
      <c r="BB332" s="128"/>
      <c r="BC332" s="120"/>
      <c r="BD332" s="120"/>
      <c r="BE332" s="120"/>
      <c r="BF332" s="120"/>
      <c r="BG332" s="120"/>
      <c r="BH332" s="120"/>
      <c r="BI332" s="129"/>
      <c r="BJ332" s="128"/>
      <c r="BK332" s="146"/>
      <c r="BL332" s="128"/>
      <c r="BM332" s="232"/>
      <c r="BN332" s="120"/>
      <c r="BO332" s="232"/>
      <c r="BP332" s="120"/>
      <c r="BQ332" s="232"/>
      <c r="BR332" s="120"/>
      <c r="BS332" s="232"/>
      <c r="BT332" s="120"/>
      <c r="BU332" s="146"/>
      <c r="BV332" s="216"/>
      <c r="BW332" s="216"/>
      <c r="BX332" s="216"/>
      <c r="CA332" s="206"/>
      <c r="CB332" s="466"/>
      <c r="CK332" s="160"/>
      <c r="CL332" s="160"/>
      <c r="EA332" s="148">
        <f t="shared" si="28"/>
        <v>0</v>
      </c>
      <c r="EB332" s="148">
        <f t="shared" si="26"/>
        <v>0</v>
      </c>
      <c r="EC332" s="148">
        <f t="shared" si="27"/>
        <v>0</v>
      </c>
      <c r="ED332" s="167">
        <v>27</v>
      </c>
    </row>
    <row r="333" spans="2:134" x14ac:dyDescent="0.25">
      <c r="B333" s="224">
        <v>306</v>
      </c>
      <c r="C333" s="215"/>
      <c r="D333" s="221"/>
      <c r="E333" s="206" t="str">
        <f t="shared" si="25"/>
        <v/>
      </c>
      <c r="F333" s="203">
        <v>0</v>
      </c>
      <c r="G333" s="101">
        <f>Samples!C311</f>
        <v>0</v>
      </c>
      <c r="H333" s="128"/>
      <c r="I333" s="120"/>
      <c r="J333" s="120"/>
      <c r="K333" s="120"/>
      <c r="L333" s="120"/>
      <c r="M333" s="120"/>
      <c r="N333" s="129"/>
      <c r="O333" s="483"/>
      <c r="P333" s="122"/>
      <c r="Q333" s="122"/>
      <c r="R333" s="122"/>
      <c r="S333" s="136"/>
      <c r="T333" s="480"/>
      <c r="U333" s="123"/>
      <c r="V333" s="142"/>
      <c r="W333" s="128"/>
      <c r="X333" s="129"/>
      <c r="Y333" s="128"/>
      <c r="Z333" s="129"/>
      <c r="AA333" s="128"/>
      <c r="AB333" s="120"/>
      <c r="AC333" s="128"/>
      <c r="AD333" s="129"/>
      <c r="AE333" s="128"/>
      <c r="AF333" s="120"/>
      <c r="AG333" s="120"/>
      <c r="AH333" s="129"/>
      <c r="AI333" s="128"/>
      <c r="AJ333" s="120"/>
      <c r="AK333" s="120"/>
      <c r="AL333" s="129"/>
      <c r="AM333" s="120"/>
      <c r="AN333" s="120"/>
      <c r="AO333" s="120"/>
      <c r="AP333" s="128"/>
      <c r="AQ333" s="120"/>
      <c r="AR333" s="120"/>
      <c r="AS333" s="120"/>
      <c r="AT333" s="120"/>
      <c r="AU333" s="129"/>
      <c r="AV333" s="128"/>
      <c r="AW333" s="120"/>
      <c r="AX333" s="120"/>
      <c r="AY333" s="120"/>
      <c r="AZ333" s="120"/>
      <c r="BA333" s="129"/>
      <c r="BB333" s="128"/>
      <c r="BC333" s="120"/>
      <c r="BD333" s="120"/>
      <c r="BE333" s="120"/>
      <c r="BF333" s="120"/>
      <c r="BG333" s="120"/>
      <c r="BH333" s="120"/>
      <c r="BI333" s="129"/>
      <c r="BJ333" s="128"/>
      <c r="BK333" s="146"/>
      <c r="BL333" s="128"/>
      <c r="BM333" s="232"/>
      <c r="BN333" s="120"/>
      <c r="BO333" s="232"/>
      <c r="BP333" s="120"/>
      <c r="BQ333" s="232"/>
      <c r="BR333" s="120"/>
      <c r="BS333" s="232"/>
      <c r="BT333" s="120"/>
      <c r="BU333" s="146"/>
      <c r="BV333" s="216"/>
      <c r="BW333" s="216"/>
      <c r="BX333" s="216"/>
      <c r="CA333" s="206"/>
      <c r="CB333" s="466"/>
      <c r="CK333" s="160"/>
      <c r="CL333" s="160"/>
      <c r="EA333" s="148">
        <f t="shared" si="28"/>
        <v>0</v>
      </c>
      <c r="EB333" s="148">
        <f t="shared" si="26"/>
        <v>0</v>
      </c>
      <c r="EC333" s="148">
        <f t="shared" si="27"/>
        <v>0</v>
      </c>
      <c r="ED333" s="167">
        <v>28</v>
      </c>
    </row>
    <row r="334" spans="2:134" x14ac:dyDescent="0.25">
      <c r="B334" s="224">
        <v>307</v>
      </c>
      <c r="C334" s="215"/>
      <c r="D334" s="221"/>
      <c r="E334" s="206" t="str">
        <f t="shared" si="25"/>
        <v/>
      </c>
      <c r="F334" s="203">
        <v>0</v>
      </c>
      <c r="G334" s="101">
        <f>Samples!C312</f>
        <v>0</v>
      </c>
      <c r="H334" s="128"/>
      <c r="I334" s="120"/>
      <c r="J334" s="120"/>
      <c r="K334" s="120"/>
      <c r="L334" s="120"/>
      <c r="M334" s="120"/>
      <c r="N334" s="129"/>
      <c r="O334" s="483"/>
      <c r="P334" s="122"/>
      <c r="Q334" s="122"/>
      <c r="R334" s="122"/>
      <c r="S334" s="136"/>
      <c r="T334" s="480"/>
      <c r="U334" s="123"/>
      <c r="V334" s="142"/>
      <c r="W334" s="128"/>
      <c r="X334" s="129"/>
      <c r="Y334" s="128"/>
      <c r="Z334" s="129"/>
      <c r="AA334" s="128"/>
      <c r="AB334" s="120"/>
      <c r="AC334" s="128"/>
      <c r="AD334" s="129"/>
      <c r="AE334" s="128"/>
      <c r="AF334" s="120"/>
      <c r="AG334" s="120"/>
      <c r="AH334" s="129"/>
      <c r="AI334" s="128"/>
      <c r="AJ334" s="120"/>
      <c r="AK334" s="120"/>
      <c r="AL334" s="129"/>
      <c r="AM334" s="120"/>
      <c r="AN334" s="120"/>
      <c r="AO334" s="120"/>
      <c r="AP334" s="128"/>
      <c r="AQ334" s="120"/>
      <c r="AR334" s="120"/>
      <c r="AS334" s="120"/>
      <c r="AT334" s="120"/>
      <c r="AU334" s="129"/>
      <c r="AV334" s="128"/>
      <c r="AW334" s="120"/>
      <c r="AX334" s="120"/>
      <c r="AY334" s="120"/>
      <c r="AZ334" s="120"/>
      <c r="BA334" s="129"/>
      <c r="BB334" s="128"/>
      <c r="BC334" s="120"/>
      <c r="BD334" s="120"/>
      <c r="BE334" s="120"/>
      <c r="BF334" s="120"/>
      <c r="BG334" s="120"/>
      <c r="BH334" s="120"/>
      <c r="BI334" s="129"/>
      <c r="BJ334" s="128"/>
      <c r="BK334" s="146"/>
      <c r="BL334" s="128"/>
      <c r="BM334" s="232"/>
      <c r="BN334" s="120"/>
      <c r="BO334" s="232"/>
      <c r="BP334" s="120"/>
      <c r="BQ334" s="232"/>
      <c r="BR334" s="120"/>
      <c r="BS334" s="232"/>
      <c r="BT334" s="120"/>
      <c r="BU334" s="146"/>
      <c r="BV334" s="216"/>
      <c r="BW334" s="216"/>
      <c r="BX334" s="216"/>
      <c r="CA334" s="206"/>
      <c r="CB334" s="466"/>
      <c r="CK334" s="160"/>
      <c r="CL334" s="160"/>
      <c r="EA334" s="148">
        <f t="shared" si="28"/>
        <v>0</v>
      </c>
      <c r="EB334" s="148">
        <f t="shared" si="26"/>
        <v>0</v>
      </c>
      <c r="EC334" s="148">
        <f t="shared" si="27"/>
        <v>0</v>
      </c>
      <c r="ED334" s="167">
        <v>29</v>
      </c>
    </row>
    <row r="335" spans="2:134" x14ac:dyDescent="0.25">
      <c r="B335" s="224">
        <v>308</v>
      </c>
      <c r="C335" s="215"/>
      <c r="D335" s="221"/>
      <c r="E335" s="206" t="str">
        <f t="shared" si="25"/>
        <v/>
      </c>
      <c r="F335" s="203">
        <v>0</v>
      </c>
      <c r="G335" s="101">
        <f>Samples!C313</f>
        <v>0</v>
      </c>
      <c r="H335" s="128"/>
      <c r="I335" s="120"/>
      <c r="J335" s="120"/>
      <c r="K335" s="120"/>
      <c r="L335" s="120"/>
      <c r="M335" s="120"/>
      <c r="N335" s="129"/>
      <c r="O335" s="483"/>
      <c r="P335" s="122"/>
      <c r="Q335" s="122"/>
      <c r="R335" s="122"/>
      <c r="S335" s="136"/>
      <c r="T335" s="480"/>
      <c r="U335" s="123"/>
      <c r="V335" s="142"/>
      <c r="W335" s="128"/>
      <c r="X335" s="129"/>
      <c r="Y335" s="128"/>
      <c r="Z335" s="129"/>
      <c r="AA335" s="128"/>
      <c r="AB335" s="120"/>
      <c r="AC335" s="128"/>
      <c r="AD335" s="129"/>
      <c r="AE335" s="128"/>
      <c r="AF335" s="120"/>
      <c r="AG335" s="120"/>
      <c r="AH335" s="129"/>
      <c r="AI335" s="128"/>
      <c r="AJ335" s="120"/>
      <c r="AK335" s="120"/>
      <c r="AL335" s="129"/>
      <c r="AM335" s="120"/>
      <c r="AN335" s="120"/>
      <c r="AO335" s="120"/>
      <c r="AP335" s="128"/>
      <c r="AQ335" s="120"/>
      <c r="AR335" s="120"/>
      <c r="AS335" s="120"/>
      <c r="AT335" s="120"/>
      <c r="AU335" s="129"/>
      <c r="AV335" s="128"/>
      <c r="AW335" s="120"/>
      <c r="AX335" s="120"/>
      <c r="AY335" s="120"/>
      <c r="AZ335" s="120"/>
      <c r="BA335" s="129"/>
      <c r="BB335" s="128"/>
      <c r="BC335" s="120"/>
      <c r="BD335" s="120"/>
      <c r="BE335" s="120"/>
      <c r="BF335" s="120"/>
      <c r="BG335" s="120"/>
      <c r="BH335" s="120"/>
      <c r="BI335" s="129"/>
      <c r="BJ335" s="128"/>
      <c r="BK335" s="146"/>
      <c r="BL335" s="128"/>
      <c r="BM335" s="232"/>
      <c r="BN335" s="120"/>
      <c r="BO335" s="232"/>
      <c r="BP335" s="120"/>
      <c r="BQ335" s="232"/>
      <c r="BR335" s="120"/>
      <c r="BS335" s="232"/>
      <c r="BT335" s="120"/>
      <c r="BU335" s="146"/>
      <c r="BV335" s="216"/>
      <c r="BW335" s="216"/>
      <c r="BX335" s="216"/>
      <c r="CA335" s="206"/>
      <c r="CB335" s="466"/>
      <c r="CK335" s="160"/>
      <c r="CL335" s="160"/>
      <c r="EA335" s="148">
        <f t="shared" si="28"/>
        <v>0</v>
      </c>
      <c r="EB335" s="148">
        <f t="shared" si="26"/>
        <v>0</v>
      </c>
      <c r="EC335" s="148">
        <f t="shared" si="27"/>
        <v>0</v>
      </c>
      <c r="ED335" s="167">
        <v>30</v>
      </c>
    </row>
    <row r="336" spans="2:134" x14ac:dyDescent="0.25">
      <c r="B336" s="224">
        <v>309</v>
      </c>
      <c r="C336" s="215"/>
      <c r="D336" s="221"/>
      <c r="E336" s="206" t="str">
        <f t="shared" si="25"/>
        <v/>
      </c>
      <c r="F336" s="203">
        <v>0</v>
      </c>
      <c r="G336" s="101">
        <f>Samples!C314</f>
        <v>0</v>
      </c>
      <c r="H336" s="128"/>
      <c r="I336" s="120"/>
      <c r="J336" s="120"/>
      <c r="K336" s="120"/>
      <c r="L336" s="120"/>
      <c r="M336" s="120"/>
      <c r="N336" s="129"/>
      <c r="O336" s="483"/>
      <c r="P336" s="122"/>
      <c r="Q336" s="122"/>
      <c r="R336" s="122"/>
      <c r="S336" s="136"/>
      <c r="T336" s="480"/>
      <c r="U336" s="123"/>
      <c r="V336" s="142"/>
      <c r="W336" s="128"/>
      <c r="X336" s="129"/>
      <c r="Y336" s="128"/>
      <c r="Z336" s="129"/>
      <c r="AA336" s="128"/>
      <c r="AB336" s="120"/>
      <c r="AC336" s="128"/>
      <c r="AD336" s="129"/>
      <c r="AE336" s="128"/>
      <c r="AF336" s="120"/>
      <c r="AG336" s="120"/>
      <c r="AH336" s="129"/>
      <c r="AI336" s="128"/>
      <c r="AJ336" s="120"/>
      <c r="AK336" s="120"/>
      <c r="AL336" s="129"/>
      <c r="AM336" s="120"/>
      <c r="AN336" s="120"/>
      <c r="AO336" s="120"/>
      <c r="AP336" s="128"/>
      <c r="AQ336" s="120"/>
      <c r="AR336" s="120"/>
      <c r="AS336" s="120"/>
      <c r="AT336" s="120"/>
      <c r="AU336" s="129"/>
      <c r="AV336" s="128"/>
      <c r="AW336" s="120"/>
      <c r="AX336" s="120"/>
      <c r="AY336" s="120"/>
      <c r="AZ336" s="120"/>
      <c r="BA336" s="129"/>
      <c r="BB336" s="128"/>
      <c r="BC336" s="120"/>
      <c r="BD336" s="120"/>
      <c r="BE336" s="120"/>
      <c r="BF336" s="120"/>
      <c r="BG336" s="120"/>
      <c r="BH336" s="120"/>
      <c r="BI336" s="129"/>
      <c r="BJ336" s="128"/>
      <c r="BK336" s="146"/>
      <c r="BL336" s="128"/>
      <c r="BM336" s="232"/>
      <c r="BN336" s="120"/>
      <c r="BO336" s="232"/>
      <c r="BP336" s="120"/>
      <c r="BQ336" s="232"/>
      <c r="BR336" s="120"/>
      <c r="BS336" s="232"/>
      <c r="BT336" s="120"/>
      <c r="BU336" s="146"/>
      <c r="BV336" s="216"/>
      <c r="BW336" s="216"/>
      <c r="BX336" s="216"/>
      <c r="CA336" s="206"/>
      <c r="CB336" s="466"/>
      <c r="CK336" s="160"/>
      <c r="CL336" s="160"/>
      <c r="EA336" s="148">
        <f t="shared" si="28"/>
        <v>0</v>
      </c>
      <c r="EB336" s="148">
        <f t="shared" si="26"/>
        <v>0</v>
      </c>
      <c r="EC336" s="148">
        <f t="shared" si="27"/>
        <v>0</v>
      </c>
      <c r="ED336" s="167">
        <v>31</v>
      </c>
    </row>
    <row r="337" spans="2:134" x14ac:dyDescent="0.25">
      <c r="B337" s="224">
        <v>310</v>
      </c>
      <c r="C337" s="215"/>
      <c r="D337" s="221"/>
      <c r="E337" s="206" t="str">
        <f t="shared" si="25"/>
        <v/>
      </c>
      <c r="F337" s="203">
        <v>0</v>
      </c>
      <c r="G337" s="101">
        <f>Samples!C315</f>
        <v>0</v>
      </c>
      <c r="H337" s="128"/>
      <c r="I337" s="120"/>
      <c r="J337" s="120"/>
      <c r="K337" s="120"/>
      <c r="L337" s="120"/>
      <c r="M337" s="120"/>
      <c r="N337" s="129"/>
      <c r="O337" s="483"/>
      <c r="P337" s="122"/>
      <c r="Q337" s="122"/>
      <c r="R337" s="122"/>
      <c r="S337" s="136"/>
      <c r="T337" s="480"/>
      <c r="U337" s="123"/>
      <c r="V337" s="142"/>
      <c r="W337" s="128"/>
      <c r="X337" s="129"/>
      <c r="Y337" s="128"/>
      <c r="Z337" s="129"/>
      <c r="AA337" s="128"/>
      <c r="AB337" s="120"/>
      <c r="AC337" s="128"/>
      <c r="AD337" s="129"/>
      <c r="AE337" s="128"/>
      <c r="AF337" s="120"/>
      <c r="AG337" s="120"/>
      <c r="AH337" s="129"/>
      <c r="AI337" s="128"/>
      <c r="AJ337" s="120"/>
      <c r="AK337" s="120"/>
      <c r="AL337" s="129"/>
      <c r="AM337" s="120"/>
      <c r="AN337" s="120"/>
      <c r="AO337" s="120"/>
      <c r="AP337" s="128"/>
      <c r="AQ337" s="120"/>
      <c r="AR337" s="120"/>
      <c r="AS337" s="120"/>
      <c r="AT337" s="120"/>
      <c r="AU337" s="129"/>
      <c r="AV337" s="128"/>
      <c r="AW337" s="120"/>
      <c r="AX337" s="120"/>
      <c r="AY337" s="120"/>
      <c r="AZ337" s="120"/>
      <c r="BA337" s="129"/>
      <c r="BB337" s="128"/>
      <c r="BC337" s="120"/>
      <c r="BD337" s="120"/>
      <c r="BE337" s="120"/>
      <c r="BF337" s="120"/>
      <c r="BG337" s="120"/>
      <c r="BH337" s="120"/>
      <c r="BI337" s="129"/>
      <c r="BJ337" s="128"/>
      <c r="BK337" s="146"/>
      <c r="BL337" s="128"/>
      <c r="BM337" s="232"/>
      <c r="BN337" s="120"/>
      <c r="BO337" s="232"/>
      <c r="BP337" s="120"/>
      <c r="BQ337" s="232"/>
      <c r="BR337" s="120"/>
      <c r="BS337" s="232"/>
      <c r="BT337" s="120"/>
      <c r="BU337" s="146"/>
      <c r="BV337" s="216"/>
      <c r="BW337" s="216"/>
      <c r="BX337" s="216"/>
      <c r="CA337" s="206"/>
      <c r="CB337" s="466"/>
      <c r="CK337" s="160"/>
      <c r="CL337" s="160"/>
      <c r="EA337" s="148">
        <f t="shared" si="28"/>
        <v>0</v>
      </c>
      <c r="EB337" s="148">
        <f t="shared" si="26"/>
        <v>0</v>
      </c>
      <c r="EC337" s="148">
        <f t="shared" si="27"/>
        <v>0</v>
      </c>
      <c r="ED337" s="167">
        <v>32</v>
      </c>
    </row>
    <row r="338" spans="2:134" x14ac:dyDescent="0.25">
      <c r="B338" s="224">
        <v>311</v>
      </c>
      <c r="C338" s="215"/>
      <c r="D338" s="221"/>
      <c r="E338" s="206" t="str">
        <f t="shared" si="25"/>
        <v/>
      </c>
      <c r="F338" s="203">
        <v>0</v>
      </c>
      <c r="G338" s="101">
        <f>Samples!C316</f>
        <v>0</v>
      </c>
      <c r="H338" s="128"/>
      <c r="I338" s="120"/>
      <c r="J338" s="120"/>
      <c r="K338" s="120"/>
      <c r="L338" s="120"/>
      <c r="M338" s="120"/>
      <c r="N338" s="129"/>
      <c r="O338" s="483"/>
      <c r="P338" s="122"/>
      <c r="Q338" s="122"/>
      <c r="R338" s="122"/>
      <c r="S338" s="136"/>
      <c r="T338" s="480"/>
      <c r="U338" s="123"/>
      <c r="V338" s="142"/>
      <c r="W338" s="128"/>
      <c r="X338" s="129"/>
      <c r="Y338" s="128"/>
      <c r="Z338" s="129"/>
      <c r="AA338" s="128"/>
      <c r="AB338" s="120"/>
      <c r="AC338" s="128"/>
      <c r="AD338" s="129"/>
      <c r="AE338" s="128"/>
      <c r="AF338" s="120"/>
      <c r="AG338" s="120"/>
      <c r="AH338" s="129"/>
      <c r="AI338" s="128"/>
      <c r="AJ338" s="120"/>
      <c r="AK338" s="120"/>
      <c r="AL338" s="129"/>
      <c r="AM338" s="120"/>
      <c r="AN338" s="120"/>
      <c r="AO338" s="120"/>
      <c r="AP338" s="128"/>
      <c r="AQ338" s="120"/>
      <c r="AR338" s="120"/>
      <c r="AS338" s="120"/>
      <c r="AT338" s="120"/>
      <c r="AU338" s="129"/>
      <c r="AV338" s="128"/>
      <c r="AW338" s="120"/>
      <c r="AX338" s="120"/>
      <c r="AY338" s="120"/>
      <c r="AZ338" s="120"/>
      <c r="BA338" s="129"/>
      <c r="BB338" s="128"/>
      <c r="BC338" s="120"/>
      <c r="BD338" s="120"/>
      <c r="BE338" s="120"/>
      <c r="BF338" s="120"/>
      <c r="BG338" s="120"/>
      <c r="BH338" s="120"/>
      <c r="BI338" s="129"/>
      <c r="BJ338" s="128"/>
      <c r="BK338" s="146"/>
      <c r="BL338" s="128"/>
      <c r="BM338" s="232"/>
      <c r="BN338" s="120"/>
      <c r="BO338" s="232"/>
      <c r="BP338" s="120"/>
      <c r="BQ338" s="232"/>
      <c r="BR338" s="120"/>
      <c r="BS338" s="232"/>
      <c r="BT338" s="120"/>
      <c r="BU338" s="146"/>
      <c r="BV338" s="216"/>
      <c r="BW338" s="216"/>
      <c r="BX338" s="216"/>
      <c r="CA338" s="206"/>
      <c r="CB338" s="466"/>
      <c r="CK338" s="160"/>
      <c r="CL338" s="160"/>
      <c r="EA338" s="148">
        <f t="shared" si="28"/>
        <v>0</v>
      </c>
      <c r="EB338" s="148">
        <f t="shared" ref="EB338:EB369" si="29">IFERROR(_xlfn.STDEV.S(EE338:ABD338)/SQRT(TotalIncludedSamples),0)</f>
        <v>0</v>
      </c>
      <c r="EC338" s="148">
        <f t="shared" ref="EC338:EC369" si="30">IFERROR(SUM(EE338:ABD338)/GroupInsCounts,0)</f>
        <v>0</v>
      </c>
      <c r="ED338" s="167">
        <v>33</v>
      </c>
    </row>
    <row r="339" spans="2:134" x14ac:dyDescent="0.25">
      <c r="B339" s="224">
        <v>312</v>
      </c>
      <c r="C339" s="215"/>
      <c r="D339" s="221"/>
      <c r="E339" s="206" t="str">
        <f t="shared" si="25"/>
        <v/>
      </c>
      <c r="F339" s="203">
        <v>0</v>
      </c>
      <c r="G339" s="101">
        <f>Samples!C317</f>
        <v>0</v>
      </c>
      <c r="H339" s="128"/>
      <c r="I339" s="120"/>
      <c r="J339" s="120"/>
      <c r="K339" s="120"/>
      <c r="L339" s="120"/>
      <c r="M339" s="120"/>
      <c r="N339" s="129"/>
      <c r="O339" s="483"/>
      <c r="P339" s="122"/>
      <c r="Q339" s="122"/>
      <c r="R339" s="122"/>
      <c r="S339" s="136"/>
      <c r="T339" s="480"/>
      <c r="U339" s="123"/>
      <c r="V339" s="142"/>
      <c r="W339" s="128"/>
      <c r="X339" s="129"/>
      <c r="Y339" s="128"/>
      <c r="Z339" s="129"/>
      <c r="AA339" s="128"/>
      <c r="AB339" s="120"/>
      <c r="AC339" s="128"/>
      <c r="AD339" s="129"/>
      <c r="AE339" s="128"/>
      <c r="AF339" s="120"/>
      <c r="AG339" s="120"/>
      <c r="AH339" s="129"/>
      <c r="AI339" s="128"/>
      <c r="AJ339" s="120"/>
      <c r="AK339" s="120"/>
      <c r="AL339" s="129"/>
      <c r="AM339" s="120"/>
      <c r="AN339" s="120"/>
      <c r="AO339" s="120"/>
      <c r="AP339" s="128"/>
      <c r="AQ339" s="120"/>
      <c r="AR339" s="120"/>
      <c r="AS339" s="120"/>
      <c r="AT339" s="120"/>
      <c r="AU339" s="129"/>
      <c r="AV339" s="128"/>
      <c r="AW339" s="120"/>
      <c r="AX339" s="120"/>
      <c r="AY339" s="120"/>
      <c r="AZ339" s="120"/>
      <c r="BA339" s="129"/>
      <c r="BB339" s="128"/>
      <c r="BC339" s="120"/>
      <c r="BD339" s="120"/>
      <c r="BE339" s="120"/>
      <c r="BF339" s="120"/>
      <c r="BG339" s="120"/>
      <c r="BH339" s="120"/>
      <c r="BI339" s="129"/>
      <c r="BJ339" s="128"/>
      <c r="BK339" s="146"/>
      <c r="BL339" s="128"/>
      <c r="BM339" s="232"/>
      <c r="BN339" s="120"/>
      <c r="BO339" s="232"/>
      <c r="BP339" s="120"/>
      <c r="BQ339" s="232"/>
      <c r="BR339" s="120"/>
      <c r="BS339" s="232"/>
      <c r="BT339" s="120"/>
      <c r="BU339" s="146"/>
      <c r="BV339" s="216"/>
      <c r="BW339" s="216"/>
      <c r="BX339" s="216"/>
      <c r="CA339" s="206"/>
      <c r="CB339" s="466"/>
      <c r="CK339" s="160"/>
      <c r="CL339" s="160"/>
      <c r="EA339" s="148">
        <f t="shared" si="28"/>
        <v>0</v>
      </c>
      <c r="EB339" s="148">
        <f t="shared" si="29"/>
        <v>0</v>
      </c>
      <c r="EC339" s="148">
        <f t="shared" si="30"/>
        <v>0</v>
      </c>
      <c r="ED339" s="167">
        <v>34</v>
      </c>
    </row>
    <row r="340" spans="2:134" x14ac:dyDescent="0.25">
      <c r="B340" s="224">
        <v>313</v>
      </c>
      <c r="C340" s="215"/>
      <c r="D340" s="221"/>
      <c r="E340" s="206" t="str">
        <f t="shared" si="25"/>
        <v/>
      </c>
      <c r="F340" s="203">
        <v>0</v>
      </c>
      <c r="G340" s="101">
        <f>Samples!C318</f>
        <v>0</v>
      </c>
      <c r="H340" s="128"/>
      <c r="I340" s="120"/>
      <c r="J340" s="120"/>
      <c r="K340" s="120"/>
      <c r="L340" s="120"/>
      <c r="M340" s="120"/>
      <c r="N340" s="129"/>
      <c r="O340" s="483"/>
      <c r="P340" s="122"/>
      <c r="Q340" s="122"/>
      <c r="R340" s="122"/>
      <c r="S340" s="136"/>
      <c r="T340" s="480"/>
      <c r="U340" s="123"/>
      <c r="V340" s="142"/>
      <c r="W340" s="128"/>
      <c r="X340" s="129"/>
      <c r="Y340" s="128"/>
      <c r="Z340" s="129"/>
      <c r="AA340" s="128"/>
      <c r="AB340" s="120"/>
      <c r="AC340" s="128"/>
      <c r="AD340" s="129"/>
      <c r="AE340" s="128"/>
      <c r="AF340" s="120"/>
      <c r="AG340" s="120"/>
      <c r="AH340" s="129"/>
      <c r="AI340" s="128"/>
      <c r="AJ340" s="120"/>
      <c r="AK340" s="120"/>
      <c r="AL340" s="129"/>
      <c r="AM340" s="120"/>
      <c r="AN340" s="120"/>
      <c r="AO340" s="120"/>
      <c r="AP340" s="128"/>
      <c r="AQ340" s="120"/>
      <c r="AR340" s="120"/>
      <c r="AS340" s="120"/>
      <c r="AT340" s="120"/>
      <c r="AU340" s="129"/>
      <c r="AV340" s="128"/>
      <c r="AW340" s="120"/>
      <c r="AX340" s="120"/>
      <c r="AY340" s="120"/>
      <c r="AZ340" s="120"/>
      <c r="BA340" s="129"/>
      <c r="BB340" s="128"/>
      <c r="BC340" s="120"/>
      <c r="BD340" s="120"/>
      <c r="BE340" s="120"/>
      <c r="BF340" s="120"/>
      <c r="BG340" s="120"/>
      <c r="BH340" s="120"/>
      <c r="BI340" s="129"/>
      <c r="BJ340" s="128"/>
      <c r="BK340" s="146"/>
      <c r="BL340" s="128"/>
      <c r="BM340" s="232"/>
      <c r="BN340" s="120"/>
      <c r="BO340" s="232"/>
      <c r="BP340" s="120"/>
      <c r="BQ340" s="232"/>
      <c r="BR340" s="120"/>
      <c r="BS340" s="232"/>
      <c r="BT340" s="120"/>
      <c r="BU340" s="146"/>
      <c r="BV340" s="216"/>
      <c r="BW340" s="216"/>
      <c r="BX340" s="216"/>
      <c r="CA340" s="206"/>
      <c r="CB340" s="466"/>
      <c r="CK340" s="160"/>
      <c r="CL340" s="160"/>
      <c r="EA340" s="148">
        <f t="shared" si="28"/>
        <v>0</v>
      </c>
      <c r="EB340" s="148">
        <f t="shared" si="29"/>
        <v>0</v>
      </c>
      <c r="EC340" s="148">
        <f t="shared" si="30"/>
        <v>0</v>
      </c>
      <c r="ED340" s="167">
        <v>35</v>
      </c>
    </row>
    <row r="341" spans="2:134" x14ac:dyDescent="0.25">
      <c r="B341" s="224">
        <v>314</v>
      </c>
      <c r="C341" s="215"/>
      <c r="D341" s="221"/>
      <c r="E341" s="206" t="str">
        <f t="shared" si="25"/>
        <v/>
      </c>
      <c r="F341" s="203">
        <v>0</v>
      </c>
      <c r="G341" s="101">
        <f>Samples!C319</f>
        <v>0</v>
      </c>
      <c r="H341" s="128"/>
      <c r="I341" s="120"/>
      <c r="J341" s="120"/>
      <c r="K341" s="120"/>
      <c r="L341" s="120"/>
      <c r="M341" s="120"/>
      <c r="N341" s="129"/>
      <c r="O341" s="483"/>
      <c r="P341" s="122"/>
      <c r="Q341" s="122"/>
      <c r="R341" s="122"/>
      <c r="S341" s="136"/>
      <c r="T341" s="480"/>
      <c r="U341" s="123"/>
      <c r="V341" s="142"/>
      <c r="W341" s="128"/>
      <c r="X341" s="129"/>
      <c r="Y341" s="128"/>
      <c r="Z341" s="129"/>
      <c r="AA341" s="128"/>
      <c r="AB341" s="120"/>
      <c r="AC341" s="128"/>
      <c r="AD341" s="129"/>
      <c r="AE341" s="128"/>
      <c r="AF341" s="120"/>
      <c r="AG341" s="120"/>
      <c r="AH341" s="129"/>
      <c r="AI341" s="128"/>
      <c r="AJ341" s="120"/>
      <c r="AK341" s="120"/>
      <c r="AL341" s="129"/>
      <c r="AM341" s="120"/>
      <c r="AN341" s="120"/>
      <c r="AO341" s="120"/>
      <c r="AP341" s="128"/>
      <c r="AQ341" s="120"/>
      <c r="AR341" s="120"/>
      <c r="AS341" s="120"/>
      <c r="AT341" s="120"/>
      <c r="AU341" s="129"/>
      <c r="AV341" s="128"/>
      <c r="AW341" s="120"/>
      <c r="AX341" s="120"/>
      <c r="AY341" s="120"/>
      <c r="AZ341" s="120"/>
      <c r="BA341" s="129"/>
      <c r="BB341" s="128"/>
      <c r="BC341" s="120"/>
      <c r="BD341" s="120"/>
      <c r="BE341" s="120"/>
      <c r="BF341" s="120"/>
      <c r="BG341" s="120"/>
      <c r="BH341" s="120"/>
      <c r="BI341" s="129"/>
      <c r="BJ341" s="128"/>
      <c r="BK341" s="146"/>
      <c r="BL341" s="128"/>
      <c r="BM341" s="232"/>
      <c r="BN341" s="120"/>
      <c r="BO341" s="232"/>
      <c r="BP341" s="120"/>
      <c r="BQ341" s="232"/>
      <c r="BR341" s="120"/>
      <c r="BS341" s="232"/>
      <c r="BT341" s="120"/>
      <c r="BU341" s="146"/>
      <c r="BV341" s="216"/>
      <c r="BW341" s="216"/>
      <c r="BX341" s="216"/>
      <c r="CA341" s="206"/>
      <c r="CB341" s="466"/>
      <c r="CK341" s="160"/>
      <c r="CL341" s="160"/>
      <c r="EA341" s="148">
        <f t="shared" si="28"/>
        <v>0</v>
      </c>
      <c r="EB341" s="148">
        <f t="shared" si="29"/>
        <v>0</v>
      </c>
      <c r="EC341" s="148">
        <f t="shared" si="30"/>
        <v>0</v>
      </c>
      <c r="ED341" s="167">
        <v>36</v>
      </c>
    </row>
    <row r="342" spans="2:134" x14ac:dyDescent="0.25">
      <c r="B342" s="224">
        <v>315</v>
      </c>
      <c r="C342" s="215"/>
      <c r="D342" s="221"/>
      <c r="E342" s="206" t="str">
        <f t="shared" si="25"/>
        <v/>
      </c>
      <c r="F342" s="203">
        <v>0</v>
      </c>
      <c r="G342" s="101">
        <f>Samples!C320</f>
        <v>0</v>
      </c>
      <c r="H342" s="128"/>
      <c r="I342" s="120"/>
      <c r="J342" s="120"/>
      <c r="K342" s="120"/>
      <c r="L342" s="120"/>
      <c r="M342" s="120"/>
      <c r="N342" s="129"/>
      <c r="O342" s="483"/>
      <c r="P342" s="122"/>
      <c r="Q342" s="122"/>
      <c r="R342" s="122"/>
      <c r="S342" s="136"/>
      <c r="T342" s="480"/>
      <c r="U342" s="123"/>
      <c r="V342" s="142"/>
      <c r="W342" s="128"/>
      <c r="X342" s="129"/>
      <c r="Y342" s="128"/>
      <c r="Z342" s="129"/>
      <c r="AA342" s="128"/>
      <c r="AB342" s="120"/>
      <c r="AC342" s="128"/>
      <c r="AD342" s="129"/>
      <c r="AE342" s="128"/>
      <c r="AF342" s="120"/>
      <c r="AG342" s="120"/>
      <c r="AH342" s="129"/>
      <c r="AI342" s="128"/>
      <c r="AJ342" s="120"/>
      <c r="AK342" s="120"/>
      <c r="AL342" s="129"/>
      <c r="AM342" s="120"/>
      <c r="AN342" s="120"/>
      <c r="AO342" s="120"/>
      <c r="AP342" s="128"/>
      <c r="AQ342" s="120"/>
      <c r="AR342" s="120"/>
      <c r="AS342" s="120"/>
      <c r="AT342" s="120"/>
      <c r="AU342" s="129"/>
      <c r="AV342" s="128"/>
      <c r="AW342" s="120"/>
      <c r="AX342" s="120"/>
      <c r="AY342" s="120"/>
      <c r="AZ342" s="120"/>
      <c r="BA342" s="129"/>
      <c r="BB342" s="128"/>
      <c r="BC342" s="120"/>
      <c r="BD342" s="120"/>
      <c r="BE342" s="120"/>
      <c r="BF342" s="120"/>
      <c r="BG342" s="120"/>
      <c r="BH342" s="120"/>
      <c r="BI342" s="129"/>
      <c r="BJ342" s="128"/>
      <c r="BK342" s="146"/>
      <c r="BL342" s="128"/>
      <c r="BM342" s="232"/>
      <c r="BN342" s="120"/>
      <c r="BO342" s="232"/>
      <c r="BP342" s="120"/>
      <c r="BQ342" s="232"/>
      <c r="BR342" s="120"/>
      <c r="BS342" s="232"/>
      <c r="BT342" s="120"/>
      <c r="BU342" s="146"/>
      <c r="BV342" s="216"/>
      <c r="BW342" s="216"/>
      <c r="BX342" s="216"/>
      <c r="CA342" s="206"/>
      <c r="CB342" s="466"/>
      <c r="CK342" s="160"/>
      <c r="CL342" s="160"/>
      <c r="EA342" s="148">
        <f t="shared" si="28"/>
        <v>0</v>
      </c>
      <c r="EB342" s="148">
        <f t="shared" si="29"/>
        <v>0</v>
      </c>
      <c r="EC342" s="148">
        <f t="shared" si="30"/>
        <v>0</v>
      </c>
      <c r="ED342" s="167">
        <v>37</v>
      </c>
    </row>
    <row r="343" spans="2:134" x14ac:dyDescent="0.25">
      <c r="B343" s="224">
        <v>316</v>
      </c>
      <c r="C343" s="215"/>
      <c r="D343" s="221"/>
      <c r="E343" s="206" t="str">
        <f t="shared" si="25"/>
        <v/>
      </c>
      <c r="F343" s="203">
        <v>0</v>
      </c>
      <c r="G343" s="101">
        <f>Samples!C321</f>
        <v>0</v>
      </c>
      <c r="H343" s="128"/>
      <c r="I343" s="120"/>
      <c r="J343" s="120"/>
      <c r="K343" s="120"/>
      <c r="L343" s="120"/>
      <c r="M343" s="120"/>
      <c r="N343" s="129"/>
      <c r="O343" s="483"/>
      <c r="P343" s="122"/>
      <c r="Q343" s="122"/>
      <c r="R343" s="122"/>
      <c r="S343" s="136"/>
      <c r="T343" s="480"/>
      <c r="U343" s="123"/>
      <c r="V343" s="142"/>
      <c r="W343" s="128"/>
      <c r="X343" s="129"/>
      <c r="Y343" s="128"/>
      <c r="Z343" s="129"/>
      <c r="AA343" s="128"/>
      <c r="AB343" s="120"/>
      <c r="AC343" s="128"/>
      <c r="AD343" s="129"/>
      <c r="AE343" s="128"/>
      <c r="AF343" s="120"/>
      <c r="AG343" s="120"/>
      <c r="AH343" s="129"/>
      <c r="AI343" s="128"/>
      <c r="AJ343" s="120"/>
      <c r="AK343" s="120"/>
      <c r="AL343" s="129"/>
      <c r="AM343" s="120"/>
      <c r="AN343" s="120"/>
      <c r="AO343" s="120"/>
      <c r="AP343" s="128"/>
      <c r="AQ343" s="120"/>
      <c r="AR343" s="120"/>
      <c r="AS343" s="120"/>
      <c r="AT343" s="120"/>
      <c r="AU343" s="129"/>
      <c r="AV343" s="128"/>
      <c r="AW343" s="120"/>
      <c r="AX343" s="120"/>
      <c r="AY343" s="120"/>
      <c r="AZ343" s="120"/>
      <c r="BA343" s="129"/>
      <c r="BB343" s="128"/>
      <c r="BC343" s="120"/>
      <c r="BD343" s="120"/>
      <c r="BE343" s="120"/>
      <c r="BF343" s="120"/>
      <c r="BG343" s="120"/>
      <c r="BH343" s="120"/>
      <c r="BI343" s="129"/>
      <c r="BJ343" s="128"/>
      <c r="BK343" s="146"/>
      <c r="BL343" s="128"/>
      <c r="BM343" s="232"/>
      <c r="BN343" s="120"/>
      <c r="BO343" s="232"/>
      <c r="BP343" s="120"/>
      <c r="BQ343" s="232"/>
      <c r="BR343" s="120"/>
      <c r="BS343" s="232"/>
      <c r="BT343" s="120"/>
      <c r="BU343" s="146"/>
      <c r="BV343" s="216"/>
      <c r="BW343" s="216"/>
      <c r="BX343" s="216"/>
      <c r="CA343" s="206"/>
      <c r="CB343" s="466"/>
      <c r="CK343" s="160"/>
      <c r="CL343" s="160"/>
      <c r="EA343" s="148">
        <f t="shared" si="28"/>
        <v>0</v>
      </c>
      <c r="EB343" s="148">
        <f t="shared" si="29"/>
        <v>0</v>
      </c>
      <c r="EC343" s="148">
        <f t="shared" si="30"/>
        <v>0</v>
      </c>
      <c r="ED343" s="167">
        <v>38</v>
      </c>
    </row>
    <row r="344" spans="2:134" x14ac:dyDescent="0.25">
      <c r="B344" s="224">
        <v>317</v>
      </c>
      <c r="C344" s="215"/>
      <c r="D344" s="221"/>
      <c r="E344" s="206" t="str">
        <f t="shared" si="25"/>
        <v/>
      </c>
      <c r="F344" s="203">
        <v>0</v>
      </c>
      <c r="G344" s="101">
        <f>Samples!C322</f>
        <v>0</v>
      </c>
      <c r="H344" s="128"/>
      <c r="I344" s="120"/>
      <c r="J344" s="120"/>
      <c r="K344" s="120"/>
      <c r="L344" s="120"/>
      <c r="M344" s="120"/>
      <c r="N344" s="129"/>
      <c r="O344" s="483"/>
      <c r="P344" s="122"/>
      <c r="Q344" s="122"/>
      <c r="R344" s="122"/>
      <c r="S344" s="136"/>
      <c r="T344" s="480"/>
      <c r="U344" s="123"/>
      <c r="V344" s="142"/>
      <c r="W344" s="128"/>
      <c r="X344" s="129"/>
      <c r="Y344" s="128"/>
      <c r="Z344" s="129"/>
      <c r="AA344" s="128"/>
      <c r="AB344" s="120"/>
      <c r="AC344" s="128"/>
      <c r="AD344" s="129"/>
      <c r="AE344" s="128"/>
      <c r="AF344" s="120"/>
      <c r="AG344" s="120"/>
      <c r="AH344" s="129"/>
      <c r="AI344" s="128"/>
      <c r="AJ344" s="120"/>
      <c r="AK344" s="120"/>
      <c r="AL344" s="129"/>
      <c r="AM344" s="120"/>
      <c r="AN344" s="120"/>
      <c r="AO344" s="120"/>
      <c r="AP344" s="128"/>
      <c r="AQ344" s="120"/>
      <c r="AR344" s="120"/>
      <c r="AS344" s="120"/>
      <c r="AT344" s="120"/>
      <c r="AU344" s="129"/>
      <c r="AV344" s="128"/>
      <c r="AW344" s="120"/>
      <c r="AX344" s="120"/>
      <c r="AY344" s="120"/>
      <c r="AZ344" s="120"/>
      <c r="BA344" s="129"/>
      <c r="BB344" s="128"/>
      <c r="BC344" s="120"/>
      <c r="BD344" s="120"/>
      <c r="BE344" s="120"/>
      <c r="BF344" s="120"/>
      <c r="BG344" s="120"/>
      <c r="BH344" s="120"/>
      <c r="BI344" s="129"/>
      <c r="BJ344" s="128"/>
      <c r="BK344" s="146"/>
      <c r="BL344" s="128"/>
      <c r="BM344" s="232"/>
      <c r="BN344" s="120"/>
      <c r="BO344" s="232"/>
      <c r="BP344" s="120"/>
      <c r="BQ344" s="232"/>
      <c r="BR344" s="120"/>
      <c r="BS344" s="232"/>
      <c r="BT344" s="120"/>
      <c r="BU344" s="146"/>
      <c r="BV344" s="216"/>
      <c r="BW344" s="216"/>
      <c r="BX344" s="216"/>
      <c r="CA344" s="206"/>
      <c r="CB344" s="466"/>
      <c r="CK344" s="160"/>
      <c r="CL344" s="160"/>
      <c r="EA344" s="148">
        <f t="shared" si="28"/>
        <v>0</v>
      </c>
      <c r="EB344" s="148">
        <f t="shared" si="29"/>
        <v>0</v>
      </c>
      <c r="EC344" s="148">
        <f t="shared" si="30"/>
        <v>0</v>
      </c>
      <c r="ED344" s="167">
        <v>39</v>
      </c>
    </row>
    <row r="345" spans="2:134" x14ac:dyDescent="0.25">
      <c r="B345" s="224">
        <v>318</v>
      </c>
      <c r="C345" s="215"/>
      <c r="D345" s="221"/>
      <c r="E345" s="206" t="str">
        <f t="shared" si="25"/>
        <v/>
      </c>
      <c r="F345" s="203">
        <v>0</v>
      </c>
      <c r="G345" s="101">
        <f>Samples!C323</f>
        <v>0</v>
      </c>
      <c r="H345" s="128"/>
      <c r="I345" s="120"/>
      <c r="J345" s="120"/>
      <c r="K345" s="120"/>
      <c r="L345" s="120"/>
      <c r="M345" s="120"/>
      <c r="N345" s="129"/>
      <c r="O345" s="483"/>
      <c r="P345" s="122"/>
      <c r="Q345" s="122"/>
      <c r="R345" s="122"/>
      <c r="S345" s="136"/>
      <c r="T345" s="480"/>
      <c r="U345" s="123"/>
      <c r="V345" s="142"/>
      <c r="W345" s="128"/>
      <c r="X345" s="129"/>
      <c r="Y345" s="128"/>
      <c r="Z345" s="129"/>
      <c r="AA345" s="128"/>
      <c r="AB345" s="120"/>
      <c r="AC345" s="128"/>
      <c r="AD345" s="129"/>
      <c r="AE345" s="128"/>
      <c r="AF345" s="120"/>
      <c r="AG345" s="120"/>
      <c r="AH345" s="129"/>
      <c r="AI345" s="128"/>
      <c r="AJ345" s="120"/>
      <c r="AK345" s="120"/>
      <c r="AL345" s="129"/>
      <c r="AM345" s="120"/>
      <c r="AN345" s="120"/>
      <c r="AO345" s="120"/>
      <c r="AP345" s="128"/>
      <c r="AQ345" s="120"/>
      <c r="AR345" s="120"/>
      <c r="AS345" s="120"/>
      <c r="AT345" s="120"/>
      <c r="AU345" s="129"/>
      <c r="AV345" s="128"/>
      <c r="AW345" s="120"/>
      <c r="AX345" s="120"/>
      <c r="AY345" s="120"/>
      <c r="AZ345" s="120"/>
      <c r="BA345" s="129"/>
      <c r="BB345" s="128"/>
      <c r="BC345" s="120"/>
      <c r="BD345" s="120"/>
      <c r="BE345" s="120"/>
      <c r="BF345" s="120"/>
      <c r="BG345" s="120"/>
      <c r="BH345" s="120"/>
      <c r="BI345" s="129"/>
      <c r="BJ345" s="128"/>
      <c r="BK345" s="146"/>
      <c r="BL345" s="128"/>
      <c r="BM345" s="232"/>
      <c r="BN345" s="120"/>
      <c r="BO345" s="232"/>
      <c r="BP345" s="120"/>
      <c r="BQ345" s="232"/>
      <c r="BR345" s="120"/>
      <c r="BS345" s="232"/>
      <c r="BT345" s="120"/>
      <c r="BU345" s="146"/>
      <c r="BV345" s="216"/>
      <c r="BW345" s="216"/>
      <c r="BX345" s="216"/>
      <c r="CA345" s="206"/>
      <c r="CB345" s="466"/>
      <c r="CK345" s="160"/>
      <c r="CL345" s="160"/>
      <c r="EA345" s="148">
        <f t="shared" si="28"/>
        <v>0</v>
      </c>
      <c r="EB345" s="148">
        <f t="shared" si="29"/>
        <v>0</v>
      </c>
      <c r="EC345" s="148">
        <f t="shared" si="30"/>
        <v>0</v>
      </c>
      <c r="ED345" s="167">
        <v>40</v>
      </c>
    </row>
    <row r="346" spans="2:134" x14ac:dyDescent="0.25">
      <c r="B346" s="224">
        <v>319</v>
      </c>
      <c r="C346" s="215"/>
      <c r="D346" s="221"/>
      <c r="E346" s="206" t="str">
        <f t="shared" si="25"/>
        <v/>
      </c>
      <c r="F346" s="203">
        <v>0</v>
      </c>
      <c r="G346" s="101">
        <f>Samples!C324</f>
        <v>0</v>
      </c>
      <c r="H346" s="128"/>
      <c r="I346" s="120"/>
      <c r="J346" s="120"/>
      <c r="K346" s="120"/>
      <c r="L346" s="120"/>
      <c r="M346" s="120"/>
      <c r="N346" s="129"/>
      <c r="O346" s="483"/>
      <c r="P346" s="122"/>
      <c r="Q346" s="122"/>
      <c r="R346" s="122"/>
      <c r="S346" s="136"/>
      <c r="T346" s="480"/>
      <c r="U346" s="123"/>
      <c r="V346" s="142"/>
      <c r="W346" s="128"/>
      <c r="X346" s="129"/>
      <c r="Y346" s="128"/>
      <c r="Z346" s="129"/>
      <c r="AA346" s="128"/>
      <c r="AB346" s="120"/>
      <c r="AC346" s="128"/>
      <c r="AD346" s="129"/>
      <c r="AE346" s="128"/>
      <c r="AF346" s="120"/>
      <c r="AG346" s="120"/>
      <c r="AH346" s="129"/>
      <c r="AI346" s="128"/>
      <c r="AJ346" s="120"/>
      <c r="AK346" s="120"/>
      <c r="AL346" s="129"/>
      <c r="AM346" s="120"/>
      <c r="AN346" s="120"/>
      <c r="AO346" s="120"/>
      <c r="AP346" s="128"/>
      <c r="AQ346" s="120"/>
      <c r="AR346" s="120"/>
      <c r="AS346" s="120"/>
      <c r="AT346" s="120"/>
      <c r="AU346" s="129"/>
      <c r="AV346" s="128"/>
      <c r="AW346" s="120"/>
      <c r="AX346" s="120"/>
      <c r="AY346" s="120"/>
      <c r="AZ346" s="120"/>
      <c r="BA346" s="129"/>
      <c r="BB346" s="128"/>
      <c r="BC346" s="120"/>
      <c r="BD346" s="120"/>
      <c r="BE346" s="120"/>
      <c r="BF346" s="120"/>
      <c r="BG346" s="120"/>
      <c r="BH346" s="120"/>
      <c r="BI346" s="129"/>
      <c r="BJ346" s="128"/>
      <c r="BK346" s="146"/>
      <c r="BL346" s="128"/>
      <c r="BM346" s="232"/>
      <c r="BN346" s="120"/>
      <c r="BO346" s="232"/>
      <c r="BP346" s="120"/>
      <c r="BQ346" s="232"/>
      <c r="BR346" s="120"/>
      <c r="BS346" s="232"/>
      <c r="BT346" s="120"/>
      <c r="BU346" s="146"/>
      <c r="BV346" s="216"/>
      <c r="BW346" s="216"/>
      <c r="BX346" s="216"/>
      <c r="CA346" s="206"/>
      <c r="CB346" s="466"/>
      <c r="CK346" s="160"/>
      <c r="CL346" s="160"/>
      <c r="EA346" s="148">
        <f t="shared" si="28"/>
        <v>0</v>
      </c>
      <c r="EB346" s="148">
        <f t="shared" si="29"/>
        <v>0</v>
      </c>
      <c r="EC346" s="148">
        <f t="shared" si="30"/>
        <v>0</v>
      </c>
      <c r="ED346" s="167">
        <v>41</v>
      </c>
    </row>
    <row r="347" spans="2:134" x14ac:dyDescent="0.25">
      <c r="B347" s="224">
        <v>320</v>
      </c>
      <c r="C347" s="215"/>
      <c r="D347" s="221"/>
      <c r="E347" s="206" t="str">
        <f t="shared" si="25"/>
        <v/>
      </c>
      <c r="F347" s="203">
        <v>0</v>
      </c>
      <c r="G347" s="101">
        <f>Samples!C325</f>
        <v>0</v>
      </c>
      <c r="H347" s="128"/>
      <c r="I347" s="120"/>
      <c r="J347" s="120"/>
      <c r="K347" s="120"/>
      <c r="L347" s="120"/>
      <c r="M347" s="120"/>
      <c r="N347" s="129"/>
      <c r="O347" s="483"/>
      <c r="P347" s="122"/>
      <c r="Q347" s="122"/>
      <c r="R347" s="122"/>
      <c r="S347" s="136"/>
      <c r="T347" s="480"/>
      <c r="U347" s="123"/>
      <c r="V347" s="142"/>
      <c r="W347" s="128"/>
      <c r="X347" s="129"/>
      <c r="Y347" s="128"/>
      <c r="Z347" s="129"/>
      <c r="AA347" s="128"/>
      <c r="AB347" s="120"/>
      <c r="AC347" s="128"/>
      <c r="AD347" s="129"/>
      <c r="AE347" s="128"/>
      <c r="AF347" s="120"/>
      <c r="AG347" s="120"/>
      <c r="AH347" s="129"/>
      <c r="AI347" s="128"/>
      <c r="AJ347" s="120"/>
      <c r="AK347" s="120"/>
      <c r="AL347" s="129"/>
      <c r="AM347" s="120"/>
      <c r="AN347" s="120"/>
      <c r="AO347" s="120"/>
      <c r="AP347" s="128"/>
      <c r="AQ347" s="120"/>
      <c r="AR347" s="120"/>
      <c r="AS347" s="120"/>
      <c r="AT347" s="120"/>
      <c r="AU347" s="129"/>
      <c r="AV347" s="128"/>
      <c r="AW347" s="120"/>
      <c r="AX347" s="120"/>
      <c r="AY347" s="120"/>
      <c r="AZ347" s="120"/>
      <c r="BA347" s="129"/>
      <c r="BB347" s="128"/>
      <c r="BC347" s="120"/>
      <c r="BD347" s="120"/>
      <c r="BE347" s="120"/>
      <c r="BF347" s="120"/>
      <c r="BG347" s="120"/>
      <c r="BH347" s="120"/>
      <c r="BI347" s="129"/>
      <c r="BJ347" s="128"/>
      <c r="BK347" s="146"/>
      <c r="BL347" s="128"/>
      <c r="BM347" s="232"/>
      <c r="BN347" s="120"/>
      <c r="BO347" s="232"/>
      <c r="BP347" s="120"/>
      <c r="BQ347" s="232"/>
      <c r="BR347" s="120"/>
      <c r="BS347" s="232"/>
      <c r="BT347" s="120"/>
      <c r="BU347" s="146"/>
      <c r="BV347" s="216"/>
      <c r="BW347" s="216"/>
      <c r="BX347" s="216"/>
      <c r="CA347" s="206"/>
      <c r="CB347" s="466"/>
      <c r="CK347" s="160"/>
      <c r="CL347" s="160"/>
      <c r="EA347" s="148">
        <f t="shared" si="28"/>
        <v>0</v>
      </c>
      <c r="EB347" s="148">
        <f t="shared" si="29"/>
        <v>0</v>
      </c>
      <c r="EC347" s="148">
        <f t="shared" si="30"/>
        <v>0</v>
      </c>
      <c r="ED347" s="167">
        <v>42</v>
      </c>
    </row>
    <row r="348" spans="2:134" x14ac:dyDescent="0.25">
      <c r="B348" s="224">
        <v>321</v>
      </c>
      <c r="C348" s="215"/>
      <c r="D348" s="221"/>
      <c r="E348" s="206" t="str">
        <f t="shared" si="25"/>
        <v/>
      </c>
      <c r="F348" s="203">
        <v>0</v>
      </c>
      <c r="G348" s="101">
        <f>Samples!C326</f>
        <v>0</v>
      </c>
      <c r="H348" s="128"/>
      <c r="I348" s="120"/>
      <c r="J348" s="120"/>
      <c r="K348" s="120"/>
      <c r="L348" s="120"/>
      <c r="M348" s="120"/>
      <c r="N348" s="129"/>
      <c r="O348" s="483"/>
      <c r="P348" s="122"/>
      <c r="Q348" s="122"/>
      <c r="R348" s="122"/>
      <c r="S348" s="136"/>
      <c r="T348" s="480"/>
      <c r="U348" s="123"/>
      <c r="V348" s="142"/>
      <c r="W348" s="128"/>
      <c r="X348" s="129"/>
      <c r="Y348" s="128"/>
      <c r="Z348" s="129"/>
      <c r="AA348" s="128"/>
      <c r="AB348" s="120"/>
      <c r="AC348" s="128"/>
      <c r="AD348" s="129"/>
      <c r="AE348" s="128"/>
      <c r="AF348" s="120"/>
      <c r="AG348" s="120"/>
      <c r="AH348" s="129"/>
      <c r="AI348" s="128"/>
      <c r="AJ348" s="120"/>
      <c r="AK348" s="120"/>
      <c r="AL348" s="129"/>
      <c r="AM348" s="120"/>
      <c r="AN348" s="120"/>
      <c r="AO348" s="120"/>
      <c r="AP348" s="128"/>
      <c r="AQ348" s="120"/>
      <c r="AR348" s="120"/>
      <c r="AS348" s="120"/>
      <c r="AT348" s="120"/>
      <c r="AU348" s="129"/>
      <c r="AV348" s="128"/>
      <c r="AW348" s="120"/>
      <c r="AX348" s="120"/>
      <c r="AY348" s="120"/>
      <c r="AZ348" s="120"/>
      <c r="BA348" s="129"/>
      <c r="BB348" s="128"/>
      <c r="BC348" s="120"/>
      <c r="BD348" s="120"/>
      <c r="BE348" s="120"/>
      <c r="BF348" s="120"/>
      <c r="BG348" s="120"/>
      <c r="BH348" s="120"/>
      <c r="BI348" s="129"/>
      <c r="BJ348" s="128"/>
      <c r="BK348" s="146"/>
      <c r="BL348" s="128"/>
      <c r="BM348" s="232"/>
      <c r="BN348" s="120"/>
      <c r="BO348" s="232"/>
      <c r="BP348" s="120"/>
      <c r="BQ348" s="232"/>
      <c r="BR348" s="120"/>
      <c r="BS348" s="232"/>
      <c r="BT348" s="120"/>
      <c r="BU348" s="146"/>
      <c r="BV348" s="216"/>
      <c r="BW348" s="216"/>
      <c r="BX348" s="216"/>
      <c r="CA348" s="206"/>
      <c r="CB348" s="466"/>
      <c r="CK348" s="160"/>
      <c r="CL348" s="160"/>
      <c r="EA348" s="148">
        <f t="shared" si="28"/>
        <v>0</v>
      </c>
      <c r="EB348" s="148">
        <f t="shared" si="29"/>
        <v>0</v>
      </c>
      <c r="EC348" s="148">
        <f t="shared" si="30"/>
        <v>0</v>
      </c>
      <c r="ED348" s="167">
        <v>43</v>
      </c>
    </row>
    <row r="349" spans="2:134" x14ac:dyDescent="0.25">
      <c r="B349" s="224">
        <v>322</v>
      </c>
      <c r="C349" s="215"/>
      <c r="D349" s="221"/>
      <c r="E349" s="206" t="str">
        <f t="shared" ref="E349:E406" si="31">CONCATENATE(C349,D349)</f>
        <v/>
      </c>
      <c r="F349" s="203">
        <v>0</v>
      </c>
      <c r="G349" s="101">
        <f>Samples!C327</f>
        <v>0</v>
      </c>
      <c r="H349" s="128"/>
      <c r="I349" s="120"/>
      <c r="J349" s="120"/>
      <c r="K349" s="120"/>
      <c r="L349" s="120"/>
      <c r="M349" s="120"/>
      <c r="N349" s="129"/>
      <c r="O349" s="483"/>
      <c r="P349" s="122"/>
      <c r="Q349" s="122"/>
      <c r="R349" s="122"/>
      <c r="S349" s="136"/>
      <c r="T349" s="480"/>
      <c r="U349" s="123"/>
      <c r="V349" s="142"/>
      <c r="W349" s="128"/>
      <c r="X349" s="129"/>
      <c r="Y349" s="128"/>
      <c r="Z349" s="129"/>
      <c r="AA349" s="128"/>
      <c r="AB349" s="120"/>
      <c r="AC349" s="128"/>
      <c r="AD349" s="129"/>
      <c r="AE349" s="128"/>
      <c r="AF349" s="120"/>
      <c r="AG349" s="120"/>
      <c r="AH349" s="129"/>
      <c r="AI349" s="128"/>
      <c r="AJ349" s="120"/>
      <c r="AK349" s="120"/>
      <c r="AL349" s="129"/>
      <c r="AM349" s="120"/>
      <c r="AN349" s="120"/>
      <c r="AO349" s="120"/>
      <c r="AP349" s="128"/>
      <c r="AQ349" s="120"/>
      <c r="AR349" s="120"/>
      <c r="AS349" s="120"/>
      <c r="AT349" s="120"/>
      <c r="AU349" s="129"/>
      <c r="AV349" s="128"/>
      <c r="AW349" s="120"/>
      <c r="AX349" s="120"/>
      <c r="AY349" s="120"/>
      <c r="AZ349" s="120"/>
      <c r="BA349" s="129"/>
      <c r="BB349" s="128"/>
      <c r="BC349" s="120"/>
      <c r="BD349" s="120"/>
      <c r="BE349" s="120"/>
      <c r="BF349" s="120"/>
      <c r="BG349" s="120"/>
      <c r="BH349" s="120"/>
      <c r="BI349" s="129"/>
      <c r="BJ349" s="128"/>
      <c r="BK349" s="146"/>
      <c r="BL349" s="128"/>
      <c r="BM349" s="232"/>
      <c r="BN349" s="120"/>
      <c r="BO349" s="232"/>
      <c r="BP349" s="120"/>
      <c r="BQ349" s="232"/>
      <c r="BR349" s="120"/>
      <c r="BS349" s="232"/>
      <c r="BT349" s="120"/>
      <c r="BU349" s="146"/>
      <c r="BV349" s="216"/>
      <c r="BW349" s="216"/>
      <c r="BX349" s="216"/>
      <c r="CA349" s="206"/>
      <c r="CB349" s="466"/>
      <c r="CK349" s="160"/>
      <c r="CL349" s="160"/>
      <c r="EA349" s="148">
        <f t="shared" si="28"/>
        <v>0</v>
      </c>
      <c r="EB349" s="148">
        <f t="shared" si="29"/>
        <v>0</v>
      </c>
      <c r="EC349" s="148">
        <f t="shared" si="30"/>
        <v>0</v>
      </c>
      <c r="ED349" s="167">
        <v>44</v>
      </c>
    </row>
    <row r="350" spans="2:134" x14ac:dyDescent="0.25">
      <c r="B350" s="224">
        <v>323</v>
      </c>
      <c r="C350" s="215"/>
      <c r="D350" s="221"/>
      <c r="E350" s="206" t="str">
        <f t="shared" si="31"/>
        <v/>
      </c>
      <c r="F350" s="203">
        <v>0</v>
      </c>
      <c r="G350" s="101">
        <f>Samples!C328</f>
        <v>0</v>
      </c>
      <c r="H350" s="128"/>
      <c r="I350" s="120"/>
      <c r="J350" s="120"/>
      <c r="K350" s="120"/>
      <c r="L350" s="120"/>
      <c r="M350" s="120"/>
      <c r="N350" s="129"/>
      <c r="O350" s="483"/>
      <c r="P350" s="122"/>
      <c r="Q350" s="122"/>
      <c r="R350" s="122"/>
      <c r="S350" s="136"/>
      <c r="T350" s="480"/>
      <c r="U350" s="123"/>
      <c r="V350" s="142"/>
      <c r="W350" s="128"/>
      <c r="X350" s="129"/>
      <c r="Y350" s="128"/>
      <c r="Z350" s="129"/>
      <c r="AA350" s="128"/>
      <c r="AB350" s="120"/>
      <c r="AC350" s="128"/>
      <c r="AD350" s="129"/>
      <c r="AE350" s="128"/>
      <c r="AF350" s="120"/>
      <c r="AG350" s="120"/>
      <c r="AH350" s="129"/>
      <c r="AI350" s="128"/>
      <c r="AJ350" s="120"/>
      <c r="AK350" s="120"/>
      <c r="AL350" s="129"/>
      <c r="AM350" s="120"/>
      <c r="AN350" s="120"/>
      <c r="AO350" s="120"/>
      <c r="AP350" s="128"/>
      <c r="AQ350" s="120"/>
      <c r="AR350" s="120"/>
      <c r="AS350" s="120"/>
      <c r="AT350" s="120"/>
      <c r="AU350" s="129"/>
      <c r="AV350" s="128"/>
      <c r="AW350" s="120"/>
      <c r="AX350" s="120"/>
      <c r="AY350" s="120"/>
      <c r="AZ350" s="120"/>
      <c r="BA350" s="129"/>
      <c r="BB350" s="128"/>
      <c r="BC350" s="120"/>
      <c r="BD350" s="120"/>
      <c r="BE350" s="120"/>
      <c r="BF350" s="120"/>
      <c r="BG350" s="120"/>
      <c r="BH350" s="120"/>
      <c r="BI350" s="129"/>
      <c r="BJ350" s="128"/>
      <c r="BK350" s="146"/>
      <c r="BL350" s="128"/>
      <c r="BM350" s="232"/>
      <c r="BN350" s="120"/>
      <c r="BO350" s="232"/>
      <c r="BP350" s="120"/>
      <c r="BQ350" s="232"/>
      <c r="BR350" s="120"/>
      <c r="BS350" s="232"/>
      <c r="BT350" s="120"/>
      <c r="BU350" s="146"/>
      <c r="BV350" s="216"/>
      <c r="BW350" s="216"/>
      <c r="BX350" s="216"/>
      <c r="CA350" s="206"/>
      <c r="CB350" s="466"/>
      <c r="CK350" s="160"/>
      <c r="CL350" s="160"/>
      <c r="EA350" s="148">
        <f t="shared" si="28"/>
        <v>0</v>
      </c>
      <c r="EB350" s="148">
        <f t="shared" si="29"/>
        <v>0</v>
      </c>
      <c r="EC350" s="148">
        <f t="shared" si="30"/>
        <v>0</v>
      </c>
      <c r="ED350" s="167">
        <v>45</v>
      </c>
    </row>
    <row r="351" spans="2:134" x14ac:dyDescent="0.25">
      <c r="B351" s="224">
        <v>324</v>
      </c>
      <c r="C351" s="215"/>
      <c r="D351" s="221"/>
      <c r="E351" s="206" t="str">
        <f t="shared" si="31"/>
        <v/>
      </c>
      <c r="F351" s="203">
        <v>0</v>
      </c>
      <c r="G351" s="101">
        <f>Samples!C329</f>
        <v>0</v>
      </c>
      <c r="H351" s="128"/>
      <c r="I351" s="120"/>
      <c r="J351" s="120"/>
      <c r="K351" s="120"/>
      <c r="L351" s="120"/>
      <c r="M351" s="120"/>
      <c r="N351" s="129"/>
      <c r="O351" s="483"/>
      <c r="P351" s="122"/>
      <c r="Q351" s="122"/>
      <c r="R351" s="122"/>
      <c r="S351" s="136"/>
      <c r="T351" s="480"/>
      <c r="U351" s="123"/>
      <c r="V351" s="142"/>
      <c r="W351" s="128"/>
      <c r="X351" s="129"/>
      <c r="Y351" s="128"/>
      <c r="Z351" s="129"/>
      <c r="AA351" s="128"/>
      <c r="AB351" s="120"/>
      <c r="AC351" s="128"/>
      <c r="AD351" s="129"/>
      <c r="AE351" s="128"/>
      <c r="AF351" s="120"/>
      <c r="AG351" s="120"/>
      <c r="AH351" s="129"/>
      <c r="AI351" s="128"/>
      <c r="AJ351" s="120"/>
      <c r="AK351" s="120"/>
      <c r="AL351" s="129"/>
      <c r="AM351" s="120"/>
      <c r="AN351" s="120"/>
      <c r="AO351" s="120"/>
      <c r="AP351" s="128"/>
      <c r="AQ351" s="120"/>
      <c r="AR351" s="120"/>
      <c r="AS351" s="120"/>
      <c r="AT351" s="120"/>
      <c r="AU351" s="129"/>
      <c r="AV351" s="128"/>
      <c r="AW351" s="120"/>
      <c r="AX351" s="120"/>
      <c r="AY351" s="120"/>
      <c r="AZ351" s="120"/>
      <c r="BA351" s="129"/>
      <c r="BB351" s="128"/>
      <c r="BC351" s="120"/>
      <c r="BD351" s="120"/>
      <c r="BE351" s="120"/>
      <c r="BF351" s="120"/>
      <c r="BG351" s="120"/>
      <c r="BH351" s="120"/>
      <c r="BI351" s="129"/>
      <c r="BJ351" s="128"/>
      <c r="BK351" s="146"/>
      <c r="BL351" s="128"/>
      <c r="BM351" s="232"/>
      <c r="BN351" s="120"/>
      <c r="BO351" s="232"/>
      <c r="BP351" s="120"/>
      <c r="BQ351" s="232"/>
      <c r="BR351" s="120"/>
      <c r="BS351" s="232"/>
      <c r="BT351" s="120"/>
      <c r="BU351" s="146"/>
      <c r="BV351" s="216"/>
      <c r="BW351" s="216"/>
      <c r="BX351" s="216"/>
      <c r="CA351" s="206"/>
      <c r="CB351" s="466"/>
      <c r="CK351" s="160"/>
      <c r="CL351" s="160"/>
      <c r="EA351" s="148">
        <f t="shared" si="28"/>
        <v>0</v>
      </c>
      <c r="EB351" s="148">
        <f t="shared" si="29"/>
        <v>0</v>
      </c>
      <c r="EC351" s="148">
        <f t="shared" si="30"/>
        <v>0</v>
      </c>
      <c r="ED351" s="167">
        <v>46</v>
      </c>
    </row>
    <row r="352" spans="2:134" x14ac:dyDescent="0.25">
      <c r="B352" s="224">
        <v>325</v>
      </c>
      <c r="C352" s="215"/>
      <c r="D352" s="221"/>
      <c r="E352" s="206" t="str">
        <f t="shared" si="31"/>
        <v/>
      </c>
      <c r="F352" s="203">
        <v>0</v>
      </c>
      <c r="G352" s="101">
        <f>Samples!C330</f>
        <v>0</v>
      </c>
      <c r="H352" s="128"/>
      <c r="I352" s="120"/>
      <c r="J352" s="120"/>
      <c r="K352" s="120"/>
      <c r="L352" s="120"/>
      <c r="M352" s="120"/>
      <c r="N352" s="129"/>
      <c r="O352" s="483"/>
      <c r="P352" s="122"/>
      <c r="Q352" s="122"/>
      <c r="R352" s="122"/>
      <c r="S352" s="136"/>
      <c r="T352" s="480"/>
      <c r="U352" s="123"/>
      <c r="V352" s="142"/>
      <c r="W352" s="128"/>
      <c r="X352" s="129"/>
      <c r="Y352" s="128"/>
      <c r="Z352" s="129"/>
      <c r="AA352" s="128"/>
      <c r="AB352" s="120"/>
      <c r="AC352" s="128"/>
      <c r="AD352" s="129"/>
      <c r="AE352" s="128"/>
      <c r="AF352" s="120"/>
      <c r="AG352" s="120"/>
      <c r="AH352" s="129"/>
      <c r="AI352" s="128"/>
      <c r="AJ352" s="120"/>
      <c r="AK352" s="120"/>
      <c r="AL352" s="129"/>
      <c r="AM352" s="120"/>
      <c r="AN352" s="120"/>
      <c r="AO352" s="120"/>
      <c r="AP352" s="128"/>
      <c r="AQ352" s="120"/>
      <c r="AR352" s="120"/>
      <c r="AS352" s="120"/>
      <c r="AT352" s="120"/>
      <c r="AU352" s="129"/>
      <c r="AV352" s="128"/>
      <c r="AW352" s="120"/>
      <c r="AX352" s="120"/>
      <c r="AY352" s="120"/>
      <c r="AZ352" s="120"/>
      <c r="BA352" s="129"/>
      <c r="BB352" s="128"/>
      <c r="BC352" s="120"/>
      <c r="BD352" s="120"/>
      <c r="BE352" s="120"/>
      <c r="BF352" s="120"/>
      <c r="BG352" s="120"/>
      <c r="BH352" s="120"/>
      <c r="BI352" s="129"/>
      <c r="BJ352" s="128"/>
      <c r="BK352" s="146"/>
      <c r="BL352" s="128"/>
      <c r="BM352" s="232"/>
      <c r="BN352" s="120"/>
      <c r="BO352" s="232"/>
      <c r="BP352" s="120"/>
      <c r="BQ352" s="232"/>
      <c r="BR352" s="120"/>
      <c r="BS352" s="232"/>
      <c r="BT352" s="120"/>
      <c r="BU352" s="146"/>
      <c r="BV352" s="216"/>
      <c r="BW352" s="216"/>
      <c r="BX352" s="216"/>
      <c r="CA352" s="206"/>
      <c r="CB352" s="466"/>
      <c r="CK352" s="160"/>
      <c r="CL352" s="160"/>
      <c r="EA352" s="148">
        <f t="shared" si="28"/>
        <v>0</v>
      </c>
      <c r="EB352" s="148">
        <f t="shared" si="29"/>
        <v>0</v>
      </c>
      <c r="EC352" s="148">
        <f t="shared" si="30"/>
        <v>0</v>
      </c>
      <c r="ED352" s="167">
        <v>47</v>
      </c>
    </row>
    <row r="353" spans="2:134" x14ac:dyDescent="0.25">
      <c r="B353" s="224">
        <v>326</v>
      </c>
      <c r="C353" s="215"/>
      <c r="D353" s="221"/>
      <c r="E353" s="206" t="str">
        <f t="shared" si="31"/>
        <v/>
      </c>
      <c r="F353" s="203">
        <v>0</v>
      </c>
      <c r="G353" s="101">
        <f>Samples!C331</f>
        <v>0</v>
      </c>
      <c r="H353" s="128"/>
      <c r="I353" s="120"/>
      <c r="J353" s="120"/>
      <c r="K353" s="120"/>
      <c r="L353" s="120"/>
      <c r="M353" s="120"/>
      <c r="N353" s="129"/>
      <c r="O353" s="483"/>
      <c r="P353" s="122"/>
      <c r="Q353" s="122"/>
      <c r="R353" s="122"/>
      <c r="S353" s="136"/>
      <c r="T353" s="480"/>
      <c r="U353" s="123"/>
      <c r="V353" s="142"/>
      <c r="W353" s="128"/>
      <c r="X353" s="129"/>
      <c r="Y353" s="128"/>
      <c r="Z353" s="129"/>
      <c r="AA353" s="128"/>
      <c r="AB353" s="120"/>
      <c r="AC353" s="128"/>
      <c r="AD353" s="129"/>
      <c r="AE353" s="128"/>
      <c r="AF353" s="120"/>
      <c r="AG353" s="120"/>
      <c r="AH353" s="129"/>
      <c r="AI353" s="128"/>
      <c r="AJ353" s="120"/>
      <c r="AK353" s="120"/>
      <c r="AL353" s="129"/>
      <c r="AM353" s="120"/>
      <c r="AN353" s="120"/>
      <c r="AO353" s="120"/>
      <c r="AP353" s="128"/>
      <c r="AQ353" s="120"/>
      <c r="AR353" s="120"/>
      <c r="AS353" s="120"/>
      <c r="AT353" s="120"/>
      <c r="AU353" s="129"/>
      <c r="AV353" s="128"/>
      <c r="AW353" s="120"/>
      <c r="AX353" s="120"/>
      <c r="AY353" s="120"/>
      <c r="AZ353" s="120"/>
      <c r="BA353" s="129"/>
      <c r="BB353" s="128"/>
      <c r="BC353" s="120"/>
      <c r="BD353" s="120"/>
      <c r="BE353" s="120"/>
      <c r="BF353" s="120"/>
      <c r="BG353" s="120"/>
      <c r="BH353" s="120"/>
      <c r="BI353" s="129"/>
      <c r="BJ353" s="128"/>
      <c r="BK353" s="146"/>
      <c r="BL353" s="128"/>
      <c r="BM353" s="232"/>
      <c r="BN353" s="120"/>
      <c r="BO353" s="232"/>
      <c r="BP353" s="120"/>
      <c r="BQ353" s="232"/>
      <c r="BR353" s="120"/>
      <c r="BS353" s="232"/>
      <c r="BT353" s="120"/>
      <c r="BU353" s="146"/>
      <c r="BV353" s="216"/>
      <c r="BW353" s="216"/>
      <c r="BX353" s="216"/>
      <c r="CA353" s="206"/>
      <c r="CB353" s="466"/>
      <c r="CK353" s="160"/>
      <c r="CL353" s="160"/>
      <c r="EA353" s="148">
        <f t="shared" si="28"/>
        <v>0</v>
      </c>
      <c r="EB353" s="148">
        <f t="shared" si="29"/>
        <v>0</v>
      </c>
      <c r="EC353" s="148">
        <f t="shared" si="30"/>
        <v>0</v>
      </c>
      <c r="ED353" s="167">
        <v>48</v>
      </c>
    </row>
    <row r="354" spans="2:134" x14ac:dyDescent="0.25">
      <c r="B354" s="224">
        <v>327</v>
      </c>
      <c r="C354" s="215"/>
      <c r="D354" s="221"/>
      <c r="E354" s="206" t="str">
        <f t="shared" si="31"/>
        <v/>
      </c>
      <c r="F354" s="203">
        <v>0</v>
      </c>
      <c r="G354" s="101">
        <f>Samples!C332</f>
        <v>0</v>
      </c>
      <c r="H354" s="128"/>
      <c r="I354" s="120"/>
      <c r="J354" s="120"/>
      <c r="K354" s="120"/>
      <c r="L354" s="120"/>
      <c r="M354" s="120"/>
      <c r="N354" s="129"/>
      <c r="O354" s="483"/>
      <c r="P354" s="122"/>
      <c r="Q354" s="122"/>
      <c r="R354" s="122"/>
      <c r="S354" s="136"/>
      <c r="T354" s="480"/>
      <c r="U354" s="123"/>
      <c r="V354" s="142"/>
      <c r="W354" s="128"/>
      <c r="X354" s="129"/>
      <c r="Y354" s="128"/>
      <c r="Z354" s="129"/>
      <c r="AA354" s="128"/>
      <c r="AB354" s="120"/>
      <c r="AC354" s="128"/>
      <c r="AD354" s="129"/>
      <c r="AE354" s="128"/>
      <c r="AF354" s="120"/>
      <c r="AG354" s="120"/>
      <c r="AH354" s="129"/>
      <c r="AI354" s="128"/>
      <c r="AJ354" s="120"/>
      <c r="AK354" s="120"/>
      <c r="AL354" s="129"/>
      <c r="AM354" s="120"/>
      <c r="AN354" s="120"/>
      <c r="AO354" s="120"/>
      <c r="AP354" s="128"/>
      <c r="AQ354" s="120"/>
      <c r="AR354" s="120"/>
      <c r="AS354" s="120"/>
      <c r="AT354" s="120"/>
      <c r="AU354" s="129"/>
      <c r="AV354" s="128"/>
      <c r="AW354" s="120"/>
      <c r="AX354" s="120"/>
      <c r="AY354" s="120"/>
      <c r="AZ354" s="120"/>
      <c r="BA354" s="129"/>
      <c r="BB354" s="128"/>
      <c r="BC354" s="120"/>
      <c r="BD354" s="120"/>
      <c r="BE354" s="120"/>
      <c r="BF354" s="120"/>
      <c r="BG354" s="120"/>
      <c r="BH354" s="120"/>
      <c r="BI354" s="129"/>
      <c r="BJ354" s="128"/>
      <c r="BK354" s="146"/>
      <c r="BL354" s="128"/>
      <c r="BM354" s="232"/>
      <c r="BN354" s="120"/>
      <c r="BO354" s="232"/>
      <c r="BP354" s="120"/>
      <c r="BQ354" s="232"/>
      <c r="BR354" s="120"/>
      <c r="BS354" s="232"/>
      <c r="BT354" s="120"/>
      <c r="BU354" s="146"/>
      <c r="BV354" s="216"/>
      <c r="BW354" s="216"/>
      <c r="BX354" s="216"/>
      <c r="CA354" s="206"/>
      <c r="CB354" s="466"/>
      <c r="CK354" s="160"/>
      <c r="CL354" s="160"/>
      <c r="EA354" s="148">
        <f t="shared" si="28"/>
        <v>0</v>
      </c>
      <c r="EB354" s="148">
        <f t="shared" si="29"/>
        <v>0</v>
      </c>
      <c r="EC354" s="148">
        <f t="shared" si="30"/>
        <v>0</v>
      </c>
      <c r="ED354" s="167">
        <v>49</v>
      </c>
    </row>
    <row r="355" spans="2:134" x14ac:dyDescent="0.25">
      <c r="B355" s="224">
        <v>328</v>
      </c>
      <c r="C355" s="215"/>
      <c r="D355" s="221"/>
      <c r="E355" s="206" t="str">
        <f t="shared" si="31"/>
        <v/>
      </c>
      <c r="F355" s="203">
        <v>0</v>
      </c>
      <c r="G355" s="101">
        <f>Samples!C333</f>
        <v>0</v>
      </c>
      <c r="H355" s="128"/>
      <c r="I355" s="120"/>
      <c r="J355" s="120"/>
      <c r="K355" s="120"/>
      <c r="L355" s="120"/>
      <c r="M355" s="120"/>
      <c r="N355" s="129"/>
      <c r="O355" s="483"/>
      <c r="P355" s="122"/>
      <c r="Q355" s="122"/>
      <c r="R355" s="122"/>
      <c r="S355" s="136"/>
      <c r="T355" s="480"/>
      <c r="U355" s="123"/>
      <c r="V355" s="142"/>
      <c r="W355" s="128"/>
      <c r="X355" s="129"/>
      <c r="Y355" s="128"/>
      <c r="Z355" s="129"/>
      <c r="AA355" s="128"/>
      <c r="AB355" s="120"/>
      <c r="AC355" s="128"/>
      <c r="AD355" s="129"/>
      <c r="AE355" s="128"/>
      <c r="AF355" s="120"/>
      <c r="AG355" s="120"/>
      <c r="AH355" s="129"/>
      <c r="AI355" s="128"/>
      <c r="AJ355" s="120"/>
      <c r="AK355" s="120"/>
      <c r="AL355" s="129"/>
      <c r="AM355" s="120"/>
      <c r="AN355" s="120"/>
      <c r="AO355" s="120"/>
      <c r="AP355" s="128"/>
      <c r="AQ355" s="120"/>
      <c r="AR355" s="120"/>
      <c r="AS355" s="120"/>
      <c r="AT355" s="120"/>
      <c r="AU355" s="129"/>
      <c r="AV355" s="128"/>
      <c r="AW355" s="120"/>
      <c r="AX355" s="120"/>
      <c r="AY355" s="120"/>
      <c r="AZ355" s="120"/>
      <c r="BA355" s="129"/>
      <c r="BB355" s="128"/>
      <c r="BC355" s="120"/>
      <c r="BD355" s="120"/>
      <c r="BE355" s="120"/>
      <c r="BF355" s="120"/>
      <c r="BG355" s="120"/>
      <c r="BH355" s="120"/>
      <c r="BI355" s="129"/>
      <c r="BJ355" s="128"/>
      <c r="BK355" s="146"/>
      <c r="BL355" s="128"/>
      <c r="BM355" s="232"/>
      <c r="BN355" s="120"/>
      <c r="BO355" s="232"/>
      <c r="BP355" s="120"/>
      <c r="BQ355" s="232"/>
      <c r="BR355" s="120"/>
      <c r="BS355" s="232"/>
      <c r="BT355" s="120"/>
      <c r="BU355" s="146"/>
      <c r="BV355" s="216"/>
      <c r="BW355" s="216"/>
      <c r="BX355" s="216"/>
      <c r="CA355" s="206"/>
      <c r="CB355" s="466"/>
      <c r="CK355" s="160"/>
      <c r="CL355" s="160"/>
      <c r="EA355" s="148">
        <f t="shared" si="28"/>
        <v>0</v>
      </c>
      <c r="EB355" s="148">
        <f t="shared" si="29"/>
        <v>0</v>
      </c>
      <c r="EC355" s="148">
        <f t="shared" si="30"/>
        <v>0</v>
      </c>
      <c r="ED355" s="167">
        <v>50</v>
      </c>
    </row>
    <row r="356" spans="2:134" x14ac:dyDescent="0.25">
      <c r="B356" s="224">
        <v>329</v>
      </c>
      <c r="C356" s="215"/>
      <c r="D356" s="221"/>
      <c r="E356" s="206" t="str">
        <f t="shared" si="31"/>
        <v/>
      </c>
      <c r="F356" s="203">
        <v>0</v>
      </c>
      <c r="G356" s="101">
        <f>Samples!C334</f>
        <v>0</v>
      </c>
      <c r="H356" s="128"/>
      <c r="I356" s="120"/>
      <c r="J356" s="120"/>
      <c r="K356" s="120"/>
      <c r="L356" s="120"/>
      <c r="M356" s="120"/>
      <c r="N356" s="129"/>
      <c r="O356" s="483"/>
      <c r="P356" s="122"/>
      <c r="Q356" s="122"/>
      <c r="R356" s="122"/>
      <c r="S356" s="136"/>
      <c r="T356" s="480"/>
      <c r="U356" s="123"/>
      <c r="V356" s="142"/>
      <c r="W356" s="128"/>
      <c r="X356" s="129"/>
      <c r="Y356" s="128"/>
      <c r="Z356" s="129"/>
      <c r="AA356" s="128"/>
      <c r="AB356" s="120"/>
      <c r="AC356" s="128"/>
      <c r="AD356" s="129"/>
      <c r="AE356" s="128"/>
      <c r="AF356" s="120"/>
      <c r="AG356" s="120"/>
      <c r="AH356" s="129"/>
      <c r="AI356" s="128"/>
      <c r="AJ356" s="120"/>
      <c r="AK356" s="120"/>
      <c r="AL356" s="129"/>
      <c r="AM356" s="120"/>
      <c r="AN356" s="120"/>
      <c r="AO356" s="120"/>
      <c r="AP356" s="128"/>
      <c r="AQ356" s="120"/>
      <c r="AR356" s="120"/>
      <c r="AS356" s="120"/>
      <c r="AT356" s="120"/>
      <c r="AU356" s="129"/>
      <c r="AV356" s="128"/>
      <c r="AW356" s="120"/>
      <c r="AX356" s="120"/>
      <c r="AY356" s="120"/>
      <c r="AZ356" s="120"/>
      <c r="BA356" s="129"/>
      <c r="BB356" s="128"/>
      <c r="BC356" s="120"/>
      <c r="BD356" s="120"/>
      <c r="BE356" s="120"/>
      <c r="BF356" s="120"/>
      <c r="BG356" s="120"/>
      <c r="BH356" s="120"/>
      <c r="BI356" s="129"/>
      <c r="BJ356" s="128"/>
      <c r="BK356" s="146"/>
      <c r="BL356" s="128"/>
      <c r="BM356" s="232"/>
      <c r="BN356" s="120"/>
      <c r="BO356" s="232"/>
      <c r="BP356" s="120"/>
      <c r="BQ356" s="232"/>
      <c r="BR356" s="120"/>
      <c r="BS356" s="232"/>
      <c r="BT356" s="120"/>
      <c r="BU356" s="146"/>
      <c r="BV356" s="216"/>
      <c r="BW356" s="216"/>
      <c r="BX356" s="216"/>
      <c r="CA356" s="206"/>
      <c r="CB356" s="466"/>
      <c r="CK356" s="160"/>
      <c r="CL356" s="160"/>
      <c r="EA356" s="148">
        <f t="shared" si="28"/>
        <v>0</v>
      </c>
      <c r="EB356" s="148">
        <f t="shared" si="29"/>
        <v>0</v>
      </c>
      <c r="EC356" s="148">
        <f t="shared" si="30"/>
        <v>0</v>
      </c>
      <c r="ED356" s="167">
        <v>51</v>
      </c>
    </row>
    <row r="357" spans="2:134" x14ac:dyDescent="0.25">
      <c r="B357" s="224">
        <v>330</v>
      </c>
      <c r="C357" s="215"/>
      <c r="D357" s="221"/>
      <c r="E357" s="206" t="str">
        <f t="shared" si="31"/>
        <v/>
      </c>
      <c r="F357" s="203">
        <v>0</v>
      </c>
      <c r="G357" s="101">
        <f>Samples!C335</f>
        <v>0</v>
      </c>
      <c r="H357" s="128"/>
      <c r="I357" s="120"/>
      <c r="J357" s="120"/>
      <c r="K357" s="120"/>
      <c r="L357" s="120"/>
      <c r="M357" s="120"/>
      <c r="N357" s="129"/>
      <c r="O357" s="483"/>
      <c r="P357" s="122"/>
      <c r="Q357" s="122"/>
      <c r="R357" s="122"/>
      <c r="S357" s="136"/>
      <c r="T357" s="480"/>
      <c r="U357" s="123"/>
      <c r="V357" s="142"/>
      <c r="W357" s="128"/>
      <c r="X357" s="129"/>
      <c r="Y357" s="128"/>
      <c r="Z357" s="129"/>
      <c r="AA357" s="128"/>
      <c r="AB357" s="120"/>
      <c r="AC357" s="128"/>
      <c r="AD357" s="129"/>
      <c r="AE357" s="128"/>
      <c r="AF357" s="120"/>
      <c r="AG357" s="120"/>
      <c r="AH357" s="129"/>
      <c r="AI357" s="128"/>
      <c r="AJ357" s="120"/>
      <c r="AK357" s="120"/>
      <c r="AL357" s="129"/>
      <c r="AM357" s="120"/>
      <c r="AN357" s="120"/>
      <c r="AO357" s="120"/>
      <c r="AP357" s="128"/>
      <c r="AQ357" s="120"/>
      <c r="AR357" s="120"/>
      <c r="AS357" s="120"/>
      <c r="AT357" s="120"/>
      <c r="AU357" s="129"/>
      <c r="AV357" s="128"/>
      <c r="AW357" s="120"/>
      <c r="AX357" s="120"/>
      <c r="AY357" s="120"/>
      <c r="AZ357" s="120"/>
      <c r="BA357" s="129"/>
      <c r="BB357" s="128"/>
      <c r="BC357" s="120"/>
      <c r="BD357" s="120"/>
      <c r="BE357" s="120"/>
      <c r="BF357" s="120"/>
      <c r="BG357" s="120"/>
      <c r="BH357" s="120"/>
      <c r="BI357" s="129"/>
      <c r="BJ357" s="128"/>
      <c r="BK357" s="146"/>
      <c r="BL357" s="128"/>
      <c r="BM357" s="232"/>
      <c r="BN357" s="120"/>
      <c r="BO357" s="232"/>
      <c r="BP357" s="120"/>
      <c r="BQ357" s="232"/>
      <c r="BR357" s="120"/>
      <c r="BS357" s="232"/>
      <c r="BT357" s="120"/>
      <c r="BU357" s="146"/>
      <c r="BV357" s="216"/>
      <c r="BW357" s="216"/>
      <c r="BX357" s="216"/>
      <c r="CA357" s="206"/>
      <c r="CB357" s="466"/>
      <c r="CK357" s="160"/>
      <c r="CL357" s="160"/>
      <c r="EA357" s="148">
        <f t="shared" si="28"/>
        <v>0</v>
      </c>
      <c r="EB357" s="148">
        <f t="shared" si="29"/>
        <v>0</v>
      </c>
      <c r="EC357" s="148">
        <f t="shared" si="30"/>
        <v>0</v>
      </c>
      <c r="ED357" s="167">
        <v>52</v>
      </c>
    </row>
    <row r="358" spans="2:134" x14ac:dyDescent="0.25">
      <c r="B358" s="224">
        <v>331</v>
      </c>
      <c r="C358" s="215"/>
      <c r="D358" s="221"/>
      <c r="E358" s="206" t="str">
        <f t="shared" si="31"/>
        <v/>
      </c>
      <c r="F358" s="203">
        <v>0</v>
      </c>
      <c r="G358" s="101">
        <f>Samples!C336</f>
        <v>0</v>
      </c>
      <c r="H358" s="128"/>
      <c r="I358" s="120"/>
      <c r="J358" s="120"/>
      <c r="K358" s="120"/>
      <c r="L358" s="120"/>
      <c r="M358" s="120"/>
      <c r="N358" s="129"/>
      <c r="O358" s="483"/>
      <c r="P358" s="122"/>
      <c r="Q358" s="122"/>
      <c r="R358" s="122"/>
      <c r="S358" s="136"/>
      <c r="T358" s="480"/>
      <c r="U358" s="123"/>
      <c r="V358" s="142"/>
      <c r="W358" s="128"/>
      <c r="X358" s="129"/>
      <c r="Y358" s="128"/>
      <c r="Z358" s="129"/>
      <c r="AA358" s="128"/>
      <c r="AB358" s="120"/>
      <c r="AC358" s="128"/>
      <c r="AD358" s="129"/>
      <c r="AE358" s="128"/>
      <c r="AF358" s="120"/>
      <c r="AG358" s="120"/>
      <c r="AH358" s="129"/>
      <c r="AI358" s="128"/>
      <c r="AJ358" s="120"/>
      <c r="AK358" s="120"/>
      <c r="AL358" s="129"/>
      <c r="AM358" s="120"/>
      <c r="AN358" s="120"/>
      <c r="AO358" s="120"/>
      <c r="AP358" s="128"/>
      <c r="AQ358" s="120"/>
      <c r="AR358" s="120"/>
      <c r="AS358" s="120"/>
      <c r="AT358" s="120"/>
      <c r="AU358" s="129"/>
      <c r="AV358" s="128"/>
      <c r="AW358" s="120"/>
      <c r="AX358" s="120"/>
      <c r="AY358" s="120"/>
      <c r="AZ358" s="120"/>
      <c r="BA358" s="129"/>
      <c r="BB358" s="128"/>
      <c r="BC358" s="120"/>
      <c r="BD358" s="120"/>
      <c r="BE358" s="120"/>
      <c r="BF358" s="120"/>
      <c r="BG358" s="120"/>
      <c r="BH358" s="120"/>
      <c r="BI358" s="129"/>
      <c r="BJ358" s="128"/>
      <c r="BK358" s="146"/>
      <c r="BL358" s="128"/>
      <c r="BM358" s="232"/>
      <c r="BN358" s="120"/>
      <c r="BO358" s="232"/>
      <c r="BP358" s="120"/>
      <c r="BQ358" s="232"/>
      <c r="BR358" s="120"/>
      <c r="BS358" s="232"/>
      <c r="BT358" s="120"/>
      <c r="BU358" s="146"/>
      <c r="BV358" s="216"/>
      <c r="BW358" s="216"/>
      <c r="BX358" s="216"/>
      <c r="CA358" s="206"/>
      <c r="CB358" s="466"/>
      <c r="CK358" s="160"/>
      <c r="CL358" s="160"/>
      <c r="EA358" s="148">
        <f t="shared" si="28"/>
        <v>0</v>
      </c>
      <c r="EB358" s="148">
        <f t="shared" si="29"/>
        <v>0</v>
      </c>
      <c r="EC358" s="148">
        <f t="shared" si="30"/>
        <v>0</v>
      </c>
      <c r="ED358" s="167">
        <v>53</v>
      </c>
    </row>
    <row r="359" spans="2:134" x14ac:dyDescent="0.25">
      <c r="B359" s="224">
        <v>332</v>
      </c>
      <c r="C359" s="215"/>
      <c r="D359" s="221"/>
      <c r="E359" s="206" t="str">
        <f t="shared" si="31"/>
        <v/>
      </c>
      <c r="F359" s="203">
        <v>0</v>
      </c>
      <c r="G359" s="101">
        <f>Samples!C337</f>
        <v>0</v>
      </c>
      <c r="H359" s="128"/>
      <c r="I359" s="120"/>
      <c r="J359" s="120"/>
      <c r="K359" s="120"/>
      <c r="L359" s="120"/>
      <c r="M359" s="120"/>
      <c r="N359" s="129"/>
      <c r="O359" s="483"/>
      <c r="P359" s="122"/>
      <c r="Q359" s="122"/>
      <c r="R359" s="122"/>
      <c r="S359" s="136"/>
      <c r="T359" s="480"/>
      <c r="U359" s="123"/>
      <c r="V359" s="142"/>
      <c r="W359" s="128"/>
      <c r="X359" s="129"/>
      <c r="Y359" s="128"/>
      <c r="Z359" s="129"/>
      <c r="AA359" s="128"/>
      <c r="AB359" s="120"/>
      <c r="AC359" s="128"/>
      <c r="AD359" s="129"/>
      <c r="AE359" s="128"/>
      <c r="AF359" s="120"/>
      <c r="AG359" s="120"/>
      <c r="AH359" s="129"/>
      <c r="AI359" s="128"/>
      <c r="AJ359" s="120"/>
      <c r="AK359" s="120"/>
      <c r="AL359" s="129"/>
      <c r="AM359" s="120"/>
      <c r="AN359" s="120"/>
      <c r="AO359" s="120"/>
      <c r="AP359" s="128"/>
      <c r="AQ359" s="120"/>
      <c r="AR359" s="120"/>
      <c r="AS359" s="120"/>
      <c r="AT359" s="120"/>
      <c r="AU359" s="129"/>
      <c r="AV359" s="128"/>
      <c r="AW359" s="120"/>
      <c r="AX359" s="120"/>
      <c r="AY359" s="120"/>
      <c r="AZ359" s="120"/>
      <c r="BA359" s="129"/>
      <c r="BB359" s="128"/>
      <c r="BC359" s="120"/>
      <c r="BD359" s="120"/>
      <c r="BE359" s="120"/>
      <c r="BF359" s="120"/>
      <c r="BG359" s="120"/>
      <c r="BH359" s="120"/>
      <c r="BI359" s="129"/>
      <c r="BJ359" s="128"/>
      <c r="BK359" s="146"/>
      <c r="BL359" s="128"/>
      <c r="BM359" s="232"/>
      <c r="BN359" s="120"/>
      <c r="BO359" s="232"/>
      <c r="BP359" s="120"/>
      <c r="BQ359" s="232"/>
      <c r="BR359" s="120"/>
      <c r="BS359" s="232"/>
      <c r="BT359" s="120"/>
      <c r="BU359" s="146"/>
      <c r="BV359" s="216"/>
      <c r="BW359" s="216"/>
      <c r="BX359" s="216"/>
      <c r="CA359" s="206"/>
      <c r="CB359" s="466"/>
      <c r="CK359" s="160"/>
      <c r="CL359" s="160"/>
      <c r="EA359" s="148">
        <f t="shared" si="28"/>
        <v>0</v>
      </c>
      <c r="EB359" s="148">
        <f t="shared" si="29"/>
        <v>0</v>
      </c>
      <c r="EC359" s="148">
        <f t="shared" si="30"/>
        <v>0</v>
      </c>
      <c r="ED359" s="167">
        <v>54</v>
      </c>
    </row>
    <row r="360" spans="2:134" x14ac:dyDescent="0.25">
      <c r="B360" s="224">
        <v>333</v>
      </c>
      <c r="C360" s="215"/>
      <c r="D360" s="221"/>
      <c r="E360" s="206" t="str">
        <f t="shared" si="31"/>
        <v/>
      </c>
      <c r="F360" s="203">
        <v>0</v>
      </c>
      <c r="G360" s="101">
        <f>Samples!C338</f>
        <v>0</v>
      </c>
      <c r="H360" s="128"/>
      <c r="I360" s="120"/>
      <c r="J360" s="120"/>
      <c r="K360" s="120"/>
      <c r="L360" s="120"/>
      <c r="M360" s="120"/>
      <c r="N360" s="129"/>
      <c r="O360" s="483"/>
      <c r="P360" s="122"/>
      <c r="Q360" s="122"/>
      <c r="R360" s="122"/>
      <c r="S360" s="136"/>
      <c r="T360" s="480"/>
      <c r="U360" s="123"/>
      <c r="V360" s="142"/>
      <c r="W360" s="128"/>
      <c r="X360" s="129"/>
      <c r="Y360" s="128"/>
      <c r="Z360" s="129"/>
      <c r="AA360" s="128"/>
      <c r="AB360" s="120"/>
      <c r="AC360" s="128"/>
      <c r="AD360" s="129"/>
      <c r="AE360" s="128"/>
      <c r="AF360" s="120"/>
      <c r="AG360" s="120"/>
      <c r="AH360" s="129"/>
      <c r="AI360" s="128"/>
      <c r="AJ360" s="120"/>
      <c r="AK360" s="120"/>
      <c r="AL360" s="129"/>
      <c r="AM360" s="120"/>
      <c r="AN360" s="120"/>
      <c r="AO360" s="120"/>
      <c r="AP360" s="128"/>
      <c r="AQ360" s="120"/>
      <c r="AR360" s="120"/>
      <c r="AS360" s="120"/>
      <c r="AT360" s="120"/>
      <c r="AU360" s="129"/>
      <c r="AV360" s="128"/>
      <c r="AW360" s="120"/>
      <c r="AX360" s="120"/>
      <c r="AY360" s="120"/>
      <c r="AZ360" s="120"/>
      <c r="BA360" s="129"/>
      <c r="BB360" s="128"/>
      <c r="BC360" s="120"/>
      <c r="BD360" s="120"/>
      <c r="BE360" s="120"/>
      <c r="BF360" s="120"/>
      <c r="BG360" s="120"/>
      <c r="BH360" s="120"/>
      <c r="BI360" s="129"/>
      <c r="BJ360" s="128"/>
      <c r="BK360" s="146"/>
      <c r="BL360" s="128"/>
      <c r="BM360" s="232"/>
      <c r="BN360" s="120"/>
      <c r="BO360" s="232"/>
      <c r="BP360" s="120"/>
      <c r="BQ360" s="232"/>
      <c r="BR360" s="120"/>
      <c r="BS360" s="232"/>
      <c r="BT360" s="120"/>
      <c r="BU360" s="146"/>
      <c r="BV360" s="216"/>
      <c r="BW360" s="216"/>
      <c r="BX360" s="216"/>
      <c r="CA360" s="206"/>
      <c r="CB360" s="466"/>
      <c r="CK360" s="160"/>
      <c r="CL360" s="160"/>
      <c r="EA360" s="148">
        <f t="shared" si="28"/>
        <v>0</v>
      </c>
      <c r="EB360" s="148">
        <f t="shared" si="29"/>
        <v>0</v>
      </c>
      <c r="EC360" s="148">
        <f t="shared" si="30"/>
        <v>0</v>
      </c>
      <c r="ED360" s="167">
        <v>55</v>
      </c>
    </row>
    <row r="361" spans="2:134" x14ac:dyDescent="0.25">
      <c r="B361" s="224">
        <v>334</v>
      </c>
      <c r="C361" s="215"/>
      <c r="D361" s="221"/>
      <c r="E361" s="206" t="str">
        <f t="shared" si="31"/>
        <v/>
      </c>
      <c r="F361" s="203">
        <v>0</v>
      </c>
      <c r="G361" s="101">
        <f>Samples!C339</f>
        <v>0</v>
      </c>
      <c r="H361" s="128"/>
      <c r="I361" s="120"/>
      <c r="J361" s="120"/>
      <c r="K361" s="120"/>
      <c r="L361" s="120"/>
      <c r="M361" s="120"/>
      <c r="N361" s="129"/>
      <c r="O361" s="483"/>
      <c r="P361" s="122"/>
      <c r="Q361" s="122"/>
      <c r="R361" s="122"/>
      <c r="S361" s="136"/>
      <c r="T361" s="480"/>
      <c r="U361" s="123"/>
      <c r="V361" s="142"/>
      <c r="W361" s="128"/>
      <c r="X361" s="129"/>
      <c r="Y361" s="128"/>
      <c r="Z361" s="129"/>
      <c r="AA361" s="128"/>
      <c r="AB361" s="120"/>
      <c r="AC361" s="128"/>
      <c r="AD361" s="129"/>
      <c r="AE361" s="128"/>
      <c r="AF361" s="120"/>
      <c r="AG361" s="120"/>
      <c r="AH361" s="129"/>
      <c r="AI361" s="128"/>
      <c r="AJ361" s="120"/>
      <c r="AK361" s="120"/>
      <c r="AL361" s="129"/>
      <c r="AM361" s="120"/>
      <c r="AN361" s="120"/>
      <c r="AO361" s="120"/>
      <c r="AP361" s="128"/>
      <c r="AQ361" s="120"/>
      <c r="AR361" s="120"/>
      <c r="AS361" s="120"/>
      <c r="AT361" s="120"/>
      <c r="AU361" s="129"/>
      <c r="AV361" s="128"/>
      <c r="AW361" s="120"/>
      <c r="AX361" s="120"/>
      <c r="AY361" s="120"/>
      <c r="AZ361" s="120"/>
      <c r="BA361" s="129"/>
      <c r="BB361" s="128"/>
      <c r="BC361" s="120"/>
      <c r="BD361" s="120"/>
      <c r="BE361" s="120"/>
      <c r="BF361" s="120"/>
      <c r="BG361" s="120"/>
      <c r="BH361" s="120"/>
      <c r="BI361" s="129"/>
      <c r="BJ361" s="128"/>
      <c r="BK361" s="146"/>
      <c r="BL361" s="128"/>
      <c r="BM361" s="232"/>
      <c r="BN361" s="120"/>
      <c r="BO361" s="232"/>
      <c r="BP361" s="120"/>
      <c r="BQ361" s="232"/>
      <c r="BR361" s="120"/>
      <c r="BS361" s="232"/>
      <c r="BT361" s="120"/>
      <c r="BU361" s="146"/>
      <c r="BV361" s="216"/>
      <c r="BW361" s="216"/>
      <c r="BX361" s="216"/>
      <c r="CA361" s="206"/>
      <c r="CB361" s="466"/>
      <c r="CK361" s="160"/>
      <c r="CL361" s="160"/>
      <c r="EA361" s="148">
        <f t="shared" si="28"/>
        <v>0</v>
      </c>
      <c r="EB361" s="148">
        <f t="shared" si="29"/>
        <v>0</v>
      </c>
      <c r="EC361" s="148">
        <f t="shared" si="30"/>
        <v>0</v>
      </c>
      <c r="ED361" s="167">
        <v>56</v>
      </c>
    </row>
    <row r="362" spans="2:134" x14ac:dyDescent="0.25">
      <c r="B362" s="224">
        <v>335</v>
      </c>
      <c r="C362" s="215"/>
      <c r="D362" s="221"/>
      <c r="E362" s="206" t="str">
        <f t="shared" si="31"/>
        <v/>
      </c>
      <c r="F362" s="203">
        <v>0</v>
      </c>
      <c r="G362" s="101">
        <f>Samples!C340</f>
        <v>0</v>
      </c>
      <c r="H362" s="128"/>
      <c r="I362" s="120"/>
      <c r="J362" s="120"/>
      <c r="K362" s="120"/>
      <c r="L362" s="120"/>
      <c r="M362" s="120"/>
      <c r="N362" s="129"/>
      <c r="O362" s="483"/>
      <c r="P362" s="122"/>
      <c r="Q362" s="122"/>
      <c r="R362" s="122"/>
      <c r="S362" s="136"/>
      <c r="T362" s="480"/>
      <c r="U362" s="123"/>
      <c r="V362" s="142"/>
      <c r="W362" s="128"/>
      <c r="X362" s="129"/>
      <c r="Y362" s="128"/>
      <c r="Z362" s="129"/>
      <c r="AA362" s="128"/>
      <c r="AB362" s="120"/>
      <c r="AC362" s="128"/>
      <c r="AD362" s="129"/>
      <c r="AE362" s="128"/>
      <c r="AF362" s="120"/>
      <c r="AG362" s="120"/>
      <c r="AH362" s="129"/>
      <c r="AI362" s="128"/>
      <c r="AJ362" s="120"/>
      <c r="AK362" s="120"/>
      <c r="AL362" s="129"/>
      <c r="AM362" s="120"/>
      <c r="AN362" s="120"/>
      <c r="AO362" s="120"/>
      <c r="AP362" s="128"/>
      <c r="AQ362" s="120"/>
      <c r="AR362" s="120"/>
      <c r="AS362" s="120"/>
      <c r="AT362" s="120"/>
      <c r="AU362" s="129"/>
      <c r="AV362" s="128"/>
      <c r="AW362" s="120"/>
      <c r="AX362" s="120"/>
      <c r="AY362" s="120"/>
      <c r="AZ362" s="120"/>
      <c r="BA362" s="129"/>
      <c r="BB362" s="128"/>
      <c r="BC362" s="120"/>
      <c r="BD362" s="120"/>
      <c r="BE362" s="120"/>
      <c r="BF362" s="120"/>
      <c r="BG362" s="120"/>
      <c r="BH362" s="120"/>
      <c r="BI362" s="129"/>
      <c r="BJ362" s="128"/>
      <c r="BK362" s="146"/>
      <c r="BL362" s="128"/>
      <c r="BM362" s="232"/>
      <c r="BN362" s="120"/>
      <c r="BO362" s="232"/>
      <c r="BP362" s="120"/>
      <c r="BQ362" s="232"/>
      <c r="BR362" s="120"/>
      <c r="BS362" s="232"/>
      <c r="BT362" s="120"/>
      <c r="BU362" s="146"/>
      <c r="BV362" s="216"/>
      <c r="BW362" s="216"/>
      <c r="BX362" s="216"/>
      <c r="CA362" s="206"/>
      <c r="CB362" s="466"/>
      <c r="CK362" s="160"/>
      <c r="CL362" s="160"/>
      <c r="EA362" s="148">
        <f t="shared" si="28"/>
        <v>0</v>
      </c>
      <c r="EB362" s="148">
        <f t="shared" si="29"/>
        <v>0</v>
      </c>
      <c r="EC362" s="148">
        <f t="shared" si="30"/>
        <v>0</v>
      </c>
      <c r="ED362" s="167">
        <v>57</v>
      </c>
    </row>
    <row r="363" spans="2:134" x14ac:dyDescent="0.25">
      <c r="B363" s="224">
        <v>336</v>
      </c>
      <c r="C363" s="215"/>
      <c r="D363" s="221"/>
      <c r="E363" s="206" t="str">
        <f t="shared" si="31"/>
        <v/>
      </c>
      <c r="F363" s="203">
        <v>0</v>
      </c>
      <c r="G363" s="101">
        <f>Samples!C341</f>
        <v>0</v>
      </c>
      <c r="H363" s="128"/>
      <c r="I363" s="120"/>
      <c r="J363" s="120"/>
      <c r="K363" s="120"/>
      <c r="L363" s="120"/>
      <c r="M363" s="120"/>
      <c r="N363" s="129"/>
      <c r="O363" s="483"/>
      <c r="P363" s="122"/>
      <c r="Q363" s="122"/>
      <c r="R363" s="122"/>
      <c r="S363" s="136"/>
      <c r="T363" s="480"/>
      <c r="U363" s="123"/>
      <c r="V363" s="142"/>
      <c r="W363" s="128"/>
      <c r="X363" s="129"/>
      <c r="Y363" s="128"/>
      <c r="Z363" s="129"/>
      <c r="AA363" s="128"/>
      <c r="AB363" s="120"/>
      <c r="AC363" s="128"/>
      <c r="AD363" s="129"/>
      <c r="AE363" s="128"/>
      <c r="AF363" s="120"/>
      <c r="AG363" s="120"/>
      <c r="AH363" s="129"/>
      <c r="AI363" s="128"/>
      <c r="AJ363" s="120"/>
      <c r="AK363" s="120"/>
      <c r="AL363" s="129"/>
      <c r="AM363" s="120"/>
      <c r="AN363" s="120"/>
      <c r="AO363" s="120"/>
      <c r="AP363" s="128"/>
      <c r="AQ363" s="120"/>
      <c r="AR363" s="120"/>
      <c r="AS363" s="120"/>
      <c r="AT363" s="120"/>
      <c r="AU363" s="129"/>
      <c r="AV363" s="128"/>
      <c r="AW363" s="120"/>
      <c r="AX363" s="120"/>
      <c r="AY363" s="120"/>
      <c r="AZ363" s="120"/>
      <c r="BA363" s="129"/>
      <c r="BB363" s="128"/>
      <c r="BC363" s="120"/>
      <c r="BD363" s="120"/>
      <c r="BE363" s="120"/>
      <c r="BF363" s="120"/>
      <c r="BG363" s="120"/>
      <c r="BH363" s="120"/>
      <c r="BI363" s="129"/>
      <c r="BJ363" s="128"/>
      <c r="BK363" s="146"/>
      <c r="BL363" s="128"/>
      <c r="BM363" s="232"/>
      <c r="BN363" s="120"/>
      <c r="BO363" s="232"/>
      <c r="BP363" s="120"/>
      <c r="BQ363" s="232"/>
      <c r="BR363" s="120"/>
      <c r="BS363" s="232"/>
      <c r="BT363" s="120"/>
      <c r="BU363" s="146"/>
      <c r="BV363" s="216"/>
      <c r="BW363" s="216"/>
      <c r="BX363" s="216"/>
      <c r="CA363" s="206"/>
      <c r="CB363" s="466"/>
      <c r="CK363" s="160"/>
      <c r="CL363" s="160"/>
      <c r="EA363" s="148">
        <f t="shared" si="28"/>
        <v>0</v>
      </c>
      <c r="EB363" s="148">
        <f t="shared" si="29"/>
        <v>0</v>
      </c>
      <c r="EC363" s="148">
        <f t="shared" si="30"/>
        <v>0</v>
      </c>
      <c r="ED363" s="167">
        <v>58</v>
      </c>
    </row>
    <row r="364" spans="2:134" x14ac:dyDescent="0.25">
      <c r="B364" s="224">
        <v>337</v>
      </c>
      <c r="C364" s="215"/>
      <c r="D364" s="221"/>
      <c r="E364" s="206" t="str">
        <f t="shared" si="31"/>
        <v/>
      </c>
      <c r="F364" s="203">
        <v>0</v>
      </c>
      <c r="G364" s="101">
        <f>Samples!C342</f>
        <v>0</v>
      </c>
      <c r="H364" s="128"/>
      <c r="I364" s="120"/>
      <c r="J364" s="120"/>
      <c r="K364" s="120"/>
      <c r="L364" s="120"/>
      <c r="M364" s="120"/>
      <c r="N364" s="129"/>
      <c r="O364" s="483"/>
      <c r="P364" s="122"/>
      <c r="Q364" s="122"/>
      <c r="R364" s="122"/>
      <c r="S364" s="136"/>
      <c r="T364" s="480"/>
      <c r="U364" s="123"/>
      <c r="V364" s="142"/>
      <c r="W364" s="128"/>
      <c r="X364" s="129"/>
      <c r="Y364" s="128"/>
      <c r="Z364" s="129"/>
      <c r="AA364" s="128"/>
      <c r="AB364" s="120"/>
      <c r="AC364" s="128"/>
      <c r="AD364" s="129"/>
      <c r="AE364" s="128"/>
      <c r="AF364" s="120"/>
      <c r="AG364" s="120"/>
      <c r="AH364" s="129"/>
      <c r="AI364" s="128"/>
      <c r="AJ364" s="120"/>
      <c r="AK364" s="120"/>
      <c r="AL364" s="129"/>
      <c r="AM364" s="120"/>
      <c r="AN364" s="120"/>
      <c r="AO364" s="120"/>
      <c r="AP364" s="128"/>
      <c r="AQ364" s="120"/>
      <c r="AR364" s="120"/>
      <c r="AS364" s="120"/>
      <c r="AT364" s="120"/>
      <c r="AU364" s="129"/>
      <c r="AV364" s="128"/>
      <c r="AW364" s="120"/>
      <c r="AX364" s="120"/>
      <c r="AY364" s="120"/>
      <c r="AZ364" s="120"/>
      <c r="BA364" s="129"/>
      <c r="BB364" s="128"/>
      <c r="BC364" s="120"/>
      <c r="BD364" s="120"/>
      <c r="BE364" s="120"/>
      <c r="BF364" s="120"/>
      <c r="BG364" s="120"/>
      <c r="BH364" s="120"/>
      <c r="BI364" s="129"/>
      <c r="BJ364" s="128"/>
      <c r="BK364" s="146"/>
      <c r="BL364" s="128"/>
      <c r="BM364" s="232"/>
      <c r="BN364" s="120"/>
      <c r="BO364" s="232"/>
      <c r="BP364" s="120"/>
      <c r="BQ364" s="232"/>
      <c r="BR364" s="120"/>
      <c r="BS364" s="232"/>
      <c r="BT364" s="120"/>
      <c r="BU364" s="146"/>
      <c r="BV364" s="216"/>
      <c r="BW364" s="216"/>
      <c r="BX364" s="216"/>
      <c r="CA364" s="206"/>
      <c r="CB364" s="466"/>
      <c r="CK364" s="160"/>
      <c r="CL364" s="160"/>
      <c r="EA364" s="148">
        <f t="shared" si="28"/>
        <v>0</v>
      </c>
      <c r="EB364" s="148">
        <f t="shared" si="29"/>
        <v>0</v>
      </c>
      <c r="EC364" s="148">
        <f t="shared" si="30"/>
        <v>0</v>
      </c>
      <c r="ED364" s="167">
        <v>59</v>
      </c>
    </row>
    <row r="365" spans="2:134" x14ac:dyDescent="0.25">
      <c r="B365" s="224">
        <v>338</v>
      </c>
      <c r="C365" s="215"/>
      <c r="D365" s="221"/>
      <c r="E365" s="206" t="str">
        <f t="shared" si="31"/>
        <v/>
      </c>
      <c r="F365" s="203">
        <v>0</v>
      </c>
      <c r="G365" s="101">
        <f>Samples!C343</f>
        <v>0</v>
      </c>
      <c r="H365" s="128"/>
      <c r="I365" s="120"/>
      <c r="J365" s="120"/>
      <c r="K365" s="120"/>
      <c r="L365" s="120"/>
      <c r="M365" s="120"/>
      <c r="N365" s="129"/>
      <c r="O365" s="483"/>
      <c r="P365" s="122"/>
      <c r="Q365" s="122"/>
      <c r="R365" s="122"/>
      <c r="S365" s="136"/>
      <c r="T365" s="480"/>
      <c r="U365" s="123"/>
      <c r="V365" s="142"/>
      <c r="W365" s="128"/>
      <c r="X365" s="129"/>
      <c r="Y365" s="128"/>
      <c r="Z365" s="129"/>
      <c r="AA365" s="128"/>
      <c r="AB365" s="120"/>
      <c r="AC365" s="128"/>
      <c r="AD365" s="129"/>
      <c r="AE365" s="128"/>
      <c r="AF365" s="120"/>
      <c r="AG365" s="120"/>
      <c r="AH365" s="129"/>
      <c r="AI365" s="128"/>
      <c r="AJ365" s="120"/>
      <c r="AK365" s="120"/>
      <c r="AL365" s="129"/>
      <c r="AM365" s="120"/>
      <c r="AN365" s="120"/>
      <c r="AO365" s="120"/>
      <c r="AP365" s="128"/>
      <c r="AQ365" s="120"/>
      <c r="AR365" s="120"/>
      <c r="AS365" s="120"/>
      <c r="AT365" s="120"/>
      <c r="AU365" s="129"/>
      <c r="AV365" s="128"/>
      <c r="AW365" s="120"/>
      <c r="AX365" s="120"/>
      <c r="AY365" s="120"/>
      <c r="AZ365" s="120"/>
      <c r="BA365" s="129"/>
      <c r="BB365" s="128"/>
      <c r="BC365" s="120"/>
      <c r="BD365" s="120"/>
      <c r="BE365" s="120"/>
      <c r="BF365" s="120"/>
      <c r="BG365" s="120"/>
      <c r="BH365" s="120"/>
      <c r="BI365" s="129"/>
      <c r="BJ365" s="128"/>
      <c r="BK365" s="146"/>
      <c r="BL365" s="128"/>
      <c r="BM365" s="232"/>
      <c r="BN365" s="120"/>
      <c r="BO365" s="232"/>
      <c r="BP365" s="120"/>
      <c r="BQ365" s="232"/>
      <c r="BR365" s="120"/>
      <c r="BS365" s="232"/>
      <c r="BT365" s="120"/>
      <c r="BU365" s="146"/>
      <c r="BV365" s="216"/>
      <c r="BW365" s="216"/>
      <c r="BX365" s="216"/>
      <c r="CA365" s="206"/>
      <c r="CB365" s="466"/>
      <c r="CK365" s="160"/>
      <c r="CL365" s="160"/>
      <c r="EA365" s="148">
        <f t="shared" si="28"/>
        <v>0</v>
      </c>
      <c r="EB365" s="148">
        <f t="shared" si="29"/>
        <v>0</v>
      </c>
      <c r="EC365" s="148">
        <f t="shared" si="30"/>
        <v>0</v>
      </c>
      <c r="ED365" s="167">
        <v>60</v>
      </c>
    </row>
    <row r="366" spans="2:134" x14ac:dyDescent="0.25">
      <c r="B366" s="224">
        <v>339</v>
      </c>
      <c r="C366" s="215"/>
      <c r="D366" s="221"/>
      <c r="E366" s="206" t="str">
        <f t="shared" si="31"/>
        <v/>
      </c>
      <c r="F366" s="203">
        <v>0</v>
      </c>
      <c r="G366" s="101">
        <f>Samples!C344</f>
        <v>0</v>
      </c>
      <c r="H366" s="128"/>
      <c r="I366" s="120"/>
      <c r="J366" s="120"/>
      <c r="K366" s="120"/>
      <c r="L366" s="120"/>
      <c r="M366" s="120"/>
      <c r="N366" s="129"/>
      <c r="O366" s="483"/>
      <c r="P366" s="122"/>
      <c r="Q366" s="122"/>
      <c r="R366" s="122"/>
      <c r="S366" s="136"/>
      <c r="T366" s="480"/>
      <c r="U366" s="123"/>
      <c r="V366" s="142"/>
      <c r="W366" s="128"/>
      <c r="X366" s="129"/>
      <c r="Y366" s="128"/>
      <c r="Z366" s="129"/>
      <c r="AA366" s="128"/>
      <c r="AB366" s="120"/>
      <c r="AC366" s="128"/>
      <c r="AD366" s="129"/>
      <c r="AE366" s="128"/>
      <c r="AF366" s="120"/>
      <c r="AG366" s="120"/>
      <c r="AH366" s="129"/>
      <c r="AI366" s="128"/>
      <c r="AJ366" s="120"/>
      <c r="AK366" s="120"/>
      <c r="AL366" s="129"/>
      <c r="AM366" s="120"/>
      <c r="AN366" s="120"/>
      <c r="AO366" s="120"/>
      <c r="AP366" s="128"/>
      <c r="AQ366" s="120"/>
      <c r="AR366" s="120"/>
      <c r="AS366" s="120"/>
      <c r="AT366" s="120"/>
      <c r="AU366" s="129"/>
      <c r="AV366" s="128"/>
      <c r="AW366" s="120"/>
      <c r="AX366" s="120"/>
      <c r="AY366" s="120"/>
      <c r="AZ366" s="120"/>
      <c r="BA366" s="129"/>
      <c r="BB366" s="128"/>
      <c r="BC366" s="120"/>
      <c r="BD366" s="120"/>
      <c r="BE366" s="120"/>
      <c r="BF366" s="120"/>
      <c r="BG366" s="120"/>
      <c r="BH366" s="120"/>
      <c r="BI366" s="129"/>
      <c r="BJ366" s="128"/>
      <c r="BK366" s="146"/>
      <c r="BL366" s="128"/>
      <c r="BM366" s="232"/>
      <c r="BN366" s="120"/>
      <c r="BO366" s="232"/>
      <c r="BP366" s="120"/>
      <c r="BQ366" s="232"/>
      <c r="BR366" s="120"/>
      <c r="BS366" s="232"/>
      <c r="BT366" s="120"/>
      <c r="BU366" s="146"/>
      <c r="BV366" s="216"/>
      <c r="BW366" s="216"/>
      <c r="BX366" s="216"/>
      <c r="CA366" s="206"/>
      <c r="CB366" s="466"/>
      <c r="CK366" s="160"/>
      <c r="CL366" s="160"/>
      <c r="EA366" s="148">
        <f t="shared" si="28"/>
        <v>0</v>
      </c>
      <c r="EB366" s="148">
        <f t="shared" si="29"/>
        <v>0</v>
      </c>
      <c r="EC366" s="148">
        <f t="shared" si="30"/>
        <v>0</v>
      </c>
      <c r="ED366" s="167">
        <v>61</v>
      </c>
    </row>
    <row r="367" spans="2:134" x14ac:dyDescent="0.25">
      <c r="B367" s="224">
        <v>340</v>
      </c>
      <c r="C367" s="215"/>
      <c r="D367" s="221"/>
      <c r="E367" s="206" t="str">
        <f t="shared" si="31"/>
        <v/>
      </c>
      <c r="F367" s="203">
        <v>0</v>
      </c>
      <c r="G367" s="101">
        <f>Samples!C345</f>
        <v>0</v>
      </c>
      <c r="H367" s="128"/>
      <c r="I367" s="120"/>
      <c r="J367" s="120"/>
      <c r="K367" s="120"/>
      <c r="L367" s="120"/>
      <c r="M367" s="120"/>
      <c r="N367" s="129"/>
      <c r="O367" s="483"/>
      <c r="P367" s="122"/>
      <c r="Q367" s="122"/>
      <c r="R367" s="122"/>
      <c r="S367" s="136"/>
      <c r="T367" s="480"/>
      <c r="U367" s="123"/>
      <c r="V367" s="142"/>
      <c r="W367" s="128"/>
      <c r="X367" s="129"/>
      <c r="Y367" s="128"/>
      <c r="Z367" s="129"/>
      <c r="AA367" s="128"/>
      <c r="AB367" s="120"/>
      <c r="AC367" s="128"/>
      <c r="AD367" s="129"/>
      <c r="AE367" s="128"/>
      <c r="AF367" s="120"/>
      <c r="AG367" s="120"/>
      <c r="AH367" s="129"/>
      <c r="AI367" s="128"/>
      <c r="AJ367" s="120"/>
      <c r="AK367" s="120"/>
      <c r="AL367" s="129"/>
      <c r="AM367" s="120"/>
      <c r="AN367" s="120"/>
      <c r="AO367" s="120"/>
      <c r="AP367" s="128"/>
      <c r="AQ367" s="120"/>
      <c r="AR367" s="120"/>
      <c r="AS367" s="120"/>
      <c r="AT367" s="120"/>
      <c r="AU367" s="129"/>
      <c r="AV367" s="128"/>
      <c r="AW367" s="120"/>
      <c r="AX367" s="120"/>
      <c r="AY367" s="120"/>
      <c r="AZ367" s="120"/>
      <c r="BA367" s="129"/>
      <c r="BB367" s="128"/>
      <c r="BC367" s="120"/>
      <c r="BD367" s="120"/>
      <c r="BE367" s="120"/>
      <c r="BF367" s="120"/>
      <c r="BG367" s="120"/>
      <c r="BH367" s="120"/>
      <c r="BI367" s="129"/>
      <c r="BJ367" s="128"/>
      <c r="BK367" s="146"/>
      <c r="BL367" s="128"/>
      <c r="BM367" s="232"/>
      <c r="BN367" s="120"/>
      <c r="BO367" s="232"/>
      <c r="BP367" s="120"/>
      <c r="BQ367" s="232"/>
      <c r="BR367" s="120"/>
      <c r="BS367" s="232"/>
      <c r="BT367" s="120"/>
      <c r="BU367" s="146"/>
      <c r="BV367" s="216"/>
      <c r="BW367" s="216"/>
      <c r="BX367" s="216"/>
      <c r="CA367" s="206"/>
      <c r="CB367" s="466"/>
      <c r="CK367" s="160"/>
      <c r="CL367" s="160"/>
      <c r="EA367" s="148">
        <f t="shared" si="28"/>
        <v>0</v>
      </c>
      <c r="EB367" s="148">
        <f t="shared" si="29"/>
        <v>0</v>
      </c>
      <c r="EC367" s="148">
        <f t="shared" si="30"/>
        <v>0</v>
      </c>
      <c r="ED367" s="167">
        <v>62</v>
      </c>
    </row>
    <row r="368" spans="2:134" x14ac:dyDescent="0.25">
      <c r="B368" s="224">
        <v>341</v>
      </c>
      <c r="C368" s="215"/>
      <c r="D368" s="221"/>
      <c r="E368" s="206" t="str">
        <f t="shared" si="31"/>
        <v/>
      </c>
      <c r="F368" s="203">
        <v>0</v>
      </c>
      <c r="G368" s="101">
        <f>Samples!C346</f>
        <v>0</v>
      </c>
      <c r="H368" s="128"/>
      <c r="I368" s="120"/>
      <c r="J368" s="120"/>
      <c r="K368" s="120"/>
      <c r="L368" s="120"/>
      <c r="M368" s="120"/>
      <c r="N368" s="129"/>
      <c r="O368" s="483"/>
      <c r="P368" s="122"/>
      <c r="Q368" s="122"/>
      <c r="R368" s="122"/>
      <c r="S368" s="136"/>
      <c r="T368" s="480"/>
      <c r="U368" s="123"/>
      <c r="V368" s="142"/>
      <c r="W368" s="128"/>
      <c r="X368" s="129"/>
      <c r="Y368" s="128"/>
      <c r="Z368" s="129"/>
      <c r="AA368" s="128"/>
      <c r="AB368" s="120"/>
      <c r="AC368" s="128"/>
      <c r="AD368" s="129"/>
      <c r="AE368" s="128"/>
      <c r="AF368" s="120"/>
      <c r="AG368" s="120"/>
      <c r="AH368" s="129"/>
      <c r="AI368" s="128"/>
      <c r="AJ368" s="120"/>
      <c r="AK368" s="120"/>
      <c r="AL368" s="129"/>
      <c r="AM368" s="120"/>
      <c r="AN368" s="120"/>
      <c r="AO368" s="120"/>
      <c r="AP368" s="128"/>
      <c r="AQ368" s="120"/>
      <c r="AR368" s="120"/>
      <c r="AS368" s="120"/>
      <c r="AT368" s="120"/>
      <c r="AU368" s="129"/>
      <c r="AV368" s="128"/>
      <c r="AW368" s="120"/>
      <c r="AX368" s="120"/>
      <c r="AY368" s="120"/>
      <c r="AZ368" s="120"/>
      <c r="BA368" s="129"/>
      <c r="BB368" s="128"/>
      <c r="BC368" s="120"/>
      <c r="BD368" s="120"/>
      <c r="BE368" s="120"/>
      <c r="BF368" s="120"/>
      <c r="BG368" s="120"/>
      <c r="BH368" s="120"/>
      <c r="BI368" s="129"/>
      <c r="BJ368" s="128"/>
      <c r="BK368" s="146"/>
      <c r="BL368" s="128"/>
      <c r="BM368" s="232"/>
      <c r="BN368" s="120"/>
      <c r="BO368" s="232"/>
      <c r="BP368" s="120"/>
      <c r="BQ368" s="232"/>
      <c r="BR368" s="120"/>
      <c r="BS368" s="232"/>
      <c r="BT368" s="120"/>
      <c r="BU368" s="146"/>
      <c r="BV368" s="216"/>
      <c r="BW368" s="216"/>
      <c r="BX368" s="216"/>
      <c r="CA368" s="206"/>
      <c r="CB368" s="466"/>
      <c r="CK368" s="160"/>
      <c r="CL368" s="160"/>
      <c r="EA368" s="148">
        <f t="shared" si="28"/>
        <v>0</v>
      </c>
      <c r="EB368" s="148">
        <f t="shared" si="29"/>
        <v>0</v>
      </c>
      <c r="EC368" s="148">
        <f t="shared" si="30"/>
        <v>0</v>
      </c>
      <c r="ED368" s="167">
        <v>63</v>
      </c>
    </row>
    <row r="369" spans="2:134" x14ac:dyDescent="0.25">
      <c r="B369" s="224">
        <v>342</v>
      </c>
      <c r="C369" s="215"/>
      <c r="D369" s="221"/>
      <c r="E369" s="206" t="str">
        <f t="shared" si="31"/>
        <v/>
      </c>
      <c r="F369" s="203">
        <v>0</v>
      </c>
      <c r="G369" s="101">
        <f>Samples!C347</f>
        <v>0</v>
      </c>
      <c r="H369" s="128"/>
      <c r="I369" s="120"/>
      <c r="J369" s="120"/>
      <c r="K369" s="120"/>
      <c r="L369" s="120"/>
      <c r="M369" s="120"/>
      <c r="N369" s="129"/>
      <c r="O369" s="483"/>
      <c r="P369" s="122"/>
      <c r="Q369" s="122"/>
      <c r="R369" s="122"/>
      <c r="S369" s="136"/>
      <c r="T369" s="480"/>
      <c r="U369" s="123"/>
      <c r="V369" s="142"/>
      <c r="W369" s="128"/>
      <c r="X369" s="129"/>
      <c r="Y369" s="128"/>
      <c r="Z369" s="129"/>
      <c r="AA369" s="128"/>
      <c r="AB369" s="120"/>
      <c r="AC369" s="128"/>
      <c r="AD369" s="129"/>
      <c r="AE369" s="128"/>
      <c r="AF369" s="120"/>
      <c r="AG369" s="120"/>
      <c r="AH369" s="129"/>
      <c r="AI369" s="128"/>
      <c r="AJ369" s="120"/>
      <c r="AK369" s="120"/>
      <c r="AL369" s="129"/>
      <c r="AM369" s="120"/>
      <c r="AN369" s="120"/>
      <c r="AO369" s="120"/>
      <c r="AP369" s="128"/>
      <c r="AQ369" s="120"/>
      <c r="AR369" s="120"/>
      <c r="AS369" s="120"/>
      <c r="AT369" s="120"/>
      <c r="AU369" s="129"/>
      <c r="AV369" s="128"/>
      <c r="AW369" s="120"/>
      <c r="AX369" s="120"/>
      <c r="AY369" s="120"/>
      <c r="AZ369" s="120"/>
      <c r="BA369" s="129"/>
      <c r="BB369" s="128"/>
      <c r="BC369" s="120"/>
      <c r="BD369" s="120"/>
      <c r="BE369" s="120"/>
      <c r="BF369" s="120"/>
      <c r="BG369" s="120"/>
      <c r="BH369" s="120"/>
      <c r="BI369" s="129"/>
      <c r="BJ369" s="128"/>
      <c r="BK369" s="146"/>
      <c r="BL369" s="128"/>
      <c r="BM369" s="232"/>
      <c r="BN369" s="120"/>
      <c r="BO369" s="232"/>
      <c r="BP369" s="120"/>
      <c r="BQ369" s="232"/>
      <c r="BR369" s="120"/>
      <c r="BS369" s="232"/>
      <c r="BT369" s="120"/>
      <c r="BU369" s="146"/>
      <c r="BV369" s="216"/>
      <c r="BW369" s="216"/>
      <c r="BX369" s="216"/>
      <c r="CA369" s="206"/>
      <c r="CB369" s="466"/>
      <c r="CK369" s="160"/>
      <c r="CL369" s="160"/>
      <c r="EA369" s="148">
        <f t="shared" si="28"/>
        <v>0</v>
      </c>
      <c r="EB369" s="148">
        <f t="shared" si="29"/>
        <v>0</v>
      </c>
      <c r="EC369" s="148">
        <f t="shared" si="30"/>
        <v>0</v>
      </c>
      <c r="ED369" s="167">
        <v>64</v>
      </c>
    </row>
    <row r="370" spans="2:134" x14ac:dyDescent="0.25">
      <c r="B370" s="224">
        <v>343</v>
      </c>
      <c r="C370" s="215"/>
      <c r="D370" s="221"/>
      <c r="E370" s="206" t="str">
        <f t="shared" si="31"/>
        <v/>
      </c>
      <c r="F370" s="203">
        <v>0</v>
      </c>
      <c r="G370" s="101">
        <f>Samples!C348</f>
        <v>0</v>
      </c>
      <c r="H370" s="128"/>
      <c r="I370" s="120"/>
      <c r="J370" s="120"/>
      <c r="K370" s="120"/>
      <c r="L370" s="120"/>
      <c r="M370" s="120"/>
      <c r="N370" s="129"/>
      <c r="O370" s="483"/>
      <c r="P370" s="122"/>
      <c r="Q370" s="122"/>
      <c r="R370" s="122"/>
      <c r="S370" s="136"/>
      <c r="T370" s="480"/>
      <c r="U370" s="123"/>
      <c r="V370" s="142"/>
      <c r="W370" s="128"/>
      <c r="X370" s="129"/>
      <c r="Y370" s="128"/>
      <c r="Z370" s="129"/>
      <c r="AA370" s="128"/>
      <c r="AB370" s="120"/>
      <c r="AC370" s="128"/>
      <c r="AD370" s="129"/>
      <c r="AE370" s="128"/>
      <c r="AF370" s="120"/>
      <c r="AG370" s="120"/>
      <c r="AH370" s="129"/>
      <c r="AI370" s="128"/>
      <c r="AJ370" s="120"/>
      <c r="AK370" s="120"/>
      <c r="AL370" s="129"/>
      <c r="AM370" s="120"/>
      <c r="AN370" s="120"/>
      <c r="AO370" s="120"/>
      <c r="AP370" s="128"/>
      <c r="AQ370" s="120"/>
      <c r="AR370" s="120"/>
      <c r="AS370" s="120"/>
      <c r="AT370" s="120"/>
      <c r="AU370" s="129"/>
      <c r="AV370" s="128"/>
      <c r="AW370" s="120"/>
      <c r="AX370" s="120"/>
      <c r="AY370" s="120"/>
      <c r="AZ370" s="120"/>
      <c r="BA370" s="129"/>
      <c r="BB370" s="128"/>
      <c r="BC370" s="120"/>
      <c r="BD370" s="120"/>
      <c r="BE370" s="120"/>
      <c r="BF370" s="120"/>
      <c r="BG370" s="120"/>
      <c r="BH370" s="120"/>
      <c r="BI370" s="129"/>
      <c r="BJ370" s="128"/>
      <c r="BK370" s="146"/>
      <c r="BL370" s="128"/>
      <c r="BM370" s="232"/>
      <c r="BN370" s="120"/>
      <c r="BO370" s="232"/>
      <c r="BP370" s="120"/>
      <c r="BQ370" s="232"/>
      <c r="BR370" s="120"/>
      <c r="BS370" s="232"/>
      <c r="BT370" s="120"/>
      <c r="BU370" s="146"/>
      <c r="BV370" s="216"/>
      <c r="BW370" s="216"/>
      <c r="BX370" s="216"/>
      <c r="CA370" s="206"/>
      <c r="CB370" s="466"/>
      <c r="CK370" s="160"/>
      <c r="CL370" s="160"/>
      <c r="EA370" s="148">
        <f t="shared" si="28"/>
        <v>0</v>
      </c>
      <c r="EB370" s="148">
        <f t="shared" ref="EB370:EB405" si="32">IFERROR(_xlfn.STDEV.S(EE370:ABD370)/SQRT(TotalIncludedSamples),0)</f>
        <v>0</v>
      </c>
      <c r="EC370" s="148">
        <f t="shared" ref="EC370:EC405" si="33">IFERROR(SUM(EE370:ABD370)/GroupInsCounts,0)</f>
        <v>0</v>
      </c>
      <c r="ED370" s="167">
        <v>65</v>
      </c>
    </row>
    <row r="371" spans="2:134" x14ac:dyDescent="0.25">
      <c r="B371" s="224">
        <v>344</v>
      </c>
      <c r="C371" s="215"/>
      <c r="D371" s="221"/>
      <c r="E371" s="206" t="str">
        <f t="shared" si="31"/>
        <v/>
      </c>
      <c r="F371" s="203">
        <v>0</v>
      </c>
      <c r="G371" s="101">
        <f>Samples!C349</f>
        <v>0</v>
      </c>
      <c r="H371" s="128"/>
      <c r="I371" s="120"/>
      <c r="J371" s="120"/>
      <c r="K371" s="120"/>
      <c r="L371" s="120"/>
      <c r="M371" s="120"/>
      <c r="N371" s="129"/>
      <c r="O371" s="483"/>
      <c r="P371" s="122"/>
      <c r="Q371" s="122"/>
      <c r="R371" s="122"/>
      <c r="S371" s="136"/>
      <c r="T371" s="480"/>
      <c r="U371" s="123"/>
      <c r="V371" s="142"/>
      <c r="W371" s="128"/>
      <c r="X371" s="129"/>
      <c r="Y371" s="128"/>
      <c r="Z371" s="129"/>
      <c r="AA371" s="128"/>
      <c r="AB371" s="120"/>
      <c r="AC371" s="128"/>
      <c r="AD371" s="129"/>
      <c r="AE371" s="128"/>
      <c r="AF371" s="120"/>
      <c r="AG371" s="120"/>
      <c r="AH371" s="129"/>
      <c r="AI371" s="128"/>
      <c r="AJ371" s="120"/>
      <c r="AK371" s="120"/>
      <c r="AL371" s="129"/>
      <c r="AM371" s="120"/>
      <c r="AN371" s="120"/>
      <c r="AO371" s="120"/>
      <c r="AP371" s="128"/>
      <c r="AQ371" s="120"/>
      <c r="AR371" s="120"/>
      <c r="AS371" s="120"/>
      <c r="AT371" s="120"/>
      <c r="AU371" s="129"/>
      <c r="AV371" s="128"/>
      <c r="AW371" s="120"/>
      <c r="AX371" s="120"/>
      <c r="AY371" s="120"/>
      <c r="AZ371" s="120"/>
      <c r="BA371" s="129"/>
      <c r="BB371" s="128"/>
      <c r="BC371" s="120"/>
      <c r="BD371" s="120"/>
      <c r="BE371" s="120"/>
      <c r="BF371" s="120"/>
      <c r="BG371" s="120"/>
      <c r="BH371" s="120"/>
      <c r="BI371" s="129"/>
      <c r="BJ371" s="128"/>
      <c r="BK371" s="146"/>
      <c r="BL371" s="128"/>
      <c r="BM371" s="232"/>
      <c r="BN371" s="120"/>
      <c r="BO371" s="232"/>
      <c r="BP371" s="120"/>
      <c r="BQ371" s="232"/>
      <c r="BR371" s="120"/>
      <c r="BS371" s="232"/>
      <c r="BT371" s="120"/>
      <c r="BU371" s="146"/>
      <c r="BV371" s="216"/>
      <c r="BW371" s="216"/>
      <c r="BX371" s="216"/>
      <c r="CA371" s="206"/>
      <c r="CB371" s="466"/>
      <c r="CK371" s="160"/>
      <c r="CL371" s="160"/>
      <c r="EA371" s="148">
        <f t="shared" si="28"/>
        <v>0</v>
      </c>
      <c r="EB371" s="148">
        <f t="shared" si="32"/>
        <v>0</v>
      </c>
      <c r="EC371" s="148">
        <f t="shared" si="33"/>
        <v>0</v>
      </c>
      <c r="ED371" s="167">
        <v>66</v>
      </c>
    </row>
    <row r="372" spans="2:134" x14ac:dyDescent="0.25">
      <c r="B372" s="224">
        <v>345</v>
      </c>
      <c r="C372" s="215"/>
      <c r="D372" s="221"/>
      <c r="E372" s="206" t="str">
        <f t="shared" si="31"/>
        <v/>
      </c>
      <c r="F372" s="203">
        <v>0</v>
      </c>
      <c r="G372" s="101">
        <f>Samples!C350</f>
        <v>0</v>
      </c>
      <c r="H372" s="128"/>
      <c r="I372" s="120"/>
      <c r="J372" s="120"/>
      <c r="K372" s="120"/>
      <c r="L372" s="120"/>
      <c r="M372" s="120"/>
      <c r="N372" s="129"/>
      <c r="O372" s="483"/>
      <c r="P372" s="122"/>
      <c r="Q372" s="122"/>
      <c r="R372" s="122"/>
      <c r="S372" s="136"/>
      <c r="T372" s="480"/>
      <c r="U372" s="123"/>
      <c r="V372" s="142"/>
      <c r="W372" s="128"/>
      <c r="X372" s="129"/>
      <c r="Y372" s="128"/>
      <c r="Z372" s="129"/>
      <c r="AA372" s="128"/>
      <c r="AB372" s="120"/>
      <c r="AC372" s="128"/>
      <c r="AD372" s="129"/>
      <c r="AE372" s="128"/>
      <c r="AF372" s="120"/>
      <c r="AG372" s="120"/>
      <c r="AH372" s="129"/>
      <c r="AI372" s="128"/>
      <c r="AJ372" s="120"/>
      <c r="AK372" s="120"/>
      <c r="AL372" s="129"/>
      <c r="AM372" s="120"/>
      <c r="AN372" s="120"/>
      <c r="AO372" s="120"/>
      <c r="AP372" s="128"/>
      <c r="AQ372" s="120"/>
      <c r="AR372" s="120"/>
      <c r="AS372" s="120"/>
      <c r="AT372" s="120"/>
      <c r="AU372" s="129"/>
      <c r="AV372" s="128"/>
      <c r="AW372" s="120"/>
      <c r="AX372" s="120"/>
      <c r="AY372" s="120"/>
      <c r="AZ372" s="120"/>
      <c r="BA372" s="129"/>
      <c r="BB372" s="128"/>
      <c r="BC372" s="120"/>
      <c r="BD372" s="120"/>
      <c r="BE372" s="120"/>
      <c r="BF372" s="120"/>
      <c r="BG372" s="120"/>
      <c r="BH372" s="120"/>
      <c r="BI372" s="129"/>
      <c r="BJ372" s="128"/>
      <c r="BK372" s="146"/>
      <c r="BL372" s="128"/>
      <c r="BM372" s="232"/>
      <c r="BN372" s="120"/>
      <c r="BO372" s="232"/>
      <c r="BP372" s="120"/>
      <c r="BQ372" s="232"/>
      <c r="BR372" s="120"/>
      <c r="BS372" s="232"/>
      <c r="BT372" s="120"/>
      <c r="BU372" s="146"/>
      <c r="BV372" s="216"/>
      <c r="BW372" s="216"/>
      <c r="BX372" s="216"/>
      <c r="CA372" s="206"/>
      <c r="CB372" s="466"/>
      <c r="CK372" s="160"/>
      <c r="CL372" s="160"/>
      <c r="EA372" s="148">
        <f t="shared" si="28"/>
        <v>0</v>
      </c>
      <c r="EB372" s="148">
        <f t="shared" si="32"/>
        <v>0</v>
      </c>
      <c r="EC372" s="148">
        <f t="shared" si="33"/>
        <v>0</v>
      </c>
      <c r="ED372" s="167">
        <v>67</v>
      </c>
    </row>
    <row r="373" spans="2:134" x14ac:dyDescent="0.25">
      <c r="B373" s="224">
        <v>346</v>
      </c>
      <c r="C373" s="215"/>
      <c r="D373" s="221"/>
      <c r="E373" s="206" t="str">
        <f t="shared" si="31"/>
        <v/>
      </c>
      <c r="F373" s="203">
        <v>0</v>
      </c>
      <c r="G373" s="101">
        <f>Samples!C351</f>
        <v>0</v>
      </c>
      <c r="H373" s="128"/>
      <c r="I373" s="120"/>
      <c r="J373" s="120"/>
      <c r="K373" s="120"/>
      <c r="L373" s="120"/>
      <c r="M373" s="120"/>
      <c r="N373" s="129"/>
      <c r="O373" s="483"/>
      <c r="P373" s="122"/>
      <c r="Q373" s="122"/>
      <c r="R373" s="122"/>
      <c r="S373" s="136"/>
      <c r="T373" s="480"/>
      <c r="U373" s="123"/>
      <c r="V373" s="142"/>
      <c r="W373" s="128"/>
      <c r="X373" s="129"/>
      <c r="Y373" s="128"/>
      <c r="Z373" s="129"/>
      <c r="AA373" s="128"/>
      <c r="AB373" s="120"/>
      <c r="AC373" s="128"/>
      <c r="AD373" s="129"/>
      <c r="AE373" s="128"/>
      <c r="AF373" s="120"/>
      <c r="AG373" s="120"/>
      <c r="AH373" s="129"/>
      <c r="AI373" s="128"/>
      <c r="AJ373" s="120"/>
      <c r="AK373" s="120"/>
      <c r="AL373" s="129"/>
      <c r="AM373" s="120"/>
      <c r="AN373" s="120"/>
      <c r="AO373" s="120"/>
      <c r="AP373" s="128"/>
      <c r="AQ373" s="120"/>
      <c r="AR373" s="120"/>
      <c r="AS373" s="120"/>
      <c r="AT373" s="120"/>
      <c r="AU373" s="129"/>
      <c r="AV373" s="128"/>
      <c r="AW373" s="120"/>
      <c r="AX373" s="120"/>
      <c r="AY373" s="120"/>
      <c r="AZ373" s="120"/>
      <c r="BA373" s="129"/>
      <c r="BB373" s="128"/>
      <c r="BC373" s="120"/>
      <c r="BD373" s="120"/>
      <c r="BE373" s="120"/>
      <c r="BF373" s="120"/>
      <c r="BG373" s="120"/>
      <c r="BH373" s="120"/>
      <c r="BI373" s="129"/>
      <c r="BJ373" s="128"/>
      <c r="BK373" s="146"/>
      <c r="BL373" s="128"/>
      <c r="BM373" s="232"/>
      <c r="BN373" s="120"/>
      <c r="BO373" s="232"/>
      <c r="BP373" s="120"/>
      <c r="BQ373" s="232"/>
      <c r="BR373" s="120"/>
      <c r="BS373" s="232"/>
      <c r="BT373" s="120"/>
      <c r="BU373" s="146"/>
      <c r="BV373" s="216"/>
      <c r="BW373" s="216"/>
      <c r="BX373" s="216"/>
      <c r="CA373" s="206"/>
      <c r="CB373" s="466"/>
      <c r="CK373" s="160"/>
      <c r="CL373" s="160"/>
      <c r="EA373" s="148">
        <f t="shared" ref="EA373:EA405" si="34">IF(EA372&lt;1,EC373+EA372,"")</f>
        <v>0</v>
      </c>
      <c r="EB373" s="148">
        <f t="shared" si="32"/>
        <v>0</v>
      </c>
      <c r="EC373" s="148">
        <f t="shared" si="33"/>
        <v>0</v>
      </c>
      <c r="ED373" s="167">
        <v>68</v>
      </c>
    </row>
    <row r="374" spans="2:134" x14ac:dyDescent="0.25">
      <c r="B374" s="224">
        <v>347</v>
      </c>
      <c r="C374" s="215"/>
      <c r="D374" s="221"/>
      <c r="E374" s="206" t="str">
        <f t="shared" si="31"/>
        <v/>
      </c>
      <c r="F374" s="203">
        <v>0</v>
      </c>
      <c r="G374" s="101">
        <f>Samples!C352</f>
        <v>0</v>
      </c>
      <c r="H374" s="128"/>
      <c r="I374" s="120"/>
      <c r="J374" s="120"/>
      <c r="K374" s="120"/>
      <c r="L374" s="120"/>
      <c r="M374" s="120"/>
      <c r="N374" s="129"/>
      <c r="O374" s="483"/>
      <c r="P374" s="122"/>
      <c r="Q374" s="122"/>
      <c r="R374" s="122"/>
      <c r="S374" s="136"/>
      <c r="T374" s="480"/>
      <c r="U374" s="123"/>
      <c r="V374" s="142"/>
      <c r="W374" s="128"/>
      <c r="X374" s="129"/>
      <c r="Y374" s="128"/>
      <c r="Z374" s="129"/>
      <c r="AA374" s="128"/>
      <c r="AB374" s="120"/>
      <c r="AC374" s="128"/>
      <c r="AD374" s="129"/>
      <c r="AE374" s="128"/>
      <c r="AF374" s="120"/>
      <c r="AG374" s="120"/>
      <c r="AH374" s="129"/>
      <c r="AI374" s="128"/>
      <c r="AJ374" s="120"/>
      <c r="AK374" s="120"/>
      <c r="AL374" s="129"/>
      <c r="AM374" s="120"/>
      <c r="AN374" s="120"/>
      <c r="AO374" s="120"/>
      <c r="AP374" s="128"/>
      <c r="AQ374" s="120"/>
      <c r="AR374" s="120"/>
      <c r="AS374" s="120"/>
      <c r="AT374" s="120"/>
      <c r="AU374" s="129"/>
      <c r="AV374" s="128"/>
      <c r="AW374" s="120"/>
      <c r="AX374" s="120"/>
      <c r="AY374" s="120"/>
      <c r="AZ374" s="120"/>
      <c r="BA374" s="129"/>
      <c r="BB374" s="128"/>
      <c r="BC374" s="120"/>
      <c r="BD374" s="120"/>
      <c r="BE374" s="120"/>
      <c r="BF374" s="120"/>
      <c r="BG374" s="120"/>
      <c r="BH374" s="120"/>
      <c r="BI374" s="129"/>
      <c r="BJ374" s="128"/>
      <c r="BK374" s="146"/>
      <c r="BL374" s="128"/>
      <c r="BM374" s="232"/>
      <c r="BN374" s="120"/>
      <c r="BO374" s="232"/>
      <c r="BP374" s="120"/>
      <c r="BQ374" s="232"/>
      <c r="BR374" s="120"/>
      <c r="BS374" s="232"/>
      <c r="BT374" s="120"/>
      <c r="BU374" s="146"/>
      <c r="BV374" s="216"/>
      <c r="BW374" s="216"/>
      <c r="BX374" s="216"/>
      <c r="CA374" s="206"/>
      <c r="CB374" s="466"/>
      <c r="CK374" s="160"/>
      <c r="CL374" s="160"/>
      <c r="EA374" s="148">
        <f t="shared" si="34"/>
        <v>0</v>
      </c>
      <c r="EB374" s="148">
        <f t="shared" si="32"/>
        <v>0</v>
      </c>
      <c r="EC374" s="148">
        <f t="shared" si="33"/>
        <v>0</v>
      </c>
      <c r="ED374" s="167">
        <v>69</v>
      </c>
    </row>
    <row r="375" spans="2:134" x14ac:dyDescent="0.25">
      <c r="B375" s="224">
        <v>348</v>
      </c>
      <c r="C375" s="215"/>
      <c r="D375" s="221"/>
      <c r="E375" s="206" t="str">
        <f t="shared" si="31"/>
        <v/>
      </c>
      <c r="F375" s="203">
        <v>0</v>
      </c>
      <c r="G375" s="101">
        <f>Samples!C353</f>
        <v>0</v>
      </c>
      <c r="H375" s="128"/>
      <c r="I375" s="120"/>
      <c r="J375" s="120"/>
      <c r="K375" s="120"/>
      <c r="L375" s="120"/>
      <c r="M375" s="120"/>
      <c r="N375" s="129"/>
      <c r="O375" s="483"/>
      <c r="P375" s="122"/>
      <c r="Q375" s="122"/>
      <c r="R375" s="122"/>
      <c r="S375" s="136"/>
      <c r="T375" s="480"/>
      <c r="U375" s="123"/>
      <c r="V375" s="142"/>
      <c r="W375" s="128"/>
      <c r="X375" s="129"/>
      <c r="Y375" s="128"/>
      <c r="Z375" s="129"/>
      <c r="AA375" s="128"/>
      <c r="AB375" s="120"/>
      <c r="AC375" s="128"/>
      <c r="AD375" s="129"/>
      <c r="AE375" s="128"/>
      <c r="AF375" s="120"/>
      <c r="AG375" s="120"/>
      <c r="AH375" s="129"/>
      <c r="AI375" s="128"/>
      <c r="AJ375" s="120"/>
      <c r="AK375" s="120"/>
      <c r="AL375" s="129"/>
      <c r="AM375" s="120"/>
      <c r="AN375" s="120"/>
      <c r="AO375" s="120"/>
      <c r="AP375" s="128"/>
      <c r="AQ375" s="120"/>
      <c r="AR375" s="120"/>
      <c r="AS375" s="120"/>
      <c r="AT375" s="120"/>
      <c r="AU375" s="129"/>
      <c r="AV375" s="128"/>
      <c r="AW375" s="120"/>
      <c r="AX375" s="120"/>
      <c r="AY375" s="120"/>
      <c r="AZ375" s="120"/>
      <c r="BA375" s="129"/>
      <c r="BB375" s="128"/>
      <c r="BC375" s="120"/>
      <c r="BD375" s="120"/>
      <c r="BE375" s="120"/>
      <c r="BF375" s="120"/>
      <c r="BG375" s="120"/>
      <c r="BH375" s="120"/>
      <c r="BI375" s="129"/>
      <c r="BJ375" s="128"/>
      <c r="BK375" s="146"/>
      <c r="BL375" s="128"/>
      <c r="BM375" s="232"/>
      <c r="BN375" s="120"/>
      <c r="BO375" s="232"/>
      <c r="BP375" s="120"/>
      <c r="BQ375" s="232"/>
      <c r="BR375" s="120"/>
      <c r="BS375" s="232"/>
      <c r="BT375" s="120"/>
      <c r="BU375" s="146"/>
      <c r="BV375" s="216"/>
      <c r="BW375" s="216"/>
      <c r="BX375" s="216"/>
      <c r="CA375" s="206"/>
      <c r="CB375" s="466"/>
      <c r="CK375" s="160"/>
      <c r="CL375" s="160"/>
      <c r="EA375" s="148">
        <f t="shared" si="34"/>
        <v>0</v>
      </c>
      <c r="EB375" s="148">
        <f t="shared" si="32"/>
        <v>0</v>
      </c>
      <c r="EC375" s="148">
        <f t="shared" si="33"/>
        <v>0</v>
      </c>
      <c r="ED375" s="167">
        <v>70</v>
      </c>
    </row>
    <row r="376" spans="2:134" x14ac:dyDescent="0.25">
      <c r="B376" s="224">
        <v>349</v>
      </c>
      <c r="C376" s="215"/>
      <c r="D376" s="221"/>
      <c r="E376" s="206" t="str">
        <f t="shared" si="31"/>
        <v/>
      </c>
      <c r="F376" s="203">
        <v>0</v>
      </c>
      <c r="G376" s="101">
        <f>Samples!C354</f>
        <v>0</v>
      </c>
      <c r="H376" s="128"/>
      <c r="I376" s="120"/>
      <c r="J376" s="120"/>
      <c r="K376" s="120"/>
      <c r="L376" s="120"/>
      <c r="M376" s="120"/>
      <c r="N376" s="129"/>
      <c r="O376" s="483"/>
      <c r="P376" s="122"/>
      <c r="Q376" s="122"/>
      <c r="R376" s="122"/>
      <c r="S376" s="136"/>
      <c r="T376" s="480"/>
      <c r="U376" s="123"/>
      <c r="V376" s="142"/>
      <c r="W376" s="128"/>
      <c r="X376" s="129"/>
      <c r="Y376" s="128"/>
      <c r="Z376" s="129"/>
      <c r="AA376" s="128"/>
      <c r="AB376" s="120"/>
      <c r="AC376" s="128"/>
      <c r="AD376" s="129"/>
      <c r="AE376" s="128"/>
      <c r="AF376" s="120"/>
      <c r="AG376" s="120"/>
      <c r="AH376" s="129"/>
      <c r="AI376" s="128"/>
      <c r="AJ376" s="120"/>
      <c r="AK376" s="120"/>
      <c r="AL376" s="129"/>
      <c r="AM376" s="120"/>
      <c r="AN376" s="120"/>
      <c r="AO376" s="120"/>
      <c r="AP376" s="128"/>
      <c r="AQ376" s="120"/>
      <c r="AR376" s="120"/>
      <c r="AS376" s="120"/>
      <c r="AT376" s="120"/>
      <c r="AU376" s="129"/>
      <c r="AV376" s="128"/>
      <c r="AW376" s="120"/>
      <c r="AX376" s="120"/>
      <c r="AY376" s="120"/>
      <c r="AZ376" s="120"/>
      <c r="BA376" s="129"/>
      <c r="BB376" s="128"/>
      <c r="BC376" s="120"/>
      <c r="BD376" s="120"/>
      <c r="BE376" s="120"/>
      <c r="BF376" s="120"/>
      <c r="BG376" s="120"/>
      <c r="BH376" s="120"/>
      <c r="BI376" s="129"/>
      <c r="BJ376" s="128"/>
      <c r="BK376" s="146"/>
      <c r="BL376" s="128"/>
      <c r="BM376" s="232"/>
      <c r="BN376" s="120"/>
      <c r="BO376" s="232"/>
      <c r="BP376" s="120"/>
      <c r="BQ376" s="232"/>
      <c r="BR376" s="120"/>
      <c r="BS376" s="232"/>
      <c r="BT376" s="120"/>
      <c r="BU376" s="146"/>
      <c r="BV376" s="216"/>
      <c r="BW376" s="216"/>
      <c r="BX376" s="216"/>
      <c r="CA376" s="206"/>
      <c r="CB376" s="466"/>
      <c r="CK376" s="160"/>
      <c r="CL376" s="160"/>
      <c r="EA376" s="148">
        <f t="shared" si="34"/>
        <v>0</v>
      </c>
      <c r="EB376" s="148">
        <f t="shared" si="32"/>
        <v>0</v>
      </c>
      <c r="EC376" s="148">
        <f t="shared" si="33"/>
        <v>0</v>
      </c>
      <c r="ED376" s="167">
        <v>71</v>
      </c>
    </row>
    <row r="377" spans="2:134" x14ac:dyDescent="0.25">
      <c r="B377" s="224">
        <v>350</v>
      </c>
      <c r="C377" s="215"/>
      <c r="D377" s="221"/>
      <c r="E377" s="206" t="str">
        <f t="shared" si="31"/>
        <v/>
      </c>
      <c r="F377" s="203">
        <v>0</v>
      </c>
      <c r="G377" s="101">
        <f>Samples!C355</f>
        <v>0</v>
      </c>
      <c r="H377" s="128"/>
      <c r="I377" s="120"/>
      <c r="J377" s="120"/>
      <c r="K377" s="120"/>
      <c r="L377" s="120"/>
      <c r="M377" s="120"/>
      <c r="N377" s="129"/>
      <c r="O377" s="483"/>
      <c r="P377" s="122"/>
      <c r="Q377" s="122"/>
      <c r="R377" s="122"/>
      <c r="S377" s="136"/>
      <c r="T377" s="480"/>
      <c r="U377" s="123"/>
      <c r="V377" s="142"/>
      <c r="W377" s="128"/>
      <c r="X377" s="129"/>
      <c r="Y377" s="128"/>
      <c r="Z377" s="129"/>
      <c r="AA377" s="128"/>
      <c r="AB377" s="120"/>
      <c r="AC377" s="128"/>
      <c r="AD377" s="129"/>
      <c r="AE377" s="128"/>
      <c r="AF377" s="120"/>
      <c r="AG377" s="120"/>
      <c r="AH377" s="129"/>
      <c r="AI377" s="128"/>
      <c r="AJ377" s="120"/>
      <c r="AK377" s="120"/>
      <c r="AL377" s="129"/>
      <c r="AM377" s="120"/>
      <c r="AN377" s="120"/>
      <c r="AO377" s="120"/>
      <c r="AP377" s="128"/>
      <c r="AQ377" s="120"/>
      <c r="AR377" s="120"/>
      <c r="AS377" s="120"/>
      <c r="AT377" s="120"/>
      <c r="AU377" s="129"/>
      <c r="AV377" s="128"/>
      <c r="AW377" s="120"/>
      <c r="AX377" s="120"/>
      <c r="AY377" s="120"/>
      <c r="AZ377" s="120"/>
      <c r="BA377" s="129"/>
      <c r="BB377" s="128"/>
      <c r="BC377" s="120"/>
      <c r="BD377" s="120"/>
      <c r="BE377" s="120"/>
      <c r="BF377" s="120"/>
      <c r="BG377" s="120"/>
      <c r="BH377" s="120"/>
      <c r="BI377" s="129"/>
      <c r="BJ377" s="128"/>
      <c r="BK377" s="146"/>
      <c r="BL377" s="128"/>
      <c r="BM377" s="232"/>
      <c r="BN377" s="120"/>
      <c r="BO377" s="232"/>
      <c r="BP377" s="120"/>
      <c r="BQ377" s="232"/>
      <c r="BR377" s="120"/>
      <c r="BS377" s="232"/>
      <c r="BT377" s="120"/>
      <c r="BU377" s="146"/>
      <c r="BV377" s="216"/>
      <c r="BW377" s="216"/>
      <c r="BX377" s="216"/>
      <c r="CA377" s="206"/>
      <c r="CB377" s="466"/>
      <c r="CK377" s="160"/>
      <c r="CL377" s="160"/>
      <c r="EA377" s="148">
        <f t="shared" si="34"/>
        <v>0</v>
      </c>
      <c r="EB377" s="148">
        <f t="shared" si="32"/>
        <v>0</v>
      </c>
      <c r="EC377" s="148">
        <f t="shared" si="33"/>
        <v>0</v>
      </c>
      <c r="ED377" s="167">
        <v>72</v>
      </c>
    </row>
    <row r="378" spans="2:134" x14ac:dyDescent="0.25">
      <c r="B378" s="224">
        <v>351</v>
      </c>
      <c r="C378" s="215"/>
      <c r="D378" s="221"/>
      <c r="E378" s="206" t="str">
        <f t="shared" si="31"/>
        <v/>
      </c>
      <c r="F378" s="203">
        <v>0</v>
      </c>
      <c r="G378" s="101">
        <f>Samples!C356</f>
        <v>0</v>
      </c>
      <c r="H378" s="128"/>
      <c r="I378" s="120"/>
      <c r="J378" s="120"/>
      <c r="K378" s="120"/>
      <c r="L378" s="120"/>
      <c r="M378" s="120"/>
      <c r="N378" s="129"/>
      <c r="O378" s="483"/>
      <c r="P378" s="122"/>
      <c r="Q378" s="122"/>
      <c r="R378" s="122"/>
      <c r="S378" s="136"/>
      <c r="T378" s="480"/>
      <c r="U378" s="123"/>
      <c r="V378" s="142"/>
      <c r="W378" s="128"/>
      <c r="X378" s="129"/>
      <c r="Y378" s="128"/>
      <c r="Z378" s="129"/>
      <c r="AA378" s="128"/>
      <c r="AB378" s="120"/>
      <c r="AC378" s="128"/>
      <c r="AD378" s="129"/>
      <c r="AE378" s="128"/>
      <c r="AF378" s="120"/>
      <c r="AG378" s="120"/>
      <c r="AH378" s="129"/>
      <c r="AI378" s="128"/>
      <c r="AJ378" s="120"/>
      <c r="AK378" s="120"/>
      <c r="AL378" s="129"/>
      <c r="AM378" s="120"/>
      <c r="AN378" s="120"/>
      <c r="AO378" s="120"/>
      <c r="AP378" s="128"/>
      <c r="AQ378" s="120"/>
      <c r="AR378" s="120"/>
      <c r="AS378" s="120"/>
      <c r="AT378" s="120"/>
      <c r="AU378" s="129"/>
      <c r="AV378" s="128"/>
      <c r="AW378" s="120"/>
      <c r="AX378" s="120"/>
      <c r="AY378" s="120"/>
      <c r="AZ378" s="120"/>
      <c r="BA378" s="129"/>
      <c r="BB378" s="128"/>
      <c r="BC378" s="120"/>
      <c r="BD378" s="120"/>
      <c r="BE378" s="120"/>
      <c r="BF378" s="120"/>
      <c r="BG378" s="120"/>
      <c r="BH378" s="120"/>
      <c r="BI378" s="129"/>
      <c r="BJ378" s="128"/>
      <c r="BK378" s="146"/>
      <c r="BL378" s="128"/>
      <c r="BM378" s="232"/>
      <c r="BN378" s="120"/>
      <c r="BO378" s="232"/>
      <c r="BP378" s="120"/>
      <c r="BQ378" s="232"/>
      <c r="BR378" s="120"/>
      <c r="BS378" s="232"/>
      <c r="BT378" s="120"/>
      <c r="BU378" s="146"/>
      <c r="BV378" s="216"/>
      <c r="BW378" s="216"/>
      <c r="BX378" s="216"/>
      <c r="CA378" s="206"/>
      <c r="CB378" s="466"/>
      <c r="CK378" s="160"/>
      <c r="CL378" s="160"/>
      <c r="EA378" s="148">
        <f t="shared" si="34"/>
        <v>0</v>
      </c>
      <c r="EB378" s="148">
        <f t="shared" si="32"/>
        <v>0</v>
      </c>
      <c r="EC378" s="148">
        <f t="shared" si="33"/>
        <v>0</v>
      </c>
      <c r="ED378" s="167">
        <v>73</v>
      </c>
    </row>
    <row r="379" spans="2:134" x14ac:dyDescent="0.25">
      <c r="B379" s="224">
        <v>352</v>
      </c>
      <c r="C379" s="215"/>
      <c r="D379" s="221"/>
      <c r="E379" s="206" t="str">
        <f t="shared" si="31"/>
        <v/>
      </c>
      <c r="F379" s="203">
        <v>0</v>
      </c>
      <c r="G379" s="101">
        <f>Samples!C357</f>
        <v>0</v>
      </c>
      <c r="H379" s="128"/>
      <c r="I379" s="120"/>
      <c r="J379" s="120"/>
      <c r="K379" s="120"/>
      <c r="L379" s="120"/>
      <c r="M379" s="120"/>
      <c r="N379" s="129"/>
      <c r="O379" s="483"/>
      <c r="P379" s="122"/>
      <c r="Q379" s="122"/>
      <c r="R379" s="122"/>
      <c r="S379" s="136"/>
      <c r="T379" s="480"/>
      <c r="U379" s="123"/>
      <c r="V379" s="142"/>
      <c r="W379" s="128"/>
      <c r="X379" s="129"/>
      <c r="Y379" s="128"/>
      <c r="Z379" s="129"/>
      <c r="AA379" s="128"/>
      <c r="AB379" s="120"/>
      <c r="AC379" s="128"/>
      <c r="AD379" s="129"/>
      <c r="AE379" s="128"/>
      <c r="AF379" s="120"/>
      <c r="AG379" s="120"/>
      <c r="AH379" s="129"/>
      <c r="AI379" s="128"/>
      <c r="AJ379" s="120"/>
      <c r="AK379" s="120"/>
      <c r="AL379" s="129"/>
      <c r="AM379" s="120"/>
      <c r="AN379" s="120"/>
      <c r="AO379" s="120"/>
      <c r="AP379" s="128"/>
      <c r="AQ379" s="120"/>
      <c r="AR379" s="120"/>
      <c r="AS379" s="120"/>
      <c r="AT379" s="120"/>
      <c r="AU379" s="129"/>
      <c r="AV379" s="128"/>
      <c r="AW379" s="120"/>
      <c r="AX379" s="120"/>
      <c r="AY379" s="120"/>
      <c r="AZ379" s="120"/>
      <c r="BA379" s="129"/>
      <c r="BB379" s="128"/>
      <c r="BC379" s="120"/>
      <c r="BD379" s="120"/>
      <c r="BE379" s="120"/>
      <c r="BF379" s="120"/>
      <c r="BG379" s="120"/>
      <c r="BH379" s="120"/>
      <c r="BI379" s="129"/>
      <c r="BJ379" s="128"/>
      <c r="BK379" s="146"/>
      <c r="BL379" s="128"/>
      <c r="BM379" s="232"/>
      <c r="BN379" s="120"/>
      <c r="BO379" s="232"/>
      <c r="BP379" s="120"/>
      <c r="BQ379" s="232"/>
      <c r="BR379" s="120"/>
      <c r="BS379" s="232"/>
      <c r="BT379" s="120"/>
      <c r="BU379" s="146"/>
      <c r="BV379" s="216"/>
      <c r="BW379" s="216"/>
      <c r="BX379" s="216"/>
      <c r="CA379" s="206"/>
      <c r="CB379" s="466"/>
      <c r="CK379" s="160"/>
      <c r="CL379" s="160"/>
      <c r="EA379" s="148">
        <f t="shared" si="34"/>
        <v>0</v>
      </c>
      <c r="EB379" s="148">
        <f t="shared" si="32"/>
        <v>0</v>
      </c>
      <c r="EC379" s="148">
        <f t="shared" si="33"/>
        <v>0</v>
      </c>
      <c r="ED379" s="167">
        <v>74</v>
      </c>
    </row>
    <row r="380" spans="2:134" x14ac:dyDescent="0.25">
      <c r="B380" s="224">
        <v>353</v>
      </c>
      <c r="C380" s="215"/>
      <c r="D380" s="221"/>
      <c r="E380" s="206" t="str">
        <f t="shared" si="31"/>
        <v/>
      </c>
      <c r="F380" s="203">
        <v>0</v>
      </c>
      <c r="G380" s="101">
        <f>Samples!C358</f>
        <v>0</v>
      </c>
      <c r="H380" s="128"/>
      <c r="I380" s="120"/>
      <c r="J380" s="120"/>
      <c r="K380" s="120"/>
      <c r="L380" s="120"/>
      <c r="M380" s="120"/>
      <c r="N380" s="129"/>
      <c r="O380" s="483"/>
      <c r="P380" s="122"/>
      <c r="Q380" s="122"/>
      <c r="R380" s="122"/>
      <c r="S380" s="136"/>
      <c r="T380" s="480"/>
      <c r="U380" s="123"/>
      <c r="V380" s="142"/>
      <c r="W380" s="128"/>
      <c r="X380" s="129"/>
      <c r="Y380" s="128"/>
      <c r="Z380" s="129"/>
      <c r="AA380" s="128"/>
      <c r="AB380" s="120"/>
      <c r="AC380" s="128"/>
      <c r="AD380" s="129"/>
      <c r="AE380" s="128"/>
      <c r="AF380" s="120"/>
      <c r="AG380" s="120"/>
      <c r="AH380" s="129"/>
      <c r="AI380" s="128"/>
      <c r="AJ380" s="120"/>
      <c r="AK380" s="120"/>
      <c r="AL380" s="129"/>
      <c r="AM380" s="120"/>
      <c r="AN380" s="120"/>
      <c r="AO380" s="120"/>
      <c r="AP380" s="128"/>
      <c r="AQ380" s="120"/>
      <c r="AR380" s="120"/>
      <c r="AS380" s="120"/>
      <c r="AT380" s="120"/>
      <c r="AU380" s="129"/>
      <c r="AV380" s="128"/>
      <c r="AW380" s="120"/>
      <c r="AX380" s="120"/>
      <c r="AY380" s="120"/>
      <c r="AZ380" s="120"/>
      <c r="BA380" s="129"/>
      <c r="BB380" s="128"/>
      <c r="BC380" s="120"/>
      <c r="BD380" s="120"/>
      <c r="BE380" s="120"/>
      <c r="BF380" s="120"/>
      <c r="BG380" s="120"/>
      <c r="BH380" s="120"/>
      <c r="BI380" s="129"/>
      <c r="BJ380" s="128"/>
      <c r="BK380" s="146"/>
      <c r="BL380" s="128"/>
      <c r="BM380" s="232"/>
      <c r="BN380" s="120"/>
      <c r="BO380" s="232"/>
      <c r="BP380" s="120"/>
      <c r="BQ380" s="232"/>
      <c r="BR380" s="120"/>
      <c r="BS380" s="232"/>
      <c r="BT380" s="120"/>
      <c r="BU380" s="146"/>
      <c r="BV380" s="216"/>
      <c r="BW380" s="216"/>
      <c r="BX380" s="216"/>
      <c r="CA380" s="206"/>
      <c r="CB380" s="466"/>
      <c r="CK380" s="160"/>
      <c r="CL380" s="160"/>
      <c r="EA380" s="148">
        <f t="shared" si="34"/>
        <v>0</v>
      </c>
      <c r="EB380" s="148">
        <f t="shared" si="32"/>
        <v>0</v>
      </c>
      <c r="EC380" s="148">
        <f t="shared" si="33"/>
        <v>0</v>
      </c>
      <c r="ED380" s="167">
        <v>75</v>
      </c>
    </row>
    <row r="381" spans="2:134" x14ac:dyDescent="0.25">
      <c r="B381" s="224">
        <v>354</v>
      </c>
      <c r="C381" s="215"/>
      <c r="D381" s="221"/>
      <c r="E381" s="206" t="str">
        <f t="shared" si="31"/>
        <v/>
      </c>
      <c r="F381" s="203">
        <v>0</v>
      </c>
      <c r="G381" s="101">
        <f>Samples!C359</f>
        <v>0</v>
      </c>
      <c r="H381" s="128"/>
      <c r="I381" s="120"/>
      <c r="J381" s="120"/>
      <c r="K381" s="120"/>
      <c r="L381" s="120"/>
      <c r="M381" s="120"/>
      <c r="N381" s="129"/>
      <c r="O381" s="483"/>
      <c r="P381" s="122"/>
      <c r="Q381" s="122"/>
      <c r="R381" s="122"/>
      <c r="S381" s="136"/>
      <c r="T381" s="480"/>
      <c r="U381" s="123"/>
      <c r="V381" s="142"/>
      <c r="W381" s="128"/>
      <c r="X381" s="129"/>
      <c r="Y381" s="128"/>
      <c r="Z381" s="129"/>
      <c r="AA381" s="128"/>
      <c r="AB381" s="120"/>
      <c r="AC381" s="128"/>
      <c r="AD381" s="129"/>
      <c r="AE381" s="128"/>
      <c r="AF381" s="120"/>
      <c r="AG381" s="120"/>
      <c r="AH381" s="129"/>
      <c r="AI381" s="128"/>
      <c r="AJ381" s="120"/>
      <c r="AK381" s="120"/>
      <c r="AL381" s="129"/>
      <c r="AM381" s="120"/>
      <c r="AN381" s="120"/>
      <c r="AO381" s="120"/>
      <c r="AP381" s="128"/>
      <c r="AQ381" s="120"/>
      <c r="AR381" s="120"/>
      <c r="AS381" s="120"/>
      <c r="AT381" s="120"/>
      <c r="AU381" s="129"/>
      <c r="AV381" s="128"/>
      <c r="AW381" s="120"/>
      <c r="AX381" s="120"/>
      <c r="AY381" s="120"/>
      <c r="AZ381" s="120"/>
      <c r="BA381" s="129"/>
      <c r="BB381" s="128"/>
      <c r="BC381" s="120"/>
      <c r="BD381" s="120"/>
      <c r="BE381" s="120"/>
      <c r="BF381" s="120"/>
      <c r="BG381" s="120"/>
      <c r="BH381" s="120"/>
      <c r="BI381" s="129"/>
      <c r="BJ381" s="128"/>
      <c r="BK381" s="146"/>
      <c r="BL381" s="128"/>
      <c r="BM381" s="232"/>
      <c r="BN381" s="120"/>
      <c r="BO381" s="232"/>
      <c r="BP381" s="120"/>
      <c r="BQ381" s="232"/>
      <c r="BR381" s="120"/>
      <c r="BS381" s="232"/>
      <c r="BT381" s="120"/>
      <c r="BU381" s="146"/>
      <c r="BV381" s="216"/>
      <c r="BW381" s="216"/>
      <c r="BX381" s="216"/>
      <c r="CA381" s="206"/>
      <c r="CB381" s="466"/>
      <c r="CK381" s="160"/>
      <c r="CL381" s="160"/>
      <c r="EA381" s="148">
        <f t="shared" si="34"/>
        <v>0</v>
      </c>
      <c r="EB381" s="148">
        <f t="shared" si="32"/>
        <v>0</v>
      </c>
      <c r="EC381" s="148">
        <f t="shared" si="33"/>
        <v>0</v>
      </c>
      <c r="ED381" s="167">
        <v>76</v>
      </c>
    </row>
    <row r="382" spans="2:134" x14ac:dyDescent="0.25">
      <c r="B382" s="224">
        <v>355</v>
      </c>
      <c r="C382" s="215"/>
      <c r="D382" s="221"/>
      <c r="E382" s="206" t="str">
        <f t="shared" si="31"/>
        <v/>
      </c>
      <c r="F382" s="203">
        <v>0</v>
      </c>
      <c r="G382" s="101">
        <f>Samples!C360</f>
        <v>0</v>
      </c>
      <c r="H382" s="128"/>
      <c r="I382" s="120"/>
      <c r="J382" s="120"/>
      <c r="K382" s="120"/>
      <c r="L382" s="120"/>
      <c r="M382" s="120"/>
      <c r="N382" s="129"/>
      <c r="O382" s="483"/>
      <c r="P382" s="122"/>
      <c r="Q382" s="122"/>
      <c r="R382" s="122"/>
      <c r="S382" s="136"/>
      <c r="T382" s="480"/>
      <c r="U382" s="123"/>
      <c r="V382" s="142"/>
      <c r="W382" s="128"/>
      <c r="X382" s="129"/>
      <c r="Y382" s="128"/>
      <c r="Z382" s="129"/>
      <c r="AA382" s="128"/>
      <c r="AB382" s="120"/>
      <c r="AC382" s="128"/>
      <c r="AD382" s="129"/>
      <c r="AE382" s="128"/>
      <c r="AF382" s="120"/>
      <c r="AG382" s="120"/>
      <c r="AH382" s="129"/>
      <c r="AI382" s="128"/>
      <c r="AJ382" s="120"/>
      <c r="AK382" s="120"/>
      <c r="AL382" s="129"/>
      <c r="AM382" s="120"/>
      <c r="AN382" s="120"/>
      <c r="AO382" s="120"/>
      <c r="AP382" s="128"/>
      <c r="AQ382" s="120"/>
      <c r="AR382" s="120"/>
      <c r="AS382" s="120"/>
      <c r="AT382" s="120"/>
      <c r="AU382" s="129"/>
      <c r="AV382" s="128"/>
      <c r="AW382" s="120"/>
      <c r="AX382" s="120"/>
      <c r="AY382" s="120"/>
      <c r="AZ382" s="120"/>
      <c r="BA382" s="129"/>
      <c r="BB382" s="128"/>
      <c r="BC382" s="120"/>
      <c r="BD382" s="120"/>
      <c r="BE382" s="120"/>
      <c r="BF382" s="120"/>
      <c r="BG382" s="120"/>
      <c r="BH382" s="120"/>
      <c r="BI382" s="129"/>
      <c r="BJ382" s="128"/>
      <c r="BK382" s="146"/>
      <c r="BL382" s="128"/>
      <c r="BM382" s="232"/>
      <c r="BN382" s="120"/>
      <c r="BO382" s="232"/>
      <c r="BP382" s="120"/>
      <c r="BQ382" s="232"/>
      <c r="BR382" s="120"/>
      <c r="BS382" s="232"/>
      <c r="BT382" s="120"/>
      <c r="BU382" s="146"/>
      <c r="BV382" s="216"/>
      <c r="BW382" s="216"/>
      <c r="BX382" s="216"/>
      <c r="CA382" s="206"/>
      <c r="CB382" s="466"/>
      <c r="CK382" s="160"/>
      <c r="CL382" s="160"/>
      <c r="EA382" s="148">
        <f t="shared" si="34"/>
        <v>0</v>
      </c>
      <c r="EB382" s="148">
        <f t="shared" si="32"/>
        <v>0</v>
      </c>
      <c r="EC382" s="148">
        <f t="shared" si="33"/>
        <v>0</v>
      </c>
      <c r="ED382" s="167">
        <v>77</v>
      </c>
    </row>
    <row r="383" spans="2:134" x14ac:dyDescent="0.25">
      <c r="B383" s="224">
        <v>356</v>
      </c>
      <c r="C383" s="215"/>
      <c r="D383" s="221"/>
      <c r="E383" s="206" t="str">
        <f t="shared" si="31"/>
        <v/>
      </c>
      <c r="F383" s="203">
        <v>0</v>
      </c>
      <c r="G383" s="101">
        <f>Samples!C361</f>
        <v>0</v>
      </c>
      <c r="H383" s="128"/>
      <c r="I383" s="120"/>
      <c r="J383" s="120"/>
      <c r="K383" s="120"/>
      <c r="L383" s="120"/>
      <c r="M383" s="120"/>
      <c r="N383" s="129"/>
      <c r="O383" s="483"/>
      <c r="P383" s="122"/>
      <c r="Q383" s="122"/>
      <c r="R383" s="122"/>
      <c r="S383" s="136"/>
      <c r="T383" s="480"/>
      <c r="U383" s="123"/>
      <c r="V383" s="142"/>
      <c r="W383" s="128"/>
      <c r="X383" s="129"/>
      <c r="Y383" s="128"/>
      <c r="Z383" s="129"/>
      <c r="AA383" s="128"/>
      <c r="AB383" s="120"/>
      <c r="AC383" s="128"/>
      <c r="AD383" s="129"/>
      <c r="AE383" s="128"/>
      <c r="AF383" s="120"/>
      <c r="AG383" s="120"/>
      <c r="AH383" s="129"/>
      <c r="AI383" s="128"/>
      <c r="AJ383" s="120"/>
      <c r="AK383" s="120"/>
      <c r="AL383" s="129"/>
      <c r="AM383" s="120"/>
      <c r="AN383" s="120"/>
      <c r="AO383" s="120"/>
      <c r="AP383" s="128"/>
      <c r="AQ383" s="120"/>
      <c r="AR383" s="120"/>
      <c r="AS383" s="120"/>
      <c r="AT383" s="120"/>
      <c r="AU383" s="129"/>
      <c r="AV383" s="128"/>
      <c r="AW383" s="120"/>
      <c r="AX383" s="120"/>
      <c r="AY383" s="120"/>
      <c r="AZ383" s="120"/>
      <c r="BA383" s="129"/>
      <c r="BB383" s="128"/>
      <c r="BC383" s="120"/>
      <c r="BD383" s="120"/>
      <c r="BE383" s="120"/>
      <c r="BF383" s="120"/>
      <c r="BG383" s="120"/>
      <c r="BH383" s="120"/>
      <c r="BI383" s="129"/>
      <c r="BJ383" s="128"/>
      <c r="BK383" s="146"/>
      <c r="BL383" s="128"/>
      <c r="BM383" s="232"/>
      <c r="BN383" s="120"/>
      <c r="BO383" s="232"/>
      <c r="BP383" s="120"/>
      <c r="BQ383" s="232"/>
      <c r="BR383" s="120"/>
      <c r="BS383" s="232"/>
      <c r="BT383" s="120"/>
      <c r="BU383" s="146"/>
      <c r="BV383" s="216"/>
      <c r="BW383" s="216"/>
      <c r="BX383" s="216"/>
      <c r="CA383" s="206"/>
      <c r="CB383" s="466"/>
      <c r="CK383" s="160"/>
      <c r="CL383" s="160"/>
      <c r="EA383" s="148">
        <f t="shared" si="34"/>
        <v>0</v>
      </c>
      <c r="EB383" s="148">
        <f t="shared" si="32"/>
        <v>0</v>
      </c>
      <c r="EC383" s="148">
        <f t="shared" si="33"/>
        <v>0</v>
      </c>
      <c r="ED383" s="167">
        <v>78</v>
      </c>
    </row>
    <row r="384" spans="2:134" x14ac:dyDescent="0.25">
      <c r="B384" s="224">
        <v>357</v>
      </c>
      <c r="C384" s="215"/>
      <c r="D384" s="221"/>
      <c r="E384" s="206" t="str">
        <f t="shared" si="31"/>
        <v/>
      </c>
      <c r="F384" s="203">
        <v>0</v>
      </c>
      <c r="G384" s="101">
        <f>Samples!C362</f>
        <v>0</v>
      </c>
      <c r="H384" s="128"/>
      <c r="I384" s="120"/>
      <c r="J384" s="120"/>
      <c r="K384" s="120"/>
      <c r="L384" s="120"/>
      <c r="M384" s="120"/>
      <c r="N384" s="129"/>
      <c r="O384" s="483"/>
      <c r="P384" s="122"/>
      <c r="Q384" s="122"/>
      <c r="R384" s="122"/>
      <c r="S384" s="136"/>
      <c r="T384" s="480"/>
      <c r="U384" s="123"/>
      <c r="V384" s="142"/>
      <c r="W384" s="128"/>
      <c r="X384" s="129"/>
      <c r="Y384" s="128"/>
      <c r="Z384" s="129"/>
      <c r="AA384" s="128"/>
      <c r="AB384" s="120"/>
      <c r="AC384" s="128"/>
      <c r="AD384" s="129"/>
      <c r="AE384" s="128"/>
      <c r="AF384" s="120"/>
      <c r="AG384" s="120"/>
      <c r="AH384" s="129"/>
      <c r="AI384" s="128"/>
      <c r="AJ384" s="120"/>
      <c r="AK384" s="120"/>
      <c r="AL384" s="129"/>
      <c r="AM384" s="120"/>
      <c r="AN384" s="120"/>
      <c r="AO384" s="120"/>
      <c r="AP384" s="128"/>
      <c r="AQ384" s="120"/>
      <c r="AR384" s="120"/>
      <c r="AS384" s="120"/>
      <c r="AT384" s="120"/>
      <c r="AU384" s="129"/>
      <c r="AV384" s="128"/>
      <c r="AW384" s="120"/>
      <c r="AX384" s="120"/>
      <c r="AY384" s="120"/>
      <c r="AZ384" s="120"/>
      <c r="BA384" s="129"/>
      <c r="BB384" s="128"/>
      <c r="BC384" s="120"/>
      <c r="BD384" s="120"/>
      <c r="BE384" s="120"/>
      <c r="BF384" s="120"/>
      <c r="BG384" s="120"/>
      <c r="BH384" s="120"/>
      <c r="BI384" s="129"/>
      <c r="BJ384" s="128"/>
      <c r="BK384" s="146"/>
      <c r="BL384" s="128"/>
      <c r="BM384" s="232"/>
      <c r="BN384" s="120"/>
      <c r="BO384" s="232"/>
      <c r="BP384" s="120"/>
      <c r="BQ384" s="232"/>
      <c r="BR384" s="120"/>
      <c r="BS384" s="232"/>
      <c r="BT384" s="120"/>
      <c r="BU384" s="146"/>
      <c r="BV384" s="216"/>
      <c r="BW384" s="216"/>
      <c r="BX384" s="216"/>
      <c r="CA384" s="206"/>
      <c r="CB384" s="466"/>
      <c r="CK384" s="160"/>
      <c r="CL384" s="160"/>
      <c r="EA384" s="148">
        <f t="shared" si="34"/>
        <v>0</v>
      </c>
      <c r="EB384" s="148">
        <f t="shared" si="32"/>
        <v>0</v>
      </c>
      <c r="EC384" s="148">
        <f t="shared" si="33"/>
        <v>0</v>
      </c>
      <c r="ED384" s="167">
        <v>79</v>
      </c>
    </row>
    <row r="385" spans="2:134" x14ac:dyDescent="0.25">
      <c r="B385" s="224">
        <v>358</v>
      </c>
      <c r="C385" s="215"/>
      <c r="D385" s="221"/>
      <c r="E385" s="206" t="str">
        <f t="shared" si="31"/>
        <v/>
      </c>
      <c r="F385" s="203">
        <v>0</v>
      </c>
      <c r="G385" s="101">
        <f>Samples!C363</f>
        <v>0</v>
      </c>
      <c r="H385" s="128"/>
      <c r="I385" s="120"/>
      <c r="J385" s="120"/>
      <c r="K385" s="120"/>
      <c r="L385" s="120"/>
      <c r="M385" s="120"/>
      <c r="N385" s="129"/>
      <c r="O385" s="483"/>
      <c r="P385" s="122"/>
      <c r="Q385" s="122"/>
      <c r="R385" s="122"/>
      <c r="S385" s="136"/>
      <c r="T385" s="480"/>
      <c r="U385" s="123"/>
      <c r="V385" s="142"/>
      <c r="W385" s="128"/>
      <c r="X385" s="129"/>
      <c r="Y385" s="128"/>
      <c r="Z385" s="129"/>
      <c r="AA385" s="128"/>
      <c r="AB385" s="120"/>
      <c r="AC385" s="128"/>
      <c r="AD385" s="129"/>
      <c r="AE385" s="128"/>
      <c r="AF385" s="120"/>
      <c r="AG385" s="120"/>
      <c r="AH385" s="129"/>
      <c r="AI385" s="128"/>
      <c r="AJ385" s="120"/>
      <c r="AK385" s="120"/>
      <c r="AL385" s="129"/>
      <c r="AM385" s="120"/>
      <c r="AN385" s="120"/>
      <c r="AO385" s="120"/>
      <c r="AP385" s="128"/>
      <c r="AQ385" s="120"/>
      <c r="AR385" s="120"/>
      <c r="AS385" s="120"/>
      <c r="AT385" s="120"/>
      <c r="AU385" s="129"/>
      <c r="AV385" s="128"/>
      <c r="AW385" s="120"/>
      <c r="AX385" s="120"/>
      <c r="AY385" s="120"/>
      <c r="AZ385" s="120"/>
      <c r="BA385" s="129"/>
      <c r="BB385" s="128"/>
      <c r="BC385" s="120"/>
      <c r="BD385" s="120"/>
      <c r="BE385" s="120"/>
      <c r="BF385" s="120"/>
      <c r="BG385" s="120"/>
      <c r="BH385" s="120"/>
      <c r="BI385" s="129"/>
      <c r="BJ385" s="128"/>
      <c r="BK385" s="146"/>
      <c r="BL385" s="128"/>
      <c r="BM385" s="232"/>
      <c r="BN385" s="120"/>
      <c r="BO385" s="232"/>
      <c r="BP385" s="120"/>
      <c r="BQ385" s="232"/>
      <c r="BR385" s="120"/>
      <c r="BS385" s="232"/>
      <c r="BT385" s="120"/>
      <c r="BU385" s="146"/>
      <c r="BV385" s="216"/>
      <c r="BW385" s="216"/>
      <c r="BX385" s="216"/>
      <c r="CA385" s="206"/>
      <c r="CB385" s="466"/>
      <c r="CK385" s="160"/>
      <c r="CL385" s="160"/>
      <c r="EA385" s="148">
        <f t="shared" si="34"/>
        <v>0</v>
      </c>
      <c r="EB385" s="148">
        <f t="shared" si="32"/>
        <v>0</v>
      </c>
      <c r="EC385" s="148">
        <f t="shared" si="33"/>
        <v>0</v>
      </c>
      <c r="ED385" s="167">
        <v>80</v>
      </c>
    </row>
    <row r="386" spans="2:134" x14ac:dyDescent="0.25">
      <c r="B386" s="224">
        <v>359</v>
      </c>
      <c r="C386" s="215"/>
      <c r="D386" s="221"/>
      <c r="E386" s="206" t="str">
        <f t="shared" si="31"/>
        <v/>
      </c>
      <c r="F386" s="203">
        <v>0</v>
      </c>
      <c r="G386" s="101">
        <f>Samples!C364</f>
        <v>0</v>
      </c>
      <c r="H386" s="128"/>
      <c r="I386" s="120"/>
      <c r="J386" s="120"/>
      <c r="K386" s="120"/>
      <c r="L386" s="120"/>
      <c r="M386" s="120"/>
      <c r="N386" s="129"/>
      <c r="O386" s="483"/>
      <c r="P386" s="122"/>
      <c r="Q386" s="122"/>
      <c r="R386" s="122"/>
      <c r="S386" s="136"/>
      <c r="T386" s="480"/>
      <c r="U386" s="123"/>
      <c r="V386" s="142"/>
      <c r="W386" s="128"/>
      <c r="X386" s="129"/>
      <c r="Y386" s="128"/>
      <c r="Z386" s="129"/>
      <c r="AA386" s="128"/>
      <c r="AB386" s="120"/>
      <c r="AC386" s="128"/>
      <c r="AD386" s="129"/>
      <c r="AE386" s="128"/>
      <c r="AF386" s="120"/>
      <c r="AG386" s="120"/>
      <c r="AH386" s="129"/>
      <c r="AI386" s="128"/>
      <c r="AJ386" s="120"/>
      <c r="AK386" s="120"/>
      <c r="AL386" s="129"/>
      <c r="AM386" s="120"/>
      <c r="AN386" s="120"/>
      <c r="AO386" s="120"/>
      <c r="AP386" s="128"/>
      <c r="AQ386" s="120"/>
      <c r="AR386" s="120"/>
      <c r="AS386" s="120"/>
      <c r="AT386" s="120"/>
      <c r="AU386" s="129"/>
      <c r="AV386" s="128"/>
      <c r="AW386" s="120"/>
      <c r="AX386" s="120"/>
      <c r="AY386" s="120"/>
      <c r="AZ386" s="120"/>
      <c r="BA386" s="129"/>
      <c r="BB386" s="128"/>
      <c r="BC386" s="120"/>
      <c r="BD386" s="120"/>
      <c r="BE386" s="120"/>
      <c r="BF386" s="120"/>
      <c r="BG386" s="120"/>
      <c r="BH386" s="120"/>
      <c r="BI386" s="129"/>
      <c r="BJ386" s="128"/>
      <c r="BK386" s="146"/>
      <c r="BL386" s="128"/>
      <c r="BM386" s="232"/>
      <c r="BN386" s="120"/>
      <c r="BO386" s="232"/>
      <c r="BP386" s="120"/>
      <c r="BQ386" s="232"/>
      <c r="BR386" s="120"/>
      <c r="BS386" s="232"/>
      <c r="BT386" s="120"/>
      <c r="BU386" s="146"/>
      <c r="BV386" s="216"/>
      <c r="BW386" s="216"/>
      <c r="BX386" s="216"/>
      <c r="CA386" s="206"/>
      <c r="CB386" s="466"/>
      <c r="CK386" s="160"/>
      <c r="CL386" s="160"/>
      <c r="EA386" s="148">
        <f t="shared" si="34"/>
        <v>0</v>
      </c>
      <c r="EB386" s="148">
        <f t="shared" si="32"/>
        <v>0</v>
      </c>
      <c r="EC386" s="148">
        <f t="shared" si="33"/>
        <v>0</v>
      </c>
      <c r="ED386" s="167">
        <v>81</v>
      </c>
    </row>
    <row r="387" spans="2:134" x14ac:dyDescent="0.25">
      <c r="B387" s="224">
        <v>360</v>
      </c>
      <c r="C387" s="215"/>
      <c r="D387" s="221"/>
      <c r="E387" s="206" t="str">
        <f t="shared" si="31"/>
        <v/>
      </c>
      <c r="F387" s="203">
        <v>0</v>
      </c>
      <c r="G387" s="101">
        <f>Samples!C365</f>
        <v>0</v>
      </c>
      <c r="H387" s="128"/>
      <c r="I387" s="120"/>
      <c r="J387" s="120"/>
      <c r="K387" s="120"/>
      <c r="L387" s="120"/>
      <c r="M387" s="120"/>
      <c r="N387" s="129"/>
      <c r="O387" s="483"/>
      <c r="P387" s="122"/>
      <c r="Q387" s="122"/>
      <c r="R387" s="122"/>
      <c r="S387" s="136"/>
      <c r="T387" s="480"/>
      <c r="U387" s="123"/>
      <c r="V387" s="142"/>
      <c r="W387" s="128"/>
      <c r="X387" s="129"/>
      <c r="Y387" s="128"/>
      <c r="Z387" s="129"/>
      <c r="AA387" s="128"/>
      <c r="AB387" s="120"/>
      <c r="AC387" s="128"/>
      <c r="AD387" s="129"/>
      <c r="AE387" s="128"/>
      <c r="AF387" s="120"/>
      <c r="AG387" s="120"/>
      <c r="AH387" s="129"/>
      <c r="AI387" s="128"/>
      <c r="AJ387" s="120"/>
      <c r="AK387" s="120"/>
      <c r="AL387" s="129"/>
      <c r="AM387" s="120"/>
      <c r="AN387" s="120"/>
      <c r="AO387" s="120"/>
      <c r="AP387" s="128"/>
      <c r="AQ387" s="120"/>
      <c r="AR387" s="120"/>
      <c r="AS387" s="120"/>
      <c r="AT387" s="120"/>
      <c r="AU387" s="129"/>
      <c r="AV387" s="128"/>
      <c r="AW387" s="120"/>
      <c r="AX387" s="120"/>
      <c r="AY387" s="120"/>
      <c r="AZ387" s="120"/>
      <c r="BA387" s="129"/>
      <c r="BB387" s="128"/>
      <c r="BC387" s="120"/>
      <c r="BD387" s="120"/>
      <c r="BE387" s="120"/>
      <c r="BF387" s="120"/>
      <c r="BG387" s="120"/>
      <c r="BH387" s="120"/>
      <c r="BI387" s="129"/>
      <c r="BJ387" s="128"/>
      <c r="BK387" s="146"/>
      <c r="BL387" s="128"/>
      <c r="BM387" s="232"/>
      <c r="BN387" s="120"/>
      <c r="BO387" s="232"/>
      <c r="BP387" s="120"/>
      <c r="BQ387" s="232"/>
      <c r="BR387" s="120"/>
      <c r="BS387" s="232"/>
      <c r="BT387" s="120"/>
      <c r="BU387" s="146"/>
      <c r="BV387" s="216"/>
      <c r="BW387" s="216"/>
      <c r="BX387" s="216"/>
      <c r="CA387" s="206"/>
      <c r="CB387" s="466"/>
      <c r="CK387" s="160"/>
      <c r="CL387" s="160"/>
      <c r="EA387" s="148">
        <f t="shared" si="34"/>
        <v>0</v>
      </c>
      <c r="EB387" s="148">
        <f t="shared" si="32"/>
        <v>0</v>
      </c>
      <c r="EC387" s="148">
        <f t="shared" si="33"/>
        <v>0</v>
      </c>
      <c r="ED387" s="167">
        <v>82</v>
      </c>
    </row>
    <row r="388" spans="2:134" x14ac:dyDescent="0.25">
      <c r="B388" s="224">
        <v>361</v>
      </c>
      <c r="C388" s="215"/>
      <c r="D388" s="221"/>
      <c r="E388" s="206" t="str">
        <f t="shared" si="31"/>
        <v/>
      </c>
      <c r="F388" s="203">
        <v>0</v>
      </c>
      <c r="G388" s="101">
        <f>Samples!C366</f>
        <v>0</v>
      </c>
      <c r="H388" s="128"/>
      <c r="I388" s="120"/>
      <c r="J388" s="120"/>
      <c r="K388" s="120"/>
      <c r="L388" s="120"/>
      <c r="M388" s="120"/>
      <c r="N388" s="129"/>
      <c r="O388" s="483"/>
      <c r="P388" s="122"/>
      <c r="Q388" s="122"/>
      <c r="R388" s="122"/>
      <c r="S388" s="136"/>
      <c r="T388" s="480"/>
      <c r="U388" s="123"/>
      <c r="V388" s="142"/>
      <c r="W388" s="128"/>
      <c r="X388" s="129"/>
      <c r="Y388" s="128"/>
      <c r="Z388" s="129"/>
      <c r="AA388" s="128"/>
      <c r="AB388" s="120"/>
      <c r="AC388" s="128"/>
      <c r="AD388" s="129"/>
      <c r="AE388" s="128"/>
      <c r="AF388" s="120"/>
      <c r="AG388" s="120"/>
      <c r="AH388" s="129"/>
      <c r="AI388" s="128"/>
      <c r="AJ388" s="120"/>
      <c r="AK388" s="120"/>
      <c r="AL388" s="129"/>
      <c r="AM388" s="120"/>
      <c r="AN388" s="120"/>
      <c r="AO388" s="120"/>
      <c r="AP388" s="128"/>
      <c r="AQ388" s="120"/>
      <c r="AR388" s="120"/>
      <c r="AS388" s="120"/>
      <c r="AT388" s="120"/>
      <c r="AU388" s="129"/>
      <c r="AV388" s="128"/>
      <c r="AW388" s="120"/>
      <c r="AX388" s="120"/>
      <c r="AY388" s="120"/>
      <c r="AZ388" s="120"/>
      <c r="BA388" s="129"/>
      <c r="BB388" s="128"/>
      <c r="BC388" s="120"/>
      <c r="BD388" s="120"/>
      <c r="BE388" s="120"/>
      <c r="BF388" s="120"/>
      <c r="BG388" s="120"/>
      <c r="BH388" s="120"/>
      <c r="BI388" s="129"/>
      <c r="BJ388" s="128"/>
      <c r="BK388" s="146"/>
      <c r="BL388" s="128"/>
      <c r="BM388" s="232"/>
      <c r="BN388" s="120"/>
      <c r="BO388" s="232"/>
      <c r="BP388" s="120"/>
      <c r="BQ388" s="232"/>
      <c r="BR388" s="120"/>
      <c r="BS388" s="232"/>
      <c r="BT388" s="120"/>
      <c r="BU388" s="146"/>
      <c r="BV388" s="216"/>
      <c r="BW388" s="216"/>
      <c r="BX388" s="216"/>
      <c r="CA388" s="206"/>
      <c r="CB388" s="466"/>
      <c r="CK388" s="160"/>
      <c r="CL388" s="160"/>
      <c r="EA388" s="148">
        <f t="shared" si="34"/>
        <v>0</v>
      </c>
      <c r="EB388" s="148">
        <f t="shared" si="32"/>
        <v>0</v>
      </c>
      <c r="EC388" s="148">
        <f t="shared" si="33"/>
        <v>0</v>
      </c>
      <c r="ED388" s="167">
        <v>83</v>
      </c>
    </row>
    <row r="389" spans="2:134" x14ac:dyDescent="0.25">
      <c r="B389" s="224">
        <v>362</v>
      </c>
      <c r="C389" s="215"/>
      <c r="D389" s="221"/>
      <c r="E389" s="206" t="str">
        <f t="shared" si="31"/>
        <v/>
      </c>
      <c r="F389" s="203">
        <v>0</v>
      </c>
      <c r="G389" s="101">
        <f>Samples!C367</f>
        <v>0</v>
      </c>
      <c r="H389" s="128"/>
      <c r="I389" s="120"/>
      <c r="J389" s="120"/>
      <c r="K389" s="120"/>
      <c r="L389" s="120"/>
      <c r="M389" s="120"/>
      <c r="N389" s="129"/>
      <c r="O389" s="483"/>
      <c r="P389" s="122"/>
      <c r="Q389" s="122"/>
      <c r="R389" s="122"/>
      <c r="S389" s="136"/>
      <c r="T389" s="480"/>
      <c r="U389" s="123"/>
      <c r="V389" s="142"/>
      <c r="W389" s="128"/>
      <c r="X389" s="129"/>
      <c r="Y389" s="128"/>
      <c r="Z389" s="129"/>
      <c r="AA389" s="128"/>
      <c r="AB389" s="120"/>
      <c r="AC389" s="128"/>
      <c r="AD389" s="129"/>
      <c r="AE389" s="128"/>
      <c r="AF389" s="120"/>
      <c r="AG389" s="120"/>
      <c r="AH389" s="129"/>
      <c r="AI389" s="128"/>
      <c r="AJ389" s="120"/>
      <c r="AK389" s="120"/>
      <c r="AL389" s="129"/>
      <c r="AM389" s="120"/>
      <c r="AN389" s="120"/>
      <c r="AO389" s="120"/>
      <c r="AP389" s="128"/>
      <c r="AQ389" s="120"/>
      <c r="AR389" s="120"/>
      <c r="AS389" s="120"/>
      <c r="AT389" s="120"/>
      <c r="AU389" s="129"/>
      <c r="AV389" s="128"/>
      <c r="AW389" s="120"/>
      <c r="AX389" s="120"/>
      <c r="AY389" s="120"/>
      <c r="AZ389" s="120"/>
      <c r="BA389" s="129"/>
      <c r="BB389" s="128"/>
      <c r="BC389" s="120"/>
      <c r="BD389" s="120"/>
      <c r="BE389" s="120"/>
      <c r="BF389" s="120"/>
      <c r="BG389" s="120"/>
      <c r="BH389" s="120"/>
      <c r="BI389" s="129"/>
      <c r="BJ389" s="128"/>
      <c r="BK389" s="146"/>
      <c r="BL389" s="128"/>
      <c r="BM389" s="232"/>
      <c r="BN389" s="120"/>
      <c r="BO389" s="232"/>
      <c r="BP389" s="120"/>
      <c r="BQ389" s="232"/>
      <c r="BR389" s="120"/>
      <c r="BS389" s="232"/>
      <c r="BT389" s="120"/>
      <c r="BU389" s="146"/>
      <c r="BV389" s="216"/>
      <c r="BW389" s="216"/>
      <c r="BX389" s="216"/>
      <c r="CA389" s="206"/>
      <c r="CB389" s="466"/>
      <c r="CK389" s="160"/>
      <c r="CL389" s="160"/>
      <c r="EA389" s="148">
        <f t="shared" si="34"/>
        <v>0</v>
      </c>
      <c r="EB389" s="148">
        <f t="shared" si="32"/>
        <v>0</v>
      </c>
      <c r="EC389" s="148">
        <f t="shared" si="33"/>
        <v>0</v>
      </c>
      <c r="ED389" s="167">
        <v>84</v>
      </c>
    </row>
    <row r="390" spans="2:134" x14ac:dyDescent="0.25">
      <c r="B390" s="224">
        <v>363</v>
      </c>
      <c r="C390" s="215"/>
      <c r="D390" s="221"/>
      <c r="E390" s="206" t="str">
        <f t="shared" si="31"/>
        <v/>
      </c>
      <c r="F390" s="203">
        <v>0</v>
      </c>
      <c r="G390" s="101">
        <f>Samples!C368</f>
        <v>0</v>
      </c>
      <c r="H390" s="128"/>
      <c r="I390" s="120"/>
      <c r="J390" s="120"/>
      <c r="K390" s="120"/>
      <c r="L390" s="120"/>
      <c r="M390" s="120"/>
      <c r="N390" s="129"/>
      <c r="O390" s="483"/>
      <c r="P390" s="122"/>
      <c r="Q390" s="122"/>
      <c r="R390" s="122"/>
      <c r="S390" s="136"/>
      <c r="T390" s="480"/>
      <c r="U390" s="123"/>
      <c r="V390" s="142"/>
      <c r="W390" s="128"/>
      <c r="X390" s="129"/>
      <c r="Y390" s="128"/>
      <c r="Z390" s="129"/>
      <c r="AA390" s="128"/>
      <c r="AB390" s="120"/>
      <c r="AC390" s="128"/>
      <c r="AD390" s="129"/>
      <c r="AE390" s="128"/>
      <c r="AF390" s="120"/>
      <c r="AG390" s="120"/>
      <c r="AH390" s="129"/>
      <c r="AI390" s="128"/>
      <c r="AJ390" s="120"/>
      <c r="AK390" s="120"/>
      <c r="AL390" s="129"/>
      <c r="AM390" s="120"/>
      <c r="AN390" s="120"/>
      <c r="AO390" s="120"/>
      <c r="AP390" s="128"/>
      <c r="AQ390" s="120"/>
      <c r="AR390" s="120"/>
      <c r="AS390" s="120"/>
      <c r="AT390" s="120"/>
      <c r="AU390" s="129"/>
      <c r="AV390" s="128"/>
      <c r="AW390" s="120"/>
      <c r="AX390" s="120"/>
      <c r="AY390" s="120"/>
      <c r="AZ390" s="120"/>
      <c r="BA390" s="129"/>
      <c r="BB390" s="128"/>
      <c r="BC390" s="120"/>
      <c r="BD390" s="120"/>
      <c r="BE390" s="120"/>
      <c r="BF390" s="120"/>
      <c r="BG390" s="120"/>
      <c r="BH390" s="120"/>
      <c r="BI390" s="129"/>
      <c r="BJ390" s="128"/>
      <c r="BK390" s="146"/>
      <c r="BL390" s="128"/>
      <c r="BM390" s="232"/>
      <c r="BN390" s="120"/>
      <c r="BO390" s="232"/>
      <c r="BP390" s="120"/>
      <c r="BQ390" s="232"/>
      <c r="BR390" s="120"/>
      <c r="BS390" s="232"/>
      <c r="BT390" s="120"/>
      <c r="BU390" s="146"/>
      <c r="BV390" s="216"/>
      <c r="BW390" s="216"/>
      <c r="BX390" s="216"/>
      <c r="CA390" s="206"/>
      <c r="CB390" s="466"/>
      <c r="CK390" s="160"/>
      <c r="CL390" s="160"/>
      <c r="EA390" s="148">
        <f t="shared" si="34"/>
        <v>0</v>
      </c>
      <c r="EB390" s="148">
        <f t="shared" si="32"/>
        <v>0</v>
      </c>
      <c r="EC390" s="148">
        <f t="shared" si="33"/>
        <v>0</v>
      </c>
      <c r="ED390" s="167">
        <v>85</v>
      </c>
    </row>
    <row r="391" spans="2:134" x14ac:dyDescent="0.25">
      <c r="B391" s="224">
        <v>364</v>
      </c>
      <c r="C391" s="215"/>
      <c r="D391" s="221"/>
      <c r="E391" s="206" t="str">
        <f t="shared" si="31"/>
        <v/>
      </c>
      <c r="F391" s="203">
        <v>0</v>
      </c>
      <c r="G391" s="101">
        <f>Samples!C369</f>
        <v>0</v>
      </c>
      <c r="H391" s="128"/>
      <c r="I391" s="120"/>
      <c r="J391" s="120"/>
      <c r="K391" s="120"/>
      <c r="L391" s="120"/>
      <c r="M391" s="120"/>
      <c r="N391" s="129"/>
      <c r="O391" s="483"/>
      <c r="P391" s="122"/>
      <c r="Q391" s="122"/>
      <c r="R391" s="122"/>
      <c r="S391" s="136"/>
      <c r="T391" s="480"/>
      <c r="U391" s="123"/>
      <c r="V391" s="142"/>
      <c r="W391" s="128"/>
      <c r="X391" s="129"/>
      <c r="Y391" s="128"/>
      <c r="Z391" s="129"/>
      <c r="AA391" s="128"/>
      <c r="AB391" s="120"/>
      <c r="AC391" s="128"/>
      <c r="AD391" s="129"/>
      <c r="AE391" s="128"/>
      <c r="AF391" s="120"/>
      <c r="AG391" s="120"/>
      <c r="AH391" s="129"/>
      <c r="AI391" s="128"/>
      <c r="AJ391" s="120"/>
      <c r="AK391" s="120"/>
      <c r="AL391" s="129"/>
      <c r="AM391" s="120"/>
      <c r="AN391" s="120"/>
      <c r="AO391" s="120"/>
      <c r="AP391" s="128"/>
      <c r="AQ391" s="120"/>
      <c r="AR391" s="120"/>
      <c r="AS391" s="120"/>
      <c r="AT391" s="120"/>
      <c r="AU391" s="129"/>
      <c r="AV391" s="128"/>
      <c r="AW391" s="120"/>
      <c r="AX391" s="120"/>
      <c r="AY391" s="120"/>
      <c r="AZ391" s="120"/>
      <c r="BA391" s="129"/>
      <c r="BB391" s="128"/>
      <c r="BC391" s="120"/>
      <c r="BD391" s="120"/>
      <c r="BE391" s="120"/>
      <c r="BF391" s="120"/>
      <c r="BG391" s="120"/>
      <c r="BH391" s="120"/>
      <c r="BI391" s="129"/>
      <c r="BJ391" s="128"/>
      <c r="BK391" s="146"/>
      <c r="BL391" s="128"/>
      <c r="BM391" s="232"/>
      <c r="BN391" s="120"/>
      <c r="BO391" s="232"/>
      <c r="BP391" s="120"/>
      <c r="BQ391" s="232"/>
      <c r="BR391" s="120"/>
      <c r="BS391" s="232"/>
      <c r="BT391" s="120"/>
      <c r="BU391" s="146"/>
      <c r="BV391" s="216"/>
      <c r="BW391" s="216"/>
      <c r="BX391" s="216"/>
      <c r="CA391" s="206"/>
      <c r="CB391" s="466"/>
      <c r="CK391" s="160"/>
      <c r="CL391" s="160"/>
      <c r="EA391" s="148">
        <f t="shared" si="34"/>
        <v>0</v>
      </c>
      <c r="EB391" s="148">
        <f t="shared" si="32"/>
        <v>0</v>
      </c>
      <c r="EC391" s="148">
        <f t="shared" si="33"/>
        <v>0</v>
      </c>
      <c r="ED391" s="167">
        <v>86</v>
      </c>
    </row>
    <row r="392" spans="2:134" x14ac:dyDescent="0.25">
      <c r="B392" s="224">
        <v>365</v>
      </c>
      <c r="C392" s="215"/>
      <c r="D392" s="221"/>
      <c r="E392" s="206" t="str">
        <f t="shared" si="31"/>
        <v/>
      </c>
      <c r="F392" s="203">
        <v>0</v>
      </c>
      <c r="G392" s="101">
        <f>Samples!C370</f>
        <v>0</v>
      </c>
      <c r="H392" s="128"/>
      <c r="I392" s="120"/>
      <c r="J392" s="120"/>
      <c r="K392" s="120"/>
      <c r="L392" s="120"/>
      <c r="M392" s="120"/>
      <c r="N392" s="129"/>
      <c r="O392" s="483"/>
      <c r="P392" s="122"/>
      <c r="Q392" s="122"/>
      <c r="R392" s="122"/>
      <c r="S392" s="136"/>
      <c r="T392" s="480"/>
      <c r="U392" s="123"/>
      <c r="V392" s="142"/>
      <c r="W392" s="128"/>
      <c r="X392" s="129"/>
      <c r="Y392" s="128"/>
      <c r="Z392" s="129"/>
      <c r="AA392" s="128"/>
      <c r="AB392" s="120"/>
      <c r="AC392" s="128"/>
      <c r="AD392" s="129"/>
      <c r="AE392" s="128"/>
      <c r="AF392" s="120"/>
      <c r="AG392" s="120"/>
      <c r="AH392" s="129"/>
      <c r="AI392" s="128"/>
      <c r="AJ392" s="120"/>
      <c r="AK392" s="120"/>
      <c r="AL392" s="129"/>
      <c r="AM392" s="120"/>
      <c r="AN392" s="120"/>
      <c r="AO392" s="120"/>
      <c r="AP392" s="128"/>
      <c r="AQ392" s="120"/>
      <c r="AR392" s="120"/>
      <c r="AS392" s="120"/>
      <c r="AT392" s="120"/>
      <c r="AU392" s="129"/>
      <c r="AV392" s="128"/>
      <c r="AW392" s="120"/>
      <c r="AX392" s="120"/>
      <c r="AY392" s="120"/>
      <c r="AZ392" s="120"/>
      <c r="BA392" s="129"/>
      <c r="BB392" s="128"/>
      <c r="BC392" s="120"/>
      <c r="BD392" s="120"/>
      <c r="BE392" s="120"/>
      <c r="BF392" s="120"/>
      <c r="BG392" s="120"/>
      <c r="BH392" s="120"/>
      <c r="BI392" s="129"/>
      <c r="BJ392" s="128"/>
      <c r="BK392" s="146"/>
      <c r="BL392" s="128"/>
      <c r="BM392" s="232"/>
      <c r="BN392" s="120"/>
      <c r="BO392" s="232"/>
      <c r="BP392" s="120"/>
      <c r="BQ392" s="232"/>
      <c r="BR392" s="120"/>
      <c r="BS392" s="232"/>
      <c r="BT392" s="120"/>
      <c r="BU392" s="146"/>
      <c r="BV392" s="216"/>
      <c r="BW392" s="216"/>
      <c r="BX392" s="216"/>
      <c r="CA392" s="206"/>
      <c r="CB392" s="466"/>
      <c r="CK392" s="160"/>
      <c r="CL392" s="160"/>
      <c r="EA392" s="148">
        <f t="shared" si="34"/>
        <v>0</v>
      </c>
      <c r="EB392" s="148">
        <f t="shared" si="32"/>
        <v>0</v>
      </c>
      <c r="EC392" s="148">
        <f t="shared" si="33"/>
        <v>0</v>
      </c>
      <c r="ED392" s="167">
        <v>87</v>
      </c>
    </row>
    <row r="393" spans="2:134" x14ac:dyDescent="0.25">
      <c r="B393" s="224">
        <v>366</v>
      </c>
      <c r="C393" s="215"/>
      <c r="D393" s="221"/>
      <c r="E393" s="206" t="str">
        <f t="shared" si="31"/>
        <v/>
      </c>
      <c r="F393" s="203">
        <v>0</v>
      </c>
      <c r="G393" s="101">
        <f>Samples!C371</f>
        <v>0</v>
      </c>
      <c r="H393" s="128"/>
      <c r="I393" s="120"/>
      <c r="J393" s="120"/>
      <c r="K393" s="120"/>
      <c r="L393" s="120"/>
      <c r="M393" s="120"/>
      <c r="N393" s="129"/>
      <c r="O393" s="483"/>
      <c r="P393" s="122"/>
      <c r="Q393" s="122"/>
      <c r="R393" s="122"/>
      <c r="S393" s="136"/>
      <c r="T393" s="480"/>
      <c r="U393" s="123"/>
      <c r="V393" s="142"/>
      <c r="W393" s="128"/>
      <c r="X393" s="129"/>
      <c r="Y393" s="128"/>
      <c r="Z393" s="129"/>
      <c r="AA393" s="128"/>
      <c r="AB393" s="120"/>
      <c r="AC393" s="128"/>
      <c r="AD393" s="129"/>
      <c r="AE393" s="128"/>
      <c r="AF393" s="120"/>
      <c r="AG393" s="120"/>
      <c r="AH393" s="129"/>
      <c r="AI393" s="128"/>
      <c r="AJ393" s="120"/>
      <c r="AK393" s="120"/>
      <c r="AL393" s="129"/>
      <c r="AM393" s="120"/>
      <c r="AN393" s="120"/>
      <c r="AO393" s="120"/>
      <c r="AP393" s="128"/>
      <c r="AQ393" s="120"/>
      <c r="AR393" s="120"/>
      <c r="AS393" s="120"/>
      <c r="AT393" s="120"/>
      <c r="AU393" s="129"/>
      <c r="AV393" s="128"/>
      <c r="AW393" s="120"/>
      <c r="AX393" s="120"/>
      <c r="AY393" s="120"/>
      <c r="AZ393" s="120"/>
      <c r="BA393" s="129"/>
      <c r="BB393" s="128"/>
      <c r="BC393" s="120"/>
      <c r="BD393" s="120"/>
      <c r="BE393" s="120"/>
      <c r="BF393" s="120"/>
      <c r="BG393" s="120"/>
      <c r="BH393" s="120"/>
      <c r="BI393" s="129"/>
      <c r="BJ393" s="128"/>
      <c r="BK393" s="146"/>
      <c r="BL393" s="128"/>
      <c r="BM393" s="232"/>
      <c r="BN393" s="120"/>
      <c r="BO393" s="232"/>
      <c r="BP393" s="120"/>
      <c r="BQ393" s="232"/>
      <c r="BR393" s="120"/>
      <c r="BS393" s="232"/>
      <c r="BT393" s="120"/>
      <c r="BU393" s="146"/>
      <c r="BV393" s="216"/>
      <c r="BW393" s="216"/>
      <c r="BX393" s="216"/>
      <c r="CA393" s="206"/>
      <c r="CB393" s="466"/>
      <c r="CK393" s="160"/>
      <c r="CL393" s="160"/>
      <c r="EA393" s="148">
        <f t="shared" si="34"/>
        <v>0</v>
      </c>
      <c r="EB393" s="148">
        <f t="shared" si="32"/>
        <v>0</v>
      </c>
      <c r="EC393" s="148">
        <f t="shared" si="33"/>
        <v>0</v>
      </c>
      <c r="ED393" s="167">
        <v>88</v>
      </c>
    </row>
    <row r="394" spans="2:134" x14ac:dyDescent="0.25">
      <c r="B394" s="224">
        <v>367</v>
      </c>
      <c r="C394" s="215"/>
      <c r="D394" s="221"/>
      <c r="E394" s="206" t="str">
        <f t="shared" si="31"/>
        <v/>
      </c>
      <c r="F394" s="203">
        <v>0</v>
      </c>
      <c r="G394" s="101">
        <f>Samples!C372</f>
        <v>0</v>
      </c>
      <c r="H394" s="128"/>
      <c r="I394" s="120"/>
      <c r="J394" s="120"/>
      <c r="K394" s="120"/>
      <c r="L394" s="120"/>
      <c r="M394" s="120"/>
      <c r="N394" s="129"/>
      <c r="O394" s="483"/>
      <c r="P394" s="122"/>
      <c r="Q394" s="122"/>
      <c r="R394" s="122"/>
      <c r="S394" s="136"/>
      <c r="T394" s="480"/>
      <c r="U394" s="123"/>
      <c r="V394" s="142"/>
      <c r="W394" s="128"/>
      <c r="X394" s="129"/>
      <c r="Y394" s="128"/>
      <c r="Z394" s="129"/>
      <c r="AA394" s="128"/>
      <c r="AB394" s="120"/>
      <c r="AC394" s="128"/>
      <c r="AD394" s="129"/>
      <c r="AE394" s="128"/>
      <c r="AF394" s="120"/>
      <c r="AG394" s="120"/>
      <c r="AH394" s="129"/>
      <c r="AI394" s="128"/>
      <c r="AJ394" s="120"/>
      <c r="AK394" s="120"/>
      <c r="AL394" s="129"/>
      <c r="AM394" s="120"/>
      <c r="AN394" s="120"/>
      <c r="AO394" s="120"/>
      <c r="AP394" s="128"/>
      <c r="AQ394" s="120"/>
      <c r="AR394" s="120"/>
      <c r="AS394" s="120"/>
      <c r="AT394" s="120"/>
      <c r="AU394" s="129"/>
      <c r="AV394" s="128"/>
      <c r="AW394" s="120"/>
      <c r="AX394" s="120"/>
      <c r="AY394" s="120"/>
      <c r="AZ394" s="120"/>
      <c r="BA394" s="129"/>
      <c r="BB394" s="128"/>
      <c r="BC394" s="120"/>
      <c r="BD394" s="120"/>
      <c r="BE394" s="120"/>
      <c r="BF394" s="120"/>
      <c r="BG394" s="120"/>
      <c r="BH394" s="120"/>
      <c r="BI394" s="129"/>
      <c r="BJ394" s="128"/>
      <c r="BK394" s="146"/>
      <c r="BL394" s="128"/>
      <c r="BM394" s="232"/>
      <c r="BN394" s="120"/>
      <c r="BO394" s="232"/>
      <c r="BP394" s="120"/>
      <c r="BQ394" s="232"/>
      <c r="BR394" s="120"/>
      <c r="BS394" s="232"/>
      <c r="BT394" s="120"/>
      <c r="BU394" s="146"/>
      <c r="BV394" s="216"/>
      <c r="BW394" s="216"/>
      <c r="BX394" s="216"/>
      <c r="CA394" s="206"/>
      <c r="CB394" s="466"/>
      <c r="CK394" s="160"/>
      <c r="CL394" s="160"/>
      <c r="EA394" s="148">
        <f t="shared" si="34"/>
        <v>0</v>
      </c>
      <c r="EB394" s="148">
        <f t="shared" si="32"/>
        <v>0</v>
      </c>
      <c r="EC394" s="148">
        <f t="shared" si="33"/>
        <v>0</v>
      </c>
      <c r="ED394" s="167">
        <v>89</v>
      </c>
    </row>
    <row r="395" spans="2:134" x14ac:dyDescent="0.25">
      <c r="B395" s="224">
        <v>368</v>
      </c>
      <c r="C395" s="215"/>
      <c r="D395" s="221"/>
      <c r="E395" s="206" t="str">
        <f t="shared" si="31"/>
        <v/>
      </c>
      <c r="F395" s="203">
        <v>0</v>
      </c>
      <c r="G395" s="101">
        <f>Samples!C373</f>
        <v>0</v>
      </c>
      <c r="H395" s="128"/>
      <c r="I395" s="120"/>
      <c r="J395" s="120"/>
      <c r="K395" s="120"/>
      <c r="L395" s="120"/>
      <c r="M395" s="120"/>
      <c r="N395" s="129"/>
      <c r="O395" s="483"/>
      <c r="P395" s="122"/>
      <c r="Q395" s="122"/>
      <c r="R395" s="122"/>
      <c r="S395" s="136"/>
      <c r="T395" s="480"/>
      <c r="U395" s="123"/>
      <c r="V395" s="142"/>
      <c r="W395" s="128"/>
      <c r="X395" s="129"/>
      <c r="Y395" s="128"/>
      <c r="Z395" s="129"/>
      <c r="AA395" s="128"/>
      <c r="AB395" s="120"/>
      <c r="AC395" s="128"/>
      <c r="AD395" s="129"/>
      <c r="AE395" s="128"/>
      <c r="AF395" s="120"/>
      <c r="AG395" s="120"/>
      <c r="AH395" s="129"/>
      <c r="AI395" s="128"/>
      <c r="AJ395" s="120"/>
      <c r="AK395" s="120"/>
      <c r="AL395" s="129"/>
      <c r="AM395" s="120"/>
      <c r="AN395" s="120"/>
      <c r="AO395" s="120"/>
      <c r="AP395" s="128"/>
      <c r="AQ395" s="120"/>
      <c r="AR395" s="120"/>
      <c r="AS395" s="120"/>
      <c r="AT395" s="120"/>
      <c r="AU395" s="129"/>
      <c r="AV395" s="128"/>
      <c r="AW395" s="120"/>
      <c r="AX395" s="120"/>
      <c r="AY395" s="120"/>
      <c r="AZ395" s="120"/>
      <c r="BA395" s="129"/>
      <c r="BB395" s="128"/>
      <c r="BC395" s="120"/>
      <c r="BD395" s="120"/>
      <c r="BE395" s="120"/>
      <c r="BF395" s="120"/>
      <c r="BG395" s="120"/>
      <c r="BH395" s="120"/>
      <c r="BI395" s="129"/>
      <c r="BJ395" s="128"/>
      <c r="BK395" s="146"/>
      <c r="BL395" s="128"/>
      <c r="BM395" s="232"/>
      <c r="BN395" s="120"/>
      <c r="BO395" s="232"/>
      <c r="BP395" s="120"/>
      <c r="BQ395" s="232"/>
      <c r="BR395" s="120"/>
      <c r="BS395" s="232"/>
      <c r="BT395" s="120"/>
      <c r="BU395" s="146"/>
      <c r="BV395" s="216"/>
      <c r="BW395" s="216"/>
      <c r="BX395" s="216"/>
      <c r="CA395" s="206"/>
      <c r="CB395" s="466"/>
      <c r="CK395" s="160"/>
      <c r="CL395" s="160"/>
      <c r="EA395" s="148">
        <f t="shared" si="34"/>
        <v>0</v>
      </c>
      <c r="EB395" s="148">
        <f t="shared" si="32"/>
        <v>0</v>
      </c>
      <c r="EC395" s="148">
        <f t="shared" si="33"/>
        <v>0</v>
      </c>
      <c r="ED395" s="167">
        <v>90</v>
      </c>
    </row>
    <row r="396" spans="2:134" x14ac:dyDescent="0.25">
      <c r="B396" s="224">
        <v>369</v>
      </c>
      <c r="C396" s="215"/>
      <c r="D396" s="221"/>
      <c r="E396" s="206" t="str">
        <f t="shared" si="31"/>
        <v/>
      </c>
      <c r="F396" s="203">
        <v>0</v>
      </c>
      <c r="G396" s="101">
        <f>Samples!C374</f>
        <v>0</v>
      </c>
      <c r="H396" s="128"/>
      <c r="I396" s="120"/>
      <c r="J396" s="120"/>
      <c r="K396" s="120"/>
      <c r="L396" s="120"/>
      <c r="M396" s="120"/>
      <c r="N396" s="129"/>
      <c r="O396" s="483"/>
      <c r="P396" s="122"/>
      <c r="Q396" s="122"/>
      <c r="R396" s="122"/>
      <c r="S396" s="136"/>
      <c r="T396" s="480"/>
      <c r="U396" s="123"/>
      <c r="V396" s="142"/>
      <c r="W396" s="128"/>
      <c r="X396" s="129"/>
      <c r="Y396" s="128"/>
      <c r="Z396" s="129"/>
      <c r="AA396" s="128"/>
      <c r="AB396" s="120"/>
      <c r="AC396" s="128"/>
      <c r="AD396" s="129"/>
      <c r="AE396" s="128"/>
      <c r="AF396" s="120"/>
      <c r="AG396" s="120"/>
      <c r="AH396" s="129"/>
      <c r="AI396" s="128"/>
      <c r="AJ396" s="120"/>
      <c r="AK396" s="120"/>
      <c r="AL396" s="129"/>
      <c r="AM396" s="120"/>
      <c r="AN396" s="120"/>
      <c r="AO396" s="120"/>
      <c r="AP396" s="128"/>
      <c r="AQ396" s="120"/>
      <c r="AR396" s="120"/>
      <c r="AS396" s="120"/>
      <c r="AT396" s="120"/>
      <c r="AU396" s="129"/>
      <c r="AV396" s="128"/>
      <c r="AW396" s="120"/>
      <c r="AX396" s="120"/>
      <c r="AY396" s="120"/>
      <c r="AZ396" s="120"/>
      <c r="BA396" s="129"/>
      <c r="BB396" s="128"/>
      <c r="BC396" s="120"/>
      <c r="BD396" s="120"/>
      <c r="BE396" s="120"/>
      <c r="BF396" s="120"/>
      <c r="BG396" s="120"/>
      <c r="BH396" s="120"/>
      <c r="BI396" s="129"/>
      <c r="BJ396" s="128"/>
      <c r="BK396" s="146"/>
      <c r="BL396" s="128"/>
      <c r="BM396" s="232"/>
      <c r="BN396" s="120"/>
      <c r="BO396" s="232"/>
      <c r="BP396" s="120"/>
      <c r="BQ396" s="232"/>
      <c r="BR396" s="120"/>
      <c r="BS396" s="232"/>
      <c r="BT396" s="120"/>
      <c r="BU396" s="146"/>
      <c r="BV396" s="216"/>
      <c r="BW396" s="216"/>
      <c r="BX396" s="216"/>
      <c r="CA396" s="206"/>
      <c r="CB396" s="466"/>
      <c r="CK396" s="160"/>
      <c r="CL396" s="160"/>
      <c r="EA396" s="148">
        <f t="shared" si="34"/>
        <v>0</v>
      </c>
      <c r="EB396" s="148">
        <f t="shared" si="32"/>
        <v>0</v>
      </c>
      <c r="EC396" s="148">
        <f t="shared" si="33"/>
        <v>0</v>
      </c>
      <c r="ED396" s="167">
        <v>91</v>
      </c>
    </row>
    <row r="397" spans="2:134" x14ac:dyDescent="0.25">
      <c r="B397" s="224">
        <v>370</v>
      </c>
      <c r="C397" s="215"/>
      <c r="D397" s="221"/>
      <c r="E397" s="206" t="str">
        <f t="shared" si="31"/>
        <v/>
      </c>
      <c r="F397" s="203">
        <v>0</v>
      </c>
      <c r="G397" s="101">
        <f>Samples!C375</f>
        <v>0</v>
      </c>
      <c r="H397" s="128"/>
      <c r="I397" s="120"/>
      <c r="J397" s="120"/>
      <c r="K397" s="120"/>
      <c r="L397" s="120"/>
      <c r="M397" s="120"/>
      <c r="N397" s="129"/>
      <c r="O397" s="483"/>
      <c r="P397" s="122"/>
      <c r="Q397" s="122"/>
      <c r="R397" s="122"/>
      <c r="S397" s="136"/>
      <c r="T397" s="480"/>
      <c r="U397" s="123"/>
      <c r="V397" s="142"/>
      <c r="W397" s="128"/>
      <c r="X397" s="129"/>
      <c r="Y397" s="128"/>
      <c r="Z397" s="129"/>
      <c r="AA397" s="128"/>
      <c r="AB397" s="120"/>
      <c r="AC397" s="128"/>
      <c r="AD397" s="129"/>
      <c r="AE397" s="128"/>
      <c r="AF397" s="120"/>
      <c r="AG397" s="120"/>
      <c r="AH397" s="129"/>
      <c r="AI397" s="128"/>
      <c r="AJ397" s="120"/>
      <c r="AK397" s="120"/>
      <c r="AL397" s="129"/>
      <c r="AM397" s="120"/>
      <c r="AN397" s="120"/>
      <c r="AO397" s="120"/>
      <c r="AP397" s="128"/>
      <c r="AQ397" s="120"/>
      <c r="AR397" s="120"/>
      <c r="AS397" s="120"/>
      <c r="AT397" s="120"/>
      <c r="AU397" s="129"/>
      <c r="AV397" s="128"/>
      <c r="AW397" s="120"/>
      <c r="AX397" s="120"/>
      <c r="AY397" s="120"/>
      <c r="AZ397" s="120"/>
      <c r="BA397" s="129"/>
      <c r="BB397" s="128"/>
      <c r="BC397" s="120"/>
      <c r="BD397" s="120"/>
      <c r="BE397" s="120"/>
      <c r="BF397" s="120"/>
      <c r="BG397" s="120"/>
      <c r="BH397" s="120"/>
      <c r="BI397" s="129"/>
      <c r="BJ397" s="128"/>
      <c r="BK397" s="146"/>
      <c r="BL397" s="128"/>
      <c r="BM397" s="232"/>
      <c r="BN397" s="120"/>
      <c r="BO397" s="232"/>
      <c r="BP397" s="120"/>
      <c r="BQ397" s="232"/>
      <c r="BR397" s="120"/>
      <c r="BS397" s="232"/>
      <c r="BT397" s="120"/>
      <c r="BU397" s="146"/>
      <c r="BV397" s="216"/>
      <c r="BW397" s="216"/>
      <c r="BX397" s="216"/>
      <c r="CA397" s="206"/>
      <c r="CB397" s="466"/>
      <c r="CK397" s="160"/>
      <c r="CL397" s="160"/>
      <c r="EA397" s="148">
        <f t="shared" si="34"/>
        <v>0</v>
      </c>
      <c r="EB397" s="148">
        <f t="shared" si="32"/>
        <v>0</v>
      </c>
      <c r="EC397" s="148">
        <f t="shared" si="33"/>
        <v>0</v>
      </c>
      <c r="ED397" s="167">
        <v>92</v>
      </c>
    </row>
    <row r="398" spans="2:134" x14ac:dyDescent="0.25">
      <c r="B398" s="224">
        <v>371</v>
      </c>
      <c r="C398" s="215"/>
      <c r="D398" s="221"/>
      <c r="E398" s="206" t="str">
        <f t="shared" si="31"/>
        <v/>
      </c>
      <c r="F398" s="203">
        <v>0</v>
      </c>
      <c r="G398" s="101">
        <f>Samples!C376</f>
        <v>0</v>
      </c>
      <c r="H398" s="128"/>
      <c r="I398" s="120"/>
      <c r="J398" s="120"/>
      <c r="K398" s="120"/>
      <c r="L398" s="120"/>
      <c r="M398" s="120"/>
      <c r="N398" s="129"/>
      <c r="O398" s="483"/>
      <c r="P398" s="122"/>
      <c r="Q398" s="122"/>
      <c r="R398" s="122"/>
      <c r="S398" s="136"/>
      <c r="T398" s="480"/>
      <c r="U398" s="123"/>
      <c r="V398" s="142"/>
      <c r="W398" s="128"/>
      <c r="X398" s="129"/>
      <c r="Y398" s="128"/>
      <c r="Z398" s="129"/>
      <c r="AA398" s="128"/>
      <c r="AB398" s="120"/>
      <c r="AC398" s="128"/>
      <c r="AD398" s="129"/>
      <c r="AE398" s="128"/>
      <c r="AF398" s="120"/>
      <c r="AG398" s="120"/>
      <c r="AH398" s="129"/>
      <c r="AI398" s="128"/>
      <c r="AJ398" s="120"/>
      <c r="AK398" s="120"/>
      <c r="AL398" s="129"/>
      <c r="AM398" s="120"/>
      <c r="AN398" s="120"/>
      <c r="AO398" s="120"/>
      <c r="AP398" s="128"/>
      <c r="AQ398" s="120"/>
      <c r="AR398" s="120"/>
      <c r="AS398" s="120"/>
      <c r="AT398" s="120"/>
      <c r="AU398" s="129"/>
      <c r="AV398" s="128"/>
      <c r="AW398" s="120"/>
      <c r="AX398" s="120"/>
      <c r="AY398" s="120"/>
      <c r="AZ398" s="120"/>
      <c r="BA398" s="129"/>
      <c r="BB398" s="128"/>
      <c r="BC398" s="120"/>
      <c r="BD398" s="120"/>
      <c r="BE398" s="120"/>
      <c r="BF398" s="120"/>
      <c r="BG398" s="120"/>
      <c r="BH398" s="120"/>
      <c r="BI398" s="129"/>
      <c r="BJ398" s="128"/>
      <c r="BK398" s="146"/>
      <c r="BL398" s="128"/>
      <c r="BM398" s="232"/>
      <c r="BN398" s="120"/>
      <c r="BO398" s="232"/>
      <c r="BP398" s="120"/>
      <c r="BQ398" s="232"/>
      <c r="BR398" s="120"/>
      <c r="BS398" s="232"/>
      <c r="BT398" s="120"/>
      <c r="BU398" s="146"/>
      <c r="BV398" s="216"/>
      <c r="BW398" s="216"/>
      <c r="BX398" s="216"/>
      <c r="CA398" s="206"/>
      <c r="CB398" s="466"/>
      <c r="CK398" s="160"/>
      <c r="CL398" s="160"/>
      <c r="EA398" s="148">
        <f t="shared" si="34"/>
        <v>0</v>
      </c>
      <c r="EB398" s="148">
        <f t="shared" si="32"/>
        <v>0</v>
      </c>
      <c r="EC398" s="148">
        <f t="shared" si="33"/>
        <v>0</v>
      </c>
      <c r="ED398" s="167">
        <v>93</v>
      </c>
    </row>
    <row r="399" spans="2:134" x14ac:dyDescent="0.25">
      <c r="B399" s="224">
        <v>372</v>
      </c>
      <c r="C399" s="215"/>
      <c r="D399" s="221"/>
      <c r="E399" s="206" t="str">
        <f t="shared" si="31"/>
        <v/>
      </c>
      <c r="F399" s="203">
        <v>0</v>
      </c>
      <c r="G399" s="101">
        <f>Samples!C377</f>
        <v>0</v>
      </c>
      <c r="H399" s="128"/>
      <c r="I399" s="120"/>
      <c r="J399" s="120"/>
      <c r="K399" s="120"/>
      <c r="L399" s="120"/>
      <c r="M399" s="120"/>
      <c r="N399" s="129"/>
      <c r="O399" s="483"/>
      <c r="P399" s="122"/>
      <c r="Q399" s="122"/>
      <c r="R399" s="122"/>
      <c r="S399" s="136"/>
      <c r="T399" s="480"/>
      <c r="U399" s="123"/>
      <c r="V399" s="142"/>
      <c r="W399" s="128"/>
      <c r="X399" s="129"/>
      <c r="Y399" s="128"/>
      <c r="Z399" s="129"/>
      <c r="AA399" s="128"/>
      <c r="AB399" s="120"/>
      <c r="AC399" s="128"/>
      <c r="AD399" s="129"/>
      <c r="AE399" s="128"/>
      <c r="AF399" s="120"/>
      <c r="AG399" s="120"/>
      <c r="AH399" s="129"/>
      <c r="AI399" s="128"/>
      <c r="AJ399" s="120"/>
      <c r="AK399" s="120"/>
      <c r="AL399" s="129"/>
      <c r="AM399" s="120"/>
      <c r="AN399" s="120"/>
      <c r="AO399" s="120"/>
      <c r="AP399" s="128"/>
      <c r="AQ399" s="120"/>
      <c r="AR399" s="120"/>
      <c r="AS399" s="120"/>
      <c r="AT399" s="120"/>
      <c r="AU399" s="129"/>
      <c r="AV399" s="128"/>
      <c r="AW399" s="120"/>
      <c r="AX399" s="120"/>
      <c r="AY399" s="120"/>
      <c r="AZ399" s="120"/>
      <c r="BA399" s="129"/>
      <c r="BB399" s="128"/>
      <c r="BC399" s="120"/>
      <c r="BD399" s="120"/>
      <c r="BE399" s="120"/>
      <c r="BF399" s="120"/>
      <c r="BG399" s="120"/>
      <c r="BH399" s="120"/>
      <c r="BI399" s="129"/>
      <c r="BJ399" s="128"/>
      <c r="BK399" s="146"/>
      <c r="BL399" s="128"/>
      <c r="BM399" s="232"/>
      <c r="BN399" s="120"/>
      <c r="BO399" s="232"/>
      <c r="BP399" s="120"/>
      <c r="BQ399" s="232"/>
      <c r="BR399" s="120"/>
      <c r="BS399" s="232"/>
      <c r="BT399" s="120"/>
      <c r="BU399" s="146"/>
      <c r="BV399" s="216"/>
      <c r="BW399" s="216"/>
      <c r="BX399" s="216"/>
      <c r="CA399" s="206"/>
      <c r="CB399" s="466"/>
      <c r="CK399" s="160"/>
      <c r="CL399" s="160"/>
      <c r="EA399" s="148">
        <f t="shared" si="34"/>
        <v>0</v>
      </c>
      <c r="EB399" s="148">
        <f t="shared" si="32"/>
        <v>0</v>
      </c>
      <c r="EC399" s="148">
        <f t="shared" si="33"/>
        <v>0</v>
      </c>
      <c r="ED399" s="167">
        <v>94</v>
      </c>
    </row>
    <row r="400" spans="2:134" x14ac:dyDescent="0.25">
      <c r="B400" s="224">
        <v>373</v>
      </c>
      <c r="C400" s="215"/>
      <c r="D400" s="221"/>
      <c r="E400" s="206" t="str">
        <f t="shared" si="31"/>
        <v/>
      </c>
      <c r="F400" s="203">
        <v>0</v>
      </c>
      <c r="G400" s="101">
        <f>Samples!C378</f>
        <v>0</v>
      </c>
      <c r="H400" s="128"/>
      <c r="I400" s="120"/>
      <c r="J400" s="120"/>
      <c r="K400" s="120"/>
      <c r="L400" s="120"/>
      <c r="M400" s="120"/>
      <c r="N400" s="129"/>
      <c r="O400" s="483"/>
      <c r="P400" s="122"/>
      <c r="Q400" s="122"/>
      <c r="R400" s="122"/>
      <c r="S400" s="136"/>
      <c r="T400" s="480"/>
      <c r="U400" s="123"/>
      <c r="V400" s="142"/>
      <c r="W400" s="128"/>
      <c r="X400" s="129"/>
      <c r="Y400" s="128"/>
      <c r="Z400" s="129"/>
      <c r="AA400" s="128"/>
      <c r="AB400" s="120"/>
      <c r="AC400" s="128"/>
      <c r="AD400" s="129"/>
      <c r="AE400" s="128"/>
      <c r="AF400" s="120"/>
      <c r="AG400" s="120"/>
      <c r="AH400" s="129"/>
      <c r="AI400" s="128"/>
      <c r="AJ400" s="120"/>
      <c r="AK400" s="120"/>
      <c r="AL400" s="129"/>
      <c r="AM400" s="120"/>
      <c r="AN400" s="120"/>
      <c r="AO400" s="120"/>
      <c r="AP400" s="128"/>
      <c r="AQ400" s="120"/>
      <c r="AR400" s="120"/>
      <c r="AS400" s="120"/>
      <c r="AT400" s="120"/>
      <c r="AU400" s="129"/>
      <c r="AV400" s="128"/>
      <c r="AW400" s="120"/>
      <c r="AX400" s="120"/>
      <c r="AY400" s="120"/>
      <c r="AZ400" s="120"/>
      <c r="BA400" s="129"/>
      <c r="BB400" s="128"/>
      <c r="BC400" s="120"/>
      <c r="BD400" s="120"/>
      <c r="BE400" s="120"/>
      <c r="BF400" s="120"/>
      <c r="BG400" s="120"/>
      <c r="BH400" s="120"/>
      <c r="BI400" s="129"/>
      <c r="BJ400" s="128"/>
      <c r="BK400" s="146"/>
      <c r="BL400" s="128"/>
      <c r="BM400" s="232"/>
      <c r="BN400" s="120"/>
      <c r="BO400" s="232"/>
      <c r="BP400" s="120"/>
      <c r="BQ400" s="232"/>
      <c r="BR400" s="120"/>
      <c r="BS400" s="232"/>
      <c r="BT400" s="120"/>
      <c r="BU400" s="146"/>
      <c r="BV400" s="216"/>
      <c r="BW400" s="216"/>
      <c r="BX400" s="216"/>
      <c r="CA400" s="206"/>
      <c r="CB400" s="466"/>
      <c r="CK400" s="160"/>
      <c r="CL400" s="160"/>
      <c r="EA400" s="148">
        <f t="shared" si="34"/>
        <v>0</v>
      </c>
      <c r="EB400" s="148">
        <f t="shared" si="32"/>
        <v>0</v>
      </c>
      <c r="EC400" s="148">
        <f t="shared" si="33"/>
        <v>0</v>
      </c>
      <c r="ED400" s="167">
        <v>95</v>
      </c>
    </row>
    <row r="401" spans="2:134" x14ac:dyDescent="0.25">
      <c r="B401" s="224">
        <v>374</v>
      </c>
      <c r="C401" s="215"/>
      <c r="D401" s="221"/>
      <c r="E401" s="206" t="str">
        <f t="shared" si="31"/>
        <v/>
      </c>
      <c r="F401" s="203">
        <v>0</v>
      </c>
      <c r="G401" s="101">
        <f>Samples!C379</f>
        <v>0</v>
      </c>
      <c r="H401" s="128"/>
      <c r="I401" s="120"/>
      <c r="J401" s="120"/>
      <c r="K401" s="120"/>
      <c r="L401" s="120"/>
      <c r="M401" s="120"/>
      <c r="N401" s="129"/>
      <c r="O401" s="483"/>
      <c r="P401" s="122"/>
      <c r="Q401" s="122"/>
      <c r="R401" s="122"/>
      <c r="S401" s="136"/>
      <c r="T401" s="480"/>
      <c r="U401" s="123"/>
      <c r="V401" s="142"/>
      <c r="W401" s="128"/>
      <c r="X401" s="129"/>
      <c r="Y401" s="128"/>
      <c r="Z401" s="129"/>
      <c r="AA401" s="128"/>
      <c r="AB401" s="120"/>
      <c r="AC401" s="128"/>
      <c r="AD401" s="129"/>
      <c r="AE401" s="128"/>
      <c r="AF401" s="120"/>
      <c r="AG401" s="120"/>
      <c r="AH401" s="129"/>
      <c r="AI401" s="128"/>
      <c r="AJ401" s="120"/>
      <c r="AK401" s="120"/>
      <c r="AL401" s="129"/>
      <c r="AM401" s="120"/>
      <c r="AN401" s="120"/>
      <c r="AO401" s="120"/>
      <c r="AP401" s="128"/>
      <c r="AQ401" s="120"/>
      <c r="AR401" s="120"/>
      <c r="AS401" s="120"/>
      <c r="AT401" s="120"/>
      <c r="AU401" s="129"/>
      <c r="AV401" s="128"/>
      <c r="AW401" s="120"/>
      <c r="AX401" s="120"/>
      <c r="AY401" s="120"/>
      <c r="AZ401" s="120"/>
      <c r="BA401" s="129"/>
      <c r="BB401" s="128"/>
      <c r="BC401" s="120"/>
      <c r="BD401" s="120"/>
      <c r="BE401" s="120"/>
      <c r="BF401" s="120"/>
      <c r="BG401" s="120"/>
      <c r="BH401" s="120"/>
      <c r="BI401" s="129"/>
      <c r="BJ401" s="128"/>
      <c r="BK401" s="146"/>
      <c r="BL401" s="128"/>
      <c r="BM401" s="232"/>
      <c r="BN401" s="120"/>
      <c r="BO401" s="232"/>
      <c r="BP401" s="120"/>
      <c r="BQ401" s="232"/>
      <c r="BR401" s="120"/>
      <c r="BS401" s="232"/>
      <c r="BT401" s="120"/>
      <c r="BU401" s="146"/>
      <c r="BV401" s="216"/>
      <c r="BW401" s="216"/>
      <c r="BX401" s="216"/>
      <c r="CA401" s="206"/>
      <c r="CB401" s="466"/>
      <c r="CK401" s="160"/>
      <c r="CL401" s="160"/>
      <c r="EA401" s="148">
        <f t="shared" si="34"/>
        <v>0</v>
      </c>
      <c r="EB401" s="148">
        <f t="shared" si="32"/>
        <v>0</v>
      </c>
      <c r="EC401" s="148">
        <f t="shared" si="33"/>
        <v>0</v>
      </c>
      <c r="ED401" s="167">
        <v>96</v>
      </c>
    </row>
    <row r="402" spans="2:134" x14ac:dyDescent="0.25">
      <c r="B402" s="224">
        <v>375</v>
      </c>
      <c r="C402" s="215"/>
      <c r="D402" s="221"/>
      <c r="E402" s="206" t="str">
        <f t="shared" si="31"/>
        <v/>
      </c>
      <c r="F402" s="203">
        <v>0</v>
      </c>
      <c r="G402" s="101">
        <f>Samples!C380</f>
        <v>0</v>
      </c>
      <c r="H402" s="128"/>
      <c r="I402" s="120"/>
      <c r="J402" s="120"/>
      <c r="K402" s="120"/>
      <c r="L402" s="120"/>
      <c r="M402" s="120"/>
      <c r="N402" s="129"/>
      <c r="O402" s="483"/>
      <c r="P402" s="122"/>
      <c r="Q402" s="122"/>
      <c r="R402" s="122"/>
      <c r="S402" s="136"/>
      <c r="T402" s="480"/>
      <c r="U402" s="123"/>
      <c r="V402" s="142"/>
      <c r="W402" s="128"/>
      <c r="X402" s="129"/>
      <c r="Y402" s="128"/>
      <c r="Z402" s="129"/>
      <c r="AA402" s="128"/>
      <c r="AB402" s="120"/>
      <c r="AC402" s="128"/>
      <c r="AD402" s="129"/>
      <c r="AE402" s="128"/>
      <c r="AF402" s="120"/>
      <c r="AG402" s="120"/>
      <c r="AH402" s="129"/>
      <c r="AI402" s="128"/>
      <c r="AJ402" s="120"/>
      <c r="AK402" s="120"/>
      <c r="AL402" s="129"/>
      <c r="AM402" s="120"/>
      <c r="AN402" s="120"/>
      <c r="AO402" s="120"/>
      <c r="AP402" s="128"/>
      <c r="AQ402" s="120"/>
      <c r="AR402" s="120"/>
      <c r="AS402" s="120"/>
      <c r="AT402" s="120"/>
      <c r="AU402" s="129"/>
      <c r="AV402" s="128"/>
      <c r="AW402" s="120"/>
      <c r="AX402" s="120"/>
      <c r="AY402" s="120"/>
      <c r="AZ402" s="120"/>
      <c r="BA402" s="129"/>
      <c r="BB402" s="128"/>
      <c r="BC402" s="120"/>
      <c r="BD402" s="120"/>
      <c r="BE402" s="120"/>
      <c r="BF402" s="120"/>
      <c r="BG402" s="120"/>
      <c r="BH402" s="120"/>
      <c r="BI402" s="129"/>
      <c r="BJ402" s="128"/>
      <c r="BK402" s="146"/>
      <c r="BL402" s="128"/>
      <c r="BM402" s="232"/>
      <c r="BN402" s="120"/>
      <c r="BO402" s="232"/>
      <c r="BP402" s="120"/>
      <c r="BQ402" s="232"/>
      <c r="BR402" s="120"/>
      <c r="BS402" s="232"/>
      <c r="BT402" s="120"/>
      <c r="BU402" s="146"/>
      <c r="BV402" s="216"/>
      <c r="BW402" s="216"/>
      <c r="BX402" s="216"/>
      <c r="CA402" s="206"/>
      <c r="CB402" s="466"/>
      <c r="CK402" s="160"/>
      <c r="CL402" s="160"/>
      <c r="EA402" s="148">
        <f t="shared" si="34"/>
        <v>0</v>
      </c>
      <c r="EB402" s="148">
        <f t="shared" si="32"/>
        <v>0</v>
      </c>
      <c r="EC402" s="148">
        <f t="shared" si="33"/>
        <v>0</v>
      </c>
      <c r="ED402" s="167">
        <v>97</v>
      </c>
    </row>
    <row r="403" spans="2:134" x14ac:dyDescent="0.25">
      <c r="B403" s="224">
        <v>376</v>
      </c>
      <c r="C403" s="215"/>
      <c r="D403" s="221"/>
      <c r="E403" s="206" t="str">
        <f t="shared" si="31"/>
        <v/>
      </c>
      <c r="F403" s="203">
        <v>0</v>
      </c>
      <c r="G403" s="101">
        <f>Samples!C381</f>
        <v>0</v>
      </c>
      <c r="H403" s="128"/>
      <c r="I403" s="120"/>
      <c r="J403" s="120"/>
      <c r="K403" s="120"/>
      <c r="L403" s="120"/>
      <c r="M403" s="120"/>
      <c r="N403" s="129"/>
      <c r="O403" s="483"/>
      <c r="P403" s="122"/>
      <c r="Q403" s="122"/>
      <c r="R403" s="122"/>
      <c r="S403" s="136"/>
      <c r="T403" s="480"/>
      <c r="U403" s="123"/>
      <c r="V403" s="142"/>
      <c r="W403" s="128"/>
      <c r="X403" s="129"/>
      <c r="Y403" s="128"/>
      <c r="Z403" s="129"/>
      <c r="AA403" s="128"/>
      <c r="AB403" s="120"/>
      <c r="AC403" s="128"/>
      <c r="AD403" s="129"/>
      <c r="AE403" s="128"/>
      <c r="AF403" s="120"/>
      <c r="AG403" s="120"/>
      <c r="AH403" s="129"/>
      <c r="AI403" s="128"/>
      <c r="AJ403" s="120"/>
      <c r="AK403" s="120"/>
      <c r="AL403" s="129"/>
      <c r="AM403" s="120"/>
      <c r="AN403" s="120"/>
      <c r="AO403" s="120"/>
      <c r="AP403" s="128"/>
      <c r="AQ403" s="120"/>
      <c r="AR403" s="120"/>
      <c r="AS403" s="120"/>
      <c r="AT403" s="120"/>
      <c r="AU403" s="129"/>
      <c r="AV403" s="128"/>
      <c r="AW403" s="120"/>
      <c r="AX403" s="120"/>
      <c r="AY403" s="120"/>
      <c r="AZ403" s="120"/>
      <c r="BA403" s="129"/>
      <c r="BB403" s="128"/>
      <c r="BC403" s="120"/>
      <c r="BD403" s="120"/>
      <c r="BE403" s="120"/>
      <c r="BF403" s="120"/>
      <c r="BG403" s="120"/>
      <c r="BH403" s="120"/>
      <c r="BI403" s="129"/>
      <c r="BJ403" s="128"/>
      <c r="BK403" s="146"/>
      <c r="BL403" s="128"/>
      <c r="BM403" s="232"/>
      <c r="BN403" s="120"/>
      <c r="BO403" s="232"/>
      <c r="BP403" s="120"/>
      <c r="BQ403" s="232"/>
      <c r="BR403" s="120"/>
      <c r="BS403" s="232"/>
      <c r="BT403" s="120"/>
      <c r="BU403" s="146"/>
      <c r="BV403" s="216"/>
      <c r="BW403" s="216"/>
      <c r="BX403" s="216"/>
      <c r="CA403" s="206"/>
      <c r="CB403" s="466"/>
      <c r="CK403" s="160"/>
      <c r="CL403" s="160"/>
      <c r="EA403" s="148">
        <f t="shared" si="34"/>
        <v>0</v>
      </c>
      <c r="EB403" s="148">
        <f t="shared" si="32"/>
        <v>0</v>
      </c>
      <c r="EC403" s="148">
        <f t="shared" si="33"/>
        <v>0</v>
      </c>
      <c r="ED403" s="167">
        <v>98</v>
      </c>
    </row>
    <row r="404" spans="2:134" x14ac:dyDescent="0.25">
      <c r="B404" s="224">
        <v>377</v>
      </c>
      <c r="C404" s="215"/>
      <c r="D404" s="221"/>
      <c r="E404" s="206" t="str">
        <f t="shared" si="31"/>
        <v/>
      </c>
      <c r="F404" s="203">
        <v>0</v>
      </c>
      <c r="G404" s="101">
        <f>Samples!C382</f>
        <v>0</v>
      </c>
      <c r="H404" s="128"/>
      <c r="I404" s="120"/>
      <c r="J404" s="120"/>
      <c r="K404" s="120"/>
      <c r="L404" s="120"/>
      <c r="M404" s="120"/>
      <c r="N404" s="129"/>
      <c r="O404" s="483"/>
      <c r="P404" s="122"/>
      <c r="Q404" s="122"/>
      <c r="R404" s="122"/>
      <c r="S404" s="136"/>
      <c r="T404" s="480"/>
      <c r="U404" s="123"/>
      <c r="V404" s="142"/>
      <c r="W404" s="128"/>
      <c r="X404" s="129"/>
      <c r="Y404" s="128"/>
      <c r="Z404" s="129"/>
      <c r="AA404" s="128"/>
      <c r="AB404" s="120"/>
      <c r="AC404" s="128"/>
      <c r="AD404" s="129"/>
      <c r="AE404" s="128"/>
      <c r="AF404" s="120"/>
      <c r="AG404" s="120"/>
      <c r="AH404" s="129"/>
      <c r="AI404" s="128"/>
      <c r="AJ404" s="120"/>
      <c r="AK404" s="120"/>
      <c r="AL404" s="129"/>
      <c r="AM404" s="120"/>
      <c r="AN404" s="120"/>
      <c r="AO404" s="120"/>
      <c r="AP404" s="128"/>
      <c r="AQ404" s="120"/>
      <c r="AR404" s="120"/>
      <c r="AS404" s="120"/>
      <c r="AT404" s="120"/>
      <c r="AU404" s="129"/>
      <c r="AV404" s="128"/>
      <c r="AW404" s="120"/>
      <c r="AX404" s="120"/>
      <c r="AY404" s="120"/>
      <c r="AZ404" s="120"/>
      <c r="BA404" s="129"/>
      <c r="BB404" s="128"/>
      <c r="BC404" s="120"/>
      <c r="BD404" s="120"/>
      <c r="BE404" s="120"/>
      <c r="BF404" s="120"/>
      <c r="BG404" s="120"/>
      <c r="BH404" s="120"/>
      <c r="BI404" s="129"/>
      <c r="BJ404" s="128"/>
      <c r="BK404" s="146"/>
      <c r="BL404" s="128"/>
      <c r="BM404" s="232"/>
      <c r="BN404" s="120"/>
      <c r="BO404" s="232"/>
      <c r="BP404" s="120"/>
      <c r="BQ404" s="232"/>
      <c r="BR404" s="120"/>
      <c r="BS404" s="232"/>
      <c r="BT404" s="120"/>
      <c r="BU404" s="146"/>
      <c r="BV404" s="216"/>
      <c r="BW404" s="216"/>
      <c r="BX404" s="216"/>
      <c r="CA404" s="206"/>
      <c r="CB404" s="466"/>
      <c r="CK404" s="160"/>
      <c r="CL404" s="160"/>
      <c r="EA404" s="148">
        <f t="shared" si="34"/>
        <v>0</v>
      </c>
      <c r="EB404" s="148">
        <f t="shared" si="32"/>
        <v>0</v>
      </c>
      <c r="EC404" s="148">
        <f t="shared" si="33"/>
        <v>0</v>
      </c>
      <c r="ED404" s="167">
        <v>99</v>
      </c>
    </row>
    <row r="405" spans="2:134" x14ac:dyDescent="0.25">
      <c r="B405" s="224">
        <v>378</v>
      </c>
      <c r="C405" s="215"/>
      <c r="D405" s="221"/>
      <c r="E405" s="206" t="str">
        <f t="shared" si="31"/>
        <v/>
      </c>
      <c r="F405" s="203">
        <v>0</v>
      </c>
      <c r="G405" s="101">
        <f>Samples!C383</f>
        <v>0</v>
      </c>
      <c r="H405" s="128"/>
      <c r="I405" s="120"/>
      <c r="J405" s="120"/>
      <c r="K405" s="120"/>
      <c r="L405" s="120"/>
      <c r="M405" s="120"/>
      <c r="N405" s="129"/>
      <c r="O405" s="483"/>
      <c r="P405" s="122"/>
      <c r="Q405" s="122"/>
      <c r="R405" s="122"/>
      <c r="S405" s="136"/>
      <c r="T405" s="480"/>
      <c r="U405" s="123"/>
      <c r="V405" s="142"/>
      <c r="W405" s="128"/>
      <c r="X405" s="129"/>
      <c r="Y405" s="128"/>
      <c r="Z405" s="129"/>
      <c r="AA405" s="128"/>
      <c r="AB405" s="120"/>
      <c r="AC405" s="128"/>
      <c r="AD405" s="129"/>
      <c r="AE405" s="128"/>
      <c r="AF405" s="120"/>
      <c r="AG405" s="120"/>
      <c r="AH405" s="129"/>
      <c r="AI405" s="128"/>
      <c r="AJ405" s="120"/>
      <c r="AK405" s="120"/>
      <c r="AL405" s="129"/>
      <c r="AM405" s="120"/>
      <c r="AN405" s="120"/>
      <c r="AO405" s="120"/>
      <c r="AP405" s="128"/>
      <c r="AQ405" s="120"/>
      <c r="AR405" s="120"/>
      <c r="AS405" s="120"/>
      <c r="AT405" s="120"/>
      <c r="AU405" s="129"/>
      <c r="AV405" s="128"/>
      <c r="AW405" s="120"/>
      <c r="AX405" s="120"/>
      <c r="AY405" s="120"/>
      <c r="AZ405" s="120"/>
      <c r="BA405" s="129"/>
      <c r="BB405" s="128"/>
      <c r="BC405" s="120"/>
      <c r="BD405" s="120"/>
      <c r="BE405" s="120"/>
      <c r="BF405" s="120"/>
      <c r="BG405" s="120"/>
      <c r="BH405" s="120"/>
      <c r="BI405" s="129"/>
      <c r="BJ405" s="128"/>
      <c r="BK405" s="146"/>
      <c r="BL405" s="128"/>
      <c r="BM405" s="232"/>
      <c r="BN405" s="120"/>
      <c r="BO405" s="232"/>
      <c r="BP405" s="120"/>
      <c r="BQ405" s="232"/>
      <c r="BR405" s="120"/>
      <c r="BS405" s="232"/>
      <c r="BT405" s="120"/>
      <c r="BU405" s="146"/>
      <c r="BV405" s="216"/>
      <c r="BW405" s="216"/>
      <c r="BX405" s="216"/>
      <c r="CA405" s="206"/>
      <c r="CB405" s="466"/>
      <c r="CK405" s="160"/>
      <c r="CL405" s="160"/>
      <c r="EA405" s="148">
        <f t="shared" si="34"/>
        <v>0</v>
      </c>
      <c r="EB405" s="148">
        <f t="shared" si="32"/>
        <v>0</v>
      </c>
      <c r="EC405" s="148">
        <f t="shared" si="33"/>
        <v>0</v>
      </c>
      <c r="ED405" s="167">
        <v>100</v>
      </c>
    </row>
    <row r="406" spans="2:134" ht="15.75" thickBot="1" x14ac:dyDescent="0.3">
      <c r="B406" s="224">
        <v>379</v>
      </c>
      <c r="C406" s="215"/>
      <c r="D406" s="221"/>
      <c r="E406" s="206" t="str">
        <f t="shared" si="31"/>
        <v/>
      </c>
      <c r="F406" s="204">
        <v>0</v>
      </c>
      <c r="G406" s="101">
        <f>Samples!C384</f>
        <v>0</v>
      </c>
      <c r="H406" s="130"/>
      <c r="I406" s="131"/>
      <c r="J406" s="131"/>
      <c r="K406" s="131"/>
      <c r="L406" s="131"/>
      <c r="M406" s="131"/>
      <c r="N406" s="132"/>
      <c r="O406" s="484"/>
      <c r="P406" s="138"/>
      <c r="Q406" s="138"/>
      <c r="R406" s="138"/>
      <c r="S406" s="139"/>
      <c r="T406" s="481"/>
      <c r="U406" s="143"/>
      <c r="V406" s="144"/>
      <c r="W406" s="130"/>
      <c r="X406" s="132"/>
      <c r="Y406" s="130"/>
      <c r="Z406" s="132"/>
      <c r="AA406" s="130"/>
      <c r="AB406" s="131"/>
      <c r="AC406" s="130"/>
      <c r="AD406" s="132"/>
      <c r="AE406" s="128"/>
      <c r="AF406" s="120"/>
      <c r="AG406" s="120"/>
      <c r="AH406" s="129"/>
      <c r="AI406" s="128"/>
      <c r="AJ406" s="120"/>
      <c r="AK406" s="120"/>
      <c r="AL406" s="129"/>
      <c r="AM406" s="120"/>
      <c r="AN406" s="120"/>
      <c r="AO406" s="120"/>
      <c r="AP406" s="128"/>
      <c r="AQ406" s="120"/>
      <c r="AR406" s="120"/>
      <c r="AS406" s="120"/>
      <c r="AT406" s="120"/>
      <c r="AU406" s="129"/>
      <c r="AV406" s="128"/>
      <c r="AW406" s="120"/>
      <c r="AX406" s="120"/>
      <c r="AY406" s="120"/>
      <c r="AZ406" s="120"/>
      <c r="BA406" s="129"/>
      <c r="BB406" s="128"/>
      <c r="BC406" s="120"/>
      <c r="BD406" s="120"/>
      <c r="BE406" s="120"/>
      <c r="BF406" s="120"/>
      <c r="BG406" s="120"/>
      <c r="BH406" s="120"/>
      <c r="BI406" s="129"/>
      <c r="BJ406" s="128"/>
      <c r="BK406" s="146"/>
      <c r="BL406" s="128"/>
      <c r="BM406" s="232"/>
      <c r="BN406" s="120"/>
      <c r="BO406" s="232"/>
      <c r="BP406" s="120"/>
      <c r="BQ406" s="232"/>
      <c r="BR406" s="120"/>
      <c r="BS406" s="232"/>
      <c r="BT406" s="120"/>
      <c r="BU406" s="146"/>
      <c r="BV406" s="216"/>
      <c r="BW406" s="216"/>
      <c r="BX406" s="216"/>
      <c r="CA406" s="206"/>
      <c r="CB406" s="466"/>
      <c r="CK406" s="160"/>
      <c r="CL406" s="160"/>
    </row>
    <row r="407" spans="2:134" x14ac:dyDescent="0.25">
      <c r="C407" s="215"/>
      <c r="E407" s="206"/>
      <c r="F407" s="89">
        <v>0</v>
      </c>
      <c r="G407" s="101">
        <f>Samples!C385</f>
        <v>0</v>
      </c>
      <c r="H407" s="299"/>
      <c r="I407" s="124"/>
      <c r="J407" s="124"/>
      <c r="K407" s="124"/>
      <c r="L407" s="124"/>
      <c r="M407" s="124"/>
      <c r="N407" s="454"/>
      <c r="O407" s="299"/>
      <c r="P407" s="124"/>
      <c r="Q407" s="124"/>
      <c r="R407" s="124"/>
      <c r="S407" s="454"/>
      <c r="T407" s="299"/>
      <c r="U407" s="124"/>
      <c r="V407" s="454"/>
      <c r="W407" s="299"/>
      <c r="X407" s="454"/>
      <c r="Y407" s="299"/>
      <c r="Z407" s="454"/>
      <c r="AA407" s="299"/>
      <c r="AB407" s="124"/>
      <c r="AC407" s="299"/>
      <c r="AD407" s="454"/>
      <c r="AE407" s="299"/>
      <c r="AF407" s="124"/>
      <c r="AG407" s="124"/>
      <c r="AH407" s="454"/>
      <c r="AI407" s="299"/>
      <c r="AJ407" s="124"/>
      <c r="AK407" s="124"/>
      <c r="AL407" s="454"/>
      <c r="AM407" s="124"/>
      <c r="AN407" s="124"/>
      <c r="AO407" s="124"/>
      <c r="AP407" s="299"/>
      <c r="AQ407" s="124"/>
      <c r="AR407" s="124"/>
      <c r="AS407" s="124"/>
      <c r="AT407" s="124"/>
      <c r="AU407" s="454"/>
      <c r="AV407" s="299"/>
      <c r="AW407" s="124"/>
      <c r="AX407" s="124"/>
      <c r="AY407" s="124"/>
      <c r="AZ407" s="124"/>
      <c r="BA407" s="454"/>
      <c r="BB407" s="299"/>
      <c r="BC407" s="124"/>
      <c r="BD407" s="124"/>
      <c r="BE407" s="124"/>
      <c r="BF407" s="124"/>
      <c r="BG407" s="124"/>
      <c r="BH407" s="124"/>
      <c r="BI407" s="454"/>
      <c r="BJ407" s="299"/>
      <c r="BK407" s="454"/>
      <c r="BV407" s="216"/>
      <c r="BW407" s="216"/>
      <c r="BX407" s="216"/>
      <c r="CA407" s="206"/>
      <c r="CB407" s="466"/>
      <c r="CK407" s="160"/>
      <c r="CL407" s="160"/>
    </row>
    <row r="408" spans="2:134" x14ac:dyDescent="0.25">
      <c r="C408" s="215"/>
      <c r="E408" s="206"/>
      <c r="F408" s="89">
        <v>0</v>
      </c>
      <c r="G408" s="101">
        <f>Samples!C386</f>
        <v>0</v>
      </c>
      <c r="BV408" s="216"/>
      <c r="BW408" s="216"/>
      <c r="BX408" s="216"/>
      <c r="CA408" s="206"/>
      <c r="CB408" s="466"/>
      <c r="CK408" s="160"/>
      <c r="CL408" s="160"/>
    </row>
    <row r="409" spans="2:134" x14ac:dyDescent="0.25">
      <c r="C409" s="215"/>
      <c r="E409" s="206"/>
      <c r="F409" s="89">
        <v>0</v>
      </c>
      <c r="G409" s="101">
        <f>Samples!C387</f>
        <v>0</v>
      </c>
      <c r="BV409" s="216"/>
      <c r="BW409" s="216"/>
      <c r="BX409" s="216"/>
      <c r="CA409" s="206"/>
      <c r="CB409" s="466"/>
      <c r="CK409" s="160"/>
      <c r="CL409" s="160"/>
    </row>
    <row r="410" spans="2:134" x14ac:dyDescent="0.25">
      <c r="C410" s="215"/>
      <c r="E410" s="206"/>
      <c r="F410" s="89">
        <v>0</v>
      </c>
      <c r="G410" s="101">
        <f>Samples!C388</f>
        <v>0</v>
      </c>
      <c r="BV410" s="216"/>
      <c r="BW410" s="216"/>
      <c r="BX410" s="216"/>
      <c r="CA410" s="206"/>
      <c r="CB410" s="466"/>
      <c r="CK410" s="160"/>
      <c r="CL410" s="160"/>
    </row>
    <row r="411" spans="2:134" x14ac:dyDescent="0.25">
      <c r="C411" s="215"/>
      <c r="E411" s="206"/>
      <c r="F411" s="89">
        <v>0</v>
      </c>
      <c r="G411" s="101">
        <f>Samples!C389</f>
        <v>0</v>
      </c>
      <c r="BV411" s="216"/>
      <c r="BW411" s="216"/>
      <c r="BX411" s="216"/>
      <c r="CA411" s="206"/>
      <c r="CB411" s="466"/>
      <c r="CK411" s="160"/>
      <c r="CL411" s="160"/>
    </row>
    <row r="412" spans="2:134" x14ac:dyDescent="0.25">
      <c r="C412" s="215"/>
      <c r="E412" s="206"/>
      <c r="F412" s="89">
        <v>0</v>
      </c>
      <c r="G412" s="101">
        <f>Samples!C390</f>
        <v>0</v>
      </c>
      <c r="BV412" s="216"/>
      <c r="BW412" s="216"/>
      <c r="BX412" s="216"/>
      <c r="CA412" s="206"/>
      <c r="CB412" s="466"/>
      <c r="CK412" s="160"/>
      <c r="CL412" s="160"/>
    </row>
    <row r="413" spans="2:134" x14ac:dyDescent="0.25">
      <c r="C413" s="215"/>
      <c r="E413" s="206"/>
      <c r="F413" s="89">
        <v>0</v>
      </c>
      <c r="G413" s="101">
        <f>Samples!C391</f>
        <v>0</v>
      </c>
      <c r="BV413" s="216"/>
      <c r="BW413" s="216"/>
      <c r="BX413" s="216"/>
      <c r="CA413" s="206"/>
      <c r="CB413" s="466"/>
      <c r="CK413" s="160"/>
      <c r="CL413" s="160"/>
    </row>
    <row r="414" spans="2:134" x14ac:dyDescent="0.25">
      <c r="C414" s="215"/>
      <c r="E414" s="206"/>
      <c r="F414" s="89">
        <v>0</v>
      </c>
      <c r="G414" s="101">
        <f>Samples!C392</f>
        <v>0</v>
      </c>
      <c r="BV414" s="216"/>
      <c r="BW414" s="216"/>
      <c r="BX414" s="216"/>
      <c r="CA414" s="206"/>
      <c r="CB414" s="466"/>
      <c r="CK414" s="160"/>
      <c r="CL414" s="160"/>
    </row>
    <row r="415" spans="2:134" x14ac:dyDescent="0.25">
      <c r="C415" s="215"/>
      <c r="E415" s="206"/>
      <c r="F415" s="89">
        <v>0</v>
      </c>
      <c r="G415" s="101">
        <f>Samples!C393</f>
        <v>0</v>
      </c>
      <c r="BV415" s="216"/>
      <c r="BW415" s="216"/>
      <c r="BX415" s="216"/>
      <c r="CA415" s="206"/>
      <c r="CB415" s="466"/>
      <c r="CK415" s="160"/>
      <c r="CL415" s="160"/>
    </row>
    <row r="416" spans="2:134" x14ac:dyDescent="0.25">
      <c r="C416" s="215"/>
      <c r="E416" s="206"/>
      <c r="F416" s="89">
        <v>0</v>
      </c>
      <c r="G416" s="101">
        <f>Samples!C394</f>
        <v>0</v>
      </c>
      <c r="BV416" s="216"/>
      <c r="BW416" s="216"/>
      <c r="BX416" s="216"/>
      <c r="CA416" s="206"/>
      <c r="CB416" s="466"/>
      <c r="CK416" s="160"/>
      <c r="CL416" s="160"/>
    </row>
    <row r="417" spans="3:90" x14ac:dyDescent="0.25">
      <c r="C417" s="215"/>
      <c r="E417" s="206"/>
      <c r="F417" s="89">
        <v>0</v>
      </c>
      <c r="G417" s="101">
        <f>Samples!C395</f>
        <v>0</v>
      </c>
      <c r="BV417" s="216"/>
      <c r="BW417" s="216"/>
      <c r="BX417" s="216"/>
      <c r="CA417" s="206"/>
      <c r="CB417" s="466"/>
      <c r="CK417" s="160"/>
      <c r="CL417" s="160"/>
    </row>
    <row r="418" spans="3:90" x14ac:dyDescent="0.25">
      <c r="C418" s="215"/>
      <c r="E418" s="206"/>
      <c r="F418" s="89">
        <v>0</v>
      </c>
      <c r="G418" s="101">
        <f>Samples!C396</f>
        <v>0</v>
      </c>
      <c r="BV418" s="216"/>
      <c r="BW418" s="216"/>
      <c r="BX418" s="216"/>
      <c r="CA418" s="206"/>
      <c r="CB418" s="466"/>
      <c r="CK418" s="160"/>
      <c r="CL418" s="160"/>
    </row>
    <row r="419" spans="3:90" x14ac:dyDescent="0.25">
      <c r="C419" s="215"/>
      <c r="E419" s="206"/>
      <c r="F419" s="89">
        <v>0</v>
      </c>
      <c r="G419" s="101">
        <f>Samples!C397</f>
        <v>0</v>
      </c>
      <c r="BV419" s="216"/>
      <c r="BW419" s="216"/>
      <c r="BX419" s="216"/>
      <c r="CA419" s="206"/>
      <c r="CB419" s="466"/>
      <c r="CK419" s="160"/>
      <c r="CL419" s="160"/>
    </row>
    <row r="420" spans="3:90" x14ac:dyDescent="0.25">
      <c r="C420" s="215"/>
      <c r="E420" s="206"/>
      <c r="F420" s="89">
        <v>0</v>
      </c>
      <c r="G420" s="101">
        <f>Samples!C398</f>
        <v>0</v>
      </c>
      <c r="BV420" s="216"/>
      <c r="BW420" s="216"/>
      <c r="BX420" s="216"/>
      <c r="CA420" s="206"/>
      <c r="CB420" s="466"/>
      <c r="CK420" s="160"/>
      <c r="CL420" s="160"/>
    </row>
    <row r="421" spans="3:90" x14ac:dyDescent="0.25">
      <c r="C421" s="215"/>
      <c r="E421" s="206"/>
      <c r="F421" s="89">
        <v>0</v>
      </c>
      <c r="G421" s="101">
        <f>Samples!C399</f>
        <v>0</v>
      </c>
      <c r="BV421" s="216"/>
      <c r="BW421" s="216"/>
      <c r="BX421" s="216"/>
      <c r="CA421" s="206"/>
      <c r="CB421" s="466"/>
      <c r="CK421" s="160"/>
      <c r="CL421" s="160"/>
    </row>
    <row r="422" spans="3:90" x14ac:dyDescent="0.25">
      <c r="C422" s="215"/>
      <c r="E422" s="206"/>
      <c r="F422" s="89">
        <v>0</v>
      </c>
      <c r="G422" s="101">
        <f>Samples!C400</f>
        <v>0</v>
      </c>
      <c r="BV422" s="216"/>
      <c r="BW422" s="216"/>
      <c r="BX422" s="216"/>
      <c r="CA422" s="206"/>
      <c r="CB422" s="466"/>
      <c r="CK422" s="160"/>
      <c r="CL422" s="160"/>
    </row>
    <row r="423" spans="3:90" x14ac:dyDescent="0.25">
      <c r="C423" s="215"/>
      <c r="E423" s="206"/>
      <c r="F423" s="89">
        <v>0</v>
      </c>
      <c r="G423" s="101">
        <f>Samples!C401</f>
        <v>0</v>
      </c>
      <c r="BV423" s="216"/>
      <c r="BW423" s="216"/>
      <c r="BX423" s="216"/>
      <c r="CA423" s="206"/>
      <c r="CB423" s="466"/>
      <c r="CK423" s="160"/>
      <c r="CL423" s="160"/>
    </row>
    <row r="424" spans="3:90" x14ac:dyDescent="0.25">
      <c r="C424" s="215"/>
      <c r="E424" s="206"/>
      <c r="F424" s="89">
        <v>0</v>
      </c>
      <c r="G424" s="101">
        <f>Samples!C402</f>
        <v>0</v>
      </c>
      <c r="BV424" s="216"/>
      <c r="BW424" s="216"/>
      <c r="BX424" s="216"/>
      <c r="CA424" s="206"/>
      <c r="CB424" s="466"/>
      <c r="CK424" s="160"/>
      <c r="CL424" s="160"/>
    </row>
    <row r="425" spans="3:90" x14ac:dyDescent="0.25">
      <c r="C425" s="215"/>
      <c r="E425" s="206"/>
      <c r="F425" s="89">
        <v>0</v>
      </c>
      <c r="G425" s="101">
        <f>Samples!C403</f>
        <v>0</v>
      </c>
      <c r="BV425" s="216"/>
      <c r="BW425" s="216"/>
      <c r="BX425" s="216"/>
      <c r="CA425" s="206"/>
      <c r="CB425" s="466"/>
    </row>
    <row r="426" spans="3:90" x14ac:dyDescent="0.25">
      <c r="C426" s="215"/>
      <c r="E426" s="206"/>
      <c r="F426" s="89">
        <v>0</v>
      </c>
      <c r="G426" s="101">
        <f>Samples!C404</f>
        <v>0</v>
      </c>
      <c r="BV426" s="216"/>
      <c r="BW426" s="216"/>
      <c r="BX426" s="216"/>
      <c r="CA426" s="206"/>
      <c r="CB426" s="466"/>
    </row>
    <row r="427" spans="3:90" x14ac:dyDescent="0.25">
      <c r="C427" s="215"/>
      <c r="E427" s="206"/>
      <c r="F427" s="89">
        <v>0</v>
      </c>
      <c r="G427" s="101">
        <f>Samples!C405</f>
        <v>0</v>
      </c>
      <c r="BV427" s="216"/>
      <c r="BW427" s="216"/>
      <c r="BX427" s="216"/>
      <c r="CA427" s="206"/>
      <c r="CB427" s="466"/>
    </row>
    <row r="428" spans="3:90" x14ac:dyDescent="0.25">
      <c r="C428" s="215"/>
      <c r="E428" s="206"/>
      <c r="F428" s="89">
        <v>0</v>
      </c>
      <c r="G428" s="101">
        <f>Samples!C406</f>
        <v>0</v>
      </c>
      <c r="BV428" s="216"/>
      <c r="BW428" s="216"/>
      <c r="BX428" s="216"/>
      <c r="CA428" s="206"/>
      <c r="CB428" s="466"/>
    </row>
    <row r="429" spans="3:90" x14ac:dyDescent="0.25">
      <c r="C429" s="215"/>
      <c r="E429" s="206"/>
      <c r="F429" s="89">
        <v>0</v>
      </c>
      <c r="G429" s="101">
        <f>Samples!C407</f>
        <v>0</v>
      </c>
      <c r="BV429" s="216"/>
      <c r="BW429" s="216"/>
      <c r="BX429" s="216"/>
      <c r="CA429" s="206"/>
      <c r="CB429" s="466"/>
    </row>
    <row r="430" spans="3:90" x14ac:dyDescent="0.25">
      <c r="C430" s="215"/>
      <c r="E430" s="206"/>
      <c r="F430" s="89">
        <v>0</v>
      </c>
      <c r="G430" s="101">
        <f>Samples!C408</f>
        <v>0</v>
      </c>
      <c r="BV430" s="216"/>
      <c r="BW430" s="216"/>
      <c r="BX430" s="216"/>
      <c r="CA430" s="206"/>
      <c r="CB430" s="466"/>
    </row>
    <row r="431" spans="3:90" x14ac:dyDescent="0.25">
      <c r="C431" s="215"/>
      <c r="E431" s="206"/>
      <c r="F431" s="89">
        <v>0</v>
      </c>
      <c r="G431" s="101">
        <f>Samples!C409</f>
        <v>0</v>
      </c>
      <c r="BV431" s="216"/>
      <c r="BW431" s="216"/>
      <c r="BX431" s="216"/>
      <c r="CA431" s="206"/>
      <c r="CB431" s="466"/>
    </row>
    <row r="432" spans="3:90" x14ac:dyDescent="0.25">
      <c r="C432" s="215"/>
      <c r="E432" s="206"/>
      <c r="F432" s="89">
        <v>0</v>
      </c>
      <c r="G432" s="101">
        <f>Samples!C410</f>
        <v>0</v>
      </c>
      <c r="BV432" s="216"/>
      <c r="BW432" s="216"/>
      <c r="BX432" s="216"/>
      <c r="CA432" s="206"/>
      <c r="CB432" s="466"/>
    </row>
    <row r="433" spans="3:91" x14ac:dyDescent="0.25">
      <c r="C433" s="215"/>
      <c r="E433" s="206"/>
      <c r="F433" s="89">
        <v>0</v>
      </c>
      <c r="G433" s="101">
        <f>Samples!C411</f>
        <v>0</v>
      </c>
      <c r="BV433" s="216"/>
      <c r="BW433" s="216"/>
      <c r="BX433" s="216"/>
      <c r="CA433" s="206"/>
      <c r="CB433" s="466"/>
    </row>
    <row r="434" spans="3:91" x14ac:dyDescent="0.25">
      <c r="C434" s="215"/>
      <c r="E434" s="206"/>
      <c r="F434" s="89">
        <v>0</v>
      </c>
      <c r="G434" s="101">
        <f>Samples!C412</f>
        <v>0</v>
      </c>
      <c r="BV434" s="216"/>
      <c r="BW434" s="216"/>
      <c r="BX434" s="216"/>
      <c r="CA434" s="206"/>
      <c r="CB434" s="466"/>
    </row>
    <row r="435" spans="3:91" x14ac:dyDescent="0.25">
      <c r="C435" s="215"/>
      <c r="E435" s="206"/>
      <c r="F435" s="89">
        <v>0</v>
      </c>
      <c r="G435" s="101">
        <f>Samples!C413</f>
        <v>0</v>
      </c>
      <c r="BV435" s="216"/>
      <c r="BW435" s="216"/>
      <c r="BX435" s="216"/>
      <c r="CA435" s="206"/>
      <c r="CB435" s="466"/>
    </row>
    <row r="436" spans="3:91" x14ac:dyDescent="0.25">
      <c r="C436" s="215"/>
      <c r="E436" s="206"/>
      <c r="F436" s="89">
        <v>0</v>
      </c>
      <c r="G436" s="101">
        <f>Samples!C414</f>
        <v>0</v>
      </c>
      <c r="BV436" s="216"/>
      <c r="BW436" s="216"/>
      <c r="BX436" s="216"/>
      <c r="CA436" s="206"/>
      <c r="CB436" s="466"/>
      <c r="CK436" s="160"/>
      <c r="CL436" s="160"/>
      <c r="CM436" s="160"/>
    </row>
    <row r="437" spans="3:91" x14ac:dyDescent="0.25">
      <c r="C437" s="215"/>
      <c r="E437" s="206"/>
      <c r="F437" s="89">
        <v>0</v>
      </c>
      <c r="G437" s="101">
        <f>Samples!C415</f>
        <v>0</v>
      </c>
      <c r="BV437" s="216"/>
      <c r="BW437" s="216"/>
      <c r="BX437" s="216"/>
      <c r="CA437" s="206"/>
      <c r="CB437" s="466"/>
      <c r="CK437" s="160"/>
      <c r="CL437" s="160"/>
      <c r="CM437" s="160"/>
    </row>
    <row r="438" spans="3:91" x14ac:dyDescent="0.25">
      <c r="C438" s="215"/>
      <c r="E438" s="206"/>
      <c r="F438" s="89">
        <v>0</v>
      </c>
      <c r="G438" s="101">
        <f>Samples!C416</f>
        <v>0</v>
      </c>
      <c r="BV438" s="216"/>
      <c r="BW438" s="216"/>
      <c r="BX438" s="216"/>
      <c r="CA438" s="206"/>
      <c r="CB438" s="466"/>
      <c r="CK438" s="160"/>
      <c r="CL438" s="160"/>
      <c r="CM438" s="160"/>
    </row>
    <row r="439" spans="3:91" x14ac:dyDescent="0.25">
      <c r="C439" s="215"/>
      <c r="E439" s="206"/>
      <c r="F439" s="89">
        <v>0</v>
      </c>
      <c r="G439" s="101">
        <f>Samples!C417</f>
        <v>0</v>
      </c>
      <c r="BV439" s="216"/>
      <c r="BW439" s="216"/>
      <c r="BX439" s="216"/>
      <c r="CA439" s="206"/>
      <c r="CB439" s="466"/>
      <c r="CK439" s="160"/>
      <c r="CL439" s="160"/>
      <c r="CM439" s="160"/>
    </row>
    <row r="440" spans="3:91" x14ac:dyDescent="0.25">
      <c r="C440" s="215"/>
      <c r="E440" s="206"/>
      <c r="F440" s="89">
        <v>0</v>
      </c>
      <c r="G440" s="101">
        <f>Samples!C418</f>
        <v>0</v>
      </c>
      <c r="BV440" s="216"/>
      <c r="BW440" s="216"/>
      <c r="BX440" s="216"/>
      <c r="CA440" s="206"/>
      <c r="CB440" s="466"/>
      <c r="CK440" s="160"/>
      <c r="CL440" s="160"/>
      <c r="CM440" s="160"/>
    </row>
    <row r="441" spans="3:91" x14ac:dyDescent="0.25">
      <c r="C441" s="215"/>
      <c r="E441" s="206"/>
      <c r="F441" s="89">
        <v>0</v>
      </c>
      <c r="G441" s="101">
        <f>Samples!C419</f>
        <v>0</v>
      </c>
      <c r="BV441" s="216"/>
      <c r="BW441" s="216"/>
      <c r="BX441" s="216"/>
      <c r="CA441" s="206"/>
      <c r="CB441" s="466"/>
      <c r="CK441" s="160"/>
      <c r="CL441" s="160"/>
      <c r="CM441" s="160"/>
    </row>
    <row r="442" spans="3:91" x14ac:dyDescent="0.25">
      <c r="C442" s="215"/>
      <c r="E442" s="206"/>
      <c r="F442" s="89">
        <v>0</v>
      </c>
      <c r="G442" s="101">
        <f>Samples!C420</f>
        <v>0</v>
      </c>
      <c r="BV442" s="216"/>
      <c r="BW442" s="216"/>
      <c r="BX442" s="216"/>
      <c r="CA442" s="206"/>
      <c r="CB442" s="466"/>
      <c r="CK442" s="160"/>
      <c r="CL442" s="160"/>
      <c r="CM442" s="160"/>
    </row>
    <row r="443" spans="3:91" x14ac:dyDescent="0.25">
      <c r="C443" s="215"/>
      <c r="E443" s="206"/>
      <c r="F443" s="89">
        <v>0</v>
      </c>
      <c r="G443" s="101">
        <f>Samples!C421</f>
        <v>0</v>
      </c>
      <c r="BV443" s="216"/>
      <c r="BW443" s="216"/>
      <c r="BX443" s="216"/>
      <c r="CA443" s="206"/>
      <c r="CB443" s="466"/>
      <c r="CK443" s="160"/>
      <c r="CL443" s="160"/>
      <c r="CM443" s="160"/>
    </row>
    <row r="444" spans="3:91" x14ac:dyDescent="0.25">
      <c r="C444" s="215"/>
      <c r="E444" s="206"/>
      <c r="F444" s="89">
        <v>0</v>
      </c>
      <c r="G444" s="101">
        <f>Samples!C422</f>
        <v>0</v>
      </c>
      <c r="BV444" s="216"/>
      <c r="BW444" s="216"/>
      <c r="BX444" s="216"/>
      <c r="CA444" s="206"/>
      <c r="CB444" s="466"/>
      <c r="CK444" s="160"/>
      <c r="CL444" s="160"/>
      <c r="CM444" s="160"/>
    </row>
    <row r="445" spans="3:91" x14ac:dyDescent="0.25">
      <c r="C445" s="215"/>
      <c r="E445" s="206"/>
      <c r="F445" s="89">
        <v>0</v>
      </c>
      <c r="G445" s="101">
        <f>Samples!C423</f>
        <v>0</v>
      </c>
      <c r="BV445" s="216"/>
      <c r="BW445" s="216"/>
      <c r="BX445" s="216"/>
      <c r="CA445" s="206"/>
      <c r="CB445" s="466"/>
      <c r="CK445" s="160"/>
      <c r="CL445" s="160"/>
      <c r="CM445" s="160"/>
    </row>
    <row r="446" spans="3:91" x14ac:dyDescent="0.25">
      <c r="C446" s="215"/>
      <c r="E446" s="206"/>
      <c r="F446" s="89">
        <v>0</v>
      </c>
      <c r="G446" s="101">
        <f>Samples!C424</f>
        <v>0</v>
      </c>
      <c r="BV446" s="216"/>
      <c r="BW446" s="216"/>
      <c r="BX446" s="216"/>
      <c r="CA446" s="206"/>
      <c r="CB446" s="466"/>
      <c r="CK446" s="160"/>
      <c r="CL446" s="160"/>
      <c r="CM446" s="160"/>
    </row>
    <row r="447" spans="3:91" x14ac:dyDescent="0.25">
      <c r="C447" s="215"/>
      <c r="E447" s="206"/>
      <c r="F447" s="89">
        <v>0</v>
      </c>
      <c r="G447" s="101">
        <f>Samples!C425</f>
        <v>0</v>
      </c>
      <c r="BV447" s="216"/>
      <c r="BW447" s="216"/>
      <c r="BX447" s="216"/>
      <c r="CA447" s="206"/>
      <c r="CB447" s="466"/>
      <c r="CK447" s="160"/>
      <c r="CL447" s="160"/>
      <c r="CM447" s="160"/>
    </row>
    <row r="448" spans="3:91" x14ac:dyDescent="0.25">
      <c r="C448" s="215"/>
      <c r="E448" s="206"/>
      <c r="F448" s="89">
        <v>0</v>
      </c>
      <c r="G448" s="101">
        <f>Samples!C426</f>
        <v>0</v>
      </c>
      <c r="BV448" s="216"/>
      <c r="BW448" s="216"/>
      <c r="BX448" s="216"/>
      <c r="CA448" s="206"/>
      <c r="CB448" s="466"/>
      <c r="CK448" s="160"/>
      <c r="CL448" s="160"/>
      <c r="CM448" s="160"/>
    </row>
    <row r="449" spans="3:134" x14ac:dyDescent="0.25">
      <c r="C449" s="215"/>
      <c r="E449" s="206"/>
      <c r="F449" s="89">
        <v>0</v>
      </c>
      <c r="G449" s="101">
        <f>Samples!C427</f>
        <v>0</v>
      </c>
      <c r="BV449" s="216"/>
      <c r="BW449" s="216"/>
      <c r="BX449" s="216"/>
      <c r="CA449" s="206"/>
      <c r="CB449" s="466"/>
      <c r="CK449" s="160"/>
      <c r="CL449" s="160"/>
      <c r="CM449" s="160"/>
    </row>
    <row r="450" spans="3:134" x14ac:dyDescent="0.25">
      <c r="C450" s="215"/>
      <c r="E450" s="206"/>
      <c r="F450" s="89">
        <v>0</v>
      </c>
      <c r="G450" s="101">
        <f>Samples!C428</f>
        <v>0</v>
      </c>
      <c r="BV450" s="216"/>
      <c r="BW450" s="216"/>
      <c r="BX450" s="216"/>
      <c r="CA450" s="206"/>
      <c r="CB450" s="466"/>
      <c r="CK450" s="160"/>
      <c r="CL450" s="160"/>
      <c r="CM450" s="160"/>
    </row>
    <row r="451" spans="3:134" x14ac:dyDescent="0.25">
      <c r="C451" s="215"/>
      <c r="E451" s="206"/>
      <c r="F451" s="89">
        <v>0</v>
      </c>
      <c r="G451" s="101">
        <f>Samples!C429</f>
        <v>0</v>
      </c>
      <c r="BV451" s="216"/>
      <c r="BW451" s="216"/>
      <c r="BX451" s="216"/>
      <c r="CA451" s="206"/>
      <c r="CB451" s="466"/>
      <c r="CK451" s="160"/>
      <c r="CL451" s="160"/>
      <c r="CM451" s="160"/>
    </row>
    <row r="452" spans="3:134" x14ac:dyDescent="0.25">
      <c r="C452" s="215"/>
      <c r="E452" s="206"/>
      <c r="F452" s="89">
        <v>0</v>
      </c>
      <c r="G452" s="101">
        <f>Samples!C430</f>
        <v>0</v>
      </c>
      <c r="BV452" s="216"/>
      <c r="BW452" s="216"/>
      <c r="BX452" s="216"/>
      <c r="CA452" s="206"/>
      <c r="CB452" s="466"/>
      <c r="CK452" s="160"/>
      <c r="CL452" s="160"/>
      <c r="CM452" s="160"/>
    </row>
    <row r="453" spans="3:134" x14ac:dyDescent="0.25">
      <c r="C453" s="215"/>
      <c r="E453" s="206"/>
      <c r="F453" s="89">
        <v>0</v>
      </c>
      <c r="G453" s="101">
        <f>Samples!C431</f>
        <v>0</v>
      </c>
      <c r="BV453" s="216"/>
      <c r="BW453" s="216"/>
      <c r="BX453" s="216"/>
      <c r="CA453" s="206"/>
      <c r="CB453" s="466"/>
      <c r="CK453" s="160"/>
      <c r="CL453" s="160"/>
      <c r="CM453" s="160"/>
    </row>
    <row r="454" spans="3:134" x14ac:dyDescent="0.25">
      <c r="C454" s="215"/>
      <c r="E454" s="206"/>
      <c r="F454" s="89">
        <v>0</v>
      </c>
      <c r="G454" s="101">
        <f>Samples!C432</f>
        <v>0</v>
      </c>
      <c r="BV454" s="216"/>
      <c r="BW454" s="216"/>
      <c r="BX454" s="216"/>
      <c r="CA454" s="206"/>
      <c r="CB454" s="466"/>
      <c r="CK454" s="160"/>
      <c r="CL454" s="160"/>
      <c r="CM454" s="160"/>
    </row>
    <row r="455" spans="3:134" x14ac:dyDescent="0.25">
      <c r="C455" s="215"/>
      <c r="E455" s="206"/>
      <c r="F455" s="89">
        <v>0</v>
      </c>
      <c r="G455" s="101">
        <f>Samples!C433</f>
        <v>0</v>
      </c>
      <c r="BV455" s="216"/>
      <c r="BW455" s="216"/>
      <c r="BX455" s="216"/>
      <c r="CA455" s="206"/>
      <c r="CB455" s="466"/>
      <c r="CK455" s="160"/>
      <c r="CL455" s="160"/>
      <c r="CM455" s="160"/>
      <c r="EA455" s="148" t="s">
        <v>212</v>
      </c>
      <c r="EB455" s="148" t="s">
        <v>192</v>
      </c>
      <c r="EC455" s="148" t="s">
        <v>103</v>
      </c>
      <c r="ED455" s="167" t="s">
        <v>18</v>
      </c>
    </row>
    <row r="456" spans="3:134" x14ac:dyDescent="0.25">
      <c r="C456" s="215"/>
      <c r="E456" s="206"/>
      <c r="F456" s="89">
        <v>0</v>
      </c>
      <c r="G456" s="101">
        <f>Samples!C434</f>
        <v>0</v>
      </c>
      <c r="BV456" s="216"/>
      <c r="BW456" s="216"/>
      <c r="BX456" s="216"/>
      <c r="CA456" s="206"/>
      <c r="CB456" s="466"/>
      <c r="CK456" s="160"/>
      <c r="CL456" s="160"/>
      <c r="CM456" s="160"/>
      <c r="EA456" s="148">
        <f>EC456</f>
        <v>0</v>
      </c>
      <c r="EB456" s="148">
        <f t="shared" ref="EB456:EB487" si="35">IFERROR(_xlfn.STDEV.S(EE456:ABD456)/SQRT(TotalIncludedSamples),0)</f>
        <v>0</v>
      </c>
      <c r="EC456" s="148">
        <f t="shared" ref="EC456:EC487" si="36">IFERROR(SUM(EE456:ABD456)/TotalIncludedSamples,0)</f>
        <v>0</v>
      </c>
      <c r="ED456" s="167">
        <v>1</v>
      </c>
    </row>
    <row r="457" spans="3:134" x14ac:dyDescent="0.25">
      <c r="C457" s="215"/>
      <c r="E457" s="206"/>
      <c r="F457" s="89">
        <v>0</v>
      </c>
      <c r="G457" s="101">
        <f>Samples!C435</f>
        <v>0</v>
      </c>
      <c r="BV457" s="216"/>
      <c r="BW457" s="216"/>
      <c r="BX457" s="216"/>
      <c r="CA457" s="206"/>
      <c r="CB457" s="466"/>
      <c r="CK457" s="160"/>
      <c r="CL457" s="160"/>
      <c r="CM457" s="160"/>
      <c r="EA457" s="148">
        <f>IF(EA456&lt;1,EC457+EA456,"")</f>
        <v>0</v>
      </c>
      <c r="EB457" s="148">
        <f t="shared" si="35"/>
        <v>0</v>
      </c>
      <c r="EC457" s="148">
        <f t="shared" si="36"/>
        <v>0</v>
      </c>
      <c r="ED457" s="167">
        <v>2</v>
      </c>
    </row>
    <row r="458" spans="3:134" x14ac:dyDescent="0.25">
      <c r="C458" s="215"/>
      <c r="E458" s="206"/>
      <c r="F458" s="89">
        <v>0</v>
      </c>
      <c r="G458" s="101">
        <f>Samples!C436</f>
        <v>0</v>
      </c>
      <c r="BV458" s="216"/>
      <c r="BW458" s="216"/>
      <c r="BX458" s="216"/>
      <c r="CA458" s="206"/>
      <c r="CB458" s="466"/>
      <c r="CK458" s="160"/>
      <c r="CL458" s="160"/>
      <c r="CM458" s="160"/>
      <c r="EA458" s="148">
        <f>IF(EA457&lt;1,EC458+EA457,"")</f>
        <v>0</v>
      </c>
      <c r="EB458" s="148">
        <f t="shared" si="35"/>
        <v>0</v>
      </c>
      <c r="EC458" s="148">
        <f t="shared" si="36"/>
        <v>0</v>
      </c>
      <c r="ED458" s="167">
        <v>3</v>
      </c>
    </row>
    <row r="459" spans="3:134" x14ac:dyDescent="0.25">
      <c r="C459" s="215"/>
      <c r="E459" s="206"/>
      <c r="F459" s="89">
        <v>0</v>
      </c>
      <c r="G459" s="101">
        <f>Samples!C437</f>
        <v>0</v>
      </c>
      <c r="BV459" s="216"/>
      <c r="BW459" s="216"/>
      <c r="BX459" s="216"/>
      <c r="CA459" s="206"/>
      <c r="CB459" s="466"/>
      <c r="CK459" s="160"/>
      <c r="CL459" s="160"/>
      <c r="CM459" s="160"/>
      <c r="EA459" s="148">
        <f t="shared" ref="EA459:EA522" si="37">IF(EA458&lt;1,EC459+EA458,"")</f>
        <v>0</v>
      </c>
      <c r="EB459" s="148">
        <f t="shared" si="35"/>
        <v>0</v>
      </c>
      <c r="EC459" s="148">
        <f t="shared" si="36"/>
        <v>0</v>
      </c>
      <c r="ED459" s="167">
        <v>4</v>
      </c>
    </row>
    <row r="460" spans="3:134" x14ac:dyDescent="0.25">
      <c r="C460" s="215"/>
      <c r="E460" s="206"/>
      <c r="F460" s="89">
        <v>0</v>
      </c>
      <c r="G460" s="101">
        <f>Samples!C438</f>
        <v>0</v>
      </c>
      <c r="BV460" s="216"/>
      <c r="BW460" s="216"/>
      <c r="BX460" s="216"/>
      <c r="CA460" s="206"/>
      <c r="CB460" s="466"/>
      <c r="CK460" s="160"/>
      <c r="CL460" s="160"/>
      <c r="CM460" s="160"/>
      <c r="EA460" s="148">
        <f t="shared" si="37"/>
        <v>0</v>
      </c>
      <c r="EB460" s="148">
        <f t="shared" si="35"/>
        <v>0</v>
      </c>
      <c r="EC460" s="148">
        <f t="shared" si="36"/>
        <v>0</v>
      </c>
      <c r="ED460" s="167">
        <v>5</v>
      </c>
    </row>
    <row r="461" spans="3:134" x14ac:dyDescent="0.25">
      <c r="C461" s="215"/>
      <c r="E461" s="206"/>
      <c r="F461" s="89">
        <v>0</v>
      </c>
      <c r="G461" s="101">
        <f>Samples!C439</f>
        <v>0</v>
      </c>
      <c r="BV461" s="216"/>
      <c r="BW461" s="216"/>
      <c r="BX461" s="216"/>
      <c r="CA461" s="206"/>
      <c r="CB461" s="466"/>
      <c r="CK461" s="160"/>
      <c r="CL461" s="160"/>
      <c r="CM461" s="160"/>
      <c r="EA461" s="148">
        <f t="shared" si="37"/>
        <v>0</v>
      </c>
      <c r="EB461" s="148">
        <f t="shared" si="35"/>
        <v>0</v>
      </c>
      <c r="EC461" s="148">
        <f t="shared" si="36"/>
        <v>0</v>
      </c>
      <c r="ED461" s="167">
        <v>6</v>
      </c>
    </row>
    <row r="462" spans="3:134" x14ac:dyDescent="0.25">
      <c r="C462" s="215"/>
      <c r="E462" s="206"/>
      <c r="F462" s="89">
        <v>0</v>
      </c>
      <c r="G462" s="101">
        <f>Samples!C440</f>
        <v>0</v>
      </c>
      <c r="BV462" s="216"/>
      <c r="BW462" s="216"/>
      <c r="BX462" s="216"/>
      <c r="CA462" s="206"/>
      <c r="CB462" s="466"/>
      <c r="CK462" s="160"/>
      <c r="CL462" s="160"/>
      <c r="CM462" s="160"/>
      <c r="EA462" s="148">
        <f t="shared" si="37"/>
        <v>0</v>
      </c>
      <c r="EB462" s="148">
        <f t="shared" si="35"/>
        <v>0</v>
      </c>
      <c r="EC462" s="148">
        <f t="shared" si="36"/>
        <v>0</v>
      </c>
      <c r="ED462" s="167">
        <v>7</v>
      </c>
    </row>
    <row r="463" spans="3:134" x14ac:dyDescent="0.25">
      <c r="C463" s="215"/>
      <c r="E463" s="206"/>
      <c r="F463" s="89">
        <v>0</v>
      </c>
      <c r="G463" s="101">
        <f>Samples!C441</f>
        <v>0</v>
      </c>
      <c r="BV463" s="216"/>
      <c r="BW463" s="216"/>
      <c r="BX463" s="216"/>
      <c r="CA463" s="206"/>
      <c r="CB463" s="466"/>
      <c r="CK463" s="160"/>
      <c r="CL463" s="160"/>
      <c r="CM463" s="160"/>
      <c r="EA463" s="148">
        <f t="shared" si="37"/>
        <v>0</v>
      </c>
      <c r="EB463" s="148">
        <f t="shared" si="35"/>
        <v>0</v>
      </c>
      <c r="EC463" s="148">
        <f t="shared" si="36"/>
        <v>0</v>
      </c>
      <c r="ED463" s="167">
        <v>8</v>
      </c>
    </row>
    <row r="464" spans="3:134" x14ac:dyDescent="0.25">
      <c r="C464" s="215"/>
      <c r="E464" s="206"/>
      <c r="F464" s="89">
        <v>0</v>
      </c>
      <c r="G464" s="101">
        <f>Samples!C442</f>
        <v>0</v>
      </c>
      <c r="BV464" s="216"/>
      <c r="BW464" s="216"/>
      <c r="BX464" s="216"/>
      <c r="CA464" s="206"/>
      <c r="CB464" s="466"/>
      <c r="CK464" s="160"/>
      <c r="CL464" s="160"/>
      <c r="CM464" s="160"/>
      <c r="EA464" s="148">
        <f t="shared" si="37"/>
        <v>0</v>
      </c>
      <c r="EB464" s="148">
        <f t="shared" si="35"/>
        <v>0</v>
      </c>
      <c r="EC464" s="148">
        <f t="shared" si="36"/>
        <v>0</v>
      </c>
      <c r="ED464" s="167">
        <v>9</v>
      </c>
    </row>
    <row r="465" spans="3:134" x14ac:dyDescent="0.25">
      <c r="C465" s="215"/>
      <c r="E465" s="206"/>
      <c r="F465" s="89">
        <v>0</v>
      </c>
      <c r="G465" s="101">
        <f>Samples!C443</f>
        <v>0</v>
      </c>
      <c r="BV465" s="216"/>
      <c r="BW465" s="216"/>
      <c r="BX465" s="216"/>
      <c r="CA465" s="206"/>
      <c r="CB465" s="466"/>
      <c r="CK465" s="160"/>
      <c r="CL465" s="160"/>
      <c r="CM465" s="160"/>
      <c r="EA465" s="148">
        <f t="shared" si="37"/>
        <v>0</v>
      </c>
      <c r="EB465" s="148">
        <f t="shared" si="35"/>
        <v>0</v>
      </c>
      <c r="EC465" s="148">
        <f t="shared" si="36"/>
        <v>0</v>
      </c>
      <c r="ED465" s="167">
        <v>10</v>
      </c>
    </row>
    <row r="466" spans="3:134" x14ac:dyDescent="0.25">
      <c r="C466" s="215"/>
      <c r="E466" s="206"/>
      <c r="F466" s="89">
        <v>0</v>
      </c>
      <c r="G466" s="101">
        <f>Samples!C444</f>
        <v>0</v>
      </c>
      <c r="BV466" s="216"/>
      <c r="BW466" s="216"/>
      <c r="BX466" s="216"/>
      <c r="CA466" s="206"/>
      <c r="CB466" s="466"/>
      <c r="CK466" s="160"/>
      <c r="CL466" s="160"/>
      <c r="CM466" s="160"/>
      <c r="EA466" s="148">
        <f t="shared" si="37"/>
        <v>0</v>
      </c>
      <c r="EB466" s="148">
        <f t="shared" si="35"/>
        <v>0</v>
      </c>
      <c r="EC466" s="148">
        <f t="shared" si="36"/>
        <v>0</v>
      </c>
      <c r="ED466" s="167">
        <v>11</v>
      </c>
    </row>
    <row r="467" spans="3:134" x14ac:dyDescent="0.25">
      <c r="C467" s="215"/>
      <c r="E467" s="206"/>
      <c r="F467" s="89">
        <v>0</v>
      </c>
      <c r="G467" s="101">
        <f>Samples!C445</f>
        <v>0</v>
      </c>
      <c r="BV467" s="216"/>
      <c r="BW467" s="216"/>
      <c r="BX467" s="216"/>
      <c r="CA467" s="206"/>
      <c r="CB467" s="466"/>
      <c r="CK467" s="160"/>
      <c r="CL467" s="160"/>
      <c r="CM467" s="160"/>
      <c r="EA467" s="148">
        <f t="shared" si="37"/>
        <v>0</v>
      </c>
      <c r="EB467" s="148">
        <f t="shared" si="35"/>
        <v>0</v>
      </c>
      <c r="EC467" s="148">
        <f t="shared" si="36"/>
        <v>0</v>
      </c>
      <c r="ED467" s="167">
        <v>12</v>
      </c>
    </row>
    <row r="468" spans="3:134" x14ac:dyDescent="0.25">
      <c r="C468" s="215"/>
      <c r="E468" s="206"/>
      <c r="F468" s="89">
        <v>0</v>
      </c>
      <c r="G468" s="101">
        <f>Samples!C446</f>
        <v>0</v>
      </c>
      <c r="BV468" s="216"/>
      <c r="BW468" s="216"/>
      <c r="BX468" s="216"/>
      <c r="CA468" s="206"/>
      <c r="CB468" s="466"/>
      <c r="CK468" s="160"/>
      <c r="CL468" s="160"/>
      <c r="CM468" s="160"/>
      <c r="EA468" s="148">
        <f t="shared" si="37"/>
        <v>0</v>
      </c>
      <c r="EB468" s="148">
        <f t="shared" si="35"/>
        <v>0</v>
      </c>
      <c r="EC468" s="148">
        <f t="shared" si="36"/>
        <v>0</v>
      </c>
      <c r="ED468" s="167">
        <v>13</v>
      </c>
    </row>
    <row r="469" spans="3:134" x14ac:dyDescent="0.25">
      <c r="C469" s="215"/>
      <c r="E469" s="206"/>
      <c r="F469" s="89">
        <v>0</v>
      </c>
      <c r="G469" s="101">
        <f>Samples!C447</f>
        <v>0</v>
      </c>
      <c r="BV469" s="216"/>
      <c r="BW469" s="216"/>
      <c r="BX469" s="216"/>
      <c r="CA469" s="206"/>
      <c r="CB469" s="466"/>
      <c r="CK469" s="160"/>
      <c r="CL469" s="160"/>
      <c r="CM469" s="160"/>
      <c r="EA469" s="148">
        <f t="shared" si="37"/>
        <v>0</v>
      </c>
      <c r="EB469" s="148">
        <f t="shared" si="35"/>
        <v>0</v>
      </c>
      <c r="EC469" s="148">
        <f t="shared" si="36"/>
        <v>0</v>
      </c>
      <c r="ED469" s="167">
        <v>14</v>
      </c>
    </row>
    <row r="470" spans="3:134" x14ac:dyDescent="0.25">
      <c r="C470" s="215"/>
      <c r="E470" s="206"/>
      <c r="F470" s="89">
        <v>0</v>
      </c>
      <c r="G470" s="101">
        <f>Samples!C448</f>
        <v>0</v>
      </c>
      <c r="BV470" s="216"/>
      <c r="BW470" s="216"/>
      <c r="BX470" s="216"/>
      <c r="CA470" s="206"/>
      <c r="CB470" s="466"/>
      <c r="CK470" s="160"/>
      <c r="CL470" s="160"/>
      <c r="CM470" s="160"/>
      <c r="EA470" s="148">
        <f t="shared" si="37"/>
        <v>0</v>
      </c>
      <c r="EB470" s="148">
        <f t="shared" si="35"/>
        <v>0</v>
      </c>
      <c r="EC470" s="148">
        <f t="shared" si="36"/>
        <v>0</v>
      </c>
      <c r="ED470" s="167">
        <v>15</v>
      </c>
    </row>
    <row r="471" spans="3:134" x14ac:dyDescent="0.25">
      <c r="C471" s="215"/>
      <c r="E471" s="206"/>
      <c r="F471" s="89">
        <v>0</v>
      </c>
      <c r="G471" s="101">
        <f>Samples!C449</f>
        <v>0</v>
      </c>
      <c r="BV471" s="216"/>
      <c r="BW471" s="216"/>
      <c r="BX471" s="216"/>
      <c r="CA471" s="206"/>
      <c r="CB471" s="466"/>
      <c r="CK471" s="160"/>
      <c r="CL471" s="160"/>
      <c r="CM471" s="160"/>
      <c r="EA471" s="148">
        <f t="shared" si="37"/>
        <v>0</v>
      </c>
      <c r="EB471" s="148">
        <f t="shared" si="35"/>
        <v>0</v>
      </c>
      <c r="EC471" s="148">
        <f t="shared" si="36"/>
        <v>0</v>
      </c>
      <c r="ED471" s="167">
        <v>16</v>
      </c>
    </row>
    <row r="472" spans="3:134" x14ac:dyDescent="0.25">
      <c r="C472" s="215"/>
      <c r="E472" s="206"/>
      <c r="F472" s="89">
        <v>0</v>
      </c>
      <c r="G472" s="101">
        <f>Samples!C450</f>
        <v>0</v>
      </c>
      <c r="BV472" s="216"/>
      <c r="BW472" s="216"/>
      <c r="BX472" s="216"/>
      <c r="CA472" s="206"/>
      <c r="CB472" s="466"/>
      <c r="CK472" s="160"/>
      <c r="CL472" s="160"/>
      <c r="CM472" s="160"/>
      <c r="EA472" s="148">
        <f t="shared" si="37"/>
        <v>0</v>
      </c>
      <c r="EB472" s="148">
        <f t="shared" si="35"/>
        <v>0</v>
      </c>
      <c r="EC472" s="148">
        <f t="shared" si="36"/>
        <v>0</v>
      </c>
      <c r="ED472" s="167">
        <v>17</v>
      </c>
    </row>
    <row r="473" spans="3:134" x14ac:dyDescent="0.25">
      <c r="C473" s="215"/>
      <c r="E473" s="206"/>
      <c r="F473" s="89">
        <v>0</v>
      </c>
      <c r="G473" s="101">
        <f>Samples!C451</f>
        <v>0</v>
      </c>
      <c r="BV473" s="216"/>
      <c r="BW473" s="216"/>
      <c r="BX473" s="216"/>
      <c r="CA473" s="206"/>
      <c r="CB473" s="466"/>
      <c r="CK473" s="160"/>
      <c r="CL473" s="160"/>
      <c r="CM473" s="160"/>
      <c r="EA473" s="148">
        <f t="shared" si="37"/>
        <v>0</v>
      </c>
      <c r="EB473" s="148">
        <f t="shared" si="35"/>
        <v>0</v>
      </c>
      <c r="EC473" s="148">
        <f t="shared" si="36"/>
        <v>0</v>
      </c>
      <c r="ED473" s="167">
        <v>18</v>
      </c>
    </row>
    <row r="474" spans="3:134" x14ac:dyDescent="0.25">
      <c r="C474" s="215"/>
      <c r="E474" s="206"/>
      <c r="F474" s="89">
        <v>0</v>
      </c>
      <c r="G474" s="101">
        <f>Samples!C452</f>
        <v>0</v>
      </c>
      <c r="BV474" s="216"/>
      <c r="BW474" s="216"/>
      <c r="BX474" s="216"/>
      <c r="CA474" s="206"/>
      <c r="CB474" s="466"/>
      <c r="CK474" s="160"/>
      <c r="CL474" s="160"/>
      <c r="CM474" s="160"/>
      <c r="EA474" s="148">
        <f t="shared" si="37"/>
        <v>0</v>
      </c>
      <c r="EB474" s="148">
        <f t="shared" si="35"/>
        <v>0</v>
      </c>
      <c r="EC474" s="148">
        <f t="shared" si="36"/>
        <v>0</v>
      </c>
      <c r="ED474" s="167">
        <v>19</v>
      </c>
    </row>
    <row r="475" spans="3:134" x14ac:dyDescent="0.25">
      <c r="C475" s="215"/>
      <c r="E475" s="206"/>
      <c r="F475" s="89">
        <v>0</v>
      </c>
      <c r="G475" s="101">
        <f>Samples!C453</f>
        <v>0</v>
      </c>
      <c r="BV475" s="216"/>
      <c r="BW475" s="216"/>
      <c r="BX475" s="216"/>
      <c r="CA475" s="206"/>
      <c r="CB475" s="466"/>
      <c r="CK475" s="160"/>
      <c r="CL475" s="160"/>
      <c r="CM475" s="160"/>
      <c r="EA475" s="148">
        <f t="shared" si="37"/>
        <v>0</v>
      </c>
      <c r="EB475" s="148">
        <f t="shared" si="35"/>
        <v>0</v>
      </c>
      <c r="EC475" s="148">
        <f t="shared" si="36"/>
        <v>0</v>
      </c>
      <c r="ED475" s="167">
        <v>20</v>
      </c>
    </row>
    <row r="476" spans="3:134" x14ac:dyDescent="0.25">
      <c r="C476" s="215"/>
      <c r="E476" s="206"/>
      <c r="F476" s="89">
        <v>0</v>
      </c>
      <c r="G476" s="101">
        <f>Samples!C454</f>
        <v>0</v>
      </c>
      <c r="BV476" s="216"/>
      <c r="BW476" s="216"/>
      <c r="BX476" s="216"/>
      <c r="CA476" s="206"/>
      <c r="CB476" s="466"/>
      <c r="CK476" s="160"/>
      <c r="CL476" s="160"/>
      <c r="CM476" s="160"/>
      <c r="EA476" s="148">
        <f t="shared" si="37"/>
        <v>0</v>
      </c>
      <c r="EB476" s="148">
        <f t="shared" si="35"/>
        <v>0</v>
      </c>
      <c r="EC476" s="148">
        <f t="shared" si="36"/>
        <v>0</v>
      </c>
      <c r="ED476" s="167">
        <v>21</v>
      </c>
    </row>
    <row r="477" spans="3:134" x14ac:dyDescent="0.25">
      <c r="C477" s="215"/>
      <c r="E477" s="206"/>
      <c r="F477" s="89">
        <v>0</v>
      </c>
      <c r="G477" s="101">
        <f>Samples!C455</f>
        <v>0</v>
      </c>
      <c r="BV477" s="216"/>
      <c r="BW477" s="216"/>
      <c r="BX477" s="216"/>
      <c r="CA477" s="206"/>
      <c r="CB477" s="466"/>
      <c r="CK477" s="160"/>
      <c r="CL477" s="160"/>
      <c r="CM477" s="160"/>
      <c r="EA477" s="148">
        <f t="shared" si="37"/>
        <v>0</v>
      </c>
      <c r="EB477" s="148">
        <f t="shared" si="35"/>
        <v>0</v>
      </c>
      <c r="EC477" s="148">
        <f t="shared" si="36"/>
        <v>0</v>
      </c>
      <c r="ED477" s="167">
        <v>22</v>
      </c>
    </row>
    <row r="478" spans="3:134" x14ac:dyDescent="0.25">
      <c r="C478" s="215"/>
      <c r="E478" s="206"/>
      <c r="F478" s="89">
        <v>0</v>
      </c>
      <c r="G478" s="101">
        <f>Samples!C456</f>
        <v>0</v>
      </c>
      <c r="BV478" s="216"/>
      <c r="BW478" s="216"/>
      <c r="BX478" s="216"/>
      <c r="CA478" s="206"/>
      <c r="CB478" s="466"/>
      <c r="CK478" s="160"/>
      <c r="CL478" s="160"/>
      <c r="CM478" s="160"/>
      <c r="EA478" s="148">
        <f t="shared" si="37"/>
        <v>0</v>
      </c>
      <c r="EB478" s="148">
        <f t="shared" si="35"/>
        <v>0</v>
      </c>
      <c r="EC478" s="148">
        <f t="shared" si="36"/>
        <v>0</v>
      </c>
      <c r="ED478" s="167">
        <v>23</v>
      </c>
    </row>
    <row r="479" spans="3:134" x14ac:dyDescent="0.25">
      <c r="C479" s="215"/>
      <c r="E479" s="206"/>
      <c r="F479" s="89">
        <v>0</v>
      </c>
      <c r="G479" s="101">
        <f>Samples!C457</f>
        <v>0</v>
      </c>
      <c r="BV479" s="216"/>
      <c r="BW479" s="216"/>
      <c r="BX479" s="216"/>
      <c r="CA479" s="206"/>
      <c r="CB479" s="466"/>
      <c r="CK479" s="160"/>
      <c r="CL479" s="160"/>
      <c r="CM479" s="160"/>
      <c r="EA479" s="148">
        <f t="shared" si="37"/>
        <v>0</v>
      </c>
      <c r="EB479" s="148">
        <f t="shared" si="35"/>
        <v>0</v>
      </c>
      <c r="EC479" s="148">
        <f t="shared" si="36"/>
        <v>0</v>
      </c>
      <c r="ED479" s="167">
        <v>24</v>
      </c>
    </row>
    <row r="480" spans="3:134" x14ac:dyDescent="0.25">
      <c r="C480" s="215"/>
      <c r="E480" s="206"/>
      <c r="F480" s="89">
        <v>0</v>
      </c>
      <c r="G480" s="101">
        <f>Samples!C458</f>
        <v>0</v>
      </c>
      <c r="BV480" s="216"/>
      <c r="BW480" s="216"/>
      <c r="BX480" s="216"/>
      <c r="CA480" s="206"/>
      <c r="CB480" s="466"/>
      <c r="CK480" s="160"/>
      <c r="CL480" s="160"/>
      <c r="CM480" s="160"/>
      <c r="EA480" s="148">
        <f t="shared" si="37"/>
        <v>0</v>
      </c>
      <c r="EB480" s="148">
        <f t="shared" si="35"/>
        <v>0</v>
      </c>
      <c r="EC480" s="148">
        <f t="shared" si="36"/>
        <v>0</v>
      </c>
      <c r="ED480" s="167">
        <v>25</v>
      </c>
    </row>
    <row r="481" spans="3:134" x14ac:dyDescent="0.25">
      <c r="C481" s="215"/>
      <c r="E481" s="206"/>
      <c r="F481" s="89">
        <v>0</v>
      </c>
      <c r="G481" s="101">
        <f>Samples!C459</f>
        <v>0</v>
      </c>
      <c r="BV481" s="216"/>
      <c r="BW481" s="216"/>
      <c r="BX481" s="216"/>
      <c r="CA481" s="206"/>
      <c r="CB481" s="466"/>
      <c r="CK481" s="160"/>
      <c r="CL481" s="160"/>
      <c r="CM481" s="160"/>
      <c r="EA481" s="148">
        <f t="shared" si="37"/>
        <v>0</v>
      </c>
      <c r="EB481" s="148">
        <f t="shared" si="35"/>
        <v>0</v>
      </c>
      <c r="EC481" s="148">
        <f t="shared" si="36"/>
        <v>0</v>
      </c>
      <c r="ED481" s="167">
        <v>26</v>
      </c>
    </row>
    <row r="482" spans="3:134" x14ac:dyDescent="0.25">
      <c r="C482" s="215"/>
      <c r="E482" s="206"/>
      <c r="F482" s="89">
        <v>0</v>
      </c>
      <c r="G482" s="101">
        <f>Samples!C460</f>
        <v>0</v>
      </c>
      <c r="BV482" s="216"/>
      <c r="BW482" s="216"/>
      <c r="BX482" s="216"/>
      <c r="CA482" s="206"/>
      <c r="CB482" s="466"/>
      <c r="CK482" s="160"/>
      <c r="CL482" s="160"/>
      <c r="CM482" s="160"/>
      <c r="EA482" s="148">
        <f t="shared" si="37"/>
        <v>0</v>
      </c>
      <c r="EB482" s="148">
        <f t="shared" si="35"/>
        <v>0</v>
      </c>
      <c r="EC482" s="148">
        <f t="shared" si="36"/>
        <v>0</v>
      </c>
      <c r="ED482" s="167">
        <v>27</v>
      </c>
    </row>
    <row r="483" spans="3:134" x14ac:dyDescent="0.25">
      <c r="C483" s="215"/>
      <c r="E483" s="206"/>
      <c r="F483" s="89">
        <v>0</v>
      </c>
      <c r="G483" s="101">
        <f>Samples!C461</f>
        <v>0</v>
      </c>
      <c r="BV483" s="216"/>
      <c r="BW483" s="216"/>
      <c r="BX483" s="216"/>
      <c r="CA483" s="206"/>
      <c r="CB483" s="466"/>
      <c r="CK483" s="160"/>
      <c r="CL483" s="160"/>
      <c r="CM483" s="160"/>
      <c r="EA483" s="148">
        <f t="shared" si="37"/>
        <v>0</v>
      </c>
      <c r="EB483" s="148">
        <f t="shared" si="35"/>
        <v>0</v>
      </c>
      <c r="EC483" s="148">
        <f t="shared" si="36"/>
        <v>0</v>
      </c>
      <c r="ED483" s="167">
        <v>28</v>
      </c>
    </row>
    <row r="484" spans="3:134" x14ac:dyDescent="0.25">
      <c r="C484" s="215"/>
      <c r="E484" s="206"/>
      <c r="F484" s="89">
        <v>0</v>
      </c>
      <c r="G484" s="101">
        <f>Samples!C462</f>
        <v>0</v>
      </c>
      <c r="BV484" s="216"/>
      <c r="BW484" s="216"/>
      <c r="BX484" s="216"/>
      <c r="CA484" s="206"/>
      <c r="CB484" s="466"/>
      <c r="CK484" s="160"/>
      <c r="CL484" s="160"/>
      <c r="CM484" s="160"/>
      <c r="EA484" s="148">
        <f t="shared" si="37"/>
        <v>0</v>
      </c>
      <c r="EB484" s="148">
        <f t="shared" si="35"/>
        <v>0</v>
      </c>
      <c r="EC484" s="148">
        <f t="shared" si="36"/>
        <v>0</v>
      </c>
      <c r="ED484" s="167">
        <v>29</v>
      </c>
    </row>
    <row r="485" spans="3:134" x14ac:dyDescent="0.25">
      <c r="C485" s="215"/>
      <c r="E485" s="206"/>
      <c r="F485" s="89">
        <v>0</v>
      </c>
      <c r="G485" s="101">
        <f>Samples!C463</f>
        <v>0</v>
      </c>
      <c r="BV485" s="216"/>
      <c r="BW485" s="216"/>
      <c r="BX485" s="216"/>
      <c r="CA485" s="206"/>
      <c r="CB485" s="466"/>
      <c r="CK485" s="160"/>
      <c r="CL485" s="160"/>
      <c r="CM485" s="160"/>
      <c r="EA485" s="148">
        <f t="shared" si="37"/>
        <v>0</v>
      </c>
      <c r="EB485" s="148">
        <f t="shared" si="35"/>
        <v>0</v>
      </c>
      <c r="EC485" s="148">
        <f t="shared" si="36"/>
        <v>0</v>
      </c>
      <c r="ED485" s="167">
        <v>30</v>
      </c>
    </row>
    <row r="486" spans="3:134" x14ac:dyDescent="0.25">
      <c r="C486" s="215"/>
      <c r="E486" s="206"/>
      <c r="F486" s="89">
        <v>0</v>
      </c>
      <c r="G486" s="101">
        <f>Samples!C464</f>
        <v>0</v>
      </c>
      <c r="BV486" s="216"/>
      <c r="BW486" s="216"/>
      <c r="BX486" s="216"/>
      <c r="CA486" s="206"/>
      <c r="CB486" s="466"/>
      <c r="CK486" s="160"/>
      <c r="CL486" s="160"/>
      <c r="CM486" s="160"/>
      <c r="EA486" s="148">
        <f t="shared" si="37"/>
        <v>0</v>
      </c>
      <c r="EB486" s="148">
        <f t="shared" si="35"/>
        <v>0</v>
      </c>
      <c r="EC486" s="148">
        <f t="shared" si="36"/>
        <v>0</v>
      </c>
      <c r="ED486" s="167">
        <v>31</v>
      </c>
    </row>
    <row r="487" spans="3:134" x14ac:dyDescent="0.25">
      <c r="C487" s="215"/>
      <c r="E487" s="206"/>
      <c r="F487" s="89">
        <v>0</v>
      </c>
      <c r="G487" s="101">
        <f>Samples!C465</f>
        <v>0</v>
      </c>
      <c r="BV487" s="216"/>
      <c r="BW487" s="216"/>
      <c r="BX487" s="216"/>
      <c r="CA487" s="206"/>
      <c r="CB487" s="466"/>
      <c r="CK487" s="160"/>
      <c r="CL487" s="160"/>
      <c r="CM487" s="160"/>
      <c r="EA487" s="148">
        <f t="shared" si="37"/>
        <v>0</v>
      </c>
      <c r="EB487" s="148">
        <f t="shared" si="35"/>
        <v>0</v>
      </c>
      <c r="EC487" s="148">
        <f t="shared" si="36"/>
        <v>0</v>
      </c>
      <c r="ED487" s="167">
        <v>32</v>
      </c>
    </row>
    <row r="488" spans="3:134" x14ac:dyDescent="0.25">
      <c r="C488" s="215"/>
      <c r="E488" s="206"/>
      <c r="F488" s="89">
        <v>0</v>
      </c>
      <c r="G488" s="101">
        <f>Samples!C466</f>
        <v>0</v>
      </c>
      <c r="BV488" s="216"/>
      <c r="BW488" s="216"/>
      <c r="BX488" s="216"/>
      <c r="CA488" s="206"/>
      <c r="CB488" s="466"/>
      <c r="CK488" s="160"/>
      <c r="CL488" s="160"/>
      <c r="CM488" s="160"/>
      <c r="EA488" s="148">
        <f t="shared" si="37"/>
        <v>0</v>
      </c>
      <c r="EB488" s="148">
        <f t="shared" ref="EB488:EB519" si="38">IFERROR(_xlfn.STDEV.S(EE488:ABD488)/SQRT(TotalIncludedSamples),0)</f>
        <v>0</v>
      </c>
      <c r="EC488" s="148">
        <f t="shared" ref="EC488:EC519" si="39">IFERROR(SUM(EE488:ABD488)/TotalIncludedSamples,0)</f>
        <v>0</v>
      </c>
      <c r="ED488" s="167">
        <v>33</v>
      </c>
    </row>
    <row r="489" spans="3:134" x14ac:dyDescent="0.25">
      <c r="C489" s="215"/>
      <c r="E489" s="206"/>
      <c r="F489" s="89">
        <v>0</v>
      </c>
      <c r="G489" s="101">
        <f>Samples!C467</f>
        <v>0</v>
      </c>
      <c r="BV489" s="216"/>
      <c r="BW489" s="216"/>
      <c r="BX489" s="216"/>
      <c r="CA489" s="206"/>
      <c r="CB489" s="466"/>
      <c r="CK489" s="160"/>
      <c r="CL489" s="160"/>
      <c r="CM489" s="160"/>
      <c r="EA489" s="148">
        <f t="shared" si="37"/>
        <v>0</v>
      </c>
      <c r="EB489" s="148">
        <f t="shared" si="38"/>
        <v>0</v>
      </c>
      <c r="EC489" s="148">
        <f t="shared" si="39"/>
        <v>0</v>
      </c>
      <c r="ED489" s="167">
        <v>34</v>
      </c>
    </row>
    <row r="490" spans="3:134" x14ac:dyDescent="0.25">
      <c r="C490" s="215"/>
      <c r="E490" s="206"/>
      <c r="F490" s="89">
        <v>0</v>
      </c>
      <c r="G490" s="101">
        <f>Samples!C468</f>
        <v>0</v>
      </c>
      <c r="BV490" s="216"/>
      <c r="BW490" s="216"/>
      <c r="BX490" s="216"/>
      <c r="CA490" s="206"/>
      <c r="CB490" s="466"/>
      <c r="CK490" s="160"/>
      <c r="CL490" s="160"/>
      <c r="CM490" s="160"/>
      <c r="EA490" s="148">
        <f t="shared" si="37"/>
        <v>0</v>
      </c>
      <c r="EB490" s="148">
        <f t="shared" si="38"/>
        <v>0</v>
      </c>
      <c r="EC490" s="148">
        <f t="shared" si="39"/>
        <v>0</v>
      </c>
      <c r="ED490" s="167">
        <v>35</v>
      </c>
    </row>
    <row r="491" spans="3:134" x14ac:dyDescent="0.25">
      <c r="C491" s="215"/>
      <c r="E491" s="206"/>
      <c r="F491" s="89">
        <v>0</v>
      </c>
      <c r="G491" s="101">
        <f>Samples!C469</f>
        <v>0</v>
      </c>
      <c r="BV491" s="216"/>
      <c r="BW491" s="216"/>
      <c r="BX491" s="216"/>
      <c r="CA491" s="206"/>
      <c r="CB491" s="466"/>
      <c r="CK491" s="160"/>
      <c r="CL491" s="160"/>
      <c r="CM491" s="160"/>
      <c r="EA491" s="148">
        <f t="shared" si="37"/>
        <v>0</v>
      </c>
      <c r="EB491" s="148">
        <f t="shared" si="38"/>
        <v>0</v>
      </c>
      <c r="EC491" s="148">
        <f t="shared" si="39"/>
        <v>0</v>
      </c>
      <c r="ED491" s="167">
        <v>36</v>
      </c>
    </row>
    <row r="492" spans="3:134" x14ac:dyDescent="0.25">
      <c r="C492" s="215"/>
      <c r="E492" s="206"/>
      <c r="F492" s="89">
        <v>0</v>
      </c>
      <c r="G492" s="101">
        <f>Samples!C470</f>
        <v>0</v>
      </c>
      <c r="BV492" s="216"/>
      <c r="BW492" s="216"/>
      <c r="BX492" s="216"/>
      <c r="CA492" s="206"/>
      <c r="CB492" s="466"/>
      <c r="CK492" s="160"/>
      <c r="CL492" s="160"/>
      <c r="CM492" s="160"/>
      <c r="EA492" s="148">
        <f t="shared" si="37"/>
        <v>0</v>
      </c>
      <c r="EB492" s="148">
        <f t="shared" si="38"/>
        <v>0</v>
      </c>
      <c r="EC492" s="148">
        <f t="shared" si="39"/>
        <v>0</v>
      </c>
      <c r="ED492" s="167">
        <v>37</v>
      </c>
    </row>
    <row r="493" spans="3:134" x14ac:dyDescent="0.25">
      <c r="C493" s="215"/>
      <c r="E493" s="206"/>
      <c r="F493" s="89">
        <v>0</v>
      </c>
      <c r="G493" s="101">
        <f>Samples!C471</f>
        <v>0</v>
      </c>
      <c r="BV493" s="216"/>
      <c r="BW493" s="216"/>
      <c r="BX493" s="216"/>
      <c r="CA493" s="206"/>
      <c r="CB493" s="466"/>
      <c r="CK493" s="160"/>
      <c r="CL493" s="160"/>
      <c r="CM493" s="160"/>
      <c r="EA493" s="148">
        <f t="shared" si="37"/>
        <v>0</v>
      </c>
      <c r="EB493" s="148">
        <f t="shared" si="38"/>
        <v>0</v>
      </c>
      <c r="EC493" s="148">
        <f t="shared" si="39"/>
        <v>0</v>
      </c>
      <c r="ED493" s="167">
        <v>38</v>
      </c>
    </row>
    <row r="494" spans="3:134" x14ac:dyDescent="0.25">
      <c r="C494" s="215"/>
      <c r="E494" s="206"/>
      <c r="F494" s="89">
        <v>0</v>
      </c>
      <c r="G494" s="101">
        <f>Samples!C472</f>
        <v>0</v>
      </c>
      <c r="BV494" s="216"/>
      <c r="BW494" s="216"/>
      <c r="BX494" s="216"/>
      <c r="CA494" s="206"/>
      <c r="CB494" s="466"/>
      <c r="CK494" s="160"/>
      <c r="CL494" s="160"/>
      <c r="CM494" s="160"/>
      <c r="EA494" s="148">
        <f t="shared" si="37"/>
        <v>0</v>
      </c>
      <c r="EB494" s="148">
        <f t="shared" si="38"/>
        <v>0</v>
      </c>
      <c r="EC494" s="148">
        <f t="shared" si="39"/>
        <v>0</v>
      </c>
      <c r="ED494" s="167">
        <v>39</v>
      </c>
    </row>
    <row r="495" spans="3:134" x14ac:dyDescent="0.25">
      <c r="C495" s="215"/>
      <c r="E495" s="206"/>
      <c r="F495" s="89">
        <v>0</v>
      </c>
      <c r="G495" s="101">
        <f>Samples!C473</f>
        <v>0</v>
      </c>
      <c r="BV495" s="216"/>
      <c r="BW495" s="216"/>
      <c r="BX495" s="216"/>
      <c r="CA495" s="206"/>
      <c r="CB495" s="466"/>
      <c r="CK495" s="160"/>
      <c r="CL495" s="160"/>
      <c r="CM495" s="160"/>
      <c r="EA495" s="148">
        <f t="shared" si="37"/>
        <v>0</v>
      </c>
      <c r="EB495" s="148">
        <f t="shared" si="38"/>
        <v>0</v>
      </c>
      <c r="EC495" s="148">
        <f t="shared" si="39"/>
        <v>0</v>
      </c>
      <c r="ED495" s="167">
        <v>40</v>
      </c>
    </row>
    <row r="496" spans="3:134" x14ac:dyDescent="0.25">
      <c r="C496" s="215"/>
      <c r="E496" s="206"/>
      <c r="F496" s="89">
        <v>0</v>
      </c>
      <c r="G496" s="101">
        <f>Samples!C474</f>
        <v>0</v>
      </c>
      <c r="BV496" s="216"/>
      <c r="BW496" s="216"/>
      <c r="BX496" s="216"/>
      <c r="CA496" s="206"/>
      <c r="CB496" s="466"/>
      <c r="CK496" s="160"/>
      <c r="CL496" s="160"/>
      <c r="CM496" s="160"/>
      <c r="EA496" s="148">
        <f t="shared" si="37"/>
        <v>0</v>
      </c>
      <c r="EB496" s="148">
        <f t="shared" si="38"/>
        <v>0</v>
      </c>
      <c r="EC496" s="148">
        <f t="shared" si="39"/>
        <v>0</v>
      </c>
      <c r="ED496" s="167">
        <v>41</v>
      </c>
    </row>
    <row r="497" spans="3:134" x14ac:dyDescent="0.25">
      <c r="C497" s="215"/>
      <c r="E497" s="206"/>
      <c r="F497" s="89">
        <v>0</v>
      </c>
      <c r="G497" s="101">
        <f>Samples!C475</f>
        <v>0</v>
      </c>
      <c r="BV497" s="216"/>
      <c r="BW497" s="216"/>
      <c r="BX497" s="216"/>
      <c r="CA497" s="206"/>
      <c r="CB497" s="466"/>
      <c r="CK497" s="160"/>
      <c r="CL497" s="160"/>
      <c r="CM497" s="160"/>
      <c r="EA497" s="148">
        <f t="shared" si="37"/>
        <v>0</v>
      </c>
      <c r="EB497" s="148">
        <f t="shared" si="38"/>
        <v>0</v>
      </c>
      <c r="EC497" s="148">
        <f t="shared" si="39"/>
        <v>0</v>
      </c>
      <c r="ED497" s="167">
        <v>42</v>
      </c>
    </row>
    <row r="498" spans="3:134" x14ac:dyDescent="0.25">
      <c r="C498" s="215"/>
      <c r="E498" s="206"/>
      <c r="F498" s="89">
        <v>0</v>
      </c>
      <c r="G498" s="101">
        <f>Samples!C476</f>
        <v>0</v>
      </c>
      <c r="BV498" s="216"/>
      <c r="BW498" s="216"/>
      <c r="BX498" s="216"/>
      <c r="CA498" s="206"/>
      <c r="CB498" s="466"/>
      <c r="CK498" s="160"/>
      <c r="CL498" s="160"/>
      <c r="CM498" s="160"/>
      <c r="EA498" s="148">
        <f t="shared" si="37"/>
        <v>0</v>
      </c>
      <c r="EB498" s="148">
        <f t="shared" si="38"/>
        <v>0</v>
      </c>
      <c r="EC498" s="148">
        <f t="shared" si="39"/>
        <v>0</v>
      </c>
      <c r="ED498" s="167">
        <v>43</v>
      </c>
    </row>
    <row r="499" spans="3:134" x14ac:dyDescent="0.25">
      <c r="C499" s="215"/>
      <c r="E499" s="206"/>
      <c r="F499" s="89">
        <v>0</v>
      </c>
      <c r="G499" s="101">
        <f>Samples!C477</f>
        <v>0</v>
      </c>
      <c r="BV499" s="216"/>
      <c r="BW499" s="216"/>
      <c r="BX499" s="216"/>
      <c r="CA499" s="206"/>
      <c r="CB499" s="466"/>
      <c r="CK499" s="160"/>
      <c r="CL499" s="160"/>
      <c r="CM499" s="160"/>
      <c r="EA499" s="148">
        <f t="shared" si="37"/>
        <v>0</v>
      </c>
      <c r="EB499" s="148">
        <f t="shared" si="38"/>
        <v>0</v>
      </c>
      <c r="EC499" s="148">
        <f t="shared" si="39"/>
        <v>0</v>
      </c>
      <c r="ED499" s="167">
        <v>44</v>
      </c>
    </row>
    <row r="500" spans="3:134" x14ac:dyDescent="0.25">
      <c r="C500" s="215"/>
      <c r="E500" s="206"/>
      <c r="F500" s="89">
        <v>0</v>
      </c>
      <c r="G500" s="101">
        <f>Samples!C478</f>
        <v>0</v>
      </c>
      <c r="BV500" s="216"/>
      <c r="BW500" s="216"/>
      <c r="BX500" s="216"/>
      <c r="CA500" s="206"/>
      <c r="CB500" s="466"/>
      <c r="CK500" s="160"/>
      <c r="CL500" s="160"/>
      <c r="CM500" s="160"/>
      <c r="EA500" s="148">
        <f t="shared" si="37"/>
        <v>0</v>
      </c>
      <c r="EB500" s="148">
        <f t="shared" si="38"/>
        <v>0</v>
      </c>
      <c r="EC500" s="148">
        <f t="shared" si="39"/>
        <v>0</v>
      </c>
      <c r="ED500" s="167">
        <v>45</v>
      </c>
    </row>
    <row r="501" spans="3:134" x14ac:dyDescent="0.25">
      <c r="C501" s="215"/>
      <c r="E501" s="206"/>
      <c r="F501" s="89">
        <v>0</v>
      </c>
      <c r="G501" s="101">
        <f>Samples!C479</f>
        <v>0</v>
      </c>
      <c r="BV501" s="216"/>
      <c r="BW501" s="216"/>
      <c r="BX501" s="216"/>
      <c r="CA501" s="206"/>
      <c r="CB501" s="466"/>
      <c r="CK501" s="160"/>
      <c r="CL501" s="160"/>
      <c r="CM501" s="160"/>
      <c r="EA501" s="148">
        <f t="shared" si="37"/>
        <v>0</v>
      </c>
      <c r="EB501" s="148">
        <f t="shared" si="38"/>
        <v>0</v>
      </c>
      <c r="EC501" s="148">
        <f t="shared" si="39"/>
        <v>0</v>
      </c>
      <c r="ED501" s="167">
        <v>46</v>
      </c>
    </row>
    <row r="502" spans="3:134" x14ac:dyDescent="0.25">
      <c r="C502" s="215"/>
      <c r="E502" s="206"/>
      <c r="F502" s="89">
        <v>0</v>
      </c>
      <c r="G502" s="101">
        <f>Samples!C480</f>
        <v>0</v>
      </c>
      <c r="BV502" s="216"/>
      <c r="BW502" s="216"/>
      <c r="BX502" s="216"/>
      <c r="CA502" s="206"/>
      <c r="CB502" s="466"/>
      <c r="CK502" s="160"/>
      <c r="CL502" s="160"/>
      <c r="CM502" s="160"/>
      <c r="EA502" s="148">
        <f t="shared" si="37"/>
        <v>0</v>
      </c>
      <c r="EB502" s="148">
        <f t="shared" si="38"/>
        <v>0</v>
      </c>
      <c r="EC502" s="148">
        <f t="shared" si="39"/>
        <v>0</v>
      </c>
      <c r="ED502" s="167">
        <v>47</v>
      </c>
    </row>
    <row r="503" spans="3:134" x14ac:dyDescent="0.25">
      <c r="C503" s="215"/>
      <c r="E503" s="206"/>
      <c r="F503" s="89">
        <v>0</v>
      </c>
      <c r="G503" s="101">
        <f>Samples!C481</f>
        <v>0</v>
      </c>
      <c r="BV503" s="216"/>
      <c r="BW503" s="216"/>
      <c r="BX503" s="216"/>
      <c r="CA503" s="206"/>
      <c r="CB503" s="466"/>
      <c r="CK503" s="160"/>
      <c r="CL503" s="160"/>
      <c r="CM503" s="160"/>
      <c r="EA503" s="148">
        <f t="shared" si="37"/>
        <v>0</v>
      </c>
      <c r="EB503" s="148">
        <f t="shared" si="38"/>
        <v>0</v>
      </c>
      <c r="EC503" s="148">
        <f t="shared" si="39"/>
        <v>0</v>
      </c>
      <c r="ED503" s="167">
        <v>48</v>
      </c>
    </row>
    <row r="504" spans="3:134" x14ac:dyDescent="0.25">
      <c r="C504" s="215"/>
      <c r="E504" s="206"/>
      <c r="F504" s="89">
        <v>0</v>
      </c>
      <c r="G504" s="101">
        <f>Samples!C482</f>
        <v>0</v>
      </c>
      <c r="BV504" s="216"/>
      <c r="BW504" s="216"/>
      <c r="BX504" s="216"/>
      <c r="CA504" s="206"/>
      <c r="CB504" s="466"/>
      <c r="CK504" s="160"/>
      <c r="CL504" s="160"/>
      <c r="CM504" s="160"/>
      <c r="EA504" s="148">
        <f t="shared" si="37"/>
        <v>0</v>
      </c>
      <c r="EB504" s="148">
        <f t="shared" si="38"/>
        <v>0</v>
      </c>
      <c r="EC504" s="148">
        <f t="shared" si="39"/>
        <v>0</v>
      </c>
      <c r="ED504" s="167">
        <v>49</v>
      </c>
    </row>
    <row r="505" spans="3:134" x14ac:dyDescent="0.25">
      <c r="C505" s="215"/>
      <c r="E505" s="206"/>
      <c r="F505" s="89">
        <v>0</v>
      </c>
      <c r="G505" s="101">
        <f>Samples!C483</f>
        <v>0</v>
      </c>
      <c r="BV505" s="216"/>
      <c r="BW505" s="216"/>
      <c r="BX505" s="216"/>
      <c r="CA505" s="206"/>
      <c r="CB505" s="466"/>
      <c r="CK505" s="160"/>
      <c r="CL505" s="160"/>
      <c r="CM505" s="160"/>
      <c r="EA505" s="148">
        <f t="shared" si="37"/>
        <v>0</v>
      </c>
      <c r="EB505" s="148">
        <f t="shared" si="38"/>
        <v>0</v>
      </c>
      <c r="EC505" s="148">
        <f t="shared" si="39"/>
        <v>0</v>
      </c>
      <c r="ED505" s="167">
        <v>50</v>
      </c>
    </row>
    <row r="506" spans="3:134" x14ac:dyDescent="0.25">
      <c r="C506" s="215"/>
      <c r="E506" s="206"/>
      <c r="F506" s="89">
        <v>0</v>
      </c>
      <c r="G506" s="101">
        <f>Samples!C484</f>
        <v>0</v>
      </c>
      <c r="BV506" s="216"/>
      <c r="BW506" s="216"/>
      <c r="BX506" s="216"/>
      <c r="CA506" s="206"/>
      <c r="CB506" s="466"/>
      <c r="CK506" s="160"/>
      <c r="CL506" s="160"/>
      <c r="CM506" s="160"/>
      <c r="EA506" s="148">
        <f t="shared" si="37"/>
        <v>0</v>
      </c>
      <c r="EB506" s="148">
        <f t="shared" si="38"/>
        <v>0</v>
      </c>
      <c r="EC506" s="148">
        <f t="shared" si="39"/>
        <v>0</v>
      </c>
      <c r="ED506" s="167">
        <v>51</v>
      </c>
    </row>
    <row r="507" spans="3:134" x14ac:dyDescent="0.25">
      <c r="C507" s="215"/>
      <c r="E507" s="206"/>
      <c r="F507" s="89">
        <v>0</v>
      </c>
      <c r="G507" s="101">
        <f>Samples!C485</f>
        <v>0</v>
      </c>
      <c r="BV507" s="216"/>
      <c r="BW507" s="216"/>
      <c r="BX507" s="216"/>
      <c r="CA507" s="206"/>
      <c r="CB507" s="466"/>
      <c r="CK507" s="160"/>
      <c r="CL507" s="160"/>
      <c r="CM507" s="160"/>
      <c r="EA507" s="148">
        <f t="shared" si="37"/>
        <v>0</v>
      </c>
      <c r="EB507" s="148">
        <f t="shared" si="38"/>
        <v>0</v>
      </c>
      <c r="EC507" s="148">
        <f t="shared" si="39"/>
        <v>0</v>
      </c>
      <c r="ED507" s="167">
        <v>52</v>
      </c>
    </row>
    <row r="508" spans="3:134" x14ac:dyDescent="0.25">
      <c r="C508" s="215"/>
      <c r="E508" s="206"/>
      <c r="F508" s="89">
        <v>0</v>
      </c>
      <c r="G508" s="101">
        <f>Samples!C486</f>
        <v>0</v>
      </c>
      <c r="BV508" s="216"/>
      <c r="BW508" s="216"/>
      <c r="BX508" s="216"/>
      <c r="CA508" s="206"/>
      <c r="CB508" s="466"/>
      <c r="CK508" s="160"/>
      <c r="CL508" s="160"/>
      <c r="CM508" s="160"/>
      <c r="EA508" s="148">
        <f t="shared" si="37"/>
        <v>0</v>
      </c>
      <c r="EB508" s="148">
        <f t="shared" si="38"/>
        <v>0</v>
      </c>
      <c r="EC508" s="148">
        <f t="shared" si="39"/>
        <v>0</v>
      </c>
      <c r="ED508" s="167">
        <v>53</v>
      </c>
    </row>
    <row r="509" spans="3:134" x14ac:dyDescent="0.25">
      <c r="C509" s="215"/>
      <c r="E509" s="206"/>
      <c r="F509" s="89">
        <v>0</v>
      </c>
      <c r="G509" s="101">
        <f>Samples!C487</f>
        <v>0</v>
      </c>
      <c r="BV509" s="216"/>
      <c r="BW509" s="216"/>
      <c r="BX509" s="216"/>
      <c r="CA509" s="206"/>
      <c r="CB509" s="466"/>
      <c r="CK509" s="160"/>
      <c r="CL509" s="160"/>
      <c r="CM509" s="160"/>
      <c r="EA509" s="148">
        <f t="shared" si="37"/>
        <v>0</v>
      </c>
      <c r="EB509" s="148">
        <f t="shared" si="38"/>
        <v>0</v>
      </c>
      <c r="EC509" s="148">
        <f t="shared" si="39"/>
        <v>0</v>
      </c>
      <c r="ED509" s="167">
        <v>54</v>
      </c>
    </row>
    <row r="510" spans="3:134" x14ac:dyDescent="0.25">
      <c r="C510" s="215"/>
      <c r="E510" s="206"/>
      <c r="F510" s="89">
        <v>0</v>
      </c>
      <c r="G510" s="101">
        <f>Samples!C488</f>
        <v>0</v>
      </c>
      <c r="BV510" s="216"/>
      <c r="BW510" s="216"/>
      <c r="BX510" s="216"/>
      <c r="CA510" s="206"/>
      <c r="CB510" s="466"/>
      <c r="CK510" s="160"/>
      <c r="CL510" s="160"/>
      <c r="CM510" s="160"/>
      <c r="EA510" s="148">
        <f t="shared" si="37"/>
        <v>0</v>
      </c>
      <c r="EB510" s="148">
        <f t="shared" si="38"/>
        <v>0</v>
      </c>
      <c r="EC510" s="148">
        <f t="shared" si="39"/>
        <v>0</v>
      </c>
      <c r="ED510" s="167">
        <v>55</v>
      </c>
    </row>
    <row r="511" spans="3:134" x14ac:dyDescent="0.25">
      <c r="C511" s="215"/>
      <c r="E511" s="206"/>
      <c r="F511" s="89">
        <v>0</v>
      </c>
      <c r="G511" s="101">
        <f>Samples!C489</f>
        <v>0</v>
      </c>
      <c r="BV511" s="216"/>
      <c r="BW511" s="216"/>
      <c r="BX511" s="216"/>
      <c r="CA511" s="206"/>
      <c r="CB511" s="466"/>
      <c r="CK511" s="160"/>
      <c r="CL511" s="160"/>
      <c r="CM511" s="160"/>
      <c r="EA511" s="148">
        <f t="shared" si="37"/>
        <v>0</v>
      </c>
      <c r="EB511" s="148">
        <f t="shared" si="38"/>
        <v>0</v>
      </c>
      <c r="EC511" s="148">
        <f t="shared" si="39"/>
        <v>0</v>
      </c>
      <c r="ED511" s="167">
        <v>56</v>
      </c>
    </row>
    <row r="512" spans="3:134" x14ac:dyDescent="0.25">
      <c r="C512" s="215"/>
      <c r="E512" s="206"/>
      <c r="F512" s="89">
        <v>0</v>
      </c>
      <c r="G512" s="101">
        <f>Samples!C490</f>
        <v>0</v>
      </c>
      <c r="BV512" s="216"/>
      <c r="BW512" s="216"/>
      <c r="BX512" s="216"/>
      <c r="CA512" s="206"/>
      <c r="CB512" s="466"/>
      <c r="CK512" s="160"/>
      <c r="CL512" s="160"/>
      <c r="CM512" s="160"/>
      <c r="EA512" s="148">
        <f t="shared" si="37"/>
        <v>0</v>
      </c>
      <c r="EB512" s="148">
        <f t="shared" si="38"/>
        <v>0</v>
      </c>
      <c r="EC512" s="148">
        <f t="shared" si="39"/>
        <v>0</v>
      </c>
      <c r="ED512" s="167">
        <v>57</v>
      </c>
    </row>
    <row r="513" spans="3:134" x14ac:dyDescent="0.25">
      <c r="C513" s="215"/>
      <c r="E513" s="206"/>
      <c r="F513" s="89">
        <v>0</v>
      </c>
      <c r="G513" s="101">
        <f>Samples!C491</f>
        <v>0</v>
      </c>
      <c r="BV513" s="216"/>
      <c r="BW513" s="216"/>
      <c r="BX513" s="216"/>
      <c r="CA513" s="206"/>
      <c r="CB513" s="466"/>
      <c r="CK513" s="160"/>
      <c r="CL513" s="160"/>
      <c r="CM513" s="160"/>
      <c r="EA513" s="148">
        <f t="shared" si="37"/>
        <v>0</v>
      </c>
      <c r="EB513" s="148">
        <f t="shared" si="38"/>
        <v>0</v>
      </c>
      <c r="EC513" s="148">
        <f t="shared" si="39"/>
        <v>0</v>
      </c>
      <c r="ED513" s="167">
        <v>58</v>
      </c>
    </row>
    <row r="514" spans="3:134" x14ac:dyDescent="0.25">
      <c r="C514" s="215"/>
      <c r="E514" s="206"/>
      <c r="F514" s="89">
        <v>0</v>
      </c>
      <c r="G514" s="101">
        <f>Samples!C492</f>
        <v>0</v>
      </c>
      <c r="BV514" s="216"/>
      <c r="BW514" s="216"/>
      <c r="BX514" s="216"/>
      <c r="CA514" s="206"/>
      <c r="CB514" s="466"/>
      <c r="CK514" s="160"/>
      <c r="CL514" s="160"/>
      <c r="CM514" s="160"/>
      <c r="EA514" s="148">
        <f t="shared" si="37"/>
        <v>0</v>
      </c>
      <c r="EB514" s="148">
        <f t="shared" si="38"/>
        <v>0</v>
      </c>
      <c r="EC514" s="148">
        <f t="shared" si="39"/>
        <v>0</v>
      </c>
      <c r="ED514" s="167">
        <v>59</v>
      </c>
    </row>
    <row r="515" spans="3:134" x14ac:dyDescent="0.25">
      <c r="C515" s="215"/>
      <c r="E515" s="206"/>
      <c r="F515" s="89">
        <v>0</v>
      </c>
      <c r="G515" s="101">
        <f>Samples!C493</f>
        <v>0</v>
      </c>
      <c r="BV515" s="216"/>
      <c r="BW515" s="216"/>
      <c r="BX515" s="216"/>
      <c r="CA515" s="206"/>
      <c r="CB515" s="466"/>
      <c r="CK515" s="160"/>
      <c r="CL515" s="160"/>
      <c r="CM515" s="160"/>
      <c r="EA515" s="148">
        <f t="shared" si="37"/>
        <v>0</v>
      </c>
      <c r="EB515" s="148">
        <f t="shared" si="38"/>
        <v>0</v>
      </c>
      <c r="EC515" s="148">
        <f t="shared" si="39"/>
        <v>0</v>
      </c>
      <c r="ED515" s="167">
        <v>60</v>
      </c>
    </row>
    <row r="516" spans="3:134" x14ac:dyDescent="0.25">
      <c r="C516" s="215"/>
      <c r="E516" s="206"/>
      <c r="F516" s="89">
        <v>0</v>
      </c>
      <c r="G516" s="101">
        <f>Samples!C494</f>
        <v>0</v>
      </c>
      <c r="BV516" s="216"/>
      <c r="BW516" s="216"/>
      <c r="BX516" s="216"/>
      <c r="CA516" s="206"/>
      <c r="CB516" s="466"/>
      <c r="CK516" s="160"/>
      <c r="CL516" s="160"/>
      <c r="CM516" s="160"/>
      <c r="EA516" s="148">
        <f t="shared" si="37"/>
        <v>0</v>
      </c>
      <c r="EB516" s="148">
        <f t="shared" si="38"/>
        <v>0</v>
      </c>
      <c r="EC516" s="148">
        <f t="shared" si="39"/>
        <v>0</v>
      </c>
      <c r="ED516" s="167">
        <v>61</v>
      </c>
    </row>
    <row r="517" spans="3:134" x14ac:dyDescent="0.25">
      <c r="C517" s="215"/>
      <c r="E517" s="206"/>
      <c r="F517" s="89">
        <v>0</v>
      </c>
      <c r="G517" s="101">
        <f>Samples!C495</f>
        <v>0</v>
      </c>
      <c r="BV517" s="216"/>
      <c r="BW517" s="216"/>
      <c r="BX517" s="216"/>
      <c r="CA517" s="206"/>
      <c r="CB517" s="466"/>
      <c r="CK517" s="160"/>
      <c r="CL517" s="160"/>
      <c r="CM517" s="160"/>
      <c r="EA517" s="148">
        <f t="shared" si="37"/>
        <v>0</v>
      </c>
      <c r="EB517" s="148">
        <f t="shared" si="38"/>
        <v>0</v>
      </c>
      <c r="EC517" s="148">
        <f t="shared" si="39"/>
        <v>0</v>
      </c>
      <c r="ED517" s="167">
        <v>62</v>
      </c>
    </row>
    <row r="518" spans="3:134" x14ac:dyDescent="0.25">
      <c r="C518" s="215"/>
      <c r="E518" s="206"/>
      <c r="F518" s="89">
        <v>0</v>
      </c>
      <c r="G518" s="101">
        <f>Samples!C496</f>
        <v>0</v>
      </c>
      <c r="BV518" s="216"/>
      <c r="BW518" s="216"/>
      <c r="BX518" s="216"/>
      <c r="CA518" s="206"/>
      <c r="CB518" s="466"/>
      <c r="CK518" s="160"/>
      <c r="CL518" s="160"/>
      <c r="CM518" s="160"/>
      <c r="EA518" s="148">
        <f t="shared" si="37"/>
        <v>0</v>
      </c>
      <c r="EB518" s="148">
        <f t="shared" si="38"/>
        <v>0</v>
      </c>
      <c r="EC518" s="148">
        <f t="shared" si="39"/>
        <v>0</v>
      </c>
      <c r="ED518" s="167">
        <v>63</v>
      </c>
    </row>
    <row r="519" spans="3:134" x14ac:dyDescent="0.25">
      <c r="C519" s="215"/>
      <c r="E519" s="206"/>
      <c r="F519" s="89">
        <v>0</v>
      </c>
      <c r="G519" s="101">
        <f>Samples!C497</f>
        <v>0</v>
      </c>
      <c r="BV519" s="216"/>
      <c r="BW519" s="216"/>
      <c r="BX519" s="216"/>
      <c r="CA519" s="206"/>
      <c r="CB519" s="466"/>
      <c r="CK519" s="160"/>
      <c r="CL519" s="160"/>
      <c r="CM519" s="160"/>
      <c r="EA519" s="148">
        <f t="shared" si="37"/>
        <v>0</v>
      </c>
      <c r="EB519" s="148">
        <f t="shared" si="38"/>
        <v>0</v>
      </c>
      <c r="EC519" s="148">
        <f t="shared" si="39"/>
        <v>0</v>
      </c>
      <c r="ED519" s="167">
        <v>64</v>
      </c>
    </row>
    <row r="520" spans="3:134" x14ac:dyDescent="0.25">
      <c r="C520" s="215"/>
      <c r="E520" s="206"/>
      <c r="F520" s="89">
        <v>0</v>
      </c>
      <c r="G520" s="101">
        <f>Samples!C498</f>
        <v>0</v>
      </c>
      <c r="BV520" s="216"/>
      <c r="BW520" s="216"/>
      <c r="BX520" s="216"/>
      <c r="CA520" s="206"/>
      <c r="CB520" s="466"/>
      <c r="CK520" s="160"/>
      <c r="CL520" s="160"/>
      <c r="CM520" s="160"/>
      <c r="EA520" s="148">
        <f t="shared" si="37"/>
        <v>0</v>
      </c>
      <c r="EB520" s="148">
        <f t="shared" ref="EB520:EB555" si="40">IFERROR(_xlfn.STDEV.S(EE520:ABD520)/SQRT(TotalIncludedSamples),0)</f>
        <v>0</v>
      </c>
      <c r="EC520" s="148">
        <f t="shared" ref="EC520:EC555" si="41">IFERROR(SUM(EE520:ABD520)/TotalIncludedSamples,0)</f>
        <v>0</v>
      </c>
      <c r="ED520" s="167">
        <v>65</v>
      </c>
    </row>
    <row r="521" spans="3:134" x14ac:dyDescent="0.25">
      <c r="C521" s="215"/>
      <c r="E521" s="206"/>
      <c r="F521" s="89">
        <v>0</v>
      </c>
      <c r="G521" s="101">
        <f>Samples!C499</f>
        <v>0</v>
      </c>
      <c r="BV521" s="216"/>
      <c r="BW521" s="216"/>
      <c r="BX521" s="216"/>
      <c r="CA521" s="206"/>
      <c r="CB521" s="466"/>
      <c r="CK521" s="160"/>
      <c r="CL521" s="160"/>
      <c r="CM521" s="160"/>
      <c r="EA521" s="148">
        <f t="shared" si="37"/>
        <v>0</v>
      </c>
      <c r="EB521" s="148">
        <f t="shared" si="40"/>
        <v>0</v>
      </c>
      <c r="EC521" s="148">
        <f t="shared" si="41"/>
        <v>0</v>
      </c>
      <c r="ED521" s="167">
        <v>66</v>
      </c>
    </row>
    <row r="522" spans="3:134" x14ac:dyDescent="0.25">
      <c r="C522" s="215"/>
      <c r="E522" s="206"/>
      <c r="F522" s="89">
        <v>0</v>
      </c>
      <c r="G522" s="101">
        <f>Samples!C500</f>
        <v>0</v>
      </c>
      <c r="BV522" s="216"/>
      <c r="BW522" s="216"/>
      <c r="BX522" s="216"/>
      <c r="CA522" s="206"/>
      <c r="CB522" s="466"/>
      <c r="CK522" s="160"/>
      <c r="CL522" s="160"/>
      <c r="CM522" s="160"/>
      <c r="EA522" s="148">
        <f t="shared" si="37"/>
        <v>0</v>
      </c>
      <c r="EB522" s="148">
        <f t="shared" si="40"/>
        <v>0</v>
      </c>
      <c r="EC522" s="148">
        <f t="shared" si="41"/>
        <v>0</v>
      </c>
      <c r="ED522" s="167">
        <v>67</v>
      </c>
    </row>
    <row r="523" spans="3:134" x14ac:dyDescent="0.25">
      <c r="C523" s="215"/>
      <c r="E523" s="206"/>
      <c r="F523" s="89">
        <v>0</v>
      </c>
      <c r="G523" s="101">
        <f>Samples!C501</f>
        <v>0</v>
      </c>
      <c r="BV523" s="216"/>
      <c r="BW523" s="216"/>
      <c r="BX523" s="216"/>
      <c r="CA523" s="206"/>
      <c r="CB523" s="466"/>
      <c r="CK523" s="160"/>
      <c r="CL523" s="160"/>
      <c r="CM523" s="160"/>
      <c r="EA523" s="148">
        <f t="shared" ref="EA523:EA555" si="42">IF(EA522&lt;1,EC523+EA522,"")</f>
        <v>0</v>
      </c>
      <c r="EB523" s="148">
        <f t="shared" si="40"/>
        <v>0</v>
      </c>
      <c r="EC523" s="148">
        <f t="shared" si="41"/>
        <v>0</v>
      </c>
      <c r="ED523" s="167">
        <v>68</v>
      </c>
    </row>
    <row r="524" spans="3:134" x14ac:dyDescent="0.25">
      <c r="C524" s="215"/>
      <c r="E524" s="206"/>
      <c r="F524" s="89">
        <v>0</v>
      </c>
      <c r="G524" s="101">
        <f>Samples!C502</f>
        <v>0</v>
      </c>
      <c r="BV524" s="216"/>
      <c r="BW524" s="216"/>
      <c r="BX524" s="216"/>
      <c r="CA524" s="206"/>
      <c r="CB524" s="466"/>
      <c r="CK524" s="160"/>
      <c r="CL524" s="160"/>
      <c r="CM524" s="160"/>
      <c r="EA524" s="148">
        <f t="shared" si="42"/>
        <v>0</v>
      </c>
      <c r="EB524" s="148">
        <f t="shared" si="40"/>
        <v>0</v>
      </c>
      <c r="EC524" s="148">
        <f t="shared" si="41"/>
        <v>0</v>
      </c>
      <c r="ED524" s="167">
        <v>69</v>
      </c>
    </row>
    <row r="525" spans="3:134" x14ac:dyDescent="0.25">
      <c r="C525" s="215"/>
      <c r="E525" s="206"/>
      <c r="F525" s="89">
        <v>0</v>
      </c>
      <c r="G525" s="101">
        <f>Samples!C503</f>
        <v>0</v>
      </c>
      <c r="BV525" s="216"/>
      <c r="BW525" s="216"/>
      <c r="BX525" s="216"/>
      <c r="CA525" s="206"/>
      <c r="CB525" s="466"/>
      <c r="CK525" s="160"/>
      <c r="CL525" s="160"/>
      <c r="CM525" s="160"/>
      <c r="EA525" s="148">
        <f t="shared" si="42"/>
        <v>0</v>
      </c>
      <c r="EB525" s="148">
        <f t="shared" si="40"/>
        <v>0</v>
      </c>
      <c r="EC525" s="148">
        <f t="shared" si="41"/>
        <v>0</v>
      </c>
      <c r="ED525" s="167">
        <v>70</v>
      </c>
    </row>
    <row r="526" spans="3:134" x14ac:dyDescent="0.25">
      <c r="C526" s="215"/>
      <c r="E526" s="206"/>
      <c r="F526" s="89">
        <v>0</v>
      </c>
      <c r="G526" s="101">
        <f>Samples!C504</f>
        <v>0</v>
      </c>
      <c r="BV526" s="216"/>
      <c r="BW526" s="216"/>
      <c r="BX526" s="216"/>
      <c r="CA526" s="206"/>
      <c r="CB526" s="466"/>
      <c r="CK526" s="160"/>
      <c r="CL526" s="160"/>
      <c r="CM526" s="160"/>
      <c r="EA526" s="148">
        <f t="shared" si="42"/>
        <v>0</v>
      </c>
      <c r="EB526" s="148">
        <f t="shared" si="40"/>
        <v>0</v>
      </c>
      <c r="EC526" s="148">
        <f t="shared" si="41"/>
        <v>0</v>
      </c>
      <c r="ED526" s="167">
        <v>71</v>
      </c>
    </row>
    <row r="527" spans="3:134" x14ac:dyDescent="0.25">
      <c r="C527" s="215"/>
      <c r="E527" s="206"/>
      <c r="F527" s="89">
        <v>0</v>
      </c>
      <c r="G527" s="101">
        <f>Samples!C505</f>
        <v>0</v>
      </c>
      <c r="BV527" s="216"/>
      <c r="BW527" s="216"/>
      <c r="BX527" s="216"/>
      <c r="CA527" s="206"/>
      <c r="CB527" s="466"/>
      <c r="CK527" s="160"/>
      <c r="CL527" s="160"/>
      <c r="CM527" s="160"/>
      <c r="EA527" s="148">
        <f t="shared" si="42"/>
        <v>0</v>
      </c>
      <c r="EB527" s="148">
        <f t="shared" si="40"/>
        <v>0</v>
      </c>
      <c r="EC527" s="148">
        <f t="shared" si="41"/>
        <v>0</v>
      </c>
      <c r="ED527" s="167">
        <v>72</v>
      </c>
    </row>
    <row r="528" spans="3:134" x14ac:dyDescent="0.25">
      <c r="C528" s="215"/>
      <c r="E528" s="206"/>
      <c r="F528" s="89">
        <v>0</v>
      </c>
      <c r="G528" s="101">
        <f>Samples!C506</f>
        <v>0</v>
      </c>
      <c r="BV528" s="216"/>
      <c r="BW528" s="216"/>
      <c r="BX528" s="216"/>
      <c r="CA528" s="206"/>
      <c r="CB528" s="466"/>
      <c r="CK528" s="160"/>
      <c r="CL528" s="160"/>
      <c r="CM528" s="160"/>
      <c r="EA528" s="148">
        <f t="shared" si="42"/>
        <v>0</v>
      </c>
      <c r="EB528" s="148">
        <f t="shared" si="40"/>
        <v>0</v>
      </c>
      <c r="EC528" s="148">
        <f t="shared" si="41"/>
        <v>0</v>
      </c>
      <c r="ED528" s="167">
        <v>73</v>
      </c>
    </row>
    <row r="529" spans="3:134" x14ac:dyDescent="0.25">
      <c r="C529" s="215"/>
      <c r="E529" s="206"/>
      <c r="F529" s="89">
        <v>0</v>
      </c>
      <c r="G529" s="101">
        <f>Samples!C507</f>
        <v>0</v>
      </c>
      <c r="BV529" s="216"/>
      <c r="BW529" s="216"/>
      <c r="BX529" s="216"/>
      <c r="CA529" s="206"/>
      <c r="CB529" s="466"/>
      <c r="CK529" s="160"/>
      <c r="CL529" s="160"/>
      <c r="CM529" s="160"/>
      <c r="EA529" s="148">
        <f t="shared" si="42"/>
        <v>0</v>
      </c>
      <c r="EB529" s="148">
        <f t="shared" si="40"/>
        <v>0</v>
      </c>
      <c r="EC529" s="148">
        <f t="shared" si="41"/>
        <v>0</v>
      </c>
      <c r="ED529" s="167">
        <v>74</v>
      </c>
    </row>
    <row r="530" spans="3:134" x14ac:dyDescent="0.25">
      <c r="C530" s="215"/>
      <c r="E530" s="206"/>
      <c r="F530" s="89">
        <v>0</v>
      </c>
      <c r="G530" s="101">
        <f>Samples!C508</f>
        <v>0</v>
      </c>
      <c r="BV530" s="216"/>
      <c r="BW530" s="216"/>
      <c r="BX530" s="216"/>
      <c r="CA530" s="206"/>
      <c r="CB530" s="466"/>
      <c r="CK530" s="160"/>
      <c r="CL530" s="160"/>
      <c r="CM530" s="160"/>
      <c r="EA530" s="148">
        <f t="shared" si="42"/>
        <v>0</v>
      </c>
      <c r="EB530" s="148">
        <f t="shared" si="40"/>
        <v>0</v>
      </c>
      <c r="EC530" s="148">
        <f t="shared" si="41"/>
        <v>0</v>
      </c>
      <c r="ED530" s="167">
        <v>75</v>
      </c>
    </row>
    <row r="531" spans="3:134" x14ac:dyDescent="0.25">
      <c r="C531" s="215"/>
      <c r="E531" s="206"/>
      <c r="F531" s="89">
        <v>0</v>
      </c>
      <c r="G531" s="101">
        <f>Samples!C509</f>
        <v>0</v>
      </c>
      <c r="BV531" s="216"/>
      <c r="BW531" s="216"/>
      <c r="BX531" s="216"/>
      <c r="CA531" s="206"/>
      <c r="CB531" s="466"/>
      <c r="CK531" s="160"/>
      <c r="CL531" s="160"/>
      <c r="CM531" s="160"/>
      <c r="EA531" s="148">
        <f t="shared" si="42"/>
        <v>0</v>
      </c>
      <c r="EB531" s="148">
        <f t="shared" si="40"/>
        <v>0</v>
      </c>
      <c r="EC531" s="148">
        <f t="shared" si="41"/>
        <v>0</v>
      </c>
      <c r="ED531" s="167">
        <v>76</v>
      </c>
    </row>
    <row r="532" spans="3:134" x14ac:dyDescent="0.25">
      <c r="C532" s="215"/>
      <c r="E532" s="206"/>
      <c r="F532" s="89">
        <v>0</v>
      </c>
      <c r="G532" s="101">
        <f>Samples!C510</f>
        <v>0</v>
      </c>
      <c r="BV532" s="216"/>
      <c r="BW532" s="216"/>
      <c r="BX532" s="216"/>
      <c r="CA532" s="206"/>
      <c r="CB532" s="466"/>
      <c r="CK532" s="160"/>
      <c r="CL532" s="160"/>
      <c r="CM532" s="160"/>
      <c r="EA532" s="148">
        <f t="shared" si="42"/>
        <v>0</v>
      </c>
      <c r="EB532" s="148">
        <f t="shared" si="40"/>
        <v>0</v>
      </c>
      <c r="EC532" s="148">
        <f t="shared" si="41"/>
        <v>0</v>
      </c>
      <c r="ED532" s="167">
        <v>77</v>
      </c>
    </row>
    <row r="533" spans="3:134" x14ac:dyDescent="0.25">
      <c r="C533" s="215"/>
      <c r="E533" s="206"/>
      <c r="F533" s="89">
        <v>0</v>
      </c>
      <c r="G533" s="101">
        <f>Samples!C511</f>
        <v>0</v>
      </c>
      <c r="BV533" s="216"/>
      <c r="BW533" s="216"/>
      <c r="BX533" s="216"/>
      <c r="CA533" s="206"/>
      <c r="CB533" s="466"/>
      <c r="CK533" s="160"/>
      <c r="CL533" s="160"/>
      <c r="CM533" s="160"/>
      <c r="EA533" s="148">
        <f t="shared" si="42"/>
        <v>0</v>
      </c>
      <c r="EB533" s="148">
        <f t="shared" si="40"/>
        <v>0</v>
      </c>
      <c r="EC533" s="148">
        <f t="shared" si="41"/>
        <v>0</v>
      </c>
      <c r="ED533" s="167">
        <v>78</v>
      </c>
    </row>
    <row r="534" spans="3:134" x14ac:dyDescent="0.25">
      <c r="C534" s="215"/>
      <c r="E534" s="206"/>
      <c r="F534" s="89">
        <v>0</v>
      </c>
      <c r="G534" s="101">
        <f>Samples!C512</f>
        <v>0</v>
      </c>
      <c r="BV534" s="216"/>
      <c r="BW534" s="216"/>
      <c r="BX534" s="216"/>
      <c r="CA534" s="206"/>
      <c r="CB534" s="466"/>
      <c r="CK534" s="160"/>
      <c r="CL534" s="160"/>
      <c r="CM534" s="160"/>
      <c r="EA534" s="148">
        <f t="shared" si="42"/>
        <v>0</v>
      </c>
      <c r="EB534" s="148">
        <f t="shared" si="40"/>
        <v>0</v>
      </c>
      <c r="EC534" s="148">
        <f t="shared" si="41"/>
        <v>0</v>
      </c>
      <c r="ED534" s="167">
        <v>79</v>
      </c>
    </row>
    <row r="535" spans="3:134" x14ac:dyDescent="0.25">
      <c r="C535" s="215"/>
      <c r="E535" s="206"/>
      <c r="F535" s="89">
        <v>0</v>
      </c>
      <c r="G535" s="101">
        <f>Samples!C513</f>
        <v>0</v>
      </c>
      <c r="BV535" s="216"/>
      <c r="BW535" s="216"/>
      <c r="BX535" s="216"/>
      <c r="CA535" s="206"/>
      <c r="CB535" s="466"/>
      <c r="EA535" s="148">
        <f t="shared" si="42"/>
        <v>0</v>
      </c>
      <c r="EB535" s="148">
        <f t="shared" si="40"/>
        <v>0</v>
      </c>
      <c r="EC535" s="148">
        <f t="shared" si="41"/>
        <v>0</v>
      </c>
      <c r="ED535" s="167">
        <v>80</v>
      </c>
    </row>
    <row r="536" spans="3:134" x14ac:dyDescent="0.25">
      <c r="C536" s="215"/>
      <c r="E536" s="206"/>
      <c r="F536" s="89">
        <v>0</v>
      </c>
      <c r="G536" s="101">
        <f>Samples!C514</f>
        <v>0</v>
      </c>
      <c r="BV536" s="216"/>
      <c r="BW536" s="216"/>
      <c r="BX536" s="216"/>
      <c r="CA536" s="206"/>
      <c r="CB536" s="466"/>
      <c r="EA536" s="148">
        <f t="shared" si="42"/>
        <v>0</v>
      </c>
      <c r="EB536" s="148">
        <f t="shared" si="40"/>
        <v>0</v>
      </c>
      <c r="EC536" s="148">
        <f t="shared" si="41"/>
        <v>0</v>
      </c>
      <c r="ED536" s="167">
        <v>81</v>
      </c>
    </row>
    <row r="537" spans="3:134" x14ac:dyDescent="0.25">
      <c r="C537" s="215"/>
      <c r="E537" s="206"/>
      <c r="F537" s="89">
        <v>0</v>
      </c>
      <c r="G537" s="101">
        <f>Samples!C515</f>
        <v>0</v>
      </c>
      <c r="BV537" s="216"/>
      <c r="BW537" s="216"/>
      <c r="BX537" s="216"/>
      <c r="CA537" s="206"/>
      <c r="CB537" s="466"/>
      <c r="EA537" s="148">
        <f t="shared" si="42"/>
        <v>0</v>
      </c>
      <c r="EB537" s="148">
        <f t="shared" si="40"/>
        <v>0</v>
      </c>
      <c r="EC537" s="148">
        <f t="shared" si="41"/>
        <v>0</v>
      </c>
      <c r="ED537" s="167">
        <v>82</v>
      </c>
    </row>
    <row r="538" spans="3:134" x14ac:dyDescent="0.25">
      <c r="C538" s="215"/>
      <c r="E538" s="206"/>
      <c r="F538" s="89">
        <v>0</v>
      </c>
      <c r="G538" s="101">
        <f>Samples!C516</f>
        <v>0</v>
      </c>
      <c r="BV538" s="216"/>
      <c r="BW538" s="216"/>
      <c r="BX538" s="216"/>
      <c r="CA538" s="206"/>
      <c r="CB538" s="466"/>
      <c r="EA538" s="148">
        <f t="shared" si="42"/>
        <v>0</v>
      </c>
      <c r="EB538" s="148">
        <f t="shared" si="40"/>
        <v>0</v>
      </c>
      <c r="EC538" s="148">
        <f t="shared" si="41"/>
        <v>0</v>
      </c>
      <c r="ED538" s="167">
        <v>83</v>
      </c>
    </row>
    <row r="539" spans="3:134" x14ac:dyDescent="0.25">
      <c r="C539" s="215"/>
      <c r="E539" s="206"/>
      <c r="F539" s="89">
        <v>0</v>
      </c>
      <c r="G539" s="101">
        <f>Samples!C517</f>
        <v>0</v>
      </c>
      <c r="BV539" s="216"/>
      <c r="BW539" s="216"/>
      <c r="BX539" s="216"/>
      <c r="CA539" s="206"/>
      <c r="CB539" s="466"/>
      <c r="EA539" s="148">
        <f t="shared" si="42"/>
        <v>0</v>
      </c>
      <c r="EB539" s="148">
        <f t="shared" si="40"/>
        <v>0</v>
      </c>
      <c r="EC539" s="148">
        <f t="shared" si="41"/>
        <v>0</v>
      </c>
      <c r="ED539" s="167">
        <v>84</v>
      </c>
    </row>
    <row r="540" spans="3:134" x14ac:dyDescent="0.25">
      <c r="C540" s="215"/>
      <c r="E540" s="206"/>
      <c r="F540" s="89">
        <v>0</v>
      </c>
      <c r="G540" s="101">
        <f>Samples!C518</f>
        <v>0</v>
      </c>
      <c r="BV540" s="216"/>
      <c r="BW540" s="216"/>
      <c r="BX540" s="216"/>
      <c r="CA540" s="206"/>
      <c r="CB540" s="466"/>
      <c r="EA540" s="148">
        <f t="shared" si="42"/>
        <v>0</v>
      </c>
      <c r="EB540" s="148">
        <f t="shared" si="40"/>
        <v>0</v>
      </c>
      <c r="EC540" s="148">
        <f t="shared" si="41"/>
        <v>0</v>
      </c>
      <c r="ED540" s="167">
        <v>85</v>
      </c>
    </row>
    <row r="541" spans="3:134" x14ac:dyDescent="0.25">
      <c r="C541" s="215"/>
      <c r="E541" s="206"/>
      <c r="F541" s="89">
        <v>0</v>
      </c>
      <c r="G541" s="101">
        <f>Samples!C519</f>
        <v>0</v>
      </c>
      <c r="BV541" s="216"/>
      <c r="BW541" s="216"/>
      <c r="BX541" s="216"/>
      <c r="CA541" s="206"/>
      <c r="CB541" s="466"/>
      <c r="EA541" s="148">
        <f t="shared" si="42"/>
        <v>0</v>
      </c>
      <c r="EB541" s="148">
        <f t="shared" si="40"/>
        <v>0</v>
      </c>
      <c r="EC541" s="148">
        <f t="shared" si="41"/>
        <v>0</v>
      </c>
      <c r="ED541" s="167">
        <v>86</v>
      </c>
    </row>
    <row r="542" spans="3:134" x14ac:dyDescent="0.25">
      <c r="C542" s="215"/>
      <c r="E542" s="206"/>
      <c r="F542" s="89">
        <v>0</v>
      </c>
      <c r="G542" s="101">
        <f>Samples!C520</f>
        <v>0</v>
      </c>
      <c r="BV542" s="216"/>
      <c r="BW542" s="216"/>
      <c r="BX542" s="216"/>
      <c r="CA542" s="206"/>
      <c r="CB542" s="466"/>
      <c r="EA542" s="148">
        <f t="shared" si="42"/>
        <v>0</v>
      </c>
      <c r="EB542" s="148">
        <f t="shared" si="40"/>
        <v>0</v>
      </c>
      <c r="EC542" s="148">
        <f t="shared" si="41"/>
        <v>0</v>
      </c>
      <c r="ED542" s="167">
        <v>87</v>
      </c>
    </row>
    <row r="543" spans="3:134" x14ac:dyDescent="0.25">
      <c r="C543" s="215"/>
      <c r="E543" s="206"/>
      <c r="F543" s="89">
        <v>0</v>
      </c>
      <c r="G543" s="101">
        <f>Samples!C521</f>
        <v>0</v>
      </c>
      <c r="BV543" s="216"/>
      <c r="BW543" s="216"/>
      <c r="BX543" s="216"/>
      <c r="CA543" s="206"/>
      <c r="CB543" s="466"/>
      <c r="EA543" s="148">
        <f t="shared" si="42"/>
        <v>0</v>
      </c>
      <c r="EB543" s="148">
        <f t="shared" si="40"/>
        <v>0</v>
      </c>
      <c r="EC543" s="148">
        <f t="shared" si="41"/>
        <v>0</v>
      </c>
      <c r="ED543" s="167">
        <v>88</v>
      </c>
    </row>
    <row r="544" spans="3:134" x14ac:dyDescent="0.25">
      <c r="C544" s="215"/>
      <c r="E544" s="206"/>
      <c r="F544" s="89">
        <v>0</v>
      </c>
      <c r="G544" s="101">
        <f>Samples!C522</f>
        <v>0</v>
      </c>
      <c r="BV544" s="216"/>
      <c r="BW544" s="216"/>
      <c r="BX544" s="216"/>
      <c r="CA544" s="206"/>
      <c r="CB544" s="466"/>
      <c r="EA544" s="148">
        <f t="shared" si="42"/>
        <v>0</v>
      </c>
      <c r="EB544" s="148">
        <f t="shared" si="40"/>
        <v>0</v>
      </c>
      <c r="EC544" s="148">
        <f t="shared" si="41"/>
        <v>0</v>
      </c>
      <c r="ED544" s="167">
        <v>89</v>
      </c>
    </row>
    <row r="545" spans="3:134" x14ac:dyDescent="0.25">
      <c r="C545" s="215"/>
      <c r="E545" s="206"/>
      <c r="F545" s="89">
        <v>0</v>
      </c>
      <c r="G545" s="101">
        <f>Samples!C523</f>
        <v>0</v>
      </c>
      <c r="BV545" s="216"/>
      <c r="BW545" s="216"/>
      <c r="BX545" s="216"/>
      <c r="CA545" s="206"/>
      <c r="CB545" s="466"/>
      <c r="EA545" s="148">
        <f t="shared" si="42"/>
        <v>0</v>
      </c>
      <c r="EB545" s="148">
        <f t="shared" si="40"/>
        <v>0</v>
      </c>
      <c r="EC545" s="148">
        <f t="shared" si="41"/>
        <v>0</v>
      </c>
      <c r="ED545" s="167">
        <v>90</v>
      </c>
    </row>
    <row r="546" spans="3:134" x14ac:dyDescent="0.25">
      <c r="C546" s="215"/>
      <c r="E546" s="206"/>
      <c r="F546" s="89">
        <v>0</v>
      </c>
      <c r="G546" s="101">
        <f>Samples!C524</f>
        <v>0</v>
      </c>
      <c r="BV546" s="216"/>
      <c r="BW546" s="216"/>
      <c r="BX546" s="216"/>
      <c r="CA546" s="206"/>
      <c r="CB546" s="466"/>
      <c r="CK546" s="160"/>
      <c r="CL546" s="160"/>
      <c r="CM546" s="160"/>
      <c r="EA546" s="148">
        <f t="shared" si="42"/>
        <v>0</v>
      </c>
      <c r="EB546" s="148">
        <f t="shared" si="40"/>
        <v>0</v>
      </c>
      <c r="EC546" s="148">
        <f t="shared" si="41"/>
        <v>0</v>
      </c>
      <c r="ED546" s="167">
        <v>91</v>
      </c>
    </row>
    <row r="547" spans="3:134" x14ac:dyDescent="0.25">
      <c r="C547" s="215"/>
      <c r="E547" s="206"/>
      <c r="F547" s="89">
        <v>0</v>
      </c>
      <c r="G547" s="101">
        <f>Samples!C525</f>
        <v>0</v>
      </c>
      <c r="BV547" s="216"/>
      <c r="BW547" s="216"/>
      <c r="BX547" s="216"/>
      <c r="CA547" s="206"/>
      <c r="CB547" s="466"/>
      <c r="CK547" s="160"/>
      <c r="CL547" s="160"/>
      <c r="CM547" s="160"/>
      <c r="EA547" s="148">
        <f t="shared" si="42"/>
        <v>0</v>
      </c>
      <c r="EB547" s="148">
        <f t="shared" si="40"/>
        <v>0</v>
      </c>
      <c r="EC547" s="148">
        <f t="shared" si="41"/>
        <v>0</v>
      </c>
      <c r="ED547" s="167">
        <v>92</v>
      </c>
    </row>
    <row r="548" spans="3:134" x14ac:dyDescent="0.25">
      <c r="C548" s="215"/>
      <c r="E548" s="206"/>
      <c r="F548" s="89">
        <v>0</v>
      </c>
      <c r="G548" s="101">
        <f>Samples!C526</f>
        <v>0</v>
      </c>
      <c r="BV548" s="216"/>
      <c r="BW548" s="216"/>
      <c r="BX548" s="216"/>
      <c r="CA548" s="206"/>
      <c r="CB548" s="466"/>
      <c r="CK548" s="160"/>
      <c r="CL548" s="160"/>
      <c r="CM548" s="160"/>
      <c r="EA548" s="148">
        <f t="shared" si="42"/>
        <v>0</v>
      </c>
      <c r="EB548" s="148">
        <f t="shared" si="40"/>
        <v>0</v>
      </c>
      <c r="EC548" s="148">
        <f t="shared" si="41"/>
        <v>0</v>
      </c>
      <c r="ED548" s="167">
        <v>93</v>
      </c>
    </row>
    <row r="549" spans="3:134" x14ac:dyDescent="0.25">
      <c r="C549" s="215"/>
      <c r="E549" s="206"/>
      <c r="F549" s="89">
        <v>0</v>
      </c>
      <c r="G549" s="101">
        <f>Samples!C527</f>
        <v>0</v>
      </c>
      <c r="BV549" s="216"/>
      <c r="BW549" s="216"/>
      <c r="BX549" s="216"/>
      <c r="CA549" s="206"/>
      <c r="CB549" s="466"/>
      <c r="CK549" s="160"/>
      <c r="CL549" s="160"/>
      <c r="CM549" s="160"/>
      <c r="EA549" s="148">
        <f t="shared" si="42"/>
        <v>0</v>
      </c>
      <c r="EB549" s="148">
        <f t="shared" si="40"/>
        <v>0</v>
      </c>
      <c r="EC549" s="148">
        <f t="shared" si="41"/>
        <v>0</v>
      </c>
      <c r="ED549" s="167">
        <v>94</v>
      </c>
    </row>
    <row r="550" spans="3:134" x14ac:dyDescent="0.25">
      <c r="C550" s="215"/>
      <c r="E550" s="206"/>
      <c r="F550" s="89">
        <v>0</v>
      </c>
      <c r="G550" s="101">
        <f>Samples!C528</f>
        <v>0</v>
      </c>
      <c r="BV550" s="216"/>
      <c r="BW550" s="216"/>
      <c r="BX550" s="216"/>
      <c r="CA550" s="206"/>
      <c r="CB550" s="466"/>
      <c r="CK550" s="160"/>
      <c r="CL550" s="160"/>
      <c r="CM550" s="160"/>
      <c r="EA550" s="148">
        <f t="shared" si="42"/>
        <v>0</v>
      </c>
      <c r="EB550" s="148">
        <f t="shared" si="40"/>
        <v>0</v>
      </c>
      <c r="EC550" s="148">
        <f t="shared" si="41"/>
        <v>0</v>
      </c>
      <c r="ED550" s="167">
        <v>95</v>
      </c>
    </row>
    <row r="551" spans="3:134" x14ac:dyDescent="0.25">
      <c r="C551" s="215"/>
      <c r="E551" s="206"/>
      <c r="F551" s="89">
        <v>0</v>
      </c>
      <c r="G551" s="101">
        <f>Samples!C529</f>
        <v>0</v>
      </c>
      <c r="BV551" s="216"/>
      <c r="BW551" s="216"/>
      <c r="BX551" s="216"/>
      <c r="CA551" s="206"/>
      <c r="CB551" s="466"/>
      <c r="CK551" s="160"/>
      <c r="CL551" s="160"/>
      <c r="CM551" s="160"/>
      <c r="EA551" s="148">
        <f t="shared" si="42"/>
        <v>0</v>
      </c>
      <c r="EB551" s="148">
        <f t="shared" si="40"/>
        <v>0</v>
      </c>
      <c r="EC551" s="148">
        <f t="shared" si="41"/>
        <v>0</v>
      </c>
      <c r="ED551" s="167">
        <v>96</v>
      </c>
    </row>
    <row r="552" spans="3:134" x14ac:dyDescent="0.25">
      <c r="C552" s="215"/>
      <c r="E552" s="206"/>
      <c r="F552" s="89">
        <v>0</v>
      </c>
      <c r="G552" s="101">
        <f>Samples!C530</f>
        <v>0</v>
      </c>
      <c r="BV552" s="216"/>
      <c r="BW552" s="216"/>
      <c r="BX552" s="216"/>
      <c r="CA552" s="206"/>
      <c r="CB552" s="466"/>
      <c r="CK552" s="160"/>
      <c r="CL552" s="160"/>
      <c r="CM552" s="160"/>
      <c r="EA552" s="148">
        <f t="shared" si="42"/>
        <v>0</v>
      </c>
      <c r="EB552" s="148">
        <f t="shared" si="40"/>
        <v>0</v>
      </c>
      <c r="EC552" s="148">
        <f t="shared" si="41"/>
        <v>0</v>
      </c>
      <c r="ED552" s="167">
        <v>97</v>
      </c>
    </row>
    <row r="553" spans="3:134" x14ac:dyDescent="0.25">
      <c r="C553" s="215"/>
      <c r="E553" s="206"/>
      <c r="F553" s="89">
        <v>0</v>
      </c>
      <c r="G553" s="101">
        <f>Samples!C531</f>
        <v>0</v>
      </c>
      <c r="BV553" s="216"/>
      <c r="BW553" s="216"/>
      <c r="BX553" s="216"/>
      <c r="CA553" s="206"/>
      <c r="CB553" s="466"/>
      <c r="CK553" s="160"/>
      <c r="CL553" s="160"/>
      <c r="CM553" s="160"/>
      <c r="EA553" s="148">
        <f t="shared" si="42"/>
        <v>0</v>
      </c>
      <c r="EB553" s="148">
        <f t="shared" si="40"/>
        <v>0</v>
      </c>
      <c r="EC553" s="148">
        <f t="shared" si="41"/>
        <v>0</v>
      </c>
      <c r="ED553" s="167">
        <v>98</v>
      </c>
    </row>
    <row r="554" spans="3:134" x14ac:dyDescent="0.25">
      <c r="C554" s="215"/>
      <c r="E554" s="206"/>
      <c r="F554" s="89">
        <v>0</v>
      </c>
      <c r="G554" s="101">
        <f>Samples!C532</f>
        <v>0</v>
      </c>
      <c r="BV554" s="216"/>
      <c r="BW554" s="216"/>
      <c r="BX554" s="216"/>
      <c r="CA554" s="206"/>
      <c r="CB554" s="466"/>
      <c r="CK554" s="160"/>
      <c r="CL554" s="160"/>
      <c r="CM554" s="160"/>
      <c r="EA554" s="148">
        <f t="shared" si="42"/>
        <v>0</v>
      </c>
      <c r="EB554" s="148">
        <f t="shared" si="40"/>
        <v>0</v>
      </c>
      <c r="EC554" s="148">
        <f t="shared" si="41"/>
        <v>0</v>
      </c>
      <c r="ED554" s="167">
        <v>99</v>
      </c>
    </row>
    <row r="555" spans="3:134" x14ac:dyDescent="0.25">
      <c r="C555" s="215"/>
      <c r="E555" s="206"/>
      <c r="F555" s="89">
        <v>0</v>
      </c>
      <c r="G555" s="101">
        <f>Samples!C533</f>
        <v>0</v>
      </c>
      <c r="BV555" s="216"/>
      <c r="BW555" s="216"/>
      <c r="BX555" s="216"/>
      <c r="CA555" s="206"/>
      <c r="CB555" s="466"/>
      <c r="CK555" s="160"/>
      <c r="CL555" s="160"/>
      <c r="CM555" s="160"/>
      <c r="EA555" s="148">
        <f t="shared" si="42"/>
        <v>0</v>
      </c>
      <c r="EB555" s="148">
        <f t="shared" si="40"/>
        <v>0</v>
      </c>
      <c r="EC555" s="148">
        <f t="shared" si="41"/>
        <v>0</v>
      </c>
      <c r="ED555" s="167">
        <v>100</v>
      </c>
    </row>
    <row r="556" spans="3:134" x14ac:dyDescent="0.25">
      <c r="C556" s="215"/>
      <c r="E556" s="206"/>
      <c r="F556" s="89">
        <v>0</v>
      </c>
      <c r="G556" s="101">
        <f>Samples!C534</f>
        <v>0</v>
      </c>
      <c r="BV556" s="216"/>
      <c r="BW556" s="216"/>
      <c r="BX556" s="216"/>
      <c r="CA556" s="206"/>
      <c r="CB556" s="466"/>
      <c r="CK556" s="160"/>
      <c r="CL556" s="160"/>
      <c r="CM556" s="160"/>
    </row>
    <row r="557" spans="3:134" x14ac:dyDescent="0.25">
      <c r="C557" s="215"/>
      <c r="E557" s="206"/>
      <c r="F557" s="89">
        <v>0</v>
      </c>
      <c r="G557" s="101">
        <f>Samples!C535</f>
        <v>0</v>
      </c>
      <c r="BV557" s="216"/>
      <c r="BW557" s="216"/>
      <c r="BX557" s="216"/>
      <c r="CA557" s="206"/>
      <c r="CB557" s="466"/>
      <c r="CK557" s="160"/>
      <c r="CL557" s="160"/>
      <c r="CM557" s="160"/>
    </row>
    <row r="558" spans="3:134" x14ac:dyDescent="0.25">
      <c r="C558" s="215"/>
      <c r="E558" s="206"/>
      <c r="F558" s="89">
        <v>0</v>
      </c>
      <c r="G558" s="101">
        <f>Samples!C536</f>
        <v>0</v>
      </c>
      <c r="BV558" s="216"/>
      <c r="BW558" s="216"/>
      <c r="BX558" s="216"/>
      <c r="CA558" s="206"/>
      <c r="CB558" s="466"/>
      <c r="CK558" s="160"/>
      <c r="CL558" s="160"/>
      <c r="CM558" s="160"/>
    </row>
    <row r="559" spans="3:134" x14ac:dyDescent="0.25">
      <c r="C559" s="215"/>
      <c r="E559" s="206"/>
      <c r="F559" s="89">
        <v>0</v>
      </c>
      <c r="G559" s="101">
        <f>Samples!C537</f>
        <v>0</v>
      </c>
      <c r="BV559" s="216"/>
      <c r="BW559" s="216"/>
      <c r="BX559" s="216"/>
      <c r="CA559" s="206"/>
      <c r="CB559" s="466"/>
      <c r="CK559" s="160"/>
      <c r="CL559" s="160"/>
      <c r="CM559" s="160"/>
    </row>
    <row r="560" spans="3:134" x14ac:dyDescent="0.25">
      <c r="C560" s="215"/>
      <c r="E560" s="206"/>
      <c r="F560" s="89">
        <v>0</v>
      </c>
      <c r="G560" s="101">
        <f>Samples!C538</f>
        <v>0</v>
      </c>
      <c r="BV560" s="216"/>
      <c r="BW560" s="216"/>
      <c r="BX560" s="216"/>
      <c r="CA560" s="206"/>
      <c r="CB560" s="466"/>
      <c r="CK560" s="160"/>
      <c r="CL560" s="160"/>
      <c r="CM560" s="160"/>
    </row>
    <row r="561" spans="3:91" x14ac:dyDescent="0.25">
      <c r="C561" s="215"/>
      <c r="E561" s="206"/>
      <c r="F561" s="89">
        <v>0</v>
      </c>
      <c r="G561" s="101">
        <f>Samples!C539</f>
        <v>0</v>
      </c>
      <c r="BV561" s="216"/>
      <c r="BW561" s="216"/>
      <c r="BX561" s="216"/>
      <c r="CA561" s="206"/>
      <c r="CB561" s="466"/>
      <c r="CK561" s="160"/>
      <c r="CL561" s="160"/>
      <c r="CM561" s="160"/>
    </row>
    <row r="562" spans="3:91" x14ac:dyDescent="0.25">
      <c r="C562" s="215"/>
      <c r="E562" s="206"/>
      <c r="F562" s="89">
        <v>0</v>
      </c>
      <c r="G562" s="101">
        <f>Samples!C540</f>
        <v>0</v>
      </c>
      <c r="BV562" s="216"/>
      <c r="BW562" s="216"/>
      <c r="BX562" s="216"/>
      <c r="CA562" s="206"/>
      <c r="CB562" s="466"/>
      <c r="CK562" s="160"/>
      <c r="CL562" s="160"/>
      <c r="CM562" s="160"/>
    </row>
    <row r="563" spans="3:91" x14ac:dyDescent="0.25">
      <c r="C563" s="215"/>
      <c r="E563" s="206"/>
      <c r="F563" s="89">
        <v>0</v>
      </c>
      <c r="G563" s="101">
        <f>Samples!C541</f>
        <v>0</v>
      </c>
      <c r="BV563" s="216"/>
      <c r="BW563" s="216"/>
      <c r="BX563" s="216"/>
      <c r="CA563" s="206"/>
      <c r="CB563" s="466"/>
      <c r="CK563" s="160"/>
      <c r="CL563" s="160"/>
      <c r="CM563" s="160"/>
    </row>
    <row r="564" spans="3:91" x14ac:dyDescent="0.25">
      <c r="C564" s="215"/>
      <c r="E564" s="206"/>
      <c r="F564" s="89">
        <v>0</v>
      </c>
      <c r="G564" s="101">
        <f>Samples!C542</f>
        <v>0</v>
      </c>
      <c r="BV564" s="216"/>
      <c r="BW564" s="216"/>
      <c r="BX564" s="216"/>
      <c r="CA564" s="206"/>
      <c r="CB564" s="466"/>
      <c r="CK564" s="160"/>
      <c r="CL564" s="160"/>
      <c r="CM564" s="160"/>
    </row>
    <row r="565" spans="3:91" ht="15.75" thickBot="1" x14ac:dyDescent="0.3">
      <c r="C565" s="215"/>
      <c r="E565" s="207"/>
      <c r="F565" s="89">
        <v>0</v>
      </c>
      <c r="G565" s="101">
        <f>Samples!C543</f>
        <v>0</v>
      </c>
      <c r="BV565" s="216"/>
      <c r="BW565" s="216"/>
      <c r="BX565" s="216"/>
      <c r="CA565" s="206"/>
      <c r="CB565" s="466"/>
      <c r="CK565" s="160"/>
      <c r="CL565" s="160"/>
      <c r="CM565" s="160"/>
    </row>
    <row r="566" spans="3:91" x14ac:dyDescent="0.25">
      <c r="F566" s="89">
        <v>0</v>
      </c>
      <c r="G566" s="101">
        <f>Samples!C544</f>
        <v>0</v>
      </c>
      <c r="BV566" s="216"/>
      <c r="BW566" s="216"/>
      <c r="BX566" s="216"/>
      <c r="CA566" s="206"/>
      <c r="CB566" s="466"/>
      <c r="CK566" s="160"/>
      <c r="CL566" s="160"/>
      <c r="CM566" s="160"/>
    </row>
    <row r="567" spans="3:91" x14ac:dyDescent="0.25">
      <c r="F567" s="89">
        <v>0</v>
      </c>
      <c r="G567" s="101">
        <f>Samples!C545</f>
        <v>0</v>
      </c>
      <c r="BV567" s="216"/>
      <c r="BW567" s="216"/>
      <c r="BX567" s="216"/>
      <c r="CA567" s="206"/>
      <c r="CB567" s="466"/>
      <c r="CK567" s="160"/>
      <c r="CL567" s="160"/>
      <c r="CM567" s="160"/>
    </row>
    <row r="568" spans="3:91" x14ac:dyDescent="0.25">
      <c r="F568" s="89">
        <v>0</v>
      </c>
      <c r="G568" s="101">
        <f>Samples!C546</f>
        <v>0</v>
      </c>
      <c r="BV568" s="216"/>
      <c r="BW568" s="216"/>
      <c r="BX568" s="216"/>
      <c r="CA568" s="206"/>
      <c r="CB568" s="466"/>
      <c r="CK568" s="160"/>
      <c r="CL568" s="160"/>
      <c r="CM568" s="160"/>
    </row>
    <row r="569" spans="3:91" x14ac:dyDescent="0.25">
      <c r="F569" s="89">
        <v>0</v>
      </c>
      <c r="G569" s="101">
        <f>Samples!C547</f>
        <v>0</v>
      </c>
      <c r="BV569" s="216"/>
      <c r="BW569" s="216"/>
      <c r="BX569" s="216"/>
      <c r="CA569" s="206"/>
      <c r="CB569" s="466"/>
      <c r="CK569" s="160"/>
      <c r="CL569" s="160"/>
      <c r="CM569" s="160"/>
    </row>
    <row r="570" spans="3:91" x14ac:dyDescent="0.25">
      <c r="F570" s="89">
        <v>0</v>
      </c>
      <c r="G570" s="101">
        <f>Samples!C548</f>
        <v>0</v>
      </c>
      <c r="BV570" s="216"/>
      <c r="BW570" s="216"/>
      <c r="BX570" s="216"/>
      <c r="CA570" s="206"/>
      <c r="CB570" s="466"/>
      <c r="CK570" s="160"/>
      <c r="CL570" s="160"/>
      <c r="CM570" s="160"/>
    </row>
    <row r="571" spans="3:91" x14ac:dyDescent="0.25">
      <c r="F571" s="89">
        <v>0</v>
      </c>
      <c r="G571" s="101">
        <f>Samples!C549</f>
        <v>0</v>
      </c>
      <c r="BV571" s="216"/>
      <c r="BW571" s="216"/>
      <c r="BX571" s="216"/>
      <c r="CA571" s="206"/>
      <c r="CB571" s="466"/>
      <c r="CK571" s="160"/>
      <c r="CL571" s="160"/>
      <c r="CM571" s="160"/>
    </row>
    <row r="572" spans="3:91" x14ac:dyDescent="0.25">
      <c r="F572" s="89">
        <v>0</v>
      </c>
      <c r="G572" s="101">
        <f>Samples!C550</f>
        <v>0</v>
      </c>
      <c r="BV572" s="216"/>
      <c r="BW572" s="216"/>
      <c r="BX572" s="216"/>
      <c r="CA572" s="206"/>
      <c r="CB572" s="466"/>
      <c r="CK572" s="160"/>
      <c r="CL572" s="160"/>
      <c r="CM572" s="160"/>
    </row>
    <row r="573" spans="3:91" x14ac:dyDescent="0.25">
      <c r="F573" s="89">
        <v>0</v>
      </c>
      <c r="G573" s="101">
        <f>Samples!C551</f>
        <v>0</v>
      </c>
      <c r="BV573" s="216"/>
      <c r="BW573" s="216"/>
      <c r="BX573" s="216"/>
      <c r="CA573" s="206"/>
      <c r="CB573" s="466"/>
      <c r="CK573" s="160"/>
      <c r="CL573" s="160"/>
      <c r="CM573" s="160"/>
    </row>
    <row r="574" spans="3:91" x14ac:dyDescent="0.25">
      <c r="F574" s="89">
        <v>0</v>
      </c>
      <c r="G574" s="101">
        <f>Samples!C552</f>
        <v>0</v>
      </c>
      <c r="BV574" s="216"/>
      <c r="BW574" s="216"/>
      <c r="BX574" s="216"/>
      <c r="CA574" s="206"/>
      <c r="CB574" s="466"/>
      <c r="CK574" s="160"/>
      <c r="CL574" s="160"/>
      <c r="CM574" s="160"/>
    </row>
    <row r="575" spans="3:91" x14ac:dyDescent="0.25">
      <c r="F575" s="89">
        <v>0</v>
      </c>
      <c r="G575" s="101">
        <f>Samples!C553</f>
        <v>0</v>
      </c>
      <c r="BV575" s="216"/>
      <c r="BW575" s="216"/>
      <c r="BX575" s="216"/>
      <c r="CA575" s="206"/>
      <c r="CB575" s="466"/>
      <c r="CK575" s="160"/>
      <c r="CL575" s="160"/>
      <c r="CM575" s="160"/>
    </row>
    <row r="576" spans="3:91" x14ac:dyDescent="0.25">
      <c r="F576" s="89">
        <v>0</v>
      </c>
      <c r="G576" s="101">
        <f>Samples!C554</f>
        <v>0</v>
      </c>
      <c r="BV576" s="216"/>
      <c r="BW576" s="216"/>
      <c r="BX576" s="216"/>
      <c r="CA576" s="206"/>
      <c r="CB576" s="466"/>
      <c r="CK576" s="160"/>
      <c r="CL576" s="160"/>
      <c r="CM576" s="160"/>
    </row>
    <row r="577" spans="6:91" x14ac:dyDescent="0.25">
      <c r="F577" s="89">
        <v>0</v>
      </c>
      <c r="G577" s="101">
        <f>Samples!C555</f>
        <v>0</v>
      </c>
      <c r="BV577" s="216"/>
      <c r="BW577" s="216"/>
      <c r="BX577" s="216"/>
      <c r="CA577" s="206"/>
      <c r="CB577" s="466"/>
      <c r="CK577" s="160"/>
      <c r="CL577" s="160"/>
      <c r="CM577" s="160"/>
    </row>
    <row r="578" spans="6:91" x14ac:dyDescent="0.25">
      <c r="F578" s="89">
        <v>0</v>
      </c>
      <c r="G578" s="101">
        <f>Samples!C556</f>
        <v>0</v>
      </c>
      <c r="BV578" s="216"/>
      <c r="BW578" s="216"/>
      <c r="BX578" s="216"/>
      <c r="CA578" s="206"/>
      <c r="CB578" s="466"/>
      <c r="CK578" s="160"/>
      <c r="CL578" s="160"/>
      <c r="CM578" s="160"/>
    </row>
    <row r="579" spans="6:91" x14ac:dyDescent="0.25">
      <c r="F579" s="89">
        <v>0</v>
      </c>
      <c r="G579" s="101">
        <f>Samples!C557</f>
        <v>0</v>
      </c>
      <c r="BV579" s="216"/>
      <c r="BW579" s="216"/>
      <c r="BX579" s="216"/>
      <c r="CA579" s="206"/>
      <c r="CB579" s="466"/>
      <c r="CK579" s="160"/>
      <c r="CL579" s="160"/>
      <c r="CM579" s="160"/>
    </row>
    <row r="580" spans="6:91" x14ac:dyDescent="0.25">
      <c r="F580" s="89">
        <v>0</v>
      </c>
      <c r="G580" s="101">
        <f>Samples!C558</f>
        <v>0</v>
      </c>
      <c r="BV580" s="216"/>
      <c r="BW580" s="216"/>
      <c r="BX580" s="216"/>
      <c r="CA580" s="206"/>
      <c r="CB580" s="466"/>
      <c r="CK580" s="160"/>
      <c r="CL580" s="160"/>
      <c r="CM580" s="160"/>
    </row>
    <row r="581" spans="6:91" x14ac:dyDescent="0.25">
      <c r="F581" s="89">
        <v>0</v>
      </c>
      <c r="G581" s="101">
        <f>Samples!C559</f>
        <v>0</v>
      </c>
      <c r="BV581" s="216"/>
      <c r="BW581" s="216"/>
      <c r="BX581" s="216"/>
      <c r="CA581" s="206"/>
      <c r="CB581" s="466"/>
      <c r="CK581" s="160"/>
      <c r="CL581" s="160"/>
      <c r="CM581" s="160"/>
    </row>
    <row r="582" spans="6:91" x14ac:dyDescent="0.25">
      <c r="F582" s="89">
        <v>0</v>
      </c>
      <c r="G582" s="101">
        <f>Samples!C560</f>
        <v>0</v>
      </c>
      <c r="BV582" s="216"/>
      <c r="BW582" s="216"/>
      <c r="BX582" s="216"/>
      <c r="CA582" s="206"/>
      <c r="CB582" s="466"/>
      <c r="CK582" s="160"/>
      <c r="CL582" s="160"/>
      <c r="CM582" s="160"/>
    </row>
    <row r="583" spans="6:91" x14ac:dyDescent="0.25">
      <c r="F583" s="89">
        <v>0</v>
      </c>
      <c r="G583" s="101">
        <f>Samples!C561</f>
        <v>0</v>
      </c>
      <c r="BV583" s="216"/>
      <c r="BW583" s="216"/>
      <c r="BX583" s="216"/>
      <c r="CA583" s="206"/>
      <c r="CB583" s="466"/>
      <c r="CK583" s="160"/>
      <c r="CL583" s="160"/>
      <c r="CM583" s="160"/>
    </row>
    <row r="584" spans="6:91" x14ac:dyDescent="0.25">
      <c r="F584" s="89">
        <v>0</v>
      </c>
      <c r="G584" s="101">
        <f>Samples!C562</f>
        <v>0</v>
      </c>
      <c r="BV584" s="216"/>
      <c r="BW584" s="216"/>
      <c r="BX584" s="216"/>
      <c r="CA584" s="206"/>
      <c r="CB584" s="466"/>
      <c r="CK584" s="160"/>
      <c r="CL584" s="160"/>
      <c r="CM584" s="160"/>
    </row>
    <row r="585" spans="6:91" x14ac:dyDescent="0.25">
      <c r="F585" s="89">
        <v>0</v>
      </c>
      <c r="G585" s="101">
        <f>Samples!C563</f>
        <v>0</v>
      </c>
      <c r="BV585" s="216"/>
      <c r="BW585" s="216"/>
      <c r="BX585" s="216"/>
      <c r="CA585" s="206"/>
      <c r="CB585" s="466"/>
      <c r="CK585" s="160"/>
      <c r="CL585" s="160"/>
      <c r="CM585" s="160"/>
    </row>
    <row r="586" spans="6:91" x14ac:dyDescent="0.25">
      <c r="F586" s="89">
        <v>0</v>
      </c>
      <c r="G586" s="101">
        <f>Samples!C564</f>
        <v>0</v>
      </c>
      <c r="BV586" s="216"/>
      <c r="BW586" s="216"/>
      <c r="BX586" s="216"/>
      <c r="CA586" s="206"/>
      <c r="CB586" s="466"/>
      <c r="CK586" s="160"/>
      <c r="CL586" s="160"/>
      <c r="CM586" s="160"/>
    </row>
    <row r="587" spans="6:91" x14ac:dyDescent="0.25">
      <c r="F587" s="89">
        <v>0</v>
      </c>
      <c r="G587" s="101">
        <f>Samples!C565</f>
        <v>0</v>
      </c>
      <c r="BV587" s="216"/>
      <c r="BW587" s="216"/>
      <c r="BX587" s="216"/>
      <c r="CA587" s="206"/>
      <c r="CB587" s="466"/>
      <c r="CK587" s="160"/>
      <c r="CL587" s="160"/>
      <c r="CM587" s="160"/>
    </row>
    <row r="588" spans="6:91" x14ac:dyDescent="0.25">
      <c r="F588" s="89">
        <v>0</v>
      </c>
      <c r="G588" s="101">
        <f>Samples!C566</f>
        <v>0</v>
      </c>
      <c r="BV588" s="216"/>
      <c r="BW588" s="216"/>
      <c r="BX588" s="216"/>
      <c r="CA588" s="206"/>
      <c r="CB588" s="466"/>
      <c r="CK588" s="160"/>
      <c r="CL588" s="160"/>
      <c r="CM588" s="160"/>
    </row>
    <row r="589" spans="6:91" x14ac:dyDescent="0.25">
      <c r="F589" s="89">
        <v>0</v>
      </c>
      <c r="G589" s="101">
        <f>Samples!C567</f>
        <v>0</v>
      </c>
      <c r="BV589" s="216"/>
      <c r="BW589" s="216"/>
      <c r="BX589" s="216"/>
      <c r="CA589" s="206"/>
      <c r="CB589" s="466"/>
      <c r="CK589" s="160"/>
      <c r="CL589" s="160"/>
      <c r="CM589" s="160"/>
    </row>
    <row r="590" spans="6:91" x14ac:dyDescent="0.25">
      <c r="F590" s="89">
        <v>0</v>
      </c>
      <c r="G590" s="101">
        <f>Samples!C568</f>
        <v>0</v>
      </c>
      <c r="BV590" s="216"/>
      <c r="BW590" s="216"/>
      <c r="BX590" s="216"/>
      <c r="CA590" s="206"/>
      <c r="CB590" s="466"/>
      <c r="CK590" s="160"/>
      <c r="CL590" s="160"/>
      <c r="CM590" s="160"/>
    </row>
    <row r="591" spans="6:91" x14ac:dyDescent="0.25">
      <c r="F591" s="89">
        <v>0</v>
      </c>
      <c r="G591" s="101">
        <f>Samples!C569</f>
        <v>0</v>
      </c>
      <c r="BV591" s="216"/>
      <c r="BW591" s="216"/>
      <c r="BX591" s="216"/>
      <c r="CA591" s="206"/>
      <c r="CB591" s="466"/>
      <c r="CK591" s="160"/>
      <c r="CL591" s="160"/>
      <c r="CM591" s="160"/>
    </row>
    <row r="592" spans="6:91" x14ac:dyDescent="0.25">
      <c r="F592" s="89">
        <v>0</v>
      </c>
      <c r="G592" s="101">
        <f>Samples!C570</f>
        <v>0</v>
      </c>
      <c r="BV592" s="216"/>
      <c r="BW592" s="216"/>
      <c r="BX592" s="216"/>
      <c r="CA592" s="206"/>
      <c r="CB592" s="466"/>
      <c r="CK592" s="160"/>
      <c r="CL592" s="160"/>
      <c r="CM592" s="160"/>
    </row>
    <row r="593" spans="6:134" x14ac:dyDescent="0.25">
      <c r="F593" s="89">
        <v>0</v>
      </c>
      <c r="G593" s="101">
        <f>Samples!C571</f>
        <v>0</v>
      </c>
      <c r="BV593" s="216"/>
      <c r="BW593" s="216"/>
      <c r="BX593" s="216"/>
      <c r="CA593" s="206"/>
      <c r="CB593" s="466"/>
      <c r="CK593" s="160"/>
      <c r="CL593" s="160"/>
      <c r="CM593" s="160"/>
    </row>
    <row r="594" spans="6:134" x14ac:dyDescent="0.25">
      <c r="F594" s="89">
        <v>0</v>
      </c>
      <c r="G594" s="101">
        <f>Samples!C572</f>
        <v>0</v>
      </c>
      <c r="BV594" s="216"/>
      <c r="BW594" s="216"/>
      <c r="BX594" s="216"/>
      <c r="CA594" s="206"/>
      <c r="CB594" s="466"/>
      <c r="CK594" s="160"/>
      <c r="CL594" s="160"/>
      <c r="CM594" s="160"/>
    </row>
    <row r="595" spans="6:134" x14ac:dyDescent="0.25">
      <c r="F595" s="89">
        <v>0</v>
      </c>
      <c r="G595" s="101">
        <f>Samples!C573</f>
        <v>0</v>
      </c>
      <c r="BV595" s="216"/>
      <c r="BW595" s="216"/>
      <c r="BX595" s="216"/>
      <c r="CA595" s="206"/>
      <c r="CB595" s="466"/>
      <c r="CK595" s="160"/>
      <c r="CL595" s="160"/>
      <c r="CM595" s="160"/>
    </row>
    <row r="596" spans="6:134" x14ac:dyDescent="0.25">
      <c r="F596" s="89">
        <v>0</v>
      </c>
      <c r="G596" s="101">
        <f>Samples!C574</f>
        <v>0</v>
      </c>
      <c r="BV596" s="216"/>
      <c r="BW596" s="216"/>
      <c r="BX596" s="216"/>
      <c r="CA596" s="206"/>
      <c r="CB596" s="466"/>
      <c r="CK596" s="160"/>
      <c r="CL596" s="160"/>
      <c r="CM596" s="160"/>
    </row>
    <row r="597" spans="6:134" x14ac:dyDescent="0.25">
      <c r="F597" s="89">
        <v>0</v>
      </c>
      <c r="G597" s="101">
        <f>Samples!C575</f>
        <v>0</v>
      </c>
      <c r="BV597" s="216"/>
      <c r="BW597" s="216"/>
      <c r="BX597" s="216"/>
      <c r="CA597" s="206"/>
      <c r="CB597" s="466"/>
      <c r="CK597" s="160"/>
      <c r="CL597" s="160"/>
      <c r="CM597" s="160"/>
    </row>
    <row r="598" spans="6:134" x14ac:dyDescent="0.25">
      <c r="F598" s="89">
        <v>0</v>
      </c>
      <c r="G598" s="101">
        <f>Samples!C576</f>
        <v>0</v>
      </c>
      <c r="BV598" s="216"/>
      <c r="BW598" s="216"/>
      <c r="BX598" s="216"/>
      <c r="CA598" s="206"/>
      <c r="CB598" s="466"/>
      <c r="CK598" s="160"/>
      <c r="CL598" s="160"/>
      <c r="CM598" s="160"/>
    </row>
    <row r="599" spans="6:134" ht="15.75" thickBot="1" x14ac:dyDescent="0.3">
      <c r="F599" s="89">
        <v>0</v>
      </c>
      <c r="G599" s="101">
        <f>Samples!C577</f>
        <v>0</v>
      </c>
      <c r="BV599" s="467"/>
      <c r="BW599" s="467"/>
      <c r="BX599" s="467"/>
      <c r="CA599" s="206"/>
      <c r="CB599" s="466"/>
      <c r="CK599" s="160"/>
      <c r="CL599" s="160"/>
      <c r="CM599" s="160"/>
    </row>
    <row r="600" spans="6:134" x14ac:dyDescent="0.25">
      <c r="F600" s="89">
        <v>0</v>
      </c>
      <c r="G600" s="101">
        <f>Samples!C578</f>
        <v>0</v>
      </c>
      <c r="CA600" s="206"/>
      <c r="CB600" s="466"/>
      <c r="CK600" s="160"/>
      <c r="CL600" s="160"/>
      <c r="CM600" s="160"/>
    </row>
    <row r="601" spans="6:134" x14ac:dyDescent="0.25">
      <c r="F601" s="89">
        <v>0</v>
      </c>
      <c r="G601" s="101">
        <f>Samples!C579</f>
        <v>0</v>
      </c>
      <c r="CA601" s="206"/>
      <c r="CB601" s="466"/>
      <c r="CK601" s="160"/>
      <c r="CL601" s="160"/>
      <c r="CM601" s="160"/>
    </row>
    <row r="602" spans="6:134" x14ac:dyDescent="0.25">
      <c r="F602" s="89">
        <v>0</v>
      </c>
      <c r="G602" s="101">
        <f>Samples!C580</f>
        <v>0</v>
      </c>
      <c r="CA602" s="206"/>
      <c r="CB602" s="466"/>
      <c r="CK602" s="160"/>
      <c r="CL602" s="160"/>
      <c r="CM602" s="160"/>
    </row>
    <row r="603" spans="6:134" x14ac:dyDescent="0.25">
      <c r="F603" s="89">
        <v>0</v>
      </c>
      <c r="G603" s="101">
        <f>Samples!C581</f>
        <v>0</v>
      </c>
      <c r="CA603" s="206"/>
      <c r="CB603" s="466"/>
      <c r="CK603" s="160"/>
      <c r="CL603" s="160"/>
      <c r="CM603" s="160"/>
    </row>
    <row r="604" spans="6:134" x14ac:dyDescent="0.25">
      <c r="F604" s="89">
        <v>0</v>
      </c>
      <c r="G604" s="101">
        <f>Samples!C582</f>
        <v>0</v>
      </c>
      <c r="CA604" s="206"/>
      <c r="CB604" s="466"/>
      <c r="CK604" s="160"/>
      <c r="CL604" s="160"/>
      <c r="CM604" s="160"/>
    </row>
    <row r="605" spans="6:134" x14ac:dyDescent="0.25">
      <c r="F605" s="89">
        <v>0</v>
      </c>
      <c r="G605" s="101">
        <f>Samples!C583</f>
        <v>0</v>
      </c>
      <c r="CA605" s="206"/>
      <c r="CB605" s="466"/>
      <c r="CK605" s="160"/>
      <c r="CL605" s="160"/>
      <c r="CM605" s="160"/>
      <c r="EA605" s="148" t="s">
        <v>212</v>
      </c>
      <c r="EB605" s="148" t="s">
        <v>192</v>
      </c>
      <c r="EC605" s="148" t="s">
        <v>103</v>
      </c>
      <c r="ED605" s="167" t="s">
        <v>18</v>
      </c>
    </row>
    <row r="606" spans="6:134" x14ac:dyDescent="0.25">
      <c r="F606" s="89">
        <v>0</v>
      </c>
      <c r="G606" s="101">
        <f>Samples!C584</f>
        <v>0</v>
      </c>
      <c r="CA606" s="206"/>
      <c r="CB606" s="466"/>
      <c r="CK606" s="160"/>
      <c r="CL606" s="160"/>
      <c r="CM606" s="160"/>
      <c r="EA606" s="148">
        <f>EC606</f>
        <v>0</v>
      </c>
      <c r="EB606" s="148">
        <f t="shared" ref="EB606:EB637" si="43">IFERROR(_xlfn.STDEV.S(EE606:ABD606)/SQRT(TotalIncludedSamples),0)</f>
        <v>0</v>
      </c>
      <c r="EC606" s="148">
        <f t="shared" ref="EC606:EC637" si="44">IFERROR(SUM(EE606:ABD606)/TotalIncludedSamples,0)</f>
        <v>0</v>
      </c>
      <c r="ED606" s="167">
        <v>1</v>
      </c>
    </row>
    <row r="607" spans="6:134" x14ac:dyDescent="0.25">
      <c r="F607" s="89">
        <v>0</v>
      </c>
      <c r="G607" s="101">
        <f>Samples!C585</f>
        <v>0</v>
      </c>
      <c r="CA607" s="206"/>
      <c r="CB607" s="466"/>
      <c r="CK607" s="160"/>
      <c r="CL607" s="160"/>
      <c r="CM607" s="160"/>
      <c r="EA607" s="148">
        <f>IF(EA606&lt;1,EC607+EA606,"")</f>
        <v>0</v>
      </c>
      <c r="EB607" s="148">
        <f t="shared" si="43"/>
        <v>0</v>
      </c>
      <c r="EC607" s="148">
        <f t="shared" si="44"/>
        <v>0</v>
      </c>
      <c r="ED607" s="167">
        <v>2</v>
      </c>
    </row>
    <row r="608" spans="6:134" x14ac:dyDescent="0.25">
      <c r="F608" s="89">
        <v>0</v>
      </c>
      <c r="G608" s="101">
        <f>Samples!C586</f>
        <v>0</v>
      </c>
      <c r="CA608" s="206"/>
      <c r="CB608" s="466"/>
      <c r="CK608" s="160"/>
      <c r="CL608" s="160"/>
      <c r="CM608" s="160"/>
      <c r="EA608" s="148">
        <f>IF(EA607&lt;1,EC608+EA607,"")</f>
        <v>0</v>
      </c>
      <c r="EB608" s="148">
        <f t="shared" si="43"/>
        <v>0</v>
      </c>
      <c r="EC608" s="148">
        <f t="shared" si="44"/>
        <v>0</v>
      </c>
      <c r="ED608" s="167">
        <v>3</v>
      </c>
    </row>
    <row r="609" spans="6:134" x14ac:dyDescent="0.25">
      <c r="F609" s="89">
        <v>0</v>
      </c>
      <c r="G609" s="101">
        <f>Samples!C587</f>
        <v>0</v>
      </c>
      <c r="CA609" s="206"/>
      <c r="CB609" s="466"/>
      <c r="CK609" s="160"/>
      <c r="CL609" s="160"/>
      <c r="CM609" s="160"/>
      <c r="EA609" s="148">
        <f t="shared" ref="EA609:EA672" si="45">IF(EA608&lt;1,EC609+EA608,"")</f>
        <v>0</v>
      </c>
      <c r="EB609" s="148">
        <f t="shared" si="43"/>
        <v>0</v>
      </c>
      <c r="EC609" s="148">
        <f t="shared" si="44"/>
        <v>0</v>
      </c>
      <c r="ED609" s="167">
        <v>4</v>
      </c>
    </row>
    <row r="610" spans="6:134" x14ac:dyDescent="0.25">
      <c r="F610" s="89">
        <v>0</v>
      </c>
      <c r="G610" s="101">
        <f>Samples!C588</f>
        <v>0</v>
      </c>
      <c r="CA610" s="206"/>
      <c r="CB610" s="466"/>
      <c r="CK610" s="160"/>
      <c r="CL610" s="160"/>
      <c r="CM610" s="160"/>
      <c r="EA610" s="148">
        <f t="shared" si="45"/>
        <v>0</v>
      </c>
      <c r="EB610" s="148">
        <f t="shared" si="43"/>
        <v>0</v>
      </c>
      <c r="EC610" s="148">
        <f t="shared" si="44"/>
        <v>0</v>
      </c>
      <c r="ED610" s="167">
        <v>5</v>
      </c>
    </row>
    <row r="611" spans="6:134" x14ac:dyDescent="0.25">
      <c r="F611" s="89">
        <v>0</v>
      </c>
      <c r="G611" s="101">
        <f>Samples!C589</f>
        <v>0</v>
      </c>
      <c r="CA611" s="206"/>
      <c r="CB611" s="466"/>
      <c r="CK611" s="160"/>
      <c r="CL611" s="160"/>
      <c r="CM611" s="160"/>
      <c r="EA611" s="148">
        <f t="shared" si="45"/>
        <v>0</v>
      </c>
      <c r="EB611" s="148">
        <f t="shared" si="43"/>
        <v>0</v>
      </c>
      <c r="EC611" s="148">
        <f t="shared" si="44"/>
        <v>0</v>
      </c>
      <c r="ED611" s="167">
        <v>6</v>
      </c>
    </row>
    <row r="612" spans="6:134" x14ac:dyDescent="0.25">
      <c r="F612" s="89">
        <v>0</v>
      </c>
      <c r="G612" s="101">
        <f>Samples!C590</f>
        <v>0</v>
      </c>
      <c r="CA612" s="206"/>
      <c r="CB612" s="466"/>
      <c r="CK612" s="160"/>
      <c r="CL612" s="160"/>
      <c r="CM612" s="160"/>
      <c r="EA612" s="148">
        <f t="shared" si="45"/>
        <v>0</v>
      </c>
      <c r="EB612" s="148">
        <f t="shared" si="43"/>
        <v>0</v>
      </c>
      <c r="EC612" s="148">
        <f t="shared" si="44"/>
        <v>0</v>
      </c>
      <c r="ED612" s="167">
        <v>7</v>
      </c>
    </row>
    <row r="613" spans="6:134" x14ac:dyDescent="0.25">
      <c r="F613" s="89">
        <v>0</v>
      </c>
      <c r="G613" s="101">
        <f>Samples!C591</f>
        <v>0</v>
      </c>
      <c r="CA613" s="206"/>
      <c r="CB613" s="466"/>
      <c r="CK613" s="160"/>
      <c r="CL613" s="160"/>
      <c r="CM613" s="160"/>
      <c r="EA613" s="148">
        <f t="shared" si="45"/>
        <v>0</v>
      </c>
      <c r="EB613" s="148">
        <f t="shared" si="43"/>
        <v>0</v>
      </c>
      <c r="EC613" s="148">
        <f t="shared" si="44"/>
        <v>0</v>
      </c>
      <c r="ED613" s="167">
        <v>8</v>
      </c>
    </row>
    <row r="614" spans="6:134" x14ac:dyDescent="0.25">
      <c r="F614" s="89">
        <v>0</v>
      </c>
      <c r="G614" s="101">
        <f>Samples!C592</f>
        <v>0</v>
      </c>
      <c r="CA614" s="206"/>
      <c r="CB614" s="466"/>
      <c r="CK614" s="160"/>
      <c r="CL614" s="160"/>
      <c r="CM614" s="160"/>
      <c r="EA614" s="148">
        <f t="shared" si="45"/>
        <v>0</v>
      </c>
      <c r="EB614" s="148">
        <f t="shared" si="43"/>
        <v>0</v>
      </c>
      <c r="EC614" s="148">
        <f t="shared" si="44"/>
        <v>0</v>
      </c>
      <c r="ED614" s="167">
        <v>9</v>
      </c>
    </row>
    <row r="615" spans="6:134" x14ac:dyDescent="0.25">
      <c r="F615" s="89">
        <v>0</v>
      </c>
      <c r="G615" s="101">
        <f>Samples!C593</f>
        <v>0</v>
      </c>
      <c r="CA615" s="206"/>
      <c r="CB615" s="466"/>
      <c r="CK615" s="160"/>
      <c r="CL615" s="160"/>
      <c r="CM615" s="160"/>
      <c r="EA615" s="148">
        <f t="shared" si="45"/>
        <v>0</v>
      </c>
      <c r="EB615" s="148">
        <f t="shared" si="43"/>
        <v>0</v>
      </c>
      <c r="EC615" s="148">
        <f t="shared" si="44"/>
        <v>0</v>
      </c>
      <c r="ED615" s="167">
        <v>10</v>
      </c>
    </row>
    <row r="616" spans="6:134" x14ac:dyDescent="0.25">
      <c r="F616" s="89">
        <v>0</v>
      </c>
      <c r="G616" s="101">
        <f>Samples!C594</f>
        <v>0</v>
      </c>
      <c r="CA616" s="206"/>
      <c r="CB616" s="466"/>
      <c r="CK616" s="160"/>
      <c r="CL616" s="160"/>
      <c r="CM616" s="160"/>
      <c r="EA616" s="148">
        <f t="shared" si="45"/>
        <v>0</v>
      </c>
      <c r="EB616" s="148">
        <f t="shared" si="43"/>
        <v>0</v>
      </c>
      <c r="EC616" s="148">
        <f t="shared" si="44"/>
        <v>0</v>
      </c>
      <c r="ED616" s="167">
        <v>11</v>
      </c>
    </row>
    <row r="617" spans="6:134" x14ac:dyDescent="0.25">
      <c r="F617" s="89">
        <v>0</v>
      </c>
      <c r="G617" s="101">
        <f>Samples!C595</f>
        <v>0</v>
      </c>
      <c r="CA617" s="206"/>
      <c r="CB617" s="466"/>
      <c r="CK617" s="160"/>
      <c r="CL617" s="160"/>
      <c r="CM617" s="160"/>
      <c r="EA617" s="148">
        <f t="shared" si="45"/>
        <v>0</v>
      </c>
      <c r="EB617" s="148">
        <f t="shared" si="43"/>
        <v>0</v>
      </c>
      <c r="EC617" s="148">
        <f t="shared" si="44"/>
        <v>0</v>
      </c>
      <c r="ED617" s="167">
        <v>12</v>
      </c>
    </row>
    <row r="618" spans="6:134" x14ac:dyDescent="0.25">
      <c r="F618" s="89">
        <v>0</v>
      </c>
      <c r="G618" s="101">
        <f>Samples!C596</f>
        <v>0</v>
      </c>
      <c r="CA618" s="206"/>
      <c r="CB618" s="466"/>
      <c r="CK618" s="160"/>
      <c r="CL618" s="160"/>
      <c r="CM618" s="160"/>
      <c r="EA618" s="148">
        <f t="shared" si="45"/>
        <v>0</v>
      </c>
      <c r="EB618" s="148">
        <f t="shared" si="43"/>
        <v>0</v>
      </c>
      <c r="EC618" s="148">
        <f t="shared" si="44"/>
        <v>0</v>
      </c>
      <c r="ED618" s="167">
        <v>13</v>
      </c>
    </row>
    <row r="619" spans="6:134" x14ac:dyDescent="0.25">
      <c r="F619" s="89">
        <v>0</v>
      </c>
      <c r="G619" s="101">
        <f>Samples!C597</f>
        <v>0</v>
      </c>
      <c r="CA619" s="206"/>
      <c r="CB619" s="466"/>
      <c r="CK619" s="160"/>
      <c r="CL619" s="160"/>
      <c r="CM619" s="160"/>
      <c r="EA619" s="148">
        <f t="shared" si="45"/>
        <v>0</v>
      </c>
      <c r="EB619" s="148">
        <f t="shared" si="43"/>
        <v>0</v>
      </c>
      <c r="EC619" s="148">
        <f t="shared" si="44"/>
        <v>0</v>
      </c>
      <c r="ED619" s="167">
        <v>14</v>
      </c>
    </row>
    <row r="620" spans="6:134" x14ac:dyDescent="0.25">
      <c r="F620" s="89">
        <v>0</v>
      </c>
      <c r="G620" s="101">
        <f>Samples!C598</f>
        <v>0</v>
      </c>
      <c r="CA620" s="206"/>
      <c r="CB620" s="466"/>
      <c r="CK620" s="160"/>
      <c r="CL620" s="160"/>
      <c r="CM620" s="160"/>
      <c r="EA620" s="148">
        <f t="shared" si="45"/>
        <v>0</v>
      </c>
      <c r="EB620" s="148">
        <f t="shared" si="43"/>
        <v>0</v>
      </c>
      <c r="EC620" s="148">
        <f t="shared" si="44"/>
        <v>0</v>
      </c>
      <c r="ED620" s="167">
        <v>15</v>
      </c>
    </row>
    <row r="621" spans="6:134" x14ac:dyDescent="0.25">
      <c r="F621" s="89">
        <v>0</v>
      </c>
      <c r="G621" s="101">
        <f>Samples!C599</f>
        <v>0</v>
      </c>
      <c r="CA621" s="206"/>
      <c r="CB621" s="466"/>
      <c r="CK621" s="160"/>
      <c r="CL621" s="160"/>
      <c r="CM621" s="160"/>
      <c r="EA621" s="148">
        <f t="shared" si="45"/>
        <v>0</v>
      </c>
      <c r="EB621" s="148">
        <f t="shared" si="43"/>
        <v>0</v>
      </c>
      <c r="EC621" s="148">
        <f t="shared" si="44"/>
        <v>0</v>
      </c>
      <c r="ED621" s="167">
        <v>16</v>
      </c>
    </row>
    <row r="622" spans="6:134" x14ac:dyDescent="0.25">
      <c r="F622" s="89">
        <v>0</v>
      </c>
      <c r="G622" s="101">
        <f>Samples!C600</f>
        <v>0</v>
      </c>
      <c r="CA622" s="206"/>
      <c r="CB622" s="466"/>
      <c r="CK622" s="160"/>
      <c r="CL622" s="160"/>
      <c r="CM622" s="160"/>
      <c r="EA622" s="148">
        <f t="shared" si="45"/>
        <v>0</v>
      </c>
      <c r="EB622" s="148">
        <f t="shared" si="43"/>
        <v>0</v>
      </c>
      <c r="EC622" s="148">
        <f t="shared" si="44"/>
        <v>0</v>
      </c>
      <c r="ED622" s="167">
        <v>17</v>
      </c>
    </row>
    <row r="623" spans="6:134" x14ac:dyDescent="0.25">
      <c r="F623" s="89">
        <v>0</v>
      </c>
      <c r="G623" s="101">
        <f>Samples!C601</f>
        <v>0</v>
      </c>
      <c r="CA623" s="206"/>
      <c r="CB623" s="466"/>
      <c r="CK623" s="160"/>
      <c r="CL623" s="160"/>
      <c r="CM623" s="160"/>
      <c r="EA623" s="148">
        <f t="shared" si="45"/>
        <v>0</v>
      </c>
      <c r="EB623" s="148">
        <f t="shared" si="43"/>
        <v>0</v>
      </c>
      <c r="EC623" s="148">
        <f t="shared" si="44"/>
        <v>0</v>
      </c>
      <c r="ED623" s="167">
        <v>18</v>
      </c>
    </row>
    <row r="624" spans="6:134" x14ac:dyDescent="0.25">
      <c r="F624" s="89">
        <v>0</v>
      </c>
      <c r="G624" s="101">
        <f>Samples!C602</f>
        <v>0</v>
      </c>
      <c r="CA624" s="206"/>
      <c r="CB624" s="466"/>
      <c r="CK624" s="160"/>
      <c r="CL624" s="160"/>
      <c r="CM624" s="160"/>
      <c r="EA624" s="148">
        <f t="shared" si="45"/>
        <v>0</v>
      </c>
      <c r="EB624" s="148">
        <f t="shared" si="43"/>
        <v>0</v>
      </c>
      <c r="EC624" s="148">
        <f t="shared" si="44"/>
        <v>0</v>
      </c>
      <c r="ED624" s="167">
        <v>19</v>
      </c>
    </row>
    <row r="625" spans="6:134" x14ac:dyDescent="0.25">
      <c r="F625" s="89">
        <v>0</v>
      </c>
      <c r="G625" s="101">
        <f>Samples!C603</f>
        <v>0</v>
      </c>
      <c r="CA625" s="206"/>
      <c r="CB625" s="466"/>
      <c r="CK625" s="160"/>
      <c r="CL625" s="160"/>
      <c r="CM625" s="160"/>
      <c r="EA625" s="148">
        <f t="shared" si="45"/>
        <v>0</v>
      </c>
      <c r="EB625" s="148">
        <f t="shared" si="43"/>
        <v>0</v>
      </c>
      <c r="EC625" s="148">
        <f t="shared" si="44"/>
        <v>0</v>
      </c>
      <c r="ED625" s="167">
        <v>20</v>
      </c>
    </row>
    <row r="626" spans="6:134" x14ac:dyDescent="0.25">
      <c r="F626" s="89">
        <v>0</v>
      </c>
      <c r="G626" s="101">
        <f>Samples!C604</f>
        <v>0</v>
      </c>
      <c r="CA626" s="206"/>
      <c r="CB626" s="466"/>
      <c r="CK626" s="160"/>
      <c r="CL626" s="160"/>
      <c r="CM626" s="160"/>
      <c r="EA626" s="148">
        <f t="shared" si="45"/>
        <v>0</v>
      </c>
      <c r="EB626" s="148">
        <f t="shared" si="43"/>
        <v>0</v>
      </c>
      <c r="EC626" s="148">
        <f t="shared" si="44"/>
        <v>0</v>
      </c>
      <c r="ED626" s="167">
        <v>21</v>
      </c>
    </row>
    <row r="627" spans="6:134" x14ac:dyDescent="0.25">
      <c r="F627" s="89">
        <v>0</v>
      </c>
      <c r="G627" s="101">
        <f>Samples!C605</f>
        <v>0</v>
      </c>
      <c r="CA627" s="206"/>
      <c r="CB627" s="466"/>
      <c r="CK627" s="160"/>
      <c r="CL627" s="160"/>
      <c r="CM627" s="160"/>
      <c r="EA627" s="148">
        <f t="shared" si="45"/>
        <v>0</v>
      </c>
      <c r="EB627" s="148">
        <f t="shared" si="43"/>
        <v>0</v>
      </c>
      <c r="EC627" s="148">
        <f t="shared" si="44"/>
        <v>0</v>
      </c>
      <c r="ED627" s="167">
        <v>22</v>
      </c>
    </row>
    <row r="628" spans="6:134" x14ac:dyDescent="0.25">
      <c r="F628" s="89">
        <v>0</v>
      </c>
      <c r="G628" s="101">
        <f>Samples!C606</f>
        <v>0</v>
      </c>
      <c r="CA628" s="206"/>
      <c r="CB628" s="466"/>
      <c r="CK628" s="160"/>
      <c r="CL628" s="160"/>
      <c r="CM628" s="160"/>
      <c r="EA628" s="148">
        <f t="shared" si="45"/>
        <v>0</v>
      </c>
      <c r="EB628" s="148">
        <f t="shared" si="43"/>
        <v>0</v>
      </c>
      <c r="EC628" s="148">
        <f t="shared" si="44"/>
        <v>0</v>
      </c>
      <c r="ED628" s="167">
        <v>23</v>
      </c>
    </row>
    <row r="629" spans="6:134" x14ac:dyDescent="0.25">
      <c r="F629" s="89">
        <v>0</v>
      </c>
      <c r="G629" s="101">
        <f>Samples!C607</f>
        <v>0</v>
      </c>
      <c r="CA629" s="206"/>
      <c r="CB629" s="466"/>
      <c r="CK629" s="160"/>
      <c r="CL629" s="160"/>
      <c r="CM629" s="160"/>
      <c r="EA629" s="148">
        <f t="shared" si="45"/>
        <v>0</v>
      </c>
      <c r="EB629" s="148">
        <f t="shared" si="43"/>
        <v>0</v>
      </c>
      <c r="EC629" s="148">
        <f t="shared" si="44"/>
        <v>0</v>
      </c>
      <c r="ED629" s="167">
        <v>24</v>
      </c>
    </row>
    <row r="630" spans="6:134" x14ac:dyDescent="0.25">
      <c r="F630" s="89">
        <v>0</v>
      </c>
      <c r="G630" s="101">
        <f>Samples!C608</f>
        <v>0</v>
      </c>
      <c r="CA630" s="206"/>
      <c r="CB630" s="466"/>
      <c r="CK630" s="160"/>
      <c r="CL630" s="160"/>
      <c r="CM630" s="160"/>
      <c r="EA630" s="148">
        <f t="shared" si="45"/>
        <v>0</v>
      </c>
      <c r="EB630" s="148">
        <f t="shared" si="43"/>
        <v>0</v>
      </c>
      <c r="EC630" s="148">
        <f t="shared" si="44"/>
        <v>0</v>
      </c>
      <c r="ED630" s="167">
        <v>25</v>
      </c>
    </row>
    <row r="631" spans="6:134" x14ac:dyDescent="0.25">
      <c r="F631" s="89">
        <v>0</v>
      </c>
      <c r="G631" s="101">
        <f>Samples!C609</f>
        <v>0</v>
      </c>
      <c r="CA631" s="206"/>
      <c r="CB631" s="466"/>
      <c r="CK631" s="160"/>
      <c r="CL631" s="160"/>
      <c r="CM631" s="160"/>
      <c r="EA631" s="148">
        <f t="shared" si="45"/>
        <v>0</v>
      </c>
      <c r="EB631" s="148">
        <f t="shared" si="43"/>
        <v>0</v>
      </c>
      <c r="EC631" s="148">
        <f t="shared" si="44"/>
        <v>0</v>
      </c>
      <c r="ED631" s="167">
        <v>26</v>
      </c>
    </row>
    <row r="632" spans="6:134" x14ac:dyDescent="0.25">
      <c r="F632" s="89">
        <v>0</v>
      </c>
      <c r="G632" s="101">
        <f>Samples!C610</f>
        <v>0</v>
      </c>
      <c r="CA632" s="206"/>
      <c r="CB632" s="466"/>
      <c r="CK632" s="160"/>
      <c r="CL632" s="160"/>
      <c r="CM632" s="160"/>
      <c r="EA632" s="148">
        <f t="shared" si="45"/>
        <v>0</v>
      </c>
      <c r="EB632" s="148">
        <f t="shared" si="43"/>
        <v>0</v>
      </c>
      <c r="EC632" s="148">
        <f t="shared" si="44"/>
        <v>0</v>
      </c>
      <c r="ED632" s="167">
        <v>27</v>
      </c>
    </row>
    <row r="633" spans="6:134" x14ac:dyDescent="0.25">
      <c r="F633" s="89">
        <v>0</v>
      </c>
      <c r="G633" s="101">
        <f>Samples!C611</f>
        <v>0</v>
      </c>
      <c r="CA633" s="206"/>
      <c r="CB633" s="466"/>
      <c r="CK633" s="160"/>
      <c r="CL633" s="160"/>
      <c r="CM633" s="160"/>
      <c r="EA633" s="148">
        <f t="shared" si="45"/>
        <v>0</v>
      </c>
      <c r="EB633" s="148">
        <f t="shared" si="43"/>
        <v>0</v>
      </c>
      <c r="EC633" s="148">
        <f t="shared" si="44"/>
        <v>0</v>
      </c>
      <c r="ED633" s="167">
        <v>28</v>
      </c>
    </row>
    <row r="634" spans="6:134" x14ac:dyDescent="0.25">
      <c r="F634" s="89">
        <v>0</v>
      </c>
      <c r="G634" s="101">
        <f>Samples!C612</f>
        <v>0</v>
      </c>
      <c r="CA634" s="206"/>
      <c r="CB634" s="466"/>
      <c r="CK634" s="160"/>
      <c r="CL634" s="160"/>
      <c r="CM634" s="160"/>
      <c r="EA634" s="148">
        <f t="shared" si="45"/>
        <v>0</v>
      </c>
      <c r="EB634" s="148">
        <f t="shared" si="43"/>
        <v>0</v>
      </c>
      <c r="EC634" s="148">
        <f t="shared" si="44"/>
        <v>0</v>
      </c>
      <c r="ED634" s="167">
        <v>29</v>
      </c>
    </row>
    <row r="635" spans="6:134" x14ac:dyDescent="0.25">
      <c r="F635" s="89">
        <v>0</v>
      </c>
      <c r="G635" s="101">
        <f>Samples!C613</f>
        <v>0</v>
      </c>
      <c r="CA635" s="206"/>
      <c r="CB635" s="466"/>
      <c r="CK635" s="160"/>
      <c r="CL635" s="160"/>
      <c r="CM635" s="160"/>
      <c r="EA635" s="148">
        <f t="shared" si="45"/>
        <v>0</v>
      </c>
      <c r="EB635" s="148">
        <f t="shared" si="43"/>
        <v>0</v>
      </c>
      <c r="EC635" s="148">
        <f t="shared" si="44"/>
        <v>0</v>
      </c>
      <c r="ED635" s="167">
        <v>30</v>
      </c>
    </row>
    <row r="636" spans="6:134" x14ac:dyDescent="0.25">
      <c r="F636" s="89">
        <v>0</v>
      </c>
      <c r="G636" s="101">
        <f>Samples!C614</f>
        <v>0</v>
      </c>
      <c r="CA636" s="206"/>
      <c r="CB636" s="466"/>
      <c r="CK636" s="160"/>
      <c r="CL636" s="160"/>
      <c r="CM636" s="160"/>
      <c r="EA636" s="148">
        <f t="shared" si="45"/>
        <v>0</v>
      </c>
      <c r="EB636" s="148">
        <f t="shared" si="43"/>
        <v>0</v>
      </c>
      <c r="EC636" s="148">
        <f t="shared" si="44"/>
        <v>0</v>
      </c>
      <c r="ED636" s="167">
        <v>31</v>
      </c>
    </row>
    <row r="637" spans="6:134" x14ac:dyDescent="0.25">
      <c r="F637" s="89">
        <v>0</v>
      </c>
      <c r="G637" s="101">
        <f>Samples!C615</f>
        <v>0</v>
      </c>
      <c r="CA637" s="206"/>
      <c r="CB637" s="466"/>
      <c r="CK637" s="160"/>
      <c r="CL637" s="160"/>
      <c r="CM637" s="160"/>
      <c r="EA637" s="148">
        <f t="shared" si="45"/>
        <v>0</v>
      </c>
      <c r="EB637" s="148">
        <f t="shared" si="43"/>
        <v>0</v>
      </c>
      <c r="EC637" s="148">
        <f t="shared" si="44"/>
        <v>0</v>
      </c>
      <c r="ED637" s="167">
        <v>32</v>
      </c>
    </row>
    <row r="638" spans="6:134" x14ac:dyDescent="0.25">
      <c r="F638" s="89">
        <v>0</v>
      </c>
      <c r="G638" s="101">
        <f>Samples!C616</f>
        <v>0</v>
      </c>
      <c r="CA638" s="206"/>
      <c r="CB638" s="466"/>
      <c r="CK638" s="160"/>
      <c r="CL638" s="160"/>
      <c r="CM638" s="160"/>
      <c r="EA638" s="148">
        <f t="shared" si="45"/>
        <v>0</v>
      </c>
      <c r="EB638" s="148">
        <f t="shared" ref="EB638:EB669" si="46">IFERROR(_xlfn.STDEV.S(EE638:ABD638)/SQRT(TotalIncludedSamples),0)</f>
        <v>0</v>
      </c>
      <c r="EC638" s="148">
        <f t="shared" ref="EC638:EC669" si="47">IFERROR(SUM(EE638:ABD638)/TotalIncludedSamples,0)</f>
        <v>0</v>
      </c>
      <c r="ED638" s="167">
        <v>33</v>
      </c>
    </row>
    <row r="639" spans="6:134" x14ac:dyDescent="0.25">
      <c r="F639" s="89">
        <v>0</v>
      </c>
      <c r="G639" s="101">
        <f>Samples!C617</f>
        <v>0</v>
      </c>
      <c r="CA639" s="206"/>
      <c r="CB639" s="466"/>
      <c r="CK639" s="160"/>
      <c r="CL639" s="160"/>
      <c r="CM639" s="160"/>
      <c r="EA639" s="148">
        <f t="shared" si="45"/>
        <v>0</v>
      </c>
      <c r="EB639" s="148">
        <f t="shared" si="46"/>
        <v>0</v>
      </c>
      <c r="EC639" s="148">
        <f t="shared" si="47"/>
        <v>0</v>
      </c>
      <c r="ED639" s="167">
        <v>34</v>
      </c>
    </row>
    <row r="640" spans="6:134" x14ac:dyDescent="0.25">
      <c r="F640" s="89">
        <v>0</v>
      </c>
      <c r="G640" s="101">
        <f>Samples!C618</f>
        <v>0</v>
      </c>
      <c r="CA640" s="206"/>
      <c r="CB640" s="466"/>
      <c r="CK640" s="160"/>
      <c r="CL640" s="160"/>
      <c r="CM640" s="160"/>
      <c r="EA640" s="148">
        <f t="shared" si="45"/>
        <v>0</v>
      </c>
      <c r="EB640" s="148">
        <f t="shared" si="46"/>
        <v>0</v>
      </c>
      <c r="EC640" s="148">
        <f t="shared" si="47"/>
        <v>0</v>
      </c>
      <c r="ED640" s="167">
        <v>35</v>
      </c>
    </row>
    <row r="641" spans="6:134" x14ac:dyDescent="0.25">
      <c r="F641" s="89">
        <v>0</v>
      </c>
      <c r="G641" s="101">
        <f>Samples!C619</f>
        <v>0</v>
      </c>
      <c r="CA641" s="206"/>
      <c r="CB641" s="466"/>
      <c r="CK641" s="160"/>
      <c r="CL641" s="160"/>
      <c r="CM641" s="160"/>
      <c r="EA641" s="148">
        <f t="shared" si="45"/>
        <v>0</v>
      </c>
      <c r="EB641" s="148">
        <f t="shared" si="46"/>
        <v>0</v>
      </c>
      <c r="EC641" s="148">
        <f t="shared" si="47"/>
        <v>0</v>
      </c>
      <c r="ED641" s="167">
        <v>36</v>
      </c>
    </row>
    <row r="642" spans="6:134" x14ac:dyDescent="0.25">
      <c r="F642" s="89">
        <v>0</v>
      </c>
      <c r="G642" s="101">
        <f>Samples!C620</f>
        <v>0</v>
      </c>
      <c r="CA642" s="206"/>
      <c r="CB642" s="466"/>
      <c r="CK642" s="160"/>
      <c r="CL642" s="160"/>
      <c r="CM642" s="160"/>
      <c r="EA642" s="148">
        <f t="shared" si="45"/>
        <v>0</v>
      </c>
      <c r="EB642" s="148">
        <f t="shared" si="46"/>
        <v>0</v>
      </c>
      <c r="EC642" s="148">
        <f t="shared" si="47"/>
        <v>0</v>
      </c>
      <c r="ED642" s="167">
        <v>37</v>
      </c>
    </row>
    <row r="643" spans="6:134" x14ac:dyDescent="0.25">
      <c r="F643" s="89">
        <v>0</v>
      </c>
      <c r="G643" s="101">
        <f>Samples!C621</f>
        <v>0</v>
      </c>
      <c r="CA643" s="206"/>
      <c r="CB643" s="466"/>
      <c r="CK643" s="160"/>
      <c r="CL643" s="160"/>
      <c r="CM643" s="160"/>
      <c r="EA643" s="148">
        <f t="shared" si="45"/>
        <v>0</v>
      </c>
      <c r="EB643" s="148">
        <f t="shared" si="46"/>
        <v>0</v>
      </c>
      <c r="EC643" s="148">
        <f t="shared" si="47"/>
        <v>0</v>
      </c>
      <c r="ED643" s="167">
        <v>38</v>
      </c>
    </row>
    <row r="644" spans="6:134" x14ac:dyDescent="0.25">
      <c r="F644" s="89">
        <v>0</v>
      </c>
      <c r="G644" s="101">
        <f>Samples!C622</f>
        <v>0</v>
      </c>
      <c r="CA644" s="206"/>
      <c r="CB644" s="466"/>
      <c r="CK644" s="160"/>
      <c r="CL644" s="160"/>
      <c r="CM644" s="160"/>
      <c r="EA644" s="148">
        <f t="shared" si="45"/>
        <v>0</v>
      </c>
      <c r="EB644" s="148">
        <f t="shared" si="46"/>
        <v>0</v>
      </c>
      <c r="EC644" s="148">
        <f t="shared" si="47"/>
        <v>0</v>
      </c>
      <c r="ED644" s="167">
        <v>39</v>
      </c>
    </row>
    <row r="645" spans="6:134" x14ac:dyDescent="0.25">
      <c r="F645" s="89">
        <v>0</v>
      </c>
      <c r="G645" s="101">
        <f>Samples!C623</f>
        <v>0</v>
      </c>
      <c r="CA645" s="206"/>
      <c r="CB645" s="466"/>
      <c r="EA645" s="148">
        <f t="shared" si="45"/>
        <v>0</v>
      </c>
      <c r="EB645" s="148">
        <f t="shared" si="46"/>
        <v>0</v>
      </c>
      <c r="EC645" s="148">
        <f t="shared" si="47"/>
        <v>0</v>
      </c>
      <c r="ED645" s="167">
        <v>40</v>
      </c>
    </row>
    <row r="646" spans="6:134" x14ac:dyDescent="0.25">
      <c r="F646" s="89">
        <v>0</v>
      </c>
      <c r="G646" s="101">
        <f>Samples!C624</f>
        <v>0</v>
      </c>
      <c r="CA646" s="206"/>
      <c r="CB646" s="466"/>
      <c r="EA646" s="148">
        <f t="shared" si="45"/>
        <v>0</v>
      </c>
      <c r="EB646" s="148">
        <f t="shared" si="46"/>
        <v>0</v>
      </c>
      <c r="EC646" s="148">
        <f t="shared" si="47"/>
        <v>0</v>
      </c>
      <c r="ED646" s="167">
        <v>41</v>
      </c>
    </row>
    <row r="647" spans="6:134" x14ac:dyDescent="0.25">
      <c r="F647" s="89">
        <v>0</v>
      </c>
      <c r="G647" s="101">
        <f>Samples!C625</f>
        <v>0</v>
      </c>
      <c r="CA647" s="206"/>
      <c r="CB647" s="466"/>
      <c r="EA647" s="148">
        <f t="shared" si="45"/>
        <v>0</v>
      </c>
      <c r="EB647" s="148">
        <f t="shared" si="46"/>
        <v>0</v>
      </c>
      <c r="EC647" s="148">
        <f t="shared" si="47"/>
        <v>0</v>
      </c>
      <c r="ED647" s="167">
        <v>42</v>
      </c>
    </row>
    <row r="648" spans="6:134" x14ac:dyDescent="0.25">
      <c r="F648" s="89">
        <v>0</v>
      </c>
      <c r="G648" s="101">
        <f>Samples!C626</f>
        <v>0</v>
      </c>
      <c r="CA648" s="206"/>
      <c r="CB648" s="466"/>
      <c r="EA648" s="148">
        <f t="shared" si="45"/>
        <v>0</v>
      </c>
      <c r="EB648" s="148">
        <f t="shared" si="46"/>
        <v>0</v>
      </c>
      <c r="EC648" s="148">
        <f t="shared" si="47"/>
        <v>0</v>
      </c>
      <c r="ED648" s="167">
        <v>43</v>
      </c>
    </row>
    <row r="649" spans="6:134" x14ac:dyDescent="0.25">
      <c r="F649" s="89">
        <v>0</v>
      </c>
      <c r="G649" s="101">
        <f>Samples!C627</f>
        <v>0</v>
      </c>
      <c r="CA649" s="206"/>
      <c r="CB649" s="466"/>
      <c r="EA649" s="148">
        <f t="shared" si="45"/>
        <v>0</v>
      </c>
      <c r="EB649" s="148">
        <f t="shared" si="46"/>
        <v>0</v>
      </c>
      <c r="EC649" s="148">
        <f t="shared" si="47"/>
        <v>0</v>
      </c>
      <c r="ED649" s="167">
        <v>44</v>
      </c>
    </row>
    <row r="650" spans="6:134" x14ac:dyDescent="0.25">
      <c r="F650" s="89">
        <v>0</v>
      </c>
      <c r="G650" s="101">
        <f>Samples!C628</f>
        <v>0</v>
      </c>
      <c r="CA650" s="206"/>
      <c r="CB650" s="466"/>
      <c r="EA650" s="148">
        <f t="shared" si="45"/>
        <v>0</v>
      </c>
      <c r="EB650" s="148">
        <f t="shared" si="46"/>
        <v>0</v>
      </c>
      <c r="EC650" s="148">
        <f t="shared" si="47"/>
        <v>0</v>
      </c>
      <c r="ED650" s="167">
        <v>45</v>
      </c>
    </row>
    <row r="651" spans="6:134" x14ac:dyDescent="0.25">
      <c r="F651" s="89">
        <v>0</v>
      </c>
      <c r="G651" s="101">
        <f>Samples!C629</f>
        <v>0</v>
      </c>
      <c r="CA651" s="206"/>
      <c r="CB651" s="466"/>
      <c r="CK651" s="160"/>
      <c r="EA651" s="148">
        <f t="shared" si="45"/>
        <v>0</v>
      </c>
      <c r="EB651" s="148">
        <f t="shared" si="46"/>
        <v>0</v>
      </c>
      <c r="EC651" s="148">
        <f t="shared" si="47"/>
        <v>0</v>
      </c>
      <c r="ED651" s="167">
        <v>46</v>
      </c>
    </row>
    <row r="652" spans="6:134" x14ac:dyDescent="0.25">
      <c r="F652" s="89">
        <v>0</v>
      </c>
      <c r="G652" s="101">
        <f>Samples!C630</f>
        <v>0</v>
      </c>
      <c r="CA652" s="206"/>
      <c r="CB652" s="466"/>
      <c r="CK652" s="160"/>
      <c r="EA652" s="148">
        <f t="shared" si="45"/>
        <v>0</v>
      </c>
      <c r="EB652" s="148">
        <f t="shared" si="46"/>
        <v>0</v>
      </c>
      <c r="EC652" s="148">
        <f t="shared" si="47"/>
        <v>0</v>
      </c>
      <c r="ED652" s="167">
        <v>47</v>
      </c>
    </row>
    <row r="653" spans="6:134" x14ac:dyDescent="0.25">
      <c r="F653" s="89">
        <v>0</v>
      </c>
      <c r="G653" s="101">
        <f>Samples!C631</f>
        <v>0</v>
      </c>
      <c r="CA653" s="206"/>
      <c r="CB653" s="466"/>
      <c r="CK653" s="160"/>
      <c r="EA653" s="148">
        <f t="shared" si="45"/>
        <v>0</v>
      </c>
      <c r="EB653" s="148">
        <f t="shared" si="46"/>
        <v>0</v>
      </c>
      <c r="EC653" s="148">
        <f t="shared" si="47"/>
        <v>0</v>
      </c>
      <c r="ED653" s="167">
        <v>48</v>
      </c>
    </row>
    <row r="654" spans="6:134" x14ac:dyDescent="0.25">
      <c r="F654" s="89">
        <v>0</v>
      </c>
      <c r="G654" s="101">
        <f>Samples!C632</f>
        <v>0</v>
      </c>
      <c r="CA654" s="206"/>
      <c r="CB654" s="466"/>
      <c r="CK654" s="160"/>
      <c r="EA654" s="148">
        <f t="shared" si="45"/>
        <v>0</v>
      </c>
      <c r="EB654" s="148">
        <f t="shared" si="46"/>
        <v>0</v>
      </c>
      <c r="EC654" s="148">
        <f t="shared" si="47"/>
        <v>0</v>
      </c>
      <c r="ED654" s="167">
        <v>49</v>
      </c>
    </row>
    <row r="655" spans="6:134" x14ac:dyDescent="0.25">
      <c r="F655" s="89">
        <v>0</v>
      </c>
      <c r="G655" s="101">
        <f>Samples!C633</f>
        <v>0</v>
      </c>
      <c r="CA655" s="206"/>
      <c r="CB655" s="466"/>
      <c r="CK655" s="160"/>
      <c r="EA655" s="148">
        <f t="shared" si="45"/>
        <v>0</v>
      </c>
      <c r="EB655" s="148">
        <f t="shared" si="46"/>
        <v>0</v>
      </c>
      <c r="EC655" s="148">
        <f t="shared" si="47"/>
        <v>0</v>
      </c>
      <c r="ED655" s="167">
        <v>50</v>
      </c>
    </row>
    <row r="656" spans="6:134" x14ac:dyDescent="0.25">
      <c r="F656" s="89">
        <v>0</v>
      </c>
      <c r="G656" s="101">
        <f>Samples!C634</f>
        <v>0</v>
      </c>
      <c r="CA656" s="206"/>
      <c r="CB656" s="466"/>
      <c r="EA656" s="148">
        <f t="shared" si="45"/>
        <v>0</v>
      </c>
      <c r="EB656" s="148">
        <f t="shared" si="46"/>
        <v>0</v>
      </c>
      <c r="EC656" s="148">
        <f t="shared" si="47"/>
        <v>0</v>
      </c>
      <c r="ED656" s="167">
        <v>51</v>
      </c>
    </row>
    <row r="657" spans="6:134" x14ac:dyDescent="0.25">
      <c r="F657" s="89">
        <v>0</v>
      </c>
      <c r="G657" s="101">
        <f>Samples!C635</f>
        <v>0</v>
      </c>
      <c r="CA657" s="206"/>
      <c r="CB657" s="466"/>
      <c r="CK657" s="160"/>
      <c r="EA657" s="148">
        <f t="shared" si="45"/>
        <v>0</v>
      </c>
      <c r="EB657" s="148">
        <f t="shared" si="46"/>
        <v>0</v>
      </c>
      <c r="EC657" s="148">
        <f t="shared" si="47"/>
        <v>0</v>
      </c>
      <c r="ED657" s="167">
        <v>52</v>
      </c>
    </row>
    <row r="658" spans="6:134" x14ac:dyDescent="0.25">
      <c r="F658" s="89">
        <v>0</v>
      </c>
      <c r="G658" s="101">
        <f>Samples!C636</f>
        <v>0</v>
      </c>
      <c r="CA658" s="206"/>
      <c r="CB658" s="466"/>
      <c r="CK658" s="160"/>
      <c r="EA658" s="148">
        <f t="shared" si="45"/>
        <v>0</v>
      </c>
      <c r="EB658" s="148">
        <f t="shared" si="46"/>
        <v>0</v>
      </c>
      <c r="EC658" s="148">
        <f t="shared" si="47"/>
        <v>0</v>
      </c>
      <c r="ED658" s="167">
        <v>53</v>
      </c>
    </row>
    <row r="659" spans="6:134" x14ac:dyDescent="0.25">
      <c r="F659" s="89">
        <v>0</v>
      </c>
      <c r="G659" s="101">
        <f>Samples!C637</f>
        <v>0</v>
      </c>
      <c r="CA659" s="206"/>
      <c r="CB659" s="466"/>
      <c r="CK659" s="160"/>
      <c r="EA659" s="148">
        <f t="shared" si="45"/>
        <v>0</v>
      </c>
      <c r="EB659" s="148">
        <f t="shared" si="46"/>
        <v>0</v>
      </c>
      <c r="EC659" s="148">
        <f t="shared" si="47"/>
        <v>0</v>
      </c>
      <c r="ED659" s="167">
        <v>54</v>
      </c>
    </row>
    <row r="660" spans="6:134" x14ac:dyDescent="0.25">
      <c r="F660" s="89">
        <v>0</v>
      </c>
      <c r="G660" s="101">
        <f>Samples!C638</f>
        <v>0</v>
      </c>
      <c r="CA660" s="206"/>
      <c r="CB660" s="466"/>
      <c r="CK660" s="160"/>
      <c r="EA660" s="148">
        <f t="shared" si="45"/>
        <v>0</v>
      </c>
      <c r="EB660" s="148">
        <f t="shared" si="46"/>
        <v>0</v>
      </c>
      <c r="EC660" s="148">
        <f t="shared" si="47"/>
        <v>0</v>
      </c>
      <c r="ED660" s="167">
        <v>55</v>
      </c>
    </row>
    <row r="661" spans="6:134" x14ac:dyDescent="0.25">
      <c r="F661" s="89">
        <v>0</v>
      </c>
      <c r="G661" s="101">
        <f>Samples!C639</f>
        <v>0</v>
      </c>
      <c r="CA661" s="206"/>
      <c r="CB661" s="466"/>
      <c r="CK661" s="160"/>
      <c r="EA661" s="148">
        <f t="shared" si="45"/>
        <v>0</v>
      </c>
      <c r="EB661" s="148">
        <f t="shared" si="46"/>
        <v>0</v>
      </c>
      <c r="EC661" s="148">
        <f t="shared" si="47"/>
        <v>0</v>
      </c>
      <c r="ED661" s="167">
        <v>56</v>
      </c>
    </row>
    <row r="662" spans="6:134" x14ac:dyDescent="0.25">
      <c r="F662" s="89">
        <v>0</v>
      </c>
      <c r="G662" s="101">
        <f>Samples!C640</f>
        <v>0</v>
      </c>
      <c r="CA662" s="206"/>
      <c r="CB662" s="466"/>
      <c r="CK662" s="160"/>
      <c r="EA662" s="148">
        <f t="shared" si="45"/>
        <v>0</v>
      </c>
      <c r="EB662" s="148">
        <f t="shared" si="46"/>
        <v>0</v>
      </c>
      <c r="EC662" s="148">
        <f t="shared" si="47"/>
        <v>0</v>
      </c>
      <c r="ED662" s="167">
        <v>57</v>
      </c>
    </row>
    <row r="663" spans="6:134" x14ac:dyDescent="0.25">
      <c r="F663" s="89">
        <v>0</v>
      </c>
      <c r="G663" s="101">
        <f>Samples!C641</f>
        <v>0</v>
      </c>
      <c r="CA663" s="206"/>
      <c r="CB663" s="466"/>
      <c r="CK663" s="160"/>
      <c r="EA663" s="148">
        <f t="shared" si="45"/>
        <v>0</v>
      </c>
      <c r="EB663" s="148">
        <f t="shared" si="46"/>
        <v>0</v>
      </c>
      <c r="EC663" s="148">
        <f t="shared" si="47"/>
        <v>0</v>
      </c>
      <c r="ED663" s="167">
        <v>58</v>
      </c>
    </row>
    <row r="664" spans="6:134" x14ac:dyDescent="0.25">
      <c r="F664" s="89">
        <v>0</v>
      </c>
      <c r="G664" s="101">
        <f>Samples!C642</f>
        <v>0</v>
      </c>
      <c r="CA664" s="206"/>
      <c r="CB664" s="466"/>
      <c r="CK664" s="160"/>
      <c r="EA664" s="148">
        <f t="shared" si="45"/>
        <v>0</v>
      </c>
      <c r="EB664" s="148">
        <f t="shared" si="46"/>
        <v>0</v>
      </c>
      <c r="EC664" s="148">
        <f t="shared" si="47"/>
        <v>0</v>
      </c>
      <c r="ED664" s="167">
        <v>59</v>
      </c>
    </row>
    <row r="665" spans="6:134" x14ac:dyDescent="0.25">
      <c r="F665" s="89">
        <v>0</v>
      </c>
      <c r="G665" s="101">
        <f>Samples!C643</f>
        <v>0</v>
      </c>
      <c r="CA665" s="206"/>
      <c r="CB665" s="466"/>
      <c r="CK665" s="160"/>
      <c r="EA665" s="148">
        <f t="shared" si="45"/>
        <v>0</v>
      </c>
      <c r="EB665" s="148">
        <f t="shared" si="46"/>
        <v>0</v>
      </c>
      <c r="EC665" s="148">
        <f t="shared" si="47"/>
        <v>0</v>
      </c>
      <c r="ED665" s="167">
        <v>60</v>
      </c>
    </row>
    <row r="666" spans="6:134" x14ac:dyDescent="0.25">
      <c r="F666" s="89">
        <v>0</v>
      </c>
      <c r="G666" s="101">
        <f>Samples!C644</f>
        <v>0</v>
      </c>
      <c r="CA666" s="206"/>
      <c r="CB666" s="466"/>
      <c r="CK666" s="160"/>
      <c r="EA666" s="148">
        <f t="shared" si="45"/>
        <v>0</v>
      </c>
      <c r="EB666" s="148">
        <f t="shared" si="46"/>
        <v>0</v>
      </c>
      <c r="EC666" s="148">
        <f t="shared" si="47"/>
        <v>0</v>
      </c>
      <c r="ED666" s="167">
        <v>61</v>
      </c>
    </row>
    <row r="667" spans="6:134" x14ac:dyDescent="0.25">
      <c r="F667" s="89">
        <v>0</v>
      </c>
      <c r="G667" s="101">
        <f>Samples!C645</f>
        <v>0</v>
      </c>
      <c r="CA667" s="206"/>
      <c r="CB667" s="466"/>
      <c r="CK667" s="160"/>
      <c r="EA667" s="148">
        <f t="shared" si="45"/>
        <v>0</v>
      </c>
      <c r="EB667" s="148">
        <f t="shared" si="46"/>
        <v>0</v>
      </c>
      <c r="EC667" s="148">
        <f t="shared" si="47"/>
        <v>0</v>
      </c>
      <c r="ED667" s="167">
        <v>62</v>
      </c>
    </row>
    <row r="668" spans="6:134" x14ac:dyDescent="0.25">
      <c r="F668" s="89">
        <v>0</v>
      </c>
      <c r="G668" s="101">
        <f>Samples!C646</f>
        <v>0</v>
      </c>
      <c r="CA668" s="206"/>
      <c r="CB668" s="466"/>
      <c r="CK668" s="160"/>
      <c r="EA668" s="148">
        <f t="shared" si="45"/>
        <v>0</v>
      </c>
      <c r="EB668" s="148">
        <f t="shared" si="46"/>
        <v>0</v>
      </c>
      <c r="EC668" s="148">
        <f t="shared" si="47"/>
        <v>0</v>
      </c>
      <c r="ED668" s="167">
        <v>63</v>
      </c>
    </row>
    <row r="669" spans="6:134" x14ac:dyDescent="0.25">
      <c r="F669" s="89">
        <v>0</v>
      </c>
      <c r="G669" s="101">
        <f>Samples!C647</f>
        <v>0</v>
      </c>
      <c r="CA669" s="206"/>
      <c r="CB669" s="466"/>
      <c r="CK669" s="160"/>
      <c r="EA669" s="148">
        <f t="shared" si="45"/>
        <v>0</v>
      </c>
      <c r="EB669" s="148">
        <f t="shared" si="46"/>
        <v>0</v>
      </c>
      <c r="EC669" s="148">
        <f t="shared" si="47"/>
        <v>0</v>
      </c>
      <c r="ED669" s="167">
        <v>64</v>
      </c>
    </row>
    <row r="670" spans="6:134" x14ac:dyDescent="0.25">
      <c r="F670" s="89">
        <v>0</v>
      </c>
      <c r="G670" s="101">
        <f>Samples!C648</f>
        <v>0</v>
      </c>
      <c r="CA670" s="206"/>
      <c r="CB670" s="466"/>
      <c r="CK670" s="160"/>
      <c r="EA670" s="148">
        <f t="shared" si="45"/>
        <v>0</v>
      </c>
      <c r="EB670" s="148">
        <f t="shared" ref="EB670:EB705" si="48">IFERROR(_xlfn.STDEV.S(EE670:ABD670)/SQRT(TotalIncludedSamples),0)</f>
        <v>0</v>
      </c>
      <c r="EC670" s="148">
        <f t="shared" ref="EC670:EC705" si="49">IFERROR(SUM(EE670:ABD670)/TotalIncludedSamples,0)</f>
        <v>0</v>
      </c>
      <c r="ED670" s="167">
        <v>65</v>
      </c>
    </row>
    <row r="671" spans="6:134" x14ac:dyDescent="0.25">
      <c r="F671" s="89">
        <v>0</v>
      </c>
      <c r="G671" s="101">
        <f>Samples!C649</f>
        <v>0</v>
      </c>
      <c r="CA671" s="206"/>
      <c r="CB671" s="466"/>
      <c r="CK671" s="160"/>
      <c r="EA671" s="148">
        <f t="shared" si="45"/>
        <v>0</v>
      </c>
      <c r="EB671" s="148">
        <f t="shared" si="48"/>
        <v>0</v>
      </c>
      <c r="EC671" s="148">
        <f t="shared" si="49"/>
        <v>0</v>
      </c>
      <c r="ED671" s="167">
        <v>66</v>
      </c>
    </row>
    <row r="672" spans="6:134" x14ac:dyDescent="0.25">
      <c r="F672" s="89">
        <v>0</v>
      </c>
      <c r="G672" s="101">
        <f>Samples!C650</f>
        <v>0</v>
      </c>
      <c r="CA672" s="206"/>
      <c r="CB672" s="466"/>
      <c r="CK672" s="160"/>
      <c r="EA672" s="148">
        <f t="shared" si="45"/>
        <v>0</v>
      </c>
      <c r="EB672" s="148">
        <f t="shared" si="48"/>
        <v>0</v>
      </c>
      <c r="EC672" s="148">
        <f t="shared" si="49"/>
        <v>0</v>
      </c>
      <c r="ED672" s="167">
        <v>67</v>
      </c>
    </row>
    <row r="673" spans="6:134" x14ac:dyDescent="0.25">
      <c r="F673" s="89">
        <v>0</v>
      </c>
      <c r="G673" s="101">
        <f>Samples!C651</f>
        <v>0</v>
      </c>
      <c r="CA673" s="206"/>
      <c r="CB673" s="466"/>
      <c r="CK673" s="160"/>
      <c r="EA673" s="148">
        <f t="shared" ref="EA673:EA705" si="50">IF(EA672&lt;1,EC673+EA672,"")</f>
        <v>0</v>
      </c>
      <c r="EB673" s="148">
        <f t="shared" si="48"/>
        <v>0</v>
      </c>
      <c r="EC673" s="148">
        <f t="shared" si="49"/>
        <v>0</v>
      </c>
      <c r="ED673" s="167">
        <v>68</v>
      </c>
    </row>
    <row r="674" spans="6:134" x14ac:dyDescent="0.25">
      <c r="F674" s="89">
        <v>0</v>
      </c>
      <c r="G674" s="101">
        <f>Samples!C652</f>
        <v>0</v>
      </c>
      <c r="CA674" s="206"/>
      <c r="CB674" s="466"/>
      <c r="CK674" s="160"/>
      <c r="EA674" s="148">
        <f t="shared" si="50"/>
        <v>0</v>
      </c>
      <c r="EB674" s="148">
        <f t="shared" si="48"/>
        <v>0</v>
      </c>
      <c r="EC674" s="148">
        <f t="shared" si="49"/>
        <v>0</v>
      </c>
      <c r="ED674" s="167">
        <v>69</v>
      </c>
    </row>
    <row r="675" spans="6:134" x14ac:dyDescent="0.25">
      <c r="F675" s="89">
        <v>0</v>
      </c>
      <c r="G675" s="101">
        <f>Samples!C653</f>
        <v>0</v>
      </c>
      <c r="CA675" s="206"/>
      <c r="CB675" s="466"/>
      <c r="CK675" s="160"/>
      <c r="EA675" s="148">
        <f t="shared" si="50"/>
        <v>0</v>
      </c>
      <c r="EB675" s="148">
        <f t="shared" si="48"/>
        <v>0</v>
      </c>
      <c r="EC675" s="148">
        <f t="shared" si="49"/>
        <v>0</v>
      </c>
      <c r="ED675" s="167">
        <v>70</v>
      </c>
    </row>
    <row r="676" spans="6:134" x14ac:dyDescent="0.25">
      <c r="F676" s="89">
        <v>0</v>
      </c>
      <c r="G676" s="101">
        <f>Samples!C654</f>
        <v>0</v>
      </c>
      <c r="CA676" s="206"/>
      <c r="CB676" s="466"/>
      <c r="CK676" s="160"/>
      <c r="EA676" s="148">
        <f t="shared" si="50"/>
        <v>0</v>
      </c>
      <c r="EB676" s="148">
        <f t="shared" si="48"/>
        <v>0</v>
      </c>
      <c r="EC676" s="148">
        <f t="shared" si="49"/>
        <v>0</v>
      </c>
      <c r="ED676" s="167">
        <v>71</v>
      </c>
    </row>
    <row r="677" spans="6:134" x14ac:dyDescent="0.25">
      <c r="F677" s="89">
        <v>0</v>
      </c>
      <c r="G677" s="101">
        <f>Samples!C655</f>
        <v>0</v>
      </c>
      <c r="CA677" s="206"/>
      <c r="CB677" s="466"/>
      <c r="CK677" s="160"/>
      <c r="EA677" s="148">
        <f t="shared" si="50"/>
        <v>0</v>
      </c>
      <c r="EB677" s="148">
        <f t="shared" si="48"/>
        <v>0</v>
      </c>
      <c r="EC677" s="148">
        <f t="shared" si="49"/>
        <v>0</v>
      </c>
      <c r="ED677" s="167">
        <v>72</v>
      </c>
    </row>
    <row r="678" spans="6:134" x14ac:dyDescent="0.25">
      <c r="F678" s="89">
        <v>0</v>
      </c>
      <c r="G678" s="101">
        <f>Samples!C656</f>
        <v>0</v>
      </c>
      <c r="CA678" s="206"/>
      <c r="CB678" s="466"/>
      <c r="CK678" s="160"/>
      <c r="EA678" s="148">
        <f t="shared" si="50"/>
        <v>0</v>
      </c>
      <c r="EB678" s="148">
        <f t="shared" si="48"/>
        <v>0</v>
      </c>
      <c r="EC678" s="148">
        <f t="shared" si="49"/>
        <v>0</v>
      </c>
      <c r="ED678" s="167">
        <v>73</v>
      </c>
    </row>
    <row r="679" spans="6:134" x14ac:dyDescent="0.25">
      <c r="F679" s="89">
        <v>0</v>
      </c>
      <c r="G679" s="101">
        <f>Samples!C657</f>
        <v>0</v>
      </c>
      <c r="CA679" s="206"/>
      <c r="CB679" s="466"/>
      <c r="CK679" s="160"/>
      <c r="EA679" s="148">
        <f t="shared" si="50"/>
        <v>0</v>
      </c>
      <c r="EB679" s="148">
        <f t="shared" si="48"/>
        <v>0</v>
      </c>
      <c r="EC679" s="148">
        <f t="shared" si="49"/>
        <v>0</v>
      </c>
      <c r="ED679" s="167">
        <v>74</v>
      </c>
    </row>
    <row r="680" spans="6:134" x14ac:dyDescent="0.25">
      <c r="F680" s="89">
        <v>0</v>
      </c>
      <c r="G680" s="101">
        <f>Samples!C658</f>
        <v>0</v>
      </c>
      <c r="CA680" s="206"/>
      <c r="CB680" s="466"/>
      <c r="CK680" s="160"/>
      <c r="EA680" s="148">
        <f t="shared" si="50"/>
        <v>0</v>
      </c>
      <c r="EB680" s="148">
        <f t="shared" si="48"/>
        <v>0</v>
      </c>
      <c r="EC680" s="148">
        <f t="shared" si="49"/>
        <v>0</v>
      </c>
      <c r="ED680" s="167">
        <v>75</v>
      </c>
    </row>
    <row r="681" spans="6:134" x14ac:dyDescent="0.25">
      <c r="F681" s="89">
        <v>0</v>
      </c>
      <c r="G681" s="101">
        <f>Samples!C659</f>
        <v>0</v>
      </c>
      <c r="CA681" s="206"/>
      <c r="CB681" s="466"/>
      <c r="CK681" s="160"/>
      <c r="EA681" s="148">
        <f t="shared" si="50"/>
        <v>0</v>
      </c>
      <c r="EB681" s="148">
        <f t="shared" si="48"/>
        <v>0</v>
      </c>
      <c r="EC681" s="148">
        <f t="shared" si="49"/>
        <v>0</v>
      </c>
      <c r="ED681" s="167">
        <v>76</v>
      </c>
    </row>
    <row r="682" spans="6:134" x14ac:dyDescent="0.25">
      <c r="F682" s="89">
        <v>0</v>
      </c>
      <c r="G682" s="101">
        <f>Samples!C660</f>
        <v>0</v>
      </c>
      <c r="CA682" s="206"/>
      <c r="CB682" s="466"/>
      <c r="CK682" s="160"/>
      <c r="EA682" s="148">
        <f t="shared" si="50"/>
        <v>0</v>
      </c>
      <c r="EB682" s="148">
        <f t="shared" si="48"/>
        <v>0</v>
      </c>
      <c r="EC682" s="148">
        <f t="shared" si="49"/>
        <v>0</v>
      </c>
      <c r="ED682" s="167">
        <v>77</v>
      </c>
    </row>
    <row r="683" spans="6:134" x14ac:dyDescent="0.25">
      <c r="F683" s="89">
        <v>0</v>
      </c>
      <c r="G683" s="101">
        <f>Samples!C661</f>
        <v>0</v>
      </c>
      <c r="CA683" s="206"/>
      <c r="CB683" s="466"/>
      <c r="CK683" s="160"/>
      <c r="EA683" s="148">
        <f t="shared" si="50"/>
        <v>0</v>
      </c>
      <c r="EB683" s="148">
        <f t="shared" si="48"/>
        <v>0</v>
      </c>
      <c r="EC683" s="148">
        <f t="shared" si="49"/>
        <v>0</v>
      </c>
      <c r="ED683" s="167">
        <v>78</v>
      </c>
    </row>
    <row r="684" spans="6:134" x14ac:dyDescent="0.25">
      <c r="F684" s="89">
        <v>0</v>
      </c>
      <c r="G684" s="101">
        <f>Samples!C662</f>
        <v>0</v>
      </c>
      <c r="CA684" s="206"/>
      <c r="CB684" s="466"/>
      <c r="CK684" s="160"/>
      <c r="EA684" s="148">
        <f t="shared" si="50"/>
        <v>0</v>
      </c>
      <c r="EB684" s="148">
        <f t="shared" si="48"/>
        <v>0</v>
      </c>
      <c r="EC684" s="148">
        <f t="shared" si="49"/>
        <v>0</v>
      </c>
      <c r="ED684" s="167">
        <v>79</v>
      </c>
    </row>
    <row r="685" spans="6:134" x14ac:dyDescent="0.25">
      <c r="F685" s="89">
        <v>0</v>
      </c>
      <c r="G685" s="101">
        <f>Samples!C663</f>
        <v>0</v>
      </c>
      <c r="CA685" s="206"/>
      <c r="CB685" s="466"/>
      <c r="CK685" s="160"/>
      <c r="EA685" s="148">
        <f t="shared" si="50"/>
        <v>0</v>
      </c>
      <c r="EB685" s="148">
        <f t="shared" si="48"/>
        <v>0</v>
      </c>
      <c r="EC685" s="148">
        <f t="shared" si="49"/>
        <v>0</v>
      </c>
      <c r="ED685" s="167">
        <v>80</v>
      </c>
    </row>
    <row r="686" spans="6:134" x14ac:dyDescent="0.25">
      <c r="F686" s="89">
        <v>0</v>
      </c>
      <c r="G686" s="101">
        <f>Samples!C664</f>
        <v>0</v>
      </c>
      <c r="CA686" s="206"/>
      <c r="CB686" s="466"/>
      <c r="CK686" s="160"/>
      <c r="EA686" s="148">
        <f t="shared" si="50"/>
        <v>0</v>
      </c>
      <c r="EB686" s="148">
        <f t="shared" si="48"/>
        <v>0</v>
      </c>
      <c r="EC686" s="148">
        <f t="shared" si="49"/>
        <v>0</v>
      </c>
      <c r="ED686" s="167">
        <v>81</v>
      </c>
    </row>
    <row r="687" spans="6:134" x14ac:dyDescent="0.25">
      <c r="F687" s="89">
        <v>0</v>
      </c>
      <c r="G687" s="101">
        <f>Samples!C665</f>
        <v>0</v>
      </c>
      <c r="CA687" s="206"/>
      <c r="CB687" s="466"/>
      <c r="CK687" s="160"/>
      <c r="EA687" s="148">
        <f t="shared" si="50"/>
        <v>0</v>
      </c>
      <c r="EB687" s="148">
        <f t="shared" si="48"/>
        <v>0</v>
      </c>
      <c r="EC687" s="148">
        <f t="shared" si="49"/>
        <v>0</v>
      </c>
      <c r="ED687" s="167">
        <v>82</v>
      </c>
    </row>
    <row r="688" spans="6:134" x14ac:dyDescent="0.25">
      <c r="F688" s="89">
        <v>0</v>
      </c>
      <c r="G688" s="101">
        <f>Samples!C666</f>
        <v>0</v>
      </c>
      <c r="CA688" s="206"/>
      <c r="CB688" s="466"/>
      <c r="CK688" s="160"/>
      <c r="EA688" s="148">
        <f t="shared" si="50"/>
        <v>0</v>
      </c>
      <c r="EB688" s="148">
        <f t="shared" si="48"/>
        <v>0</v>
      </c>
      <c r="EC688" s="148">
        <f t="shared" si="49"/>
        <v>0</v>
      </c>
      <c r="ED688" s="167">
        <v>83</v>
      </c>
    </row>
    <row r="689" spans="6:134" x14ac:dyDescent="0.25">
      <c r="F689" s="89">
        <v>0</v>
      </c>
      <c r="G689" s="101">
        <f>Samples!C667</f>
        <v>0</v>
      </c>
      <c r="CA689" s="206"/>
      <c r="CB689" s="466"/>
      <c r="CK689" s="160"/>
      <c r="EA689" s="148">
        <f t="shared" si="50"/>
        <v>0</v>
      </c>
      <c r="EB689" s="148">
        <f t="shared" si="48"/>
        <v>0</v>
      </c>
      <c r="EC689" s="148">
        <f t="shared" si="49"/>
        <v>0</v>
      </c>
      <c r="ED689" s="167">
        <v>84</v>
      </c>
    </row>
    <row r="690" spans="6:134" x14ac:dyDescent="0.25">
      <c r="F690" s="89">
        <v>0</v>
      </c>
      <c r="G690" s="101">
        <f>Samples!C668</f>
        <v>0</v>
      </c>
      <c r="CA690" s="206"/>
      <c r="CB690" s="466"/>
      <c r="CK690" s="160"/>
      <c r="EA690" s="148">
        <f t="shared" si="50"/>
        <v>0</v>
      </c>
      <c r="EB690" s="148">
        <f t="shared" si="48"/>
        <v>0</v>
      </c>
      <c r="EC690" s="148">
        <f t="shared" si="49"/>
        <v>0</v>
      </c>
      <c r="ED690" s="167">
        <v>85</v>
      </c>
    </row>
    <row r="691" spans="6:134" x14ac:dyDescent="0.25">
      <c r="F691" s="89">
        <v>0</v>
      </c>
      <c r="G691" s="101">
        <f>Samples!C669</f>
        <v>0</v>
      </c>
      <c r="CA691" s="206"/>
      <c r="CB691" s="466"/>
      <c r="CK691" s="160"/>
      <c r="EA691" s="148">
        <f t="shared" si="50"/>
        <v>0</v>
      </c>
      <c r="EB691" s="148">
        <f t="shared" si="48"/>
        <v>0</v>
      </c>
      <c r="EC691" s="148">
        <f t="shared" si="49"/>
        <v>0</v>
      </c>
      <c r="ED691" s="167">
        <v>86</v>
      </c>
    </row>
    <row r="692" spans="6:134" x14ac:dyDescent="0.25">
      <c r="F692" s="89">
        <v>0</v>
      </c>
      <c r="G692" s="101">
        <f>Samples!C670</f>
        <v>0</v>
      </c>
      <c r="CA692" s="206"/>
      <c r="CB692" s="466"/>
      <c r="CK692" s="160"/>
      <c r="EA692" s="148">
        <f t="shared" si="50"/>
        <v>0</v>
      </c>
      <c r="EB692" s="148">
        <f t="shared" si="48"/>
        <v>0</v>
      </c>
      <c r="EC692" s="148">
        <f t="shared" si="49"/>
        <v>0</v>
      </c>
      <c r="ED692" s="167">
        <v>87</v>
      </c>
    </row>
    <row r="693" spans="6:134" x14ac:dyDescent="0.25">
      <c r="F693" s="89">
        <v>0</v>
      </c>
      <c r="G693" s="101">
        <f>Samples!C671</f>
        <v>0</v>
      </c>
      <c r="CA693" s="206"/>
      <c r="CB693" s="466"/>
      <c r="CK693" s="160"/>
      <c r="EA693" s="148">
        <f t="shared" si="50"/>
        <v>0</v>
      </c>
      <c r="EB693" s="148">
        <f t="shared" si="48"/>
        <v>0</v>
      </c>
      <c r="EC693" s="148">
        <f t="shared" si="49"/>
        <v>0</v>
      </c>
      <c r="ED693" s="167">
        <v>88</v>
      </c>
    </row>
    <row r="694" spans="6:134" x14ac:dyDescent="0.25">
      <c r="F694" s="89">
        <v>0</v>
      </c>
      <c r="G694" s="101">
        <f>Samples!C672</f>
        <v>0</v>
      </c>
      <c r="CA694" s="206"/>
      <c r="CB694" s="466"/>
      <c r="CK694" s="160"/>
      <c r="EA694" s="148">
        <f t="shared" si="50"/>
        <v>0</v>
      </c>
      <c r="EB694" s="148">
        <f t="shared" si="48"/>
        <v>0</v>
      </c>
      <c r="EC694" s="148">
        <f t="shared" si="49"/>
        <v>0</v>
      </c>
      <c r="ED694" s="167">
        <v>89</v>
      </c>
    </row>
    <row r="695" spans="6:134" x14ac:dyDescent="0.25">
      <c r="F695" s="89">
        <v>0</v>
      </c>
      <c r="G695" s="101">
        <f>Samples!C673</f>
        <v>0</v>
      </c>
      <c r="CA695" s="206"/>
      <c r="CB695" s="466"/>
      <c r="CK695" s="160"/>
      <c r="EA695" s="148">
        <f t="shared" si="50"/>
        <v>0</v>
      </c>
      <c r="EB695" s="148">
        <f t="shared" si="48"/>
        <v>0</v>
      </c>
      <c r="EC695" s="148">
        <f t="shared" si="49"/>
        <v>0</v>
      </c>
      <c r="ED695" s="167">
        <v>90</v>
      </c>
    </row>
    <row r="696" spans="6:134" x14ac:dyDescent="0.25">
      <c r="F696" s="89">
        <v>0</v>
      </c>
      <c r="G696" s="101">
        <f>Samples!C674</f>
        <v>0</v>
      </c>
      <c r="CA696" s="206"/>
      <c r="CB696" s="466"/>
      <c r="CK696" s="160"/>
      <c r="EA696" s="148">
        <f t="shared" si="50"/>
        <v>0</v>
      </c>
      <c r="EB696" s="148">
        <f t="shared" si="48"/>
        <v>0</v>
      </c>
      <c r="EC696" s="148">
        <f t="shared" si="49"/>
        <v>0</v>
      </c>
      <c r="ED696" s="167">
        <v>91</v>
      </c>
    </row>
    <row r="697" spans="6:134" x14ac:dyDescent="0.25">
      <c r="F697" s="89">
        <v>0</v>
      </c>
      <c r="G697" s="101">
        <f>Samples!C675</f>
        <v>0</v>
      </c>
      <c r="CA697" s="206"/>
      <c r="CB697" s="466"/>
      <c r="CK697" s="160"/>
      <c r="EA697" s="148">
        <f t="shared" si="50"/>
        <v>0</v>
      </c>
      <c r="EB697" s="148">
        <f t="shared" si="48"/>
        <v>0</v>
      </c>
      <c r="EC697" s="148">
        <f t="shared" si="49"/>
        <v>0</v>
      </c>
      <c r="ED697" s="167">
        <v>92</v>
      </c>
    </row>
    <row r="698" spans="6:134" x14ac:dyDescent="0.25">
      <c r="F698" s="89">
        <v>0</v>
      </c>
      <c r="G698" s="101">
        <f>Samples!C676</f>
        <v>0</v>
      </c>
      <c r="CA698" s="206"/>
      <c r="CB698" s="466"/>
      <c r="CK698" s="160"/>
      <c r="EA698" s="148">
        <f t="shared" si="50"/>
        <v>0</v>
      </c>
      <c r="EB698" s="148">
        <f t="shared" si="48"/>
        <v>0</v>
      </c>
      <c r="EC698" s="148">
        <f t="shared" si="49"/>
        <v>0</v>
      </c>
      <c r="ED698" s="167">
        <v>93</v>
      </c>
    </row>
    <row r="699" spans="6:134" x14ac:dyDescent="0.25">
      <c r="F699" s="89">
        <v>0</v>
      </c>
      <c r="G699" s="101">
        <f>Samples!C677</f>
        <v>0</v>
      </c>
      <c r="CA699" s="206"/>
      <c r="CB699" s="466"/>
      <c r="CK699" s="160"/>
      <c r="EA699" s="148">
        <f t="shared" si="50"/>
        <v>0</v>
      </c>
      <c r="EB699" s="148">
        <f t="shared" si="48"/>
        <v>0</v>
      </c>
      <c r="EC699" s="148">
        <f t="shared" si="49"/>
        <v>0</v>
      </c>
      <c r="ED699" s="167">
        <v>94</v>
      </c>
    </row>
    <row r="700" spans="6:134" x14ac:dyDescent="0.25">
      <c r="F700" s="89">
        <v>0</v>
      </c>
      <c r="G700" s="101">
        <f>Samples!C678</f>
        <v>0</v>
      </c>
      <c r="CA700" s="206"/>
      <c r="CB700" s="466"/>
      <c r="CK700" s="160"/>
      <c r="EA700" s="148">
        <f t="shared" si="50"/>
        <v>0</v>
      </c>
      <c r="EB700" s="148">
        <f t="shared" si="48"/>
        <v>0</v>
      </c>
      <c r="EC700" s="148">
        <f t="shared" si="49"/>
        <v>0</v>
      </c>
      <c r="ED700" s="167">
        <v>95</v>
      </c>
    </row>
    <row r="701" spans="6:134" x14ac:dyDescent="0.25">
      <c r="F701" s="89">
        <v>0</v>
      </c>
      <c r="G701" s="101">
        <f>Samples!C679</f>
        <v>0</v>
      </c>
      <c r="CA701" s="206"/>
      <c r="CB701" s="466"/>
      <c r="CK701" s="160"/>
      <c r="EA701" s="148">
        <f t="shared" si="50"/>
        <v>0</v>
      </c>
      <c r="EB701" s="148">
        <f t="shared" si="48"/>
        <v>0</v>
      </c>
      <c r="EC701" s="148">
        <f t="shared" si="49"/>
        <v>0</v>
      </c>
      <c r="ED701" s="167">
        <v>96</v>
      </c>
    </row>
    <row r="702" spans="6:134" x14ac:dyDescent="0.25">
      <c r="F702" s="89">
        <v>0</v>
      </c>
      <c r="G702" s="101">
        <f>Samples!C680</f>
        <v>0</v>
      </c>
      <c r="CA702" s="206"/>
      <c r="CB702" s="466"/>
      <c r="CK702" s="160"/>
      <c r="EA702" s="148">
        <f t="shared" si="50"/>
        <v>0</v>
      </c>
      <c r="EB702" s="148">
        <f t="shared" si="48"/>
        <v>0</v>
      </c>
      <c r="EC702" s="148">
        <f t="shared" si="49"/>
        <v>0</v>
      </c>
      <c r="ED702" s="167">
        <v>97</v>
      </c>
    </row>
    <row r="703" spans="6:134" x14ac:dyDescent="0.25">
      <c r="F703" s="89">
        <v>0</v>
      </c>
      <c r="G703" s="101">
        <f>Samples!C681</f>
        <v>0</v>
      </c>
      <c r="CA703" s="206"/>
      <c r="CB703" s="466"/>
      <c r="CK703" s="160"/>
      <c r="EA703" s="148">
        <f t="shared" si="50"/>
        <v>0</v>
      </c>
      <c r="EB703" s="148">
        <f t="shared" si="48"/>
        <v>0</v>
      </c>
      <c r="EC703" s="148">
        <f t="shared" si="49"/>
        <v>0</v>
      </c>
      <c r="ED703" s="167">
        <v>98</v>
      </c>
    </row>
    <row r="704" spans="6:134" x14ac:dyDescent="0.25">
      <c r="F704" s="89">
        <v>0</v>
      </c>
      <c r="G704" s="101">
        <f>Samples!C682</f>
        <v>0</v>
      </c>
      <c r="CA704" s="206"/>
      <c r="CB704" s="466"/>
      <c r="CK704" s="160"/>
      <c r="EA704" s="148">
        <f t="shared" si="50"/>
        <v>0</v>
      </c>
      <c r="EB704" s="148">
        <f t="shared" si="48"/>
        <v>0</v>
      </c>
      <c r="EC704" s="148">
        <f t="shared" si="49"/>
        <v>0</v>
      </c>
      <c r="ED704" s="167">
        <v>99</v>
      </c>
    </row>
    <row r="705" spans="6:134" x14ac:dyDescent="0.25">
      <c r="F705" s="89">
        <v>0</v>
      </c>
      <c r="G705" s="101">
        <f>Samples!C683</f>
        <v>0</v>
      </c>
      <c r="CA705" s="206"/>
      <c r="CB705" s="466"/>
      <c r="CK705" s="160"/>
      <c r="EA705" s="148">
        <f t="shared" si="50"/>
        <v>0</v>
      </c>
      <c r="EB705" s="148">
        <f t="shared" si="48"/>
        <v>0</v>
      </c>
      <c r="EC705" s="148">
        <f t="shared" si="49"/>
        <v>0</v>
      </c>
      <c r="ED705" s="167">
        <v>100</v>
      </c>
    </row>
    <row r="706" spans="6:134" x14ac:dyDescent="0.25">
      <c r="F706" s="89">
        <v>0</v>
      </c>
      <c r="G706" s="101">
        <f>Samples!C684</f>
        <v>0</v>
      </c>
      <c r="CA706" s="206"/>
      <c r="CB706" s="466"/>
      <c r="CK706" s="160"/>
    </row>
    <row r="707" spans="6:134" x14ac:dyDescent="0.25">
      <c r="F707" s="89">
        <v>0</v>
      </c>
      <c r="G707" s="101">
        <f>Samples!C685</f>
        <v>0</v>
      </c>
      <c r="CA707" s="206"/>
      <c r="CB707" s="466"/>
      <c r="CK707" s="160"/>
    </row>
    <row r="708" spans="6:134" x14ac:dyDescent="0.25">
      <c r="F708" s="89">
        <v>0</v>
      </c>
      <c r="G708" s="101">
        <f>Samples!C686</f>
        <v>0</v>
      </c>
      <c r="CA708" s="206"/>
      <c r="CB708" s="466"/>
      <c r="CK708" s="160"/>
    </row>
    <row r="709" spans="6:134" x14ac:dyDescent="0.25">
      <c r="F709" s="89">
        <v>0</v>
      </c>
      <c r="G709" s="101">
        <f>Samples!C687</f>
        <v>0</v>
      </c>
      <c r="CA709" s="206"/>
      <c r="CB709" s="466"/>
      <c r="CK709" s="160"/>
    </row>
    <row r="710" spans="6:134" x14ac:dyDescent="0.25">
      <c r="F710" s="89">
        <v>0</v>
      </c>
      <c r="G710" s="101">
        <f>Samples!C688</f>
        <v>0</v>
      </c>
      <c r="CA710" s="206"/>
      <c r="CB710" s="466"/>
      <c r="CK710" s="160"/>
    </row>
    <row r="711" spans="6:134" x14ac:dyDescent="0.25">
      <c r="F711" s="89">
        <v>0</v>
      </c>
      <c r="G711" s="101">
        <f>Samples!C689</f>
        <v>0</v>
      </c>
      <c r="CA711" s="206"/>
      <c r="CB711" s="466"/>
      <c r="CK711" s="160"/>
    </row>
    <row r="712" spans="6:134" x14ac:dyDescent="0.25">
      <c r="F712" s="89">
        <v>0</v>
      </c>
      <c r="G712" s="101">
        <f>Samples!C690</f>
        <v>0</v>
      </c>
      <c r="CA712" s="206"/>
      <c r="CB712" s="466"/>
      <c r="CK712" s="160"/>
    </row>
    <row r="713" spans="6:134" x14ac:dyDescent="0.25">
      <c r="F713" s="89">
        <v>0</v>
      </c>
      <c r="G713" s="101">
        <f>Samples!C691</f>
        <v>0</v>
      </c>
      <c r="CA713" s="206"/>
      <c r="CB713" s="466"/>
      <c r="CK713" s="160"/>
    </row>
    <row r="714" spans="6:134" x14ac:dyDescent="0.25">
      <c r="F714" s="89">
        <v>0</v>
      </c>
      <c r="G714" s="101">
        <f>Samples!C692</f>
        <v>0</v>
      </c>
      <c r="CA714" s="206"/>
      <c r="CB714" s="466"/>
      <c r="CK714" s="160"/>
    </row>
    <row r="715" spans="6:134" x14ac:dyDescent="0.25">
      <c r="F715" s="89">
        <v>0</v>
      </c>
      <c r="G715" s="101">
        <f>Samples!C693</f>
        <v>0</v>
      </c>
      <c r="CA715" s="206"/>
      <c r="CB715" s="466"/>
      <c r="CK715" s="160"/>
    </row>
    <row r="716" spans="6:134" x14ac:dyDescent="0.25">
      <c r="F716" s="89">
        <v>0</v>
      </c>
      <c r="G716" s="101">
        <f>Samples!C694</f>
        <v>0</v>
      </c>
      <c r="CA716" s="206"/>
      <c r="CB716" s="466"/>
      <c r="CK716" s="160"/>
    </row>
    <row r="717" spans="6:134" x14ac:dyDescent="0.25">
      <c r="F717" s="89">
        <v>0</v>
      </c>
      <c r="G717" s="101">
        <f>Samples!C695</f>
        <v>0</v>
      </c>
      <c r="CA717" s="206"/>
      <c r="CB717" s="466"/>
      <c r="CK717" s="160"/>
    </row>
    <row r="718" spans="6:134" x14ac:dyDescent="0.25">
      <c r="F718" s="89">
        <v>0</v>
      </c>
      <c r="G718" s="101">
        <f>Samples!C696</f>
        <v>0</v>
      </c>
      <c r="CA718" s="206"/>
      <c r="CB718" s="466"/>
      <c r="CK718" s="160"/>
    </row>
    <row r="719" spans="6:134" x14ac:dyDescent="0.25">
      <c r="F719" s="89">
        <v>0</v>
      </c>
      <c r="G719" s="101">
        <f>Samples!C697</f>
        <v>0</v>
      </c>
      <c r="CA719" s="206"/>
      <c r="CB719" s="466"/>
      <c r="CK719" s="160"/>
    </row>
    <row r="720" spans="6:134" x14ac:dyDescent="0.25">
      <c r="F720" s="89">
        <v>0</v>
      </c>
      <c r="G720" s="101">
        <f>Samples!C698</f>
        <v>0</v>
      </c>
      <c r="CA720" s="206"/>
      <c r="CB720" s="466"/>
      <c r="CK720" s="160"/>
    </row>
    <row r="721" spans="6:89" x14ac:dyDescent="0.25">
      <c r="F721" s="89">
        <v>0</v>
      </c>
      <c r="G721" s="101">
        <f>Samples!C699</f>
        <v>0</v>
      </c>
      <c r="CA721" s="206"/>
      <c r="CB721" s="466"/>
      <c r="CK721" s="160"/>
    </row>
    <row r="722" spans="6:89" x14ac:dyDescent="0.25">
      <c r="F722" s="89">
        <v>0</v>
      </c>
      <c r="G722" s="101">
        <f>Samples!C700</f>
        <v>0</v>
      </c>
      <c r="CA722" s="206"/>
      <c r="CB722" s="466"/>
      <c r="CK722" s="160"/>
    </row>
    <row r="723" spans="6:89" x14ac:dyDescent="0.25">
      <c r="F723" s="89">
        <v>0</v>
      </c>
      <c r="G723" s="101">
        <f>Samples!C701</f>
        <v>0</v>
      </c>
      <c r="CA723" s="206"/>
      <c r="CB723" s="466"/>
      <c r="CK723" s="160"/>
    </row>
    <row r="724" spans="6:89" x14ac:dyDescent="0.25">
      <c r="F724" s="89">
        <v>0</v>
      </c>
      <c r="G724" s="101">
        <f>Samples!C702</f>
        <v>0</v>
      </c>
      <c r="CA724" s="206"/>
      <c r="CB724" s="466"/>
      <c r="CK724" s="160"/>
    </row>
    <row r="725" spans="6:89" x14ac:dyDescent="0.25">
      <c r="F725" s="89">
        <v>0</v>
      </c>
      <c r="G725" s="101">
        <f>Samples!C703</f>
        <v>0</v>
      </c>
      <c r="CA725" s="206"/>
      <c r="CB725" s="466"/>
      <c r="CK725" s="160"/>
    </row>
    <row r="726" spans="6:89" x14ac:dyDescent="0.25">
      <c r="F726" s="89">
        <v>0</v>
      </c>
      <c r="G726" s="101">
        <f>Samples!C704</f>
        <v>0</v>
      </c>
      <c r="CA726" s="206"/>
      <c r="CB726" s="466"/>
      <c r="CK726" s="160"/>
    </row>
    <row r="727" spans="6:89" x14ac:dyDescent="0.25">
      <c r="F727" s="89">
        <v>0</v>
      </c>
      <c r="G727" s="101">
        <f>Samples!C705</f>
        <v>0</v>
      </c>
      <c r="CA727" s="206"/>
      <c r="CB727" s="466"/>
      <c r="CK727" s="160"/>
    </row>
    <row r="728" spans="6:89" x14ac:dyDescent="0.25">
      <c r="F728" s="89">
        <v>0</v>
      </c>
      <c r="G728" s="101">
        <f>Samples!C706</f>
        <v>0</v>
      </c>
      <c r="CA728" s="206"/>
      <c r="CB728" s="466"/>
      <c r="CK728" s="160"/>
    </row>
    <row r="729" spans="6:89" x14ac:dyDescent="0.25">
      <c r="F729" s="89">
        <v>0</v>
      </c>
      <c r="G729" s="101">
        <f>Samples!C707</f>
        <v>0</v>
      </c>
      <c r="CA729" s="206"/>
      <c r="CB729" s="466"/>
      <c r="CK729" s="160"/>
    </row>
    <row r="730" spans="6:89" x14ac:dyDescent="0.25">
      <c r="F730" s="89">
        <v>0</v>
      </c>
      <c r="G730" s="101">
        <f>Samples!C708</f>
        <v>0</v>
      </c>
      <c r="CA730" s="206"/>
      <c r="CB730" s="466"/>
      <c r="CK730" s="160"/>
    </row>
    <row r="731" spans="6:89" x14ac:dyDescent="0.25">
      <c r="F731" s="89">
        <v>0</v>
      </c>
      <c r="G731" s="101">
        <f>Samples!C709</f>
        <v>0</v>
      </c>
      <c r="CA731" s="206"/>
      <c r="CB731" s="466"/>
      <c r="CK731" s="160"/>
    </row>
    <row r="732" spans="6:89" x14ac:dyDescent="0.25">
      <c r="F732" s="89">
        <v>0</v>
      </c>
      <c r="G732" s="101">
        <f>Samples!C710</f>
        <v>0</v>
      </c>
      <c r="CA732" s="206"/>
      <c r="CB732" s="466"/>
      <c r="CK732" s="160"/>
    </row>
    <row r="733" spans="6:89" x14ac:dyDescent="0.25">
      <c r="F733" s="89">
        <v>0</v>
      </c>
      <c r="G733" s="101">
        <f>Samples!C711</f>
        <v>0</v>
      </c>
      <c r="CA733" s="206"/>
      <c r="CB733" s="466"/>
      <c r="CK733" s="160"/>
    </row>
    <row r="734" spans="6:89" x14ac:dyDescent="0.25">
      <c r="F734" s="89">
        <v>0</v>
      </c>
      <c r="G734" s="101">
        <f>Samples!C712</f>
        <v>0</v>
      </c>
      <c r="CA734" s="206"/>
      <c r="CB734" s="466"/>
      <c r="CK734" s="160"/>
    </row>
    <row r="735" spans="6:89" x14ac:dyDescent="0.25">
      <c r="F735" s="89">
        <v>0</v>
      </c>
      <c r="G735" s="101">
        <f>Samples!C713</f>
        <v>0</v>
      </c>
      <c r="CA735" s="206"/>
      <c r="CB735" s="466"/>
      <c r="CK735" s="160"/>
    </row>
    <row r="736" spans="6:89" x14ac:dyDescent="0.25">
      <c r="F736" s="89">
        <v>0</v>
      </c>
      <c r="G736" s="101">
        <f>Samples!C714</f>
        <v>0</v>
      </c>
      <c r="CA736" s="206"/>
      <c r="CB736" s="466"/>
      <c r="CK736" s="160"/>
    </row>
    <row r="737" spans="6:89" x14ac:dyDescent="0.25">
      <c r="F737" s="89">
        <v>0</v>
      </c>
      <c r="G737" s="101">
        <f>Samples!C715</f>
        <v>0</v>
      </c>
      <c r="CA737" s="206"/>
      <c r="CB737" s="466"/>
      <c r="CK737" s="160"/>
    </row>
    <row r="738" spans="6:89" x14ac:dyDescent="0.25">
      <c r="F738" s="89">
        <v>0</v>
      </c>
      <c r="G738" s="101">
        <f>Samples!C716</f>
        <v>0</v>
      </c>
      <c r="CA738" s="206"/>
      <c r="CB738" s="466"/>
      <c r="CK738" s="160"/>
    </row>
    <row r="739" spans="6:89" x14ac:dyDescent="0.25">
      <c r="F739" s="89">
        <v>0</v>
      </c>
      <c r="G739" s="101">
        <f>Samples!C717</f>
        <v>0</v>
      </c>
      <c r="CA739" s="206"/>
      <c r="CB739" s="466"/>
      <c r="CK739" s="160"/>
    </row>
    <row r="740" spans="6:89" x14ac:dyDescent="0.25">
      <c r="F740" s="89">
        <v>0</v>
      </c>
      <c r="G740" s="101">
        <f>Samples!C718</f>
        <v>0</v>
      </c>
      <c r="CA740" s="206"/>
      <c r="CB740" s="466"/>
      <c r="CK740" s="160"/>
    </row>
    <row r="741" spans="6:89" x14ac:dyDescent="0.25">
      <c r="F741" s="89">
        <v>0</v>
      </c>
      <c r="G741" s="101">
        <f>Samples!C719</f>
        <v>0</v>
      </c>
      <c r="CA741" s="206"/>
      <c r="CB741" s="466"/>
      <c r="CK741" s="160"/>
    </row>
    <row r="742" spans="6:89" x14ac:dyDescent="0.25">
      <c r="F742" s="89">
        <v>0</v>
      </c>
      <c r="G742" s="101">
        <f>Samples!C720</f>
        <v>0</v>
      </c>
      <c r="CA742" s="206"/>
      <c r="CB742" s="466"/>
      <c r="CK742" s="160"/>
    </row>
    <row r="743" spans="6:89" x14ac:dyDescent="0.25">
      <c r="F743" s="89">
        <v>0</v>
      </c>
      <c r="G743" s="101">
        <f>Samples!C721</f>
        <v>0</v>
      </c>
      <c r="CA743" s="206"/>
      <c r="CB743" s="466"/>
      <c r="CK743" s="160"/>
    </row>
    <row r="744" spans="6:89" x14ac:dyDescent="0.25">
      <c r="F744" s="89">
        <v>0</v>
      </c>
      <c r="G744" s="101">
        <f>Samples!C722</f>
        <v>0</v>
      </c>
      <c r="CA744" s="206"/>
      <c r="CB744" s="466"/>
      <c r="CK744" s="160"/>
    </row>
    <row r="745" spans="6:89" x14ac:dyDescent="0.25">
      <c r="F745" s="89">
        <v>0</v>
      </c>
      <c r="G745" s="101">
        <f>Samples!C723</f>
        <v>0</v>
      </c>
      <c r="CA745" s="206"/>
      <c r="CB745" s="466"/>
      <c r="CK745" s="160"/>
    </row>
    <row r="746" spans="6:89" x14ac:dyDescent="0.25">
      <c r="F746" s="89">
        <v>0</v>
      </c>
      <c r="G746" s="101">
        <f>Samples!C724</f>
        <v>0</v>
      </c>
      <c r="CA746" s="206"/>
      <c r="CB746" s="466"/>
      <c r="CK746" s="160"/>
    </row>
    <row r="747" spans="6:89" x14ac:dyDescent="0.25">
      <c r="F747" s="89">
        <v>0</v>
      </c>
      <c r="G747" s="101">
        <f>Samples!C725</f>
        <v>0</v>
      </c>
      <c r="CA747" s="206"/>
      <c r="CB747" s="466"/>
      <c r="CK747" s="160"/>
    </row>
    <row r="748" spans="6:89" x14ac:dyDescent="0.25">
      <c r="F748" s="89">
        <v>0</v>
      </c>
      <c r="G748" s="101">
        <f>Samples!C726</f>
        <v>0</v>
      </c>
      <c r="CA748" s="206"/>
      <c r="CB748" s="466"/>
      <c r="CK748" s="160"/>
    </row>
    <row r="749" spans="6:89" x14ac:dyDescent="0.25">
      <c r="F749" s="89">
        <v>0</v>
      </c>
      <c r="G749" s="101">
        <f>Samples!C727</f>
        <v>0</v>
      </c>
      <c r="CA749" s="206"/>
      <c r="CB749" s="466"/>
      <c r="CK749" s="160"/>
    </row>
    <row r="750" spans="6:89" x14ac:dyDescent="0.25">
      <c r="F750" s="89">
        <v>0</v>
      </c>
      <c r="G750" s="101">
        <f>Samples!C728</f>
        <v>0</v>
      </c>
      <c r="CA750" s="206"/>
      <c r="CB750" s="466"/>
      <c r="CK750" s="160"/>
    </row>
    <row r="751" spans="6:89" x14ac:dyDescent="0.25">
      <c r="F751" s="89">
        <v>0</v>
      </c>
      <c r="G751" s="101">
        <f>Samples!C729</f>
        <v>0</v>
      </c>
      <c r="CA751" s="206"/>
      <c r="CB751" s="466"/>
      <c r="CK751" s="160"/>
    </row>
    <row r="752" spans="6:89" x14ac:dyDescent="0.25">
      <c r="F752" s="89">
        <v>0</v>
      </c>
      <c r="G752" s="101">
        <f>Samples!C730</f>
        <v>0</v>
      </c>
      <c r="CA752" s="206"/>
      <c r="CB752" s="466"/>
      <c r="CK752" s="160"/>
    </row>
    <row r="753" spans="6:134" x14ac:dyDescent="0.25">
      <c r="F753" s="89">
        <v>0</v>
      </c>
      <c r="G753" s="101">
        <f>Samples!C731</f>
        <v>0</v>
      </c>
      <c r="CA753" s="206"/>
      <c r="CB753" s="466"/>
      <c r="CK753" s="160"/>
    </row>
    <row r="754" spans="6:134" x14ac:dyDescent="0.25">
      <c r="F754" s="89">
        <v>0</v>
      </c>
      <c r="G754" s="101">
        <f>Samples!C732</f>
        <v>0</v>
      </c>
      <c r="CA754" s="206"/>
      <c r="CB754" s="466"/>
      <c r="CK754" s="160"/>
    </row>
    <row r="755" spans="6:134" x14ac:dyDescent="0.25">
      <c r="F755" s="89">
        <v>0</v>
      </c>
      <c r="G755" s="101">
        <f>Samples!C733</f>
        <v>0</v>
      </c>
      <c r="CA755" s="206"/>
      <c r="CB755" s="466"/>
      <c r="EA755" s="148" t="s">
        <v>212</v>
      </c>
      <c r="EB755" s="148" t="s">
        <v>192</v>
      </c>
      <c r="EC755" s="148" t="s">
        <v>103</v>
      </c>
      <c r="ED755" s="167" t="s">
        <v>18</v>
      </c>
    </row>
    <row r="756" spans="6:134" x14ac:dyDescent="0.25">
      <c r="F756" s="89">
        <v>0</v>
      </c>
      <c r="G756" s="101">
        <f>Samples!C734</f>
        <v>0</v>
      </c>
      <c r="CA756" s="206"/>
      <c r="CB756" s="466"/>
      <c r="EA756" s="148">
        <f>EC756</f>
        <v>0</v>
      </c>
      <c r="EB756" s="148">
        <f t="shared" ref="EB756:EB787" si="51">IFERROR(_xlfn.STDEV.S(EE756:ABD756)/SQRT(TotalIncludedSamples),0)</f>
        <v>0</v>
      </c>
      <c r="EC756" s="148">
        <f t="shared" ref="EC756:EC787" si="52">IFERROR(SUM(EE756:ABD756)/TotalIncludedSamples,0)</f>
        <v>0</v>
      </c>
      <c r="ED756" s="167">
        <v>1</v>
      </c>
    </row>
    <row r="757" spans="6:134" x14ac:dyDescent="0.25">
      <c r="F757" s="89">
        <v>0</v>
      </c>
      <c r="G757" s="101">
        <f>Samples!C735</f>
        <v>0</v>
      </c>
      <c r="CA757" s="206"/>
      <c r="CB757" s="466"/>
      <c r="EA757" s="148">
        <f>IF(EA756&lt;1,EC757+EA756,"")</f>
        <v>0</v>
      </c>
      <c r="EB757" s="148">
        <f t="shared" si="51"/>
        <v>0</v>
      </c>
      <c r="EC757" s="148">
        <f t="shared" si="52"/>
        <v>0</v>
      </c>
      <c r="ED757" s="167">
        <v>2</v>
      </c>
    </row>
    <row r="758" spans="6:134" x14ac:dyDescent="0.25">
      <c r="F758" s="89">
        <v>0</v>
      </c>
      <c r="G758" s="101">
        <f>Samples!C736</f>
        <v>0</v>
      </c>
      <c r="CA758" s="206"/>
      <c r="CB758" s="466"/>
      <c r="EA758" s="148">
        <f>IF(EA757&lt;1,EC758+EA757,"")</f>
        <v>0</v>
      </c>
      <c r="EB758" s="148">
        <f t="shared" si="51"/>
        <v>0</v>
      </c>
      <c r="EC758" s="148">
        <f t="shared" si="52"/>
        <v>0</v>
      </c>
      <c r="ED758" s="167">
        <v>3</v>
      </c>
    </row>
    <row r="759" spans="6:134" x14ac:dyDescent="0.25">
      <c r="F759" s="89">
        <v>0</v>
      </c>
      <c r="G759" s="101">
        <f>Samples!C737</f>
        <v>0</v>
      </c>
      <c r="CA759" s="206"/>
      <c r="CB759" s="466"/>
      <c r="EA759" s="148">
        <f t="shared" ref="EA759:EA822" si="53">IF(EA758&lt;1,EC759+EA758,"")</f>
        <v>0</v>
      </c>
      <c r="EB759" s="148">
        <f t="shared" si="51"/>
        <v>0</v>
      </c>
      <c r="EC759" s="148">
        <f t="shared" si="52"/>
        <v>0</v>
      </c>
      <c r="ED759" s="167">
        <v>4</v>
      </c>
    </row>
    <row r="760" spans="6:134" x14ac:dyDescent="0.25">
      <c r="F760" s="89">
        <v>0</v>
      </c>
      <c r="G760" s="101">
        <f>Samples!C738</f>
        <v>0</v>
      </c>
      <c r="CA760" s="206"/>
      <c r="CB760" s="466"/>
      <c r="EA760" s="148">
        <f t="shared" si="53"/>
        <v>0</v>
      </c>
      <c r="EB760" s="148">
        <f t="shared" si="51"/>
        <v>0</v>
      </c>
      <c r="EC760" s="148">
        <f t="shared" si="52"/>
        <v>0</v>
      </c>
      <c r="ED760" s="167">
        <v>5</v>
      </c>
    </row>
    <row r="761" spans="6:134" x14ac:dyDescent="0.25">
      <c r="F761" s="89">
        <v>0</v>
      </c>
      <c r="G761" s="101">
        <f>Samples!C739</f>
        <v>0</v>
      </c>
      <c r="CA761" s="206"/>
      <c r="CB761" s="466"/>
      <c r="CK761" s="160"/>
      <c r="EA761" s="148">
        <f t="shared" si="53"/>
        <v>0</v>
      </c>
      <c r="EB761" s="148">
        <f t="shared" si="51"/>
        <v>0</v>
      </c>
      <c r="EC761" s="148">
        <f t="shared" si="52"/>
        <v>0</v>
      </c>
      <c r="ED761" s="167">
        <v>6</v>
      </c>
    </row>
    <row r="762" spans="6:134" x14ac:dyDescent="0.25">
      <c r="F762" s="89">
        <v>0</v>
      </c>
      <c r="G762" s="101">
        <f>Samples!C740</f>
        <v>0</v>
      </c>
      <c r="CA762" s="206"/>
      <c r="CB762" s="466"/>
      <c r="CK762" s="160"/>
      <c r="EA762" s="148">
        <f t="shared" si="53"/>
        <v>0</v>
      </c>
      <c r="EB762" s="148">
        <f t="shared" si="51"/>
        <v>0</v>
      </c>
      <c r="EC762" s="148">
        <f t="shared" si="52"/>
        <v>0</v>
      </c>
      <c r="ED762" s="167">
        <v>7</v>
      </c>
    </row>
    <row r="763" spans="6:134" x14ac:dyDescent="0.25">
      <c r="F763" s="89">
        <v>0</v>
      </c>
      <c r="G763" s="101">
        <f>Samples!C741</f>
        <v>0</v>
      </c>
      <c r="CA763" s="206"/>
      <c r="CB763" s="466"/>
      <c r="CK763" s="160"/>
      <c r="EA763" s="148">
        <f t="shared" si="53"/>
        <v>0</v>
      </c>
      <c r="EB763" s="148">
        <f t="shared" si="51"/>
        <v>0</v>
      </c>
      <c r="EC763" s="148">
        <f t="shared" si="52"/>
        <v>0</v>
      </c>
      <c r="ED763" s="167">
        <v>8</v>
      </c>
    </row>
    <row r="764" spans="6:134" x14ac:dyDescent="0.25">
      <c r="F764" s="89">
        <v>0</v>
      </c>
      <c r="G764" s="101">
        <f>Samples!C742</f>
        <v>0</v>
      </c>
      <c r="CA764" s="206"/>
      <c r="CB764" s="466"/>
      <c r="CK764" s="160"/>
      <c r="EA764" s="148">
        <f t="shared" si="53"/>
        <v>0</v>
      </c>
      <c r="EB764" s="148">
        <f t="shared" si="51"/>
        <v>0</v>
      </c>
      <c r="EC764" s="148">
        <f t="shared" si="52"/>
        <v>0</v>
      </c>
      <c r="ED764" s="167">
        <v>9</v>
      </c>
    </row>
    <row r="765" spans="6:134" x14ac:dyDescent="0.25">
      <c r="F765" s="89">
        <v>0</v>
      </c>
      <c r="G765" s="101">
        <f>Samples!C743</f>
        <v>0</v>
      </c>
      <c r="CA765" s="206"/>
      <c r="CB765" s="466"/>
      <c r="CK765" s="160"/>
      <c r="EA765" s="148">
        <f t="shared" si="53"/>
        <v>0</v>
      </c>
      <c r="EB765" s="148">
        <f t="shared" si="51"/>
        <v>0</v>
      </c>
      <c r="EC765" s="148">
        <f t="shared" si="52"/>
        <v>0</v>
      </c>
      <c r="ED765" s="167">
        <v>10</v>
      </c>
    </row>
    <row r="766" spans="6:134" x14ac:dyDescent="0.25">
      <c r="F766" s="89">
        <v>0</v>
      </c>
      <c r="G766" s="101">
        <f>Samples!C744</f>
        <v>0</v>
      </c>
      <c r="CA766" s="206"/>
      <c r="CB766" s="466"/>
      <c r="CK766" s="160"/>
      <c r="EA766" s="148">
        <f t="shared" si="53"/>
        <v>0</v>
      </c>
      <c r="EB766" s="148">
        <f t="shared" si="51"/>
        <v>0</v>
      </c>
      <c r="EC766" s="148">
        <f t="shared" si="52"/>
        <v>0</v>
      </c>
      <c r="ED766" s="167">
        <v>11</v>
      </c>
    </row>
    <row r="767" spans="6:134" x14ac:dyDescent="0.25">
      <c r="F767" s="89">
        <v>0</v>
      </c>
      <c r="G767" s="101">
        <f>Samples!C745</f>
        <v>0</v>
      </c>
      <c r="CA767" s="206"/>
      <c r="CB767" s="466"/>
      <c r="CK767" s="160"/>
      <c r="EA767" s="148">
        <f t="shared" si="53"/>
        <v>0</v>
      </c>
      <c r="EB767" s="148">
        <f t="shared" si="51"/>
        <v>0</v>
      </c>
      <c r="EC767" s="148">
        <f t="shared" si="52"/>
        <v>0</v>
      </c>
      <c r="ED767" s="167">
        <v>12</v>
      </c>
    </row>
    <row r="768" spans="6:134" x14ac:dyDescent="0.25">
      <c r="F768" s="89">
        <v>0</v>
      </c>
      <c r="G768" s="101">
        <f>Samples!C746</f>
        <v>0</v>
      </c>
      <c r="CA768" s="206"/>
      <c r="CB768" s="466"/>
      <c r="CK768" s="160"/>
      <c r="EA768" s="148">
        <f t="shared" si="53"/>
        <v>0</v>
      </c>
      <c r="EB768" s="148">
        <f t="shared" si="51"/>
        <v>0</v>
      </c>
      <c r="EC768" s="148">
        <f t="shared" si="52"/>
        <v>0</v>
      </c>
      <c r="ED768" s="167">
        <v>13</v>
      </c>
    </row>
    <row r="769" spans="6:134" x14ac:dyDescent="0.25">
      <c r="F769" s="89">
        <v>0</v>
      </c>
      <c r="G769" s="101">
        <f>Samples!C747</f>
        <v>0</v>
      </c>
      <c r="CA769" s="206"/>
      <c r="CB769" s="466"/>
      <c r="CK769" s="160"/>
      <c r="EA769" s="148">
        <f t="shared" si="53"/>
        <v>0</v>
      </c>
      <c r="EB769" s="148">
        <f t="shared" si="51"/>
        <v>0</v>
      </c>
      <c r="EC769" s="148">
        <f t="shared" si="52"/>
        <v>0</v>
      </c>
      <c r="ED769" s="167">
        <v>14</v>
      </c>
    </row>
    <row r="770" spans="6:134" x14ac:dyDescent="0.25">
      <c r="F770" s="89">
        <v>0</v>
      </c>
      <c r="G770" s="101">
        <f>Samples!C748</f>
        <v>0</v>
      </c>
      <c r="CA770" s="206"/>
      <c r="CB770" s="466"/>
      <c r="CK770" s="160"/>
      <c r="EA770" s="148">
        <f t="shared" si="53"/>
        <v>0</v>
      </c>
      <c r="EB770" s="148">
        <f t="shared" si="51"/>
        <v>0</v>
      </c>
      <c r="EC770" s="148">
        <f t="shared" si="52"/>
        <v>0</v>
      </c>
      <c r="ED770" s="167">
        <v>15</v>
      </c>
    </row>
    <row r="771" spans="6:134" x14ac:dyDescent="0.25">
      <c r="F771" s="89">
        <v>0</v>
      </c>
      <c r="G771" s="101">
        <f>Samples!C749</f>
        <v>0</v>
      </c>
      <c r="CA771" s="206"/>
      <c r="CB771" s="466"/>
      <c r="CK771" s="160"/>
      <c r="EA771" s="148">
        <f t="shared" si="53"/>
        <v>0</v>
      </c>
      <c r="EB771" s="148">
        <f t="shared" si="51"/>
        <v>0</v>
      </c>
      <c r="EC771" s="148">
        <f t="shared" si="52"/>
        <v>0</v>
      </c>
      <c r="ED771" s="167">
        <v>16</v>
      </c>
    </row>
    <row r="772" spans="6:134" x14ac:dyDescent="0.25">
      <c r="F772" s="89">
        <v>0</v>
      </c>
      <c r="G772" s="101">
        <f>Samples!C750</f>
        <v>0</v>
      </c>
      <c r="CA772" s="206"/>
      <c r="CB772" s="466"/>
      <c r="CK772" s="160"/>
      <c r="EA772" s="148">
        <f t="shared" si="53"/>
        <v>0</v>
      </c>
      <c r="EB772" s="148">
        <f t="shared" si="51"/>
        <v>0</v>
      </c>
      <c r="EC772" s="148">
        <f t="shared" si="52"/>
        <v>0</v>
      </c>
      <c r="ED772" s="167">
        <v>17</v>
      </c>
    </row>
    <row r="773" spans="6:134" x14ac:dyDescent="0.25">
      <c r="F773" s="89">
        <v>0</v>
      </c>
      <c r="G773" s="101">
        <f>Samples!C751</f>
        <v>0</v>
      </c>
      <c r="CA773" s="206"/>
      <c r="CB773" s="466"/>
      <c r="CK773" s="160"/>
      <c r="EA773" s="148">
        <f t="shared" si="53"/>
        <v>0</v>
      </c>
      <c r="EB773" s="148">
        <f t="shared" si="51"/>
        <v>0</v>
      </c>
      <c r="EC773" s="148">
        <f t="shared" si="52"/>
        <v>0</v>
      </c>
      <c r="ED773" s="167">
        <v>18</v>
      </c>
    </row>
    <row r="774" spans="6:134" x14ac:dyDescent="0.25">
      <c r="F774" s="89">
        <v>0</v>
      </c>
      <c r="G774" s="101">
        <f>Samples!C752</f>
        <v>0</v>
      </c>
      <c r="CA774" s="206"/>
      <c r="CB774" s="466"/>
      <c r="CK774" s="160"/>
      <c r="EA774" s="148">
        <f t="shared" si="53"/>
        <v>0</v>
      </c>
      <c r="EB774" s="148">
        <f t="shared" si="51"/>
        <v>0</v>
      </c>
      <c r="EC774" s="148">
        <f t="shared" si="52"/>
        <v>0</v>
      </c>
      <c r="ED774" s="167">
        <v>19</v>
      </c>
    </row>
    <row r="775" spans="6:134" x14ac:dyDescent="0.25">
      <c r="F775" s="89">
        <v>0</v>
      </c>
      <c r="G775" s="101">
        <f>Samples!C753</f>
        <v>0</v>
      </c>
      <c r="CA775" s="206"/>
      <c r="CB775" s="466"/>
      <c r="CK775" s="160"/>
      <c r="EA775" s="148">
        <f t="shared" si="53"/>
        <v>0</v>
      </c>
      <c r="EB775" s="148">
        <f t="shared" si="51"/>
        <v>0</v>
      </c>
      <c r="EC775" s="148">
        <f t="shared" si="52"/>
        <v>0</v>
      </c>
      <c r="ED775" s="167">
        <v>20</v>
      </c>
    </row>
    <row r="776" spans="6:134" x14ac:dyDescent="0.25">
      <c r="F776" s="89">
        <v>0</v>
      </c>
      <c r="G776" s="101">
        <f>Samples!C754</f>
        <v>0</v>
      </c>
      <c r="CA776" s="206"/>
      <c r="CB776" s="466"/>
      <c r="CK776" s="160"/>
      <c r="EA776" s="148">
        <f t="shared" si="53"/>
        <v>0</v>
      </c>
      <c r="EB776" s="148">
        <f t="shared" si="51"/>
        <v>0</v>
      </c>
      <c r="EC776" s="148">
        <f t="shared" si="52"/>
        <v>0</v>
      </c>
      <c r="ED776" s="167">
        <v>21</v>
      </c>
    </row>
    <row r="777" spans="6:134" x14ac:dyDescent="0.25">
      <c r="F777" s="89">
        <v>0</v>
      </c>
      <c r="G777" s="101">
        <f>Samples!C755</f>
        <v>0</v>
      </c>
      <c r="CA777" s="206"/>
      <c r="CB777" s="466"/>
      <c r="CK777" s="160"/>
      <c r="EA777" s="148">
        <f t="shared" si="53"/>
        <v>0</v>
      </c>
      <c r="EB777" s="148">
        <f t="shared" si="51"/>
        <v>0</v>
      </c>
      <c r="EC777" s="148">
        <f t="shared" si="52"/>
        <v>0</v>
      </c>
      <c r="ED777" s="167">
        <v>22</v>
      </c>
    </row>
    <row r="778" spans="6:134" x14ac:dyDescent="0.25">
      <c r="F778" s="89">
        <v>0</v>
      </c>
      <c r="G778" s="101">
        <f>Samples!C756</f>
        <v>0</v>
      </c>
      <c r="CA778" s="206"/>
      <c r="CB778" s="466"/>
      <c r="CK778" s="160"/>
      <c r="EA778" s="148">
        <f t="shared" si="53"/>
        <v>0</v>
      </c>
      <c r="EB778" s="148">
        <f t="shared" si="51"/>
        <v>0</v>
      </c>
      <c r="EC778" s="148">
        <f t="shared" si="52"/>
        <v>0</v>
      </c>
      <c r="ED778" s="167">
        <v>23</v>
      </c>
    </row>
    <row r="779" spans="6:134" x14ac:dyDescent="0.25">
      <c r="F779" s="89">
        <v>0</v>
      </c>
      <c r="G779" s="101">
        <f>Samples!C757</f>
        <v>0</v>
      </c>
      <c r="CA779" s="206"/>
      <c r="CB779" s="466"/>
      <c r="CK779" s="160"/>
      <c r="EA779" s="148">
        <f t="shared" si="53"/>
        <v>0</v>
      </c>
      <c r="EB779" s="148">
        <f t="shared" si="51"/>
        <v>0</v>
      </c>
      <c r="EC779" s="148">
        <f t="shared" si="52"/>
        <v>0</v>
      </c>
      <c r="ED779" s="167">
        <v>24</v>
      </c>
    </row>
    <row r="780" spans="6:134" x14ac:dyDescent="0.25">
      <c r="F780" s="89">
        <v>0</v>
      </c>
      <c r="G780" s="101">
        <f>Samples!C758</f>
        <v>0</v>
      </c>
      <c r="CA780" s="206"/>
      <c r="CB780" s="466"/>
      <c r="CK780" s="160"/>
      <c r="EA780" s="148">
        <f t="shared" si="53"/>
        <v>0</v>
      </c>
      <c r="EB780" s="148">
        <f t="shared" si="51"/>
        <v>0</v>
      </c>
      <c r="EC780" s="148">
        <f t="shared" si="52"/>
        <v>0</v>
      </c>
      <c r="ED780" s="167">
        <v>25</v>
      </c>
    </row>
    <row r="781" spans="6:134" x14ac:dyDescent="0.25">
      <c r="F781" s="89">
        <v>0</v>
      </c>
      <c r="G781" s="101">
        <f>Samples!C759</f>
        <v>0</v>
      </c>
      <c r="CA781" s="206"/>
      <c r="CB781" s="466"/>
      <c r="CK781" s="160"/>
      <c r="EA781" s="148">
        <f t="shared" si="53"/>
        <v>0</v>
      </c>
      <c r="EB781" s="148">
        <f t="shared" si="51"/>
        <v>0</v>
      </c>
      <c r="EC781" s="148">
        <f t="shared" si="52"/>
        <v>0</v>
      </c>
      <c r="ED781" s="167">
        <v>26</v>
      </c>
    </row>
    <row r="782" spans="6:134" x14ac:dyDescent="0.25">
      <c r="F782" s="89">
        <v>0</v>
      </c>
      <c r="G782" s="101">
        <f>Samples!C760</f>
        <v>0</v>
      </c>
      <c r="CA782" s="206"/>
      <c r="CB782" s="466"/>
      <c r="CK782" s="160"/>
      <c r="EA782" s="148">
        <f t="shared" si="53"/>
        <v>0</v>
      </c>
      <c r="EB782" s="148">
        <f t="shared" si="51"/>
        <v>0</v>
      </c>
      <c r="EC782" s="148">
        <f t="shared" si="52"/>
        <v>0</v>
      </c>
      <c r="ED782" s="167">
        <v>27</v>
      </c>
    </row>
    <row r="783" spans="6:134" x14ac:dyDescent="0.25">
      <c r="F783" s="89">
        <v>0</v>
      </c>
      <c r="G783" s="101">
        <f>Samples!C761</f>
        <v>0</v>
      </c>
      <c r="CA783" s="206"/>
      <c r="CB783" s="466"/>
      <c r="CK783" s="160"/>
      <c r="EA783" s="148">
        <f t="shared" si="53"/>
        <v>0</v>
      </c>
      <c r="EB783" s="148">
        <f t="shared" si="51"/>
        <v>0</v>
      </c>
      <c r="EC783" s="148">
        <f t="shared" si="52"/>
        <v>0</v>
      </c>
      <c r="ED783" s="167">
        <v>28</v>
      </c>
    </row>
    <row r="784" spans="6:134" x14ac:dyDescent="0.25">
      <c r="F784" s="89">
        <v>0</v>
      </c>
      <c r="G784" s="101">
        <f>Samples!C762</f>
        <v>0</v>
      </c>
      <c r="CA784" s="206"/>
      <c r="CB784" s="466"/>
      <c r="CK784" s="160"/>
      <c r="EA784" s="148">
        <f t="shared" si="53"/>
        <v>0</v>
      </c>
      <c r="EB784" s="148">
        <f t="shared" si="51"/>
        <v>0</v>
      </c>
      <c r="EC784" s="148">
        <f t="shared" si="52"/>
        <v>0</v>
      </c>
      <c r="ED784" s="167">
        <v>29</v>
      </c>
    </row>
    <row r="785" spans="6:134" x14ac:dyDescent="0.25">
      <c r="F785" s="89">
        <v>0</v>
      </c>
      <c r="G785" s="101">
        <f>Samples!C763</f>
        <v>0</v>
      </c>
      <c r="CA785" s="206"/>
      <c r="CB785" s="466"/>
      <c r="CK785" s="160"/>
      <c r="EA785" s="148">
        <f t="shared" si="53"/>
        <v>0</v>
      </c>
      <c r="EB785" s="148">
        <f t="shared" si="51"/>
        <v>0</v>
      </c>
      <c r="EC785" s="148">
        <f t="shared" si="52"/>
        <v>0</v>
      </c>
      <c r="ED785" s="167">
        <v>30</v>
      </c>
    </row>
    <row r="786" spans="6:134" x14ac:dyDescent="0.25">
      <c r="F786" s="89">
        <v>0</v>
      </c>
      <c r="G786" s="101">
        <f>Samples!C764</f>
        <v>0</v>
      </c>
      <c r="CA786" s="206"/>
      <c r="CB786" s="466"/>
      <c r="CK786" s="160"/>
      <c r="EA786" s="148">
        <f t="shared" si="53"/>
        <v>0</v>
      </c>
      <c r="EB786" s="148">
        <f t="shared" si="51"/>
        <v>0</v>
      </c>
      <c r="EC786" s="148">
        <f t="shared" si="52"/>
        <v>0</v>
      </c>
      <c r="ED786" s="167">
        <v>31</v>
      </c>
    </row>
    <row r="787" spans="6:134" x14ac:dyDescent="0.25">
      <c r="F787" s="89">
        <v>0</v>
      </c>
      <c r="G787" s="101">
        <f>Samples!C765</f>
        <v>0</v>
      </c>
      <c r="CA787" s="206"/>
      <c r="CB787" s="466"/>
      <c r="CK787" s="160"/>
      <c r="EA787" s="148">
        <f t="shared" si="53"/>
        <v>0</v>
      </c>
      <c r="EB787" s="148">
        <f t="shared" si="51"/>
        <v>0</v>
      </c>
      <c r="EC787" s="148">
        <f t="shared" si="52"/>
        <v>0</v>
      </c>
      <c r="ED787" s="167">
        <v>32</v>
      </c>
    </row>
    <row r="788" spans="6:134" x14ac:dyDescent="0.25">
      <c r="F788" s="89">
        <v>0</v>
      </c>
      <c r="G788" s="101">
        <f>Samples!C766</f>
        <v>0</v>
      </c>
      <c r="CA788" s="206"/>
      <c r="CB788" s="466"/>
      <c r="CK788" s="160"/>
      <c r="EA788" s="148">
        <f t="shared" si="53"/>
        <v>0</v>
      </c>
      <c r="EB788" s="148">
        <f t="shared" ref="EB788:EB819" si="54">IFERROR(_xlfn.STDEV.S(EE788:ABD788)/SQRT(TotalIncludedSamples),0)</f>
        <v>0</v>
      </c>
      <c r="EC788" s="148">
        <f t="shared" ref="EC788:EC819" si="55">IFERROR(SUM(EE788:ABD788)/TotalIncludedSamples,0)</f>
        <v>0</v>
      </c>
      <c r="ED788" s="167">
        <v>33</v>
      </c>
    </row>
    <row r="789" spans="6:134" x14ac:dyDescent="0.25">
      <c r="F789" s="89">
        <v>0</v>
      </c>
      <c r="G789" s="101">
        <f>Samples!C767</f>
        <v>0</v>
      </c>
      <c r="CA789" s="206"/>
      <c r="CB789" s="466"/>
      <c r="CK789" s="160"/>
      <c r="EA789" s="148">
        <f t="shared" si="53"/>
        <v>0</v>
      </c>
      <c r="EB789" s="148">
        <f t="shared" si="54"/>
        <v>0</v>
      </c>
      <c r="EC789" s="148">
        <f t="shared" si="55"/>
        <v>0</v>
      </c>
      <c r="ED789" s="167">
        <v>34</v>
      </c>
    </row>
    <row r="790" spans="6:134" x14ac:dyDescent="0.25">
      <c r="F790" s="89">
        <v>0</v>
      </c>
      <c r="G790" s="101">
        <f>Samples!C768</f>
        <v>0</v>
      </c>
      <c r="CA790" s="206"/>
      <c r="CB790" s="466"/>
      <c r="CK790" s="160"/>
      <c r="EA790" s="148">
        <f t="shared" si="53"/>
        <v>0</v>
      </c>
      <c r="EB790" s="148">
        <f t="shared" si="54"/>
        <v>0</v>
      </c>
      <c r="EC790" s="148">
        <f t="shared" si="55"/>
        <v>0</v>
      </c>
      <c r="ED790" s="167">
        <v>35</v>
      </c>
    </row>
    <row r="791" spans="6:134" x14ac:dyDescent="0.25">
      <c r="F791" s="89">
        <v>0</v>
      </c>
      <c r="G791" s="101">
        <f>Samples!C769</f>
        <v>0</v>
      </c>
      <c r="CA791" s="206"/>
      <c r="CB791" s="466"/>
      <c r="CK791" s="160"/>
      <c r="EA791" s="148">
        <f t="shared" si="53"/>
        <v>0</v>
      </c>
      <c r="EB791" s="148">
        <f t="shared" si="54"/>
        <v>0</v>
      </c>
      <c r="EC791" s="148">
        <f t="shared" si="55"/>
        <v>0</v>
      </c>
      <c r="ED791" s="167">
        <v>36</v>
      </c>
    </row>
    <row r="792" spans="6:134" x14ac:dyDescent="0.25">
      <c r="F792" s="89">
        <v>0</v>
      </c>
      <c r="G792" s="101">
        <f>Samples!C770</f>
        <v>0</v>
      </c>
      <c r="CA792" s="206"/>
      <c r="CB792" s="466"/>
      <c r="CK792" s="160"/>
      <c r="EA792" s="148">
        <f t="shared" si="53"/>
        <v>0</v>
      </c>
      <c r="EB792" s="148">
        <f t="shared" si="54"/>
        <v>0</v>
      </c>
      <c r="EC792" s="148">
        <f t="shared" si="55"/>
        <v>0</v>
      </c>
      <c r="ED792" s="167">
        <v>37</v>
      </c>
    </row>
    <row r="793" spans="6:134" x14ac:dyDescent="0.25">
      <c r="F793" s="89">
        <v>0</v>
      </c>
      <c r="G793" s="101">
        <f>Samples!C771</f>
        <v>0</v>
      </c>
      <c r="CA793" s="206"/>
      <c r="CB793" s="466"/>
      <c r="CK793" s="160"/>
      <c r="EA793" s="148">
        <f t="shared" si="53"/>
        <v>0</v>
      </c>
      <c r="EB793" s="148">
        <f t="shared" si="54"/>
        <v>0</v>
      </c>
      <c r="EC793" s="148">
        <f t="shared" si="55"/>
        <v>0</v>
      </c>
      <c r="ED793" s="167">
        <v>38</v>
      </c>
    </row>
    <row r="794" spans="6:134" x14ac:dyDescent="0.25">
      <c r="F794" s="89">
        <v>0</v>
      </c>
      <c r="G794" s="101">
        <f>Samples!C772</f>
        <v>0</v>
      </c>
      <c r="CA794" s="206"/>
      <c r="CB794" s="466"/>
      <c r="CK794" s="160"/>
      <c r="EA794" s="148">
        <f t="shared" si="53"/>
        <v>0</v>
      </c>
      <c r="EB794" s="148">
        <f t="shared" si="54"/>
        <v>0</v>
      </c>
      <c r="EC794" s="148">
        <f t="shared" si="55"/>
        <v>0</v>
      </c>
      <c r="ED794" s="167">
        <v>39</v>
      </c>
    </row>
    <row r="795" spans="6:134" x14ac:dyDescent="0.25">
      <c r="F795" s="89">
        <v>0</v>
      </c>
      <c r="G795" s="101">
        <f>Samples!C773</f>
        <v>0</v>
      </c>
      <c r="CA795" s="206"/>
      <c r="CB795" s="466"/>
      <c r="CK795" s="160"/>
      <c r="EA795" s="148">
        <f t="shared" si="53"/>
        <v>0</v>
      </c>
      <c r="EB795" s="148">
        <f t="shared" si="54"/>
        <v>0</v>
      </c>
      <c r="EC795" s="148">
        <f t="shared" si="55"/>
        <v>0</v>
      </c>
      <c r="ED795" s="167">
        <v>40</v>
      </c>
    </row>
    <row r="796" spans="6:134" x14ac:dyDescent="0.25">
      <c r="F796" s="89">
        <v>0</v>
      </c>
      <c r="G796" s="101">
        <f>Samples!C774</f>
        <v>0</v>
      </c>
      <c r="CA796" s="206"/>
      <c r="CB796" s="466"/>
      <c r="CK796" s="160"/>
      <c r="EA796" s="148">
        <f t="shared" si="53"/>
        <v>0</v>
      </c>
      <c r="EB796" s="148">
        <f t="shared" si="54"/>
        <v>0</v>
      </c>
      <c r="EC796" s="148">
        <f t="shared" si="55"/>
        <v>0</v>
      </c>
      <c r="ED796" s="167">
        <v>41</v>
      </c>
    </row>
    <row r="797" spans="6:134" x14ac:dyDescent="0.25">
      <c r="F797" s="89">
        <v>0</v>
      </c>
      <c r="G797" s="101">
        <f>Samples!C775</f>
        <v>0</v>
      </c>
      <c r="CA797" s="206"/>
      <c r="CB797" s="466"/>
      <c r="CK797" s="160"/>
      <c r="EA797" s="148">
        <f t="shared" si="53"/>
        <v>0</v>
      </c>
      <c r="EB797" s="148">
        <f t="shared" si="54"/>
        <v>0</v>
      </c>
      <c r="EC797" s="148">
        <f t="shared" si="55"/>
        <v>0</v>
      </c>
      <c r="ED797" s="167">
        <v>42</v>
      </c>
    </row>
    <row r="798" spans="6:134" x14ac:dyDescent="0.25">
      <c r="F798" s="89">
        <v>0</v>
      </c>
      <c r="G798" s="101">
        <f>Samples!C776</f>
        <v>0</v>
      </c>
      <c r="CA798" s="206"/>
      <c r="CB798" s="466"/>
      <c r="CK798" s="160"/>
      <c r="EA798" s="148">
        <f t="shared" si="53"/>
        <v>0</v>
      </c>
      <c r="EB798" s="148">
        <f t="shared" si="54"/>
        <v>0</v>
      </c>
      <c r="EC798" s="148">
        <f t="shared" si="55"/>
        <v>0</v>
      </c>
      <c r="ED798" s="167">
        <v>43</v>
      </c>
    </row>
    <row r="799" spans="6:134" x14ac:dyDescent="0.25">
      <c r="F799" s="89">
        <v>0</v>
      </c>
      <c r="G799" s="101">
        <f>Samples!C777</f>
        <v>0</v>
      </c>
      <c r="CA799" s="206"/>
      <c r="CB799" s="466"/>
      <c r="CK799" s="160"/>
      <c r="EA799" s="148">
        <f t="shared" si="53"/>
        <v>0</v>
      </c>
      <c r="EB799" s="148">
        <f t="shared" si="54"/>
        <v>0</v>
      </c>
      <c r="EC799" s="148">
        <f t="shared" si="55"/>
        <v>0</v>
      </c>
      <c r="ED799" s="167">
        <v>44</v>
      </c>
    </row>
    <row r="800" spans="6:134" x14ac:dyDescent="0.25">
      <c r="F800" s="89">
        <v>0</v>
      </c>
      <c r="G800" s="101">
        <f>Samples!C778</f>
        <v>0</v>
      </c>
      <c r="CA800" s="206"/>
      <c r="CB800" s="466"/>
      <c r="CK800" s="160"/>
      <c r="EA800" s="148">
        <f t="shared" si="53"/>
        <v>0</v>
      </c>
      <c r="EB800" s="148">
        <f t="shared" si="54"/>
        <v>0</v>
      </c>
      <c r="EC800" s="148">
        <f t="shared" si="55"/>
        <v>0</v>
      </c>
      <c r="ED800" s="167">
        <v>45</v>
      </c>
    </row>
    <row r="801" spans="6:134" x14ac:dyDescent="0.25">
      <c r="F801" s="89">
        <v>0</v>
      </c>
      <c r="G801" s="101">
        <f>Samples!C779</f>
        <v>0</v>
      </c>
      <c r="CA801" s="206"/>
      <c r="CB801" s="466"/>
      <c r="CK801" s="160"/>
      <c r="EA801" s="148">
        <f t="shared" si="53"/>
        <v>0</v>
      </c>
      <c r="EB801" s="148">
        <f t="shared" si="54"/>
        <v>0</v>
      </c>
      <c r="EC801" s="148">
        <f t="shared" si="55"/>
        <v>0</v>
      </c>
      <c r="ED801" s="167">
        <v>46</v>
      </c>
    </row>
    <row r="802" spans="6:134" x14ac:dyDescent="0.25">
      <c r="F802" s="89">
        <v>0</v>
      </c>
      <c r="G802" s="101">
        <f>Samples!C780</f>
        <v>0</v>
      </c>
      <c r="CA802" s="206"/>
      <c r="CB802" s="466"/>
      <c r="CK802" s="160"/>
      <c r="EA802" s="148">
        <f t="shared" si="53"/>
        <v>0</v>
      </c>
      <c r="EB802" s="148">
        <f t="shared" si="54"/>
        <v>0</v>
      </c>
      <c r="EC802" s="148">
        <f t="shared" si="55"/>
        <v>0</v>
      </c>
      <c r="ED802" s="167">
        <v>47</v>
      </c>
    </row>
    <row r="803" spans="6:134" x14ac:dyDescent="0.25">
      <c r="F803" s="89">
        <v>0</v>
      </c>
      <c r="G803" s="101">
        <f>Samples!C781</f>
        <v>0</v>
      </c>
      <c r="CA803" s="206"/>
      <c r="CB803" s="466"/>
      <c r="CK803" s="160"/>
      <c r="EA803" s="148">
        <f t="shared" si="53"/>
        <v>0</v>
      </c>
      <c r="EB803" s="148">
        <f t="shared" si="54"/>
        <v>0</v>
      </c>
      <c r="EC803" s="148">
        <f t="shared" si="55"/>
        <v>0</v>
      </c>
      <c r="ED803" s="167">
        <v>48</v>
      </c>
    </row>
    <row r="804" spans="6:134" x14ac:dyDescent="0.25">
      <c r="F804" s="89">
        <v>0</v>
      </c>
      <c r="G804" s="101">
        <f>Samples!C782</f>
        <v>0</v>
      </c>
      <c r="CA804" s="206"/>
      <c r="CB804" s="466"/>
      <c r="CK804" s="160"/>
      <c r="EA804" s="148">
        <f t="shared" si="53"/>
        <v>0</v>
      </c>
      <c r="EB804" s="148">
        <f t="shared" si="54"/>
        <v>0</v>
      </c>
      <c r="EC804" s="148">
        <f t="shared" si="55"/>
        <v>0</v>
      </c>
      <c r="ED804" s="167">
        <v>49</v>
      </c>
    </row>
    <row r="805" spans="6:134" x14ac:dyDescent="0.25">
      <c r="F805" s="89">
        <v>0</v>
      </c>
      <c r="G805" s="101">
        <f>Samples!C783</f>
        <v>0</v>
      </c>
      <c r="CA805" s="206"/>
      <c r="CB805" s="466"/>
      <c r="CK805" s="160"/>
      <c r="EA805" s="148">
        <f t="shared" si="53"/>
        <v>0</v>
      </c>
      <c r="EB805" s="148">
        <f t="shared" si="54"/>
        <v>0</v>
      </c>
      <c r="EC805" s="148">
        <f t="shared" si="55"/>
        <v>0</v>
      </c>
      <c r="ED805" s="167">
        <v>50</v>
      </c>
    </row>
    <row r="806" spans="6:134" x14ac:dyDescent="0.25">
      <c r="F806" s="89">
        <v>0</v>
      </c>
      <c r="G806" s="101">
        <f>Samples!C784</f>
        <v>0</v>
      </c>
      <c r="CA806" s="206"/>
      <c r="CB806" s="466"/>
      <c r="CK806" s="160"/>
      <c r="EA806" s="148">
        <f t="shared" si="53"/>
        <v>0</v>
      </c>
      <c r="EB806" s="148">
        <f t="shared" si="54"/>
        <v>0</v>
      </c>
      <c r="EC806" s="148">
        <f t="shared" si="55"/>
        <v>0</v>
      </c>
      <c r="ED806" s="167">
        <v>51</v>
      </c>
    </row>
    <row r="807" spans="6:134" x14ac:dyDescent="0.25">
      <c r="F807" s="89">
        <v>0</v>
      </c>
      <c r="G807" s="101">
        <f>Samples!C785</f>
        <v>0</v>
      </c>
      <c r="CA807" s="206"/>
      <c r="CB807" s="466"/>
      <c r="CK807" s="160"/>
      <c r="EA807" s="148">
        <f t="shared" si="53"/>
        <v>0</v>
      </c>
      <c r="EB807" s="148">
        <f t="shared" si="54"/>
        <v>0</v>
      </c>
      <c r="EC807" s="148">
        <f t="shared" si="55"/>
        <v>0</v>
      </c>
      <c r="ED807" s="167">
        <v>52</v>
      </c>
    </row>
    <row r="808" spans="6:134" x14ac:dyDescent="0.25">
      <c r="F808" s="89">
        <v>0</v>
      </c>
      <c r="G808" s="101">
        <f>Samples!C786</f>
        <v>0</v>
      </c>
      <c r="CA808" s="206"/>
      <c r="CB808" s="466"/>
      <c r="CK808" s="160"/>
      <c r="EA808" s="148">
        <f t="shared" si="53"/>
        <v>0</v>
      </c>
      <c r="EB808" s="148">
        <f t="shared" si="54"/>
        <v>0</v>
      </c>
      <c r="EC808" s="148">
        <f t="shared" si="55"/>
        <v>0</v>
      </c>
      <c r="ED808" s="167">
        <v>53</v>
      </c>
    </row>
    <row r="809" spans="6:134" x14ac:dyDescent="0.25">
      <c r="F809" s="89">
        <v>0</v>
      </c>
      <c r="G809" s="101">
        <f>Samples!C787</f>
        <v>0</v>
      </c>
      <c r="CA809" s="206"/>
      <c r="CB809" s="466"/>
      <c r="CK809" s="160"/>
      <c r="EA809" s="148">
        <f t="shared" si="53"/>
        <v>0</v>
      </c>
      <c r="EB809" s="148">
        <f t="shared" si="54"/>
        <v>0</v>
      </c>
      <c r="EC809" s="148">
        <f t="shared" si="55"/>
        <v>0</v>
      </c>
      <c r="ED809" s="167">
        <v>54</v>
      </c>
    </row>
    <row r="810" spans="6:134" x14ac:dyDescent="0.25">
      <c r="F810" s="89">
        <v>0</v>
      </c>
      <c r="G810" s="101">
        <f>Samples!C788</f>
        <v>0</v>
      </c>
      <c r="CA810" s="206"/>
      <c r="CB810" s="466"/>
      <c r="CK810" s="160"/>
      <c r="EA810" s="148">
        <f t="shared" si="53"/>
        <v>0</v>
      </c>
      <c r="EB810" s="148">
        <f t="shared" si="54"/>
        <v>0</v>
      </c>
      <c r="EC810" s="148">
        <f t="shared" si="55"/>
        <v>0</v>
      </c>
      <c r="ED810" s="167">
        <v>55</v>
      </c>
    </row>
    <row r="811" spans="6:134" x14ac:dyDescent="0.25">
      <c r="F811" s="89">
        <v>0</v>
      </c>
      <c r="G811" s="101">
        <f>Samples!C789</f>
        <v>0</v>
      </c>
      <c r="CA811" s="206"/>
      <c r="CB811" s="466"/>
      <c r="CK811" s="160"/>
      <c r="EA811" s="148">
        <f t="shared" si="53"/>
        <v>0</v>
      </c>
      <c r="EB811" s="148">
        <f t="shared" si="54"/>
        <v>0</v>
      </c>
      <c r="EC811" s="148">
        <f t="shared" si="55"/>
        <v>0</v>
      </c>
      <c r="ED811" s="167">
        <v>56</v>
      </c>
    </row>
    <row r="812" spans="6:134" x14ac:dyDescent="0.25">
      <c r="F812" s="89">
        <v>0</v>
      </c>
      <c r="G812" s="101">
        <f>Samples!C790</f>
        <v>0</v>
      </c>
      <c r="CA812" s="206"/>
      <c r="CB812" s="466"/>
      <c r="CK812" s="160"/>
      <c r="EA812" s="148">
        <f t="shared" si="53"/>
        <v>0</v>
      </c>
      <c r="EB812" s="148">
        <f t="shared" si="54"/>
        <v>0</v>
      </c>
      <c r="EC812" s="148">
        <f t="shared" si="55"/>
        <v>0</v>
      </c>
      <c r="ED812" s="167">
        <v>57</v>
      </c>
    </row>
    <row r="813" spans="6:134" x14ac:dyDescent="0.25">
      <c r="F813" s="89">
        <v>0</v>
      </c>
      <c r="G813" s="101">
        <f>Samples!C791</f>
        <v>0</v>
      </c>
      <c r="CA813" s="206"/>
      <c r="CB813" s="466"/>
      <c r="CK813" s="160"/>
      <c r="EA813" s="148">
        <f t="shared" si="53"/>
        <v>0</v>
      </c>
      <c r="EB813" s="148">
        <f t="shared" si="54"/>
        <v>0</v>
      </c>
      <c r="EC813" s="148">
        <f t="shared" si="55"/>
        <v>0</v>
      </c>
      <c r="ED813" s="167">
        <v>58</v>
      </c>
    </row>
    <row r="814" spans="6:134" x14ac:dyDescent="0.25">
      <c r="F814" s="89">
        <v>0</v>
      </c>
      <c r="G814" s="101">
        <f>Samples!C792</f>
        <v>0</v>
      </c>
      <c r="CA814" s="206"/>
      <c r="CB814" s="466"/>
      <c r="CK814" s="160"/>
      <c r="EA814" s="148">
        <f t="shared" si="53"/>
        <v>0</v>
      </c>
      <c r="EB814" s="148">
        <f t="shared" si="54"/>
        <v>0</v>
      </c>
      <c r="EC814" s="148">
        <f t="shared" si="55"/>
        <v>0</v>
      </c>
      <c r="ED814" s="167">
        <v>59</v>
      </c>
    </row>
    <row r="815" spans="6:134" x14ac:dyDescent="0.25">
      <c r="F815" s="89">
        <v>0</v>
      </c>
      <c r="G815" s="101">
        <f>Samples!C793</f>
        <v>0</v>
      </c>
      <c r="CA815" s="206"/>
      <c r="CB815" s="466"/>
      <c r="CK815" s="160"/>
      <c r="EA815" s="148">
        <f t="shared" si="53"/>
        <v>0</v>
      </c>
      <c r="EB815" s="148">
        <f t="shared" si="54"/>
        <v>0</v>
      </c>
      <c r="EC815" s="148">
        <f t="shared" si="55"/>
        <v>0</v>
      </c>
      <c r="ED815" s="167">
        <v>60</v>
      </c>
    </row>
    <row r="816" spans="6:134" x14ac:dyDescent="0.25">
      <c r="F816" s="89">
        <v>0</v>
      </c>
      <c r="G816" s="101">
        <f>Samples!C794</f>
        <v>0</v>
      </c>
      <c r="CA816" s="206"/>
      <c r="CB816" s="466"/>
      <c r="CK816" s="160"/>
      <c r="EA816" s="148">
        <f t="shared" si="53"/>
        <v>0</v>
      </c>
      <c r="EB816" s="148">
        <f t="shared" si="54"/>
        <v>0</v>
      </c>
      <c r="EC816" s="148">
        <f t="shared" si="55"/>
        <v>0</v>
      </c>
      <c r="ED816" s="167">
        <v>61</v>
      </c>
    </row>
    <row r="817" spans="6:134" x14ac:dyDescent="0.25">
      <c r="F817" s="89">
        <v>0</v>
      </c>
      <c r="G817" s="101">
        <f>Samples!C795</f>
        <v>0</v>
      </c>
      <c r="CA817" s="206"/>
      <c r="CB817" s="466"/>
      <c r="CK817" s="160"/>
      <c r="EA817" s="148">
        <f t="shared" si="53"/>
        <v>0</v>
      </c>
      <c r="EB817" s="148">
        <f t="shared" si="54"/>
        <v>0</v>
      </c>
      <c r="EC817" s="148">
        <f t="shared" si="55"/>
        <v>0</v>
      </c>
      <c r="ED817" s="167">
        <v>62</v>
      </c>
    </row>
    <row r="818" spans="6:134" x14ac:dyDescent="0.25">
      <c r="F818" s="89">
        <v>0</v>
      </c>
      <c r="G818" s="101">
        <f>Samples!C796</f>
        <v>0</v>
      </c>
      <c r="CA818" s="206"/>
      <c r="CB818" s="466"/>
      <c r="CK818" s="160"/>
      <c r="EA818" s="148">
        <f t="shared" si="53"/>
        <v>0</v>
      </c>
      <c r="EB818" s="148">
        <f t="shared" si="54"/>
        <v>0</v>
      </c>
      <c r="EC818" s="148">
        <f t="shared" si="55"/>
        <v>0</v>
      </c>
      <c r="ED818" s="167">
        <v>63</v>
      </c>
    </row>
    <row r="819" spans="6:134" x14ac:dyDescent="0.25">
      <c r="F819" s="89">
        <v>0</v>
      </c>
      <c r="G819" s="101">
        <f>Samples!C797</f>
        <v>0</v>
      </c>
      <c r="CA819" s="206"/>
      <c r="CB819" s="466"/>
      <c r="CK819" s="160"/>
      <c r="EA819" s="148">
        <f t="shared" si="53"/>
        <v>0</v>
      </c>
      <c r="EB819" s="148">
        <f t="shared" si="54"/>
        <v>0</v>
      </c>
      <c r="EC819" s="148">
        <f t="shared" si="55"/>
        <v>0</v>
      </c>
      <c r="ED819" s="167">
        <v>64</v>
      </c>
    </row>
    <row r="820" spans="6:134" x14ac:dyDescent="0.25">
      <c r="F820" s="89">
        <v>0</v>
      </c>
      <c r="G820" s="101">
        <f>Samples!C798</f>
        <v>0</v>
      </c>
      <c r="CA820" s="206"/>
      <c r="CB820" s="466"/>
      <c r="CK820" s="160"/>
      <c r="EA820" s="148">
        <f t="shared" si="53"/>
        <v>0</v>
      </c>
      <c r="EB820" s="148">
        <f t="shared" ref="EB820:EB855" si="56">IFERROR(_xlfn.STDEV.S(EE820:ABD820)/SQRT(TotalIncludedSamples),0)</f>
        <v>0</v>
      </c>
      <c r="EC820" s="148">
        <f t="shared" ref="EC820:EC855" si="57">IFERROR(SUM(EE820:ABD820)/TotalIncludedSamples,0)</f>
        <v>0</v>
      </c>
      <c r="ED820" s="167">
        <v>65</v>
      </c>
    </row>
    <row r="821" spans="6:134" x14ac:dyDescent="0.25">
      <c r="F821" s="89">
        <v>0</v>
      </c>
      <c r="G821" s="101">
        <f>Samples!C799</f>
        <v>0</v>
      </c>
      <c r="CA821" s="206"/>
      <c r="CB821" s="466"/>
      <c r="CK821" s="160"/>
      <c r="EA821" s="148">
        <f t="shared" si="53"/>
        <v>0</v>
      </c>
      <c r="EB821" s="148">
        <f t="shared" si="56"/>
        <v>0</v>
      </c>
      <c r="EC821" s="148">
        <f t="shared" si="57"/>
        <v>0</v>
      </c>
      <c r="ED821" s="167">
        <v>66</v>
      </c>
    </row>
    <row r="822" spans="6:134" x14ac:dyDescent="0.25">
      <c r="F822" s="89">
        <v>0</v>
      </c>
      <c r="G822" s="101">
        <f>Samples!C800</f>
        <v>0</v>
      </c>
      <c r="CA822" s="206"/>
      <c r="CB822" s="466"/>
      <c r="CK822" s="160"/>
      <c r="EA822" s="148">
        <f t="shared" si="53"/>
        <v>0</v>
      </c>
      <c r="EB822" s="148">
        <f t="shared" si="56"/>
        <v>0</v>
      </c>
      <c r="EC822" s="148">
        <f t="shared" si="57"/>
        <v>0</v>
      </c>
      <c r="ED822" s="167">
        <v>67</v>
      </c>
    </row>
    <row r="823" spans="6:134" x14ac:dyDescent="0.25">
      <c r="F823" s="89">
        <v>0</v>
      </c>
      <c r="G823" s="101">
        <f>Samples!C801</f>
        <v>0</v>
      </c>
      <c r="CA823" s="206"/>
      <c r="CB823" s="466"/>
      <c r="CK823" s="160"/>
      <c r="EA823" s="148">
        <f t="shared" ref="EA823:EA855" si="58">IF(EA822&lt;1,EC823+EA822,"")</f>
        <v>0</v>
      </c>
      <c r="EB823" s="148">
        <f t="shared" si="56"/>
        <v>0</v>
      </c>
      <c r="EC823" s="148">
        <f t="shared" si="57"/>
        <v>0</v>
      </c>
      <c r="ED823" s="167">
        <v>68</v>
      </c>
    </row>
    <row r="824" spans="6:134" x14ac:dyDescent="0.25">
      <c r="F824" s="89">
        <v>0</v>
      </c>
      <c r="G824" s="101">
        <f>Samples!C802</f>
        <v>0</v>
      </c>
      <c r="CA824" s="206"/>
      <c r="CB824" s="466"/>
      <c r="CK824" s="160"/>
      <c r="EA824" s="148">
        <f t="shared" si="58"/>
        <v>0</v>
      </c>
      <c r="EB824" s="148">
        <f t="shared" si="56"/>
        <v>0</v>
      </c>
      <c r="EC824" s="148">
        <f t="shared" si="57"/>
        <v>0</v>
      </c>
      <c r="ED824" s="167">
        <v>69</v>
      </c>
    </row>
    <row r="825" spans="6:134" x14ac:dyDescent="0.25">
      <c r="F825" s="89">
        <v>0</v>
      </c>
      <c r="G825" s="101">
        <f>Samples!C803</f>
        <v>0</v>
      </c>
      <c r="CA825" s="206"/>
      <c r="CB825" s="466"/>
      <c r="CK825" s="160"/>
      <c r="EA825" s="148">
        <f t="shared" si="58"/>
        <v>0</v>
      </c>
      <c r="EB825" s="148">
        <f t="shared" si="56"/>
        <v>0</v>
      </c>
      <c r="EC825" s="148">
        <f t="shared" si="57"/>
        <v>0</v>
      </c>
      <c r="ED825" s="167">
        <v>70</v>
      </c>
    </row>
    <row r="826" spans="6:134" x14ac:dyDescent="0.25">
      <c r="F826" s="89">
        <v>0</v>
      </c>
      <c r="G826" s="101">
        <f>Samples!C804</f>
        <v>0</v>
      </c>
      <c r="CA826" s="206"/>
      <c r="CB826" s="466"/>
      <c r="CK826" s="160"/>
      <c r="EA826" s="148">
        <f t="shared" si="58"/>
        <v>0</v>
      </c>
      <c r="EB826" s="148">
        <f t="shared" si="56"/>
        <v>0</v>
      </c>
      <c r="EC826" s="148">
        <f t="shared" si="57"/>
        <v>0</v>
      </c>
      <c r="ED826" s="167">
        <v>71</v>
      </c>
    </row>
    <row r="827" spans="6:134" x14ac:dyDescent="0.25">
      <c r="F827" s="89">
        <v>0</v>
      </c>
      <c r="G827" s="101">
        <f>Samples!C805</f>
        <v>0</v>
      </c>
      <c r="CA827" s="206"/>
      <c r="CB827" s="466"/>
      <c r="CK827" s="160"/>
      <c r="EA827" s="148">
        <f t="shared" si="58"/>
        <v>0</v>
      </c>
      <c r="EB827" s="148">
        <f t="shared" si="56"/>
        <v>0</v>
      </c>
      <c r="EC827" s="148">
        <f t="shared" si="57"/>
        <v>0</v>
      </c>
      <c r="ED827" s="167">
        <v>72</v>
      </c>
    </row>
    <row r="828" spans="6:134" x14ac:dyDescent="0.25">
      <c r="F828" s="89">
        <v>0</v>
      </c>
      <c r="G828" s="101">
        <f>Samples!C806</f>
        <v>0</v>
      </c>
      <c r="CA828" s="206"/>
      <c r="CB828" s="466"/>
      <c r="CK828" s="160"/>
      <c r="EA828" s="148">
        <f t="shared" si="58"/>
        <v>0</v>
      </c>
      <c r="EB828" s="148">
        <f t="shared" si="56"/>
        <v>0</v>
      </c>
      <c r="EC828" s="148">
        <f t="shared" si="57"/>
        <v>0</v>
      </c>
      <c r="ED828" s="167">
        <v>73</v>
      </c>
    </row>
    <row r="829" spans="6:134" x14ac:dyDescent="0.25">
      <c r="F829" s="89">
        <v>0</v>
      </c>
      <c r="G829" s="101">
        <f>Samples!C807</f>
        <v>0</v>
      </c>
      <c r="CA829" s="206"/>
      <c r="CB829" s="466"/>
      <c r="CK829" s="160"/>
      <c r="EA829" s="148">
        <f t="shared" si="58"/>
        <v>0</v>
      </c>
      <c r="EB829" s="148">
        <f t="shared" si="56"/>
        <v>0</v>
      </c>
      <c r="EC829" s="148">
        <f t="shared" si="57"/>
        <v>0</v>
      </c>
      <c r="ED829" s="167">
        <v>74</v>
      </c>
    </row>
    <row r="830" spans="6:134" x14ac:dyDescent="0.25">
      <c r="F830" s="89">
        <v>0</v>
      </c>
      <c r="G830" s="101">
        <f>Samples!C808</f>
        <v>0</v>
      </c>
      <c r="CA830" s="206"/>
      <c r="CB830" s="466"/>
      <c r="CK830" s="160"/>
      <c r="EA830" s="148">
        <f t="shared" si="58"/>
        <v>0</v>
      </c>
      <c r="EB830" s="148">
        <f t="shared" si="56"/>
        <v>0</v>
      </c>
      <c r="EC830" s="148">
        <f t="shared" si="57"/>
        <v>0</v>
      </c>
      <c r="ED830" s="167">
        <v>75</v>
      </c>
    </row>
    <row r="831" spans="6:134" x14ac:dyDescent="0.25">
      <c r="F831" s="89">
        <v>0</v>
      </c>
      <c r="G831" s="101">
        <f>Samples!C809</f>
        <v>0</v>
      </c>
      <c r="CA831" s="206"/>
      <c r="CB831" s="466"/>
      <c r="CK831" s="160"/>
      <c r="EA831" s="148">
        <f t="shared" si="58"/>
        <v>0</v>
      </c>
      <c r="EB831" s="148">
        <f t="shared" si="56"/>
        <v>0</v>
      </c>
      <c r="EC831" s="148">
        <f t="shared" si="57"/>
        <v>0</v>
      </c>
      <c r="ED831" s="167">
        <v>76</v>
      </c>
    </row>
    <row r="832" spans="6:134" x14ac:dyDescent="0.25">
      <c r="F832" s="89">
        <v>0</v>
      </c>
      <c r="G832" s="101">
        <f>Samples!C810</f>
        <v>0</v>
      </c>
      <c r="CA832" s="206"/>
      <c r="CB832" s="466"/>
      <c r="CK832" s="160"/>
      <c r="EA832" s="148">
        <f t="shared" si="58"/>
        <v>0</v>
      </c>
      <c r="EB832" s="148">
        <f t="shared" si="56"/>
        <v>0</v>
      </c>
      <c r="EC832" s="148">
        <f t="shared" si="57"/>
        <v>0</v>
      </c>
      <c r="ED832" s="167">
        <v>77</v>
      </c>
    </row>
    <row r="833" spans="6:134" x14ac:dyDescent="0.25">
      <c r="F833" s="89">
        <v>0</v>
      </c>
      <c r="G833" s="101">
        <f>Samples!C811</f>
        <v>0</v>
      </c>
      <c r="CA833" s="206"/>
      <c r="CB833" s="466"/>
      <c r="CK833" s="160"/>
      <c r="EA833" s="148">
        <f t="shared" si="58"/>
        <v>0</v>
      </c>
      <c r="EB833" s="148">
        <f t="shared" si="56"/>
        <v>0</v>
      </c>
      <c r="EC833" s="148">
        <f t="shared" si="57"/>
        <v>0</v>
      </c>
      <c r="ED833" s="167">
        <v>78</v>
      </c>
    </row>
    <row r="834" spans="6:134" x14ac:dyDescent="0.25">
      <c r="F834" s="89">
        <v>0</v>
      </c>
      <c r="G834" s="101">
        <f>Samples!C812</f>
        <v>0</v>
      </c>
      <c r="CA834" s="206"/>
      <c r="CB834" s="466"/>
      <c r="CK834" s="160"/>
      <c r="EA834" s="148">
        <f t="shared" si="58"/>
        <v>0</v>
      </c>
      <c r="EB834" s="148">
        <f t="shared" si="56"/>
        <v>0</v>
      </c>
      <c r="EC834" s="148">
        <f t="shared" si="57"/>
        <v>0</v>
      </c>
      <c r="ED834" s="167">
        <v>79</v>
      </c>
    </row>
    <row r="835" spans="6:134" x14ac:dyDescent="0.25">
      <c r="F835" s="89">
        <v>0</v>
      </c>
      <c r="G835" s="101">
        <f>Samples!C813</f>
        <v>0</v>
      </c>
      <c r="CA835" s="206"/>
      <c r="CB835" s="466"/>
      <c r="CK835" s="160"/>
      <c r="EA835" s="148">
        <f t="shared" si="58"/>
        <v>0</v>
      </c>
      <c r="EB835" s="148">
        <f t="shared" si="56"/>
        <v>0</v>
      </c>
      <c r="EC835" s="148">
        <f t="shared" si="57"/>
        <v>0</v>
      </c>
      <c r="ED835" s="167">
        <v>80</v>
      </c>
    </row>
    <row r="836" spans="6:134" x14ac:dyDescent="0.25">
      <c r="F836" s="89">
        <v>0</v>
      </c>
      <c r="G836" s="101">
        <f>Samples!C814</f>
        <v>0</v>
      </c>
      <c r="CA836" s="206"/>
      <c r="CB836" s="466"/>
      <c r="CK836" s="160"/>
      <c r="EA836" s="148">
        <f t="shared" si="58"/>
        <v>0</v>
      </c>
      <c r="EB836" s="148">
        <f t="shared" si="56"/>
        <v>0</v>
      </c>
      <c r="EC836" s="148">
        <f t="shared" si="57"/>
        <v>0</v>
      </c>
      <c r="ED836" s="167">
        <v>81</v>
      </c>
    </row>
    <row r="837" spans="6:134" x14ac:dyDescent="0.25">
      <c r="F837" s="89">
        <v>0</v>
      </c>
      <c r="G837" s="101">
        <f>Samples!C815</f>
        <v>0</v>
      </c>
      <c r="CA837" s="206"/>
      <c r="CB837" s="466"/>
      <c r="CK837" s="160"/>
      <c r="EA837" s="148">
        <f t="shared" si="58"/>
        <v>0</v>
      </c>
      <c r="EB837" s="148">
        <f t="shared" si="56"/>
        <v>0</v>
      </c>
      <c r="EC837" s="148">
        <f t="shared" si="57"/>
        <v>0</v>
      </c>
      <c r="ED837" s="167">
        <v>82</v>
      </c>
    </row>
    <row r="838" spans="6:134" x14ac:dyDescent="0.25">
      <c r="F838" s="89">
        <v>0</v>
      </c>
      <c r="G838" s="101">
        <f>Samples!C816</f>
        <v>0</v>
      </c>
      <c r="CA838" s="206"/>
      <c r="CB838" s="466"/>
      <c r="CK838" s="160"/>
      <c r="EA838" s="148">
        <f t="shared" si="58"/>
        <v>0</v>
      </c>
      <c r="EB838" s="148">
        <f t="shared" si="56"/>
        <v>0</v>
      </c>
      <c r="EC838" s="148">
        <f t="shared" si="57"/>
        <v>0</v>
      </c>
      <c r="ED838" s="167">
        <v>83</v>
      </c>
    </row>
    <row r="839" spans="6:134" x14ac:dyDescent="0.25">
      <c r="F839" s="89">
        <v>0</v>
      </c>
      <c r="G839" s="101">
        <f>Samples!C817</f>
        <v>0</v>
      </c>
      <c r="CA839" s="206"/>
      <c r="CB839" s="466"/>
      <c r="CK839" s="160"/>
      <c r="EA839" s="148">
        <f t="shared" si="58"/>
        <v>0</v>
      </c>
      <c r="EB839" s="148">
        <f t="shared" si="56"/>
        <v>0</v>
      </c>
      <c r="EC839" s="148">
        <f t="shared" si="57"/>
        <v>0</v>
      </c>
      <c r="ED839" s="167">
        <v>84</v>
      </c>
    </row>
    <row r="840" spans="6:134" x14ac:dyDescent="0.25">
      <c r="F840" s="89">
        <v>0</v>
      </c>
      <c r="G840" s="101">
        <f>Samples!C818</f>
        <v>0</v>
      </c>
      <c r="CA840" s="206"/>
      <c r="CB840" s="466"/>
      <c r="CK840" s="160"/>
      <c r="EA840" s="148">
        <f t="shared" si="58"/>
        <v>0</v>
      </c>
      <c r="EB840" s="148">
        <f t="shared" si="56"/>
        <v>0</v>
      </c>
      <c r="EC840" s="148">
        <f t="shared" si="57"/>
        <v>0</v>
      </c>
      <c r="ED840" s="167">
        <v>85</v>
      </c>
    </row>
    <row r="841" spans="6:134" x14ac:dyDescent="0.25">
      <c r="F841" s="89">
        <v>0</v>
      </c>
      <c r="G841" s="101">
        <f>Samples!C819</f>
        <v>0</v>
      </c>
      <c r="CA841" s="206"/>
      <c r="CB841" s="466"/>
      <c r="CK841" s="160"/>
      <c r="EA841" s="148">
        <f t="shared" si="58"/>
        <v>0</v>
      </c>
      <c r="EB841" s="148">
        <f t="shared" si="56"/>
        <v>0</v>
      </c>
      <c r="EC841" s="148">
        <f t="shared" si="57"/>
        <v>0</v>
      </c>
      <c r="ED841" s="167">
        <v>86</v>
      </c>
    </row>
    <row r="842" spans="6:134" x14ac:dyDescent="0.25">
      <c r="F842" s="89">
        <v>0</v>
      </c>
      <c r="G842" s="101">
        <f>Samples!C820</f>
        <v>0</v>
      </c>
      <c r="CA842" s="206"/>
      <c r="CB842" s="466"/>
      <c r="CK842" s="160"/>
      <c r="EA842" s="148">
        <f t="shared" si="58"/>
        <v>0</v>
      </c>
      <c r="EB842" s="148">
        <f t="shared" si="56"/>
        <v>0</v>
      </c>
      <c r="EC842" s="148">
        <f t="shared" si="57"/>
        <v>0</v>
      </c>
      <c r="ED842" s="167">
        <v>87</v>
      </c>
    </row>
    <row r="843" spans="6:134" x14ac:dyDescent="0.25">
      <c r="F843" s="89">
        <v>0</v>
      </c>
      <c r="G843" s="101">
        <f>Samples!C821</f>
        <v>0</v>
      </c>
      <c r="CA843" s="206"/>
      <c r="CB843" s="466"/>
      <c r="CK843" s="160"/>
      <c r="EA843" s="148">
        <f t="shared" si="58"/>
        <v>0</v>
      </c>
      <c r="EB843" s="148">
        <f t="shared" si="56"/>
        <v>0</v>
      </c>
      <c r="EC843" s="148">
        <f t="shared" si="57"/>
        <v>0</v>
      </c>
      <c r="ED843" s="167">
        <v>88</v>
      </c>
    </row>
    <row r="844" spans="6:134" x14ac:dyDescent="0.25">
      <c r="F844" s="89">
        <v>0</v>
      </c>
      <c r="G844" s="101">
        <f>Samples!C822</f>
        <v>0</v>
      </c>
      <c r="CA844" s="206"/>
      <c r="CB844" s="466"/>
      <c r="CK844" s="160"/>
      <c r="EA844" s="148">
        <f t="shared" si="58"/>
        <v>0</v>
      </c>
      <c r="EB844" s="148">
        <f t="shared" si="56"/>
        <v>0</v>
      </c>
      <c r="EC844" s="148">
        <f t="shared" si="57"/>
        <v>0</v>
      </c>
      <c r="ED844" s="167">
        <v>89</v>
      </c>
    </row>
    <row r="845" spans="6:134" x14ac:dyDescent="0.25">
      <c r="F845" s="89">
        <v>0</v>
      </c>
      <c r="G845" s="101">
        <f>Samples!C823</f>
        <v>0</v>
      </c>
      <c r="CA845" s="206"/>
      <c r="CB845" s="466"/>
      <c r="CK845" s="160"/>
      <c r="EA845" s="148">
        <f t="shared" si="58"/>
        <v>0</v>
      </c>
      <c r="EB845" s="148">
        <f t="shared" si="56"/>
        <v>0</v>
      </c>
      <c r="EC845" s="148">
        <f t="shared" si="57"/>
        <v>0</v>
      </c>
      <c r="ED845" s="167">
        <v>90</v>
      </c>
    </row>
    <row r="846" spans="6:134" x14ac:dyDescent="0.25">
      <c r="F846" s="89">
        <v>0</v>
      </c>
      <c r="G846" s="101">
        <f>Samples!C824</f>
        <v>0</v>
      </c>
      <c r="CA846" s="206"/>
      <c r="CB846" s="466"/>
      <c r="CK846" s="160"/>
      <c r="EA846" s="148">
        <f t="shared" si="58"/>
        <v>0</v>
      </c>
      <c r="EB846" s="148">
        <f t="shared" si="56"/>
        <v>0</v>
      </c>
      <c r="EC846" s="148">
        <f t="shared" si="57"/>
        <v>0</v>
      </c>
      <c r="ED846" s="167">
        <v>91</v>
      </c>
    </row>
    <row r="847" spans="6:134" x14ac:dyDescent="0.25">
      <c r="F847" s="89">
        <v>0</v>
      </c>
      <c r="G847" s="101">
        <f>Samples!C825</f>
        <v>0</v>
      </c>
      <c r="CA847" s="206"/>
      <c r="CB847" s="466"/>
      <c r="CK847" s="160"/>
      <c r="EA847" s="148">
        <f t="shared" si="58"/>
        <v>0</v>
      </c>
      <c r="EB847" s="148">
        <f t="shared" si="56"/>
        <v>0</v>
      </c>
      <c r="EC847" s="148">
        <f t="shared" si="57"/>
        <v>0</v>
      </c>
      <c r="ED847" s="167">
        <v>92</v>
      </c>
    </row>
    <row r="848" spans="6:134" x14ac:dyDescent="0.25">
      <c r="F848" s="89">
        <v>0</v>
      </c>
      <c r="G848" s="101">
        <f>Samples!C826</f>
        <v>0</v>
      </c>
      <c r="CA848" s="206"/>
      <c r="CB848" s="466"/>
      <c r="CK848" s="160"/>
      <c r="EA848" s="148">
        <f t="shared" si="58"/>
        <v>0</v>
      </c>
      <c r="EB848" s="148">
        <f t="shared" si="56"/>
        <v>0</v>
      </c>
      <c r="EC848" s="148">
        <f t="shared" si="57"/>
        <v>0</v>
      </c>
      <c r="ED848" s="167">
        <v>93</v>
      </c>
    </row>
    <row r="849" spans="6:134" x14ac:dyDescent="0.25">
      <c r="F849" s="89">
        <v>0</v>
      </c>
      <c r="G849" s="101">
        <f>Samples!C827</f>
        <v>0</v>
      </c>
      <c r="CA849" s="206"/>
      <c r="CB849" s="466"/>
      <c r="CK849" s="160"/>
      <c r="EA849" s="148">
        <f t="shared" si="58"/>
        <v>0</v>
      </c>
      <c r="EB849" s="148">
        <f t="shared" si="56"/>
        <v>0</v>
      </c>
      <c r="EC849" s="148">
        <f t="shared" si="57"/>
        <v>0</v>
      </c>
      <c r="ED849" s="167">
        <v>94</v>
      </c>
    </row>
    <row r="850" spans="6:134" x14ac:dyDescent="0.25">
      <c r="F850" s="89">
        <v>0</v>
      </c>
      <c r="G850" s="101">
        <f>Samples!C828</f>
        <v>0</v>
      </c>
      <c r="CA850" s="206"/>
      <c r="CB850" s="466"/>
      <c r="CK850" s="160"/>
      <c r="EA850" s="148">
        <f t="shared" si="58"/>
        <v>0</v>
      </c>
      <c r="EB850" s="148">
        <f t="shared" si="56"/>
        <v>0</v>
      </c>
      <c r="EC850" s="148">
        <f t="shared" si="57"/>
        <v>0</v>
      </c>
      <c r="ED850" s="167">
        <v>95</v>
      </c>
    </row>
    <row r="851" spans="6:134" x14ac:dyDescent="0.25">
      <c r="F851" s="89">
        <v>0</v>
      </c>
      <c r="G851" s="101">
        <f>Samples!C829</f>
        <v>0</v>
      </c>
      <c r="CA851" s="206"/>
      <c r="CB851" s="466"/>
      <c r="CK851" s="160"/>
      <c r="EA851" s="148">
        <f t="shared" si="58"/>
        <v>0</v>
      </c>
      <c r="EB851" s="148">
        <f t="shared" si="56"/>
        <v>0</v>
      </c>
      <c r="EC851" s="148">
        <f t="shared" si="57"/>
        <v>0</v>
      </c>
      <c r="ED851" s="167">
        <v>96</v>
      </c>
    </row>
    <row r="852" spans="6:134" x14ac:dyDescent="0.25">
      <c r="F852" s="89">
        <v>0</v>
      </c>
      <c r="G852" s="101">
        <f>Samples!C830</f>
        <v>0</v>
      </c>
      <c r="CA852" s="206"/>
      <c r="CB852" s="466"/>
      <c r="CK852" s="160"/>
      <c r="EA852" s="148">
        <f t="shared" si="58"/>
        <v>0</v>
      </c>
      <c r="EB852" s="148">
        <f t="shared" si="56"/>
        <v>0</v>
      </c>
      <c r="EC852" s="148">
        <f t="shared" si="57"/>
        <v>0</v>
      </c>
      <c r="ED852" s="167">
        <v>97</v>
      </c>
    </row>
    <row r="853" spans="6:134" x14ac:dyDescent="0.25">
      <c r="F853" s="89">
        <v>0</v>
      </c>
      <c r="G853" s="101">
        <f>Samples!C831</f>
        <v>0</v>
      </c>
      <c r="CA853" s="206"/>
      <c r="CB853" s="466"/>
      <c r="CK853" s="160"/>
      <c r="EA853" s="148">
        <f t="shared" si="58"/>
        <v>0</v>
      </c>
      <c r="EB853" s="148">
        <f t="shared" si="56"/>
        <v>0</v>
      </c>
      <c r="EC853" s="148">
        <f t="shared" si="57"/>
        <v>0</v>
      </c>
      <c r="ED853" s="167">
        <v>98</v>
      </c>
    </row>
    <row r="854" spans="6:134" x14ac:dyDescent="0.25">
      <c r="F854" s="89">
        <v>0</v>
      </c>
      <c r="G854" s="101">
        <f>Samples!C832</f>
        <v>0</v>
      </c>
      <c r="CA854" s="206"/>
      <c r="CB854" s="466"/>
      <c r="CK854" s="160"/>
      <c r="EA854" s="148">
        <f t="shared" si="58"/>
        <v>0</v>
      </c>
      <c r="EB854" s="148">
        <f t="shared" si="56"/>
        <v>0</v>
      </c>
      <c r="EC854" s="148">
        <f t="shared" si="57"/>
        <v>0</v>
      </c>
      <c r="ED854" s="167">
        <v>99</v>
      </c>
    </row>
    <row r="855" spans="6:134" x14ac:dyDescent="0.25">
      <c r="F855" s="89">
        <v>0</v>
      </c>
      <c r="G855" s="101">
        <f>Samples!C833</f>
        <v>0</v>
      </c>
      <c r="CA855" s="206"/>
      <c r="CB855" s="466"/>
      <c r="CK855" s="160"/>
      <c r="EA855" s="148">
        <f t="shared" si="58"/>
        <v>0</v>
      </c>
      <c r="EB855" s="148">
        <f t="shared" si="56"/>
        <v>0</v>
      </c>
      <c r="EC855" s="148">
        <f t="shared" si="57"/>
        <v>0</v>
      </c>
      <c r="ED855" s="167">
        <v>100</v>
      </c>
    </row>
    <row r="856" spans="6:134" x14ac:dyDescent="0.25">
      <c r="F856" s="89">
        <v>0</v>
      </c>
      <c r="G856" s="101">
        <f>Samples!C834</f>
        <v>0</v>
      </c>
      <c r="CA856" s="206"/>
      <c r="CB856" s="466"/>
      <c r="CK856" s="160"/>
    </row>
    <row r="857" spans="6:134" x14ac:dyDescent="0.25">
      <c r="F857" s="89">
        <v>0</v>
      </c>
      <c r="G857" s="101">
        <f>Samples!C835</f>
        <v>0</v>
      </c>
      <c r="CA857" s="206"/>
      <c r="CB857" s="466"/>
      <c r="CK857" s="160"/>
    </row>
    <row r="858" spans="6:134" x14ac:dyDescent="0.25">
      <c r="F858" s="89">
        <v>0</v>
      </c>
      <c r="G858" s="101">
        <f>Samples!C836</f>
        <v>0</v>
      </c>
      <c r="CA858" s="206"/>
      <c r="CB858" s="466"/>
      <c r="CK858" s="160"/>
    </row>
    <row r="859" spans="6:134" x14ac:dyDescent="0.25">
      <c r="F859" s="89">
        <v>0</v>
      </c>
      <c r="G859" s="101">
        <f>Samples!C837</f>
        <v>0</v>
      </c>
      <c r="CA859" s="206"/>
      <c r="CB859" s="466"/>
      <c r="CK859" s="160"/>
    </row>
    <row r="860" spans="6:134" x14ac:dyDescent="0.25">
      <c r="F860" s="89">
        <v>0</v>
      </c>
      <c r="G860" s="101">
        <f>Samples!C838</f>
        <v>0</v>
      </c>
      <c r="CA860" s="206"/>
      <c r="CB860" s="466"/>
      <c r="CK860" s="160"/>
    </row>
    <row r="861" spans="6:134" x14ac:dyDescent="0.25">
      <c r="F861" s="89">
        <v>0</v>
      </c>
      <c r="G861" s="101">
        <f>Samples!C839</f>
        <v>0</v>
      </c>
      <c r="CA861" s="206"/>
      <c r="CB861" s="466"/>
      <c r="CK861" s="160"/>
    </row>
    <row r="862" spans="6:134" x14ac:dyDescent="0.25">
      <c r="F862" s="89">
        <v>0</v>
      </c>
      <c r="G862" s="101">
        <f>Samples!C840</f>
        <v>0</v>
      </c>
      <c r="CA862" s="206"/>
      <c r="CB862" s="466"/>
      <c r="CK862" s="160"/>
    </row>
    <row r="863" spans="6:134" x14ac:dyDescent="0.25">
      <c r="F863" s="89">
        <v>0</v>
      </c>
      <c r="G863" s="101">
        <f>Samples!C841</f>
        <v>0</v>
      </c>
      <c r="CA863" s="206"/>
      <c r="CB863" s="466"/>
      <c r="CK863" s="160"/>
    </row>
    <row r="864" spans="6:134" x14ac:dyDescent="0.25">
      <c r="F864" s="89">
        <v>0</v>
      </c>
      <c r="G864" s="101">
        <f>Samples!C842</f>
        <v>0</v>
      </c>
      <c r="CA864" s="206"/>
      <c r="CB864" s="466"/>
      <c r="CK864" s="160"/>
    </row>
    <row r="865" spans="6:89" x14ac:dyDescent="0.25">
      <c r="F865" s="89">
        <v>0</v>
      </c>
      <c r="G865" s="101">
        <f>Samples!C843</f>
        <v>0</v>
      </c>
      <c r="CA865" s="206"/>
      <c r="CB865" s="466"/>
    </row>
    <row r="866" spans="6:89" x14ac:dyDescent="0.25">
      <c r="F866" s="89">
        <v>0</v>
      </c>
      <c r="G866" s="101">
        <f>Samples!C844</f>
        <v>0</v>
      </c>
      <c r="CA866" s="206"/>
      <c r="CB866" s="466"/>
    </row>
    <row r="867" spans="6:89" x14ac:dyDescent="0.25">
      <c r="F867" s="89">
        <v>0</v>
      </c>
      <c r="G867" s="101">
        <f>Samples!C845</f>
        <v>0</v>
      </c>
      <c r="CA867" s="206"/>
      <c r="CB867" s="466"/>
    </row>
    <row r="868" spans="6:89" x14ac:dyDescent="0.25">
      <c r="F868" s="89">
        <v>0</v>
      </c>
      <c r="G868" s="101">
        <f>Samples!C846</f>
        <v>0</v>
      </c>
      <c r="CA868" s="206"/>
      <c r="CB868" s="466"/>
    </row>
    <row r="869" spans="6:89" x14ac:dyDescent="0.25">
      <c r="F869" s="89">
        <v>0</v>
      </c>
      <c r="G869" s="101">
        <f>Samples!C847</f>
        <v>0</v>
      </c>
      <c r="CA869" s="206"/>
      <c r="CB869" s="466"/>
    </row>
    <row r="870" spans="6:89" x14ac:dyDescent="0.25">
      <c r="F870" s="89">
        <v>0</v>
      </c>
      <c r="G870" s="101">
        <f>Samples!C848</f>
        <v>0</v>
      </c>
      <c r="CA870" s="206"/>
      <c r="CB870" s="466"/>
    </row>
    <row r="871" spans="6:89" x14ac:dyDescent="0.25">
      <c r="F871" s="89">
        <v>0</v>
      </c>
      <c r="G871" s="101">
        <f>Samples!C849</f>
        <v>0</v>
      </c>
      <c r="CA871" s="206"/>
      <c r="CB871" s="466"/>
      <c r="CK871" s="160"/>
    </row>
    <row r="872" spans="6:89" x14ac:dyDescent="0.25">
      <c r="F872" s="89">
        <v>0</v>
      </c>
      <c r="G872" s="101">
        <f>Samples!C850</f>
        <v>0</v>
      </c>
      <c r="CA872" s="206"/>
      <c r="CB872" s="466"/>
      <c r="CK872" s="160"/>
    </row>
    <row r="873" spans="6:89" x14ac:dyDescent="0.25">
      <c r="F873" s="89">
        <v>0</v>
      </c>
      <c r="G873" s="101">
        <f>Samples!C851</f>
        <v>0</v>
      </c>
      <c r="CA873" s="206"/>
      <c r="CB873" s="466"/>
      <c r="CK873" s="160"/>
    </row>
    <row r="874" spans="6:89" x14ac:dyDescent="0.25">
      <c r="F874" s="89">
        <v>0</v>
      </c>
      <c r="G874" s="101">
        <f>Samples!C852</f>
        <v>0</v>
      </c>
      <c r="CA874" s="206"/>
      <c r="CB874" s="466"/>
      <c r="CK874" s="160"/>
    </row>
    <row r="875" spans="6:89" x14ac:dyDescent="0.25">
      <c r="F875" s="89">
        <v>0</v>
      </c>
      <c r="G875" s="101">
        <f>Samples!C853</f>
        <v>0</v>
      </c>
      <c r="CA875" s="206"/>
      <c r="CB875" s="466"/>
      <c r="CK875" s="160"/>
    </row>
    <row r="876" spans="6:89" x14ac:dyDescent="0.25">
      <c r="F876" s="89">
        <v>0</v>
      </c>
      <c r="G876" s="101">
        <f>Samples!C854</f>
        <v>0</v>
      </c>
      <c r="CA876" s="206"/>
      <c r="CB876" s="466"/>
      <c r="CK876" s="160"/>
    </row>
    <row r="877" spans="6:89" x14ac:dyDescent="0.25">
      <c r="F877" s="89">
        <v>0</v>
      </c>
      <c r="G877" s="101">
        <f>Samples!C855</f>
        <v>0</v>
      </c>
      <c r="CA877" s="206"/>
      <c r="CB877" s="466"/>
      <c r="CK877" s="160"/>
    </row>
    <row r="878" spans="6:89" x14ac:dyDescent="0.25">
      <c r="F878" s="89">
        <v>0</v>
      </c>
      <c r="G878" s="101">
        <f>Samples!C856</f>
        <v>0</v>
      </c>
      <c r="CA878" s="206"/>
      <c r="CB878" s="466"/>
      <c r="CK878" s="160"/>
    </row>
    <row r="879" spans="6:89" x14ac:dyDescent="0.25">
      <c r="F879" s="89">
        <v>0</v>
      </c>
      <c r="G879" s="101">
        <f>Samples!C857</f>
        <v>0</v>
      </c>
      <c r="CA879" s="206"/>
      <c r="CB879" s="466"/>
      <c r="CK879" s="160"/>
    </row>
    <row r="880" spans="6:89" x14ac:dyDescent="0.25">
      <c r="F880" s="89">
        <v>0</v>
      </c>
      <c r="G880" s="101">
        <f>Samples!C858</f>
        <v>0</v>
      </c>
      <c r="CA880" s="206"/>
      <c r="CB880" s="466"/>
      <c r="CK880" s="160"/>
    </row>
    <row r="881" spans="6:89" x14ac:dyDescent="0.25">
      <c r="F881" s="89">
        <v>0</v>
      </c>
      <c r="G881" s="101">
        <f>Samples!C859</f>
        <v>0</v>
      </c>
      <c r="CA881" s="206"/>
      <c r="CB881" s="466"/>
      <c r="CK881" s="160"/>
    </row>
    <row r="882" spans="6:89" x14ac:dyDescent="0.25">
      <c r="F882" s="89">
        <v>0</v>
      </c>
      <c r="G882" s="101">
        <f>Samples!C860</f>
        <v>0</v>
      </c>
      <c r="CA882" s="206"/>
      <c r="CB882" s="466"/>
      <c r="CK882" s="160"/>
    </row>
    <row r="883" spans="6:89" x14ac:dyDescent="0.25">
      <c r="F883" s="89">
        <v>0</v>
      </c>
      <c r="G883" s="101">
        <f>Samples!C861</f>
        <v>0</v>
      </c>
      <c r="CA883" s="206"/>
      <c r="CB883" s="466"/>
      <c r="CK883" s="160"/>
    </row>
    <row r="884" spans="6:89" x14ac:dyDescent="0.25">
      <c r="F884" s="89">
        <v>0</v>
      </c>
      <c r="G884" s="101">
        <f>Samples!C862</f>
        <v>0</v>
      </c>
      <c r="CA884" s="206"/>
      <c r="CB884" s="466"/>
      <c r="CK884" s="160"/>
    </row>
    <row r="885" spans="6:89" x14ac:dyDescent="0.25">
      <c r="F885" s="89">
        <v>0</v>
      </c>
      <c r="G885" s="101">
        <f>Samples!C863</f>
        <v>0</v>
      </c>
      <c r="CA885" s="206"/>
      <c r="CB885" s="466"/>
      <c r="CK885" s="160"/>
    </row>
    <row r="886" spans="6:89" x14ac:dyDescent="0.25">
      <c r="F886" s="89">
        <v>0</v>
      </c>
      <c r="G886" s="101">
        <f>Samples!C864</f>
        <v>0</v>
      </c>
      <c r="CA886" s="206"/>
      <c r="CB886" s="466"/>
      <c r="CK886" s="160"/>
    </row>
    <row r="887" spans="6:89" x14ac:dyDescent="0.25">
      <c r="F887" s="89">
        <v>0</v>
      </c>
      <c r="G887" s="101">
        <f>Samples!C865</f>
        <v>0</v>
      </c>
      <c r="CA887" s="206"/>
      <c r="CB887" s="466"/>
      <c r="CK887" s="160"/>
    </row>
    <row r="888" spans="6:89" x14ac:dyDescent="0.25">
      <c r="F888" s="89">
        <v>0</v>
      </c>
      <c r="G888" s="101">
        <f>Samples!C866</f>
        <v>0</v>
      </c>
      <c r="CA888" s="206"/>
      <c r="CB888" s="466"/>
      <c r="CK888" s="160"/>
    </row>
    <row r="889" spans="6:89" x14ac:dyDescent="0.25">
      <c r="F889" s="89">
        <v>0</v>
      </c>
      <c r="G889" s="101">
        <f>Samples!C867</f>
        <v>0</v>
      </c>
      <c r="CA889" s="206"/>
      <c r="CB889" s="466"/>
      <c r="CK889" s="160"/>
    </row>
    <row r="890" spans="6:89" x14ac:dyDescent="0.25">
      <c r="F890" s="89">
        <v>0</v>
      </c>
      <c r="G890" s="101">
        <f>Samples!C868</f>
        <v>0</v>
      </c>
      <c r="CA890" s="206"/>
      <c r="CB890" s="466"/>
      <c r="CK890" s="160"/>
    </row>
    <row r="891" spans="6:89" x14ac:dyDescent="0.25">
      <c r="F891" s="89">
        <v>0</v>
      </c>
      <c r="G891" s="101">
        <f>Samples!C869</f>
        <v>0</v>
      </c>
      <c r="CA891" s="206"/>
      <c r="CB891" s="466"/>
      <c r="CK891" s="160"/>
    </row>
    <row r="892" spans="6:89" x14ac:dyDescent="0.25">
      <c r="F892" s="89">
        <v>0</v>
      </c>
      <c r="G892" s="101">
        <f>Samples!C870</f>
        <v>0</v>
      </c>
      <c r="CA892" s="206"/>
      <c r="CB892" s="466"/>
      <c r="CK892" s="160"/>
    </row>
    <row r="893" spans="6:89" x14ac:dyDescent="0.25">
      <c r="F893" s="89">
        <v>0</v>
      </c>
      <c r="G893" s="101">
        <f>Samples!C871</f>
        <v>0</v>
      </c>
      <c r="CA893" s="206"/>
      <c r="CB893" s="466"/>
      <c r="CK893" s="160"/>
    </row>
    <row r="894" spans="6:89" x14ac:dyDescent="0.25">
      <c r="F894" s="89">
        <v>0</v>
      </c>
      <c r="G894" s="101">
        <f>Samples!C872</f>
        <v>0</v>
      </c>
      <c r="CA894" s="206"/>
      <c r="CB894" s="466"/>
      <c r="CK894" s="160"/>
    </row>
    <row r="895" spans="6:89" x14ac:dyDescent="0.25">
      <c r="F895" s="89">
        <v>0</v>
      </c>
      <c r="G895" s="101">
        <f>Samples!C873</f>
        <v>0</v>
      </c>
      <c r="CA895" s="206"/>
      <c r="CB895" s="466"/>
      <c r="CK895" s="160"/>
    </row>
    <row r="896" spans="6:89" x14ac:dyDescent="0.25">
      <c r="F896" s="89">
        <v>0</v>
      </c>
      <c r="G896" s="101">
        <f>Samples!C874</f>
        <v>0</v>
      </c>
      <c r="CA896" s="206"/>
      <c r="CB896" s="466"/>
      <c r="CK896" s="160"/>
    </row>
    <row r="897" spans="6:134" x14ac:dyDescent="0.25">
      <c r="F897" s="89">
        <v>0</v>
      </c>
      <c r="G897" s="101">
        <f>Samples!C875</f>
        <v>0</v>
      </c>
      <c r="CA897" s="206"/>
      <c r="CB897" s="466"/>
      <c r="CK897" s="160"/>
    </row>
    <row r="898" spans="6:134" x14ac:dyDescent="0.25">
      <c r="F898" s="89">
        <v>0</v>
      </c>
      <c r="G898" s="101">
        <f>Samples!C876</f>
        <v>0</v>
      </c>
      <c r="CA898" s="206"/>
      <c r="CB898" s="466"/>
      <c r="CK898" s="160"/>
    </row>
    <row r="899" spans="6:134" x14ac:dyDescent="0.25">
      <c r="F899" s="89">
        <v>0</v>
      </c>
      <c r="G899" s="101">
        <f>Samples!C877</f>
        <v>0</v>
      </c>
      <c r="CA899" s="206"/>
      <c r="CB899" s="466"/>
      <c r="CK899" s="160"/>
    </row>
    <row r="900" spans="6:134" x14ac:dyDescent="0.25">
      <c r="F900" s="89">
        <v>0</v>
      </c>
      <c r="G900" s="101">
        <f>Samples!C878</f>
        <v>0</v>
      </c>
      <c r="CA900" s="206"/>
      <c r="CB900" s="466"/>
      <c r="CK900" s="160"/>
    </row>
    <row r="901" spans="6:134" x14ac:dyDescent="0.25">
      <c r="F901" s="89">
        <v>0</v>
      </c>
      <c r="G901" s="101">
        <f>Samples!C879</f>
        <v>0</v>
      </c>
      <c r="CA901" s="206"/>
      <c r="CB901" s="466"/>
      <c r="CK901" s="160"/>
      <c r="ED901" s="278"/>
    </row>
    <row r="902" spans="6:134" x14ac:dyDescent="0.25">
      <c r="F902" s="89">
        <v>0</v>
      </c>
      <c r="G902" s="101">
        <f>Samples!C880</f>
        <v>0</v>
      </c>
      <c r="CA902" s="206"/>
      <c r="CB902" s="466"/>
      <c r="CK902" s="160"/>
    </row>
    <row r="903" spans="6:134" x14ac:dyDescent="0.25">
      <c r="F903" s="89">
        <v>0</v>
      </c>
      <c r="G903" s="101">
        <f>Samples!C881</f>
        <v>0</v>
      </c>
      <c r="CA903" s="206"/>
      <c r="CB903" s="466"/>
      <c r="CK903" s="160"/>
    </row>
    <row r="904" spans="6:134" x14ac:dyDescent="0.25">
      <c r="F904" s="89">
        <v>0</v>
      </c>
      <c r="G904" s="101">
        <f>Samples!C882</f>
        <v>0</v>
      </c>
      <c r="CA904" s="206"/>
      <c r="CB904" s="466"/>
      <c r="CK904" s="160"/>
    </row>
    <row r="905" spans="6:134" ht="15.75" thickBot="1" x14ac:dyDescent="0.3">
      <c r="F905" s="89">
        <v>0</v>
      </c>
      <c r="G905" s="101">
        <f>Samples!C883</f>
        <v>0</v>
      </c>
      <c r="CA905" s="206"/>
      <c r="CB905" s="466"/>
      <c r="CK905" s="160"/>
    </row>
    <row r="906" spans="6:134" x14ac:dyDescent="0.25">
      <c r="F906" s="89">
        <v>0</v>
      </c>
      <c r="G906" s="101">
        <f>Samples!C884</f>
        <v>0</v>
      </c>
      <c r="CA906" s="206"/>
      <c r="CB906" s="466"/>
      <c r="CK906" s="160"/>
      <c r="ED906" s="166"/>
    </row>
    <row r="907" spans="6:134" x14ac:dyDescent="0.25">
      <c r="F907" s="89">
        <v>0</v>
      </c>
      <c r="G907" s="101">
        <f>Samples!C885</f>
        <v>0</v>
      </c>
      <c r="CA907" s="206"/>
      <c r="CB907" s="466"/>
      <c r="CK907" s="160"/>
      <c r="ED907" s="167"/>
    </row>
    <row r="908" spans="6:134" x14ac:dyDescent="0.25">
      <c r="F908" s="89">
        <v>0</v>
      </c>
      <c r="G908" s="101">
        <f>Samples!C886</f>
        <v>0</v>
      </c>
      <c r="CA908" s="206"/>
      <c r="CB908" s="466"/>
      <c r="CK908" s="160"/>
      <c r="ED908" s="167"/>
    </row>
    <row r="909" spans="6:134" x14ac:dyDescent="0.25">
      <c r="F909" s="89">
        <v>0</v>
      </c>
      <c r="G909" s="101">
        <f>Samples!C887</f>
        <v>0</v>
      </c>
      <c r="CA909" s="206"/>
      <c r="CB909" s="466"/>
      <c r="CK909" s="160"/>
      <c r="ED909" s="167"/>
    </row>
    <row r="910" spans="6:134" x14ac:dyDescent="0.25">
      <c r="F910" s="89">
        <v>0</v>
      </c>
      <c r="G910" s="101">
        <f>Samples!C888</f>
        <v>0</v>
      </c>
      <c r="CA910" s="206"/>
      <c r="CB910" s="466"/>
      <c r="CK910" s="160"/>
      <c r="ED910" s="167"/>
    </row>
    <row r="911" spans="6:134" x14ac:dyDescent="0.25">
      <c r="F911" s="89">
        <v>0</v>
      </c>
      <c r="G911" s="101">
        <f>Samples!C889</f>
        <v>0</v>
      </c>
      <c r="CA911" s="206"/>
      <c r="CB911" s="466"/>
      <c r="CK911" s="160"/>
      <c r="ED911" s="167"/>
    </row>
    <row r="912" spans="6:134" x14ac:dyDescent="0.25">
      <c r="F912" s="89">
        <v>0</v>
      </c>
      <c r="G912" s="101">
        <f>Samples!C890</f>
        <v>0</v>
      </c>
      <c r="CA912" s="206"/>
      <c r="CB912" s="466"/>
      <c r="CK912" s="160"/>
      <c r="ED912" s="167"/>
    </row>
    <row r="913" spans="6:134" x14ac:dyDescent="0.25">
      <c r="F913" s="89">
        <v>0</v>
      </c>
      <c r="G913" s="101">
        <f>Samples!C891</f>
        <v>0</v>
      </c>
      <c r="CA913" s="206"/>
      <c r="CB913" s="466"/>
      <c r="CK913" s="160"/>
      <c r="ED913" s="167"/>
    </row>
    <row r="914" spans="6:134" x14ac:dyDescent="0.25">
      <c r="F914" s="89">
        <v>0</v>
      </c>
      <c r="G914" s="101">
        <f>Samples!C892</f>
        <v>0</v>
      </c>
      <c r="CA914" s="206"/>
      <c r="CB914" s="466"/>
      <c r="CK914" s="160"/>
      <c r="ED914" s="167"/>
    </row>
    <row r="915" spans="6:134" x14ac:dyDescent="0.25">
      <c r="F915" s="89">
        <v>0</v>
      </c>
      <c r="G915" s="101">
        <f>Samples!C893</f>
        <v>0</v>
      </c>
      <c r="CA915" s="206"/>
      <c r="CB915" s="466"/>
      <c r="CK915" s="160"/>
      <c r="ED915" s="167"/>
    </row>
    <row r="916" spans="6:134" x14ac:dyDescent="0.25">
      <c r="F916" s="89">
        <v>0</v>
      </c>
      <c r="G916" s="101">
        <f>Samples!C894</f>
        <v>0</v>
      </c>
      <c r="CA916" s="206"/>
      <c r="CB916" s="466"/>
      <c r="CK916" s="160"/>
      <c r="ED916" s="167"/>
    </row>
    <row r="917" spans="6:134" x14ac:dyDescent="0.25">
      <c r="F917" s="89">
        <v>0</v>
      </c>
      <c r="G917" s="101">
        <f>Samples!C895</f>
        <v>0</v>
      </c>
      <c r="CA917" s="206"/>
      <c r="CB917" s="466"/>
      <c r="CK917" s="160"/>
      <c r="ED917" s="167"/>
    </row>
    <row r="918" spans="6:134" x14ac:dyDescent="0.25">
      <c r="F918" s="89">
        <v>0</v>
      </c>
      <c r="G918" s="101">
        <f>Samples!C896</f>
        <v>0</v>
      </c>
      <c r="CA918" s="206"/>
      <c r="CB918" s="466"/>
      <c r="CK918" s="160"/>
      <c r="ED918" s="167"/>
    </row>
    <row r="919" spans="6:134" x14ac:dyDescent="0.25">
      <c r="F919" s="89">
        <v>0</v>
      </c>
      <c r="G919" s="101">
        <f>Samples!C897</f>
        <v>0</v>
      </c>
      <c r="CA919" s="206"/>
      <c r="CB919" s="466"/>
      <c r="CK919" s="160"/>
      <c r="ED919" s="167"/>
    </row>
    <row r="920" spans="6:134" x14ac:dyDescent="0.25">
      <c r="F920" s="89">
        <v>0</v>
      </c>
      <c r="G920" s="101">
        <f>Samples!C898</f>
        <v>0</v>
      </c>
      <c r="CA920" s="206"/>
      <c r="CB920" s="466"/>
      <c r="CK920" s="160"/>
      <c r="ED920" s="167"/>
    </row>
    <row r="921" spans="6:134" x14ac:dyDescent="0.25">
      <c r="F921" s="89">
        <v>0</v>
      </c>
      <c r="G921" s="101">
        <f>Samples!C899</f>
        <v>0</v>
      </c>
      <c r="CA921" s="206"/>
      <c r="CB921" s="466"/>
      <c r="CK921" s="160"/>
      <c r="ED921" s="167"/>
    </row>
    <row r="922" spans="6:134" x14ac:dyDescent="0.25">
      <c r="F922" s="89">
        <v>0</v>
      </c>
      <c r="G922" s="101">
        <f>Samples!C900</f>
        <v>0</v>
      </c>
      <c r="CA922" s="206"/>
      <c r="CB922" s="466"/>
      <c r="CK922" s="160"/>
      <c r="ED922" s="167"/>
    </row>
    <row r="923" spans="6:134" x14ac:dyDescent="0.25">
      <c r="F923" s="89">
        <v>0</v>
      </c>
      <c r="G923" s="101">
        <f>Samples!C901</f>
        <v>0</v>
      </c>
      <c r="CA923" s="206"/>
      <c r="CB923" s="466"/>
      <c r="CK923" s="160"/>
      <c r="ED923" s="167"/>
    </row>
    <row r="924" spans="6:134" x14ac:dyDescent="0.25">
      <c r="F924" s="89">
        <v>0</v>
      </c>
      <c r="G924" s="101">
        <f>Samples!C902</f>
        <v>0</v>
      </c>
      <c r="CA924" s="206"/>
      <c r="CB924" s="466"/>
      <c r="CK924" s="160"/>
      <c r="ED924" s="167"/>
    </row>
    <row r="925" spans="6:134" x14ac:dyDescent="0.25">
      <c r="F925" s="89">
        <v>0</v>
      </c>
      <c r="G925" s="101">
        <f>Samples!C903</f>
        <v>0</v>
      </c>
      <c r="CA925" s="206"/>
      <c r="CB925" s="466"/>
      <c r="CK925" s="160"/>
      <c r="ED925" s="167"/>
    </row>
    <row r="926" spans="6:134" x14ac:dyDescent="0.25">
      <c r="F926" s="89">
        <v>0</v>
      </c>
      <c r="G926" s="101">
        <f>Samples!C904</f>
        <v>0</v>
      </c>
      <c r="CA926" s="206"/>
      <c r="CB926" s="466"/>
      <c r="CK926" s="160"/>
      <c r="ED926" s="167"/>
    </row>
    <row r="927" spans="6:134" x14ac:dyDescent="0.25">
      <c r="F927" s="89">
        <v>0</v>
      </c>
      <c r="G927" s="101">
        <f>Samples!C905</f>
        <v>0</v>
      </c>
      <c r="CA927" s="206"/>
      <c r="CB927" s="466"/>
      <c r="CK927" s="160"/>
      <c r="ED927" s="167"/>
    </row>
    <row r="928" spans="6:134" x14ac:dyDescent="0.25">
      <c r="F928" s="89">
        <v>0</v>
      </c>
      <c r="G928" s="101">
        <f>Samples!C906</f>
        <v>0</v>
      </c>
      <c r="CA928" s="206"/>
      <c r="CB928" s="466"/>
      <c r="CK928" s="160"/>
      <c r="ED928" s="167"/>
    </row>
    <row r="929" spans="6:134" x14ac:dyDescent="0.25">
      <c r="F929" s="89">
        <v>0</v>
      </c>
      <c r="G929" s="101">
        <f>Samples!C907</f>
        <v>0</v>
      </c>
      <c r="CA929" s="206"/>
      <c r="CB929" s="466"/>
      <c r="CK929" s="160"/>
      <c r="ED929" s="167"/>
    </row>
    <row r="930" spans="6:134" x14ac:dyDescent="0.25">
      <c r="F930" s="89">
        <v>0</v>
      </c>
      <c r="G930" s="101">
        <f>Samples!C908</f>
        <v>0</v>
      </c>
      <c r="CA930" s="206"/>
      <c r="CB930" s="466"/>
      <c r="CK930" s="160"/>
      <c r="ED930" s="167"/>
    </row>
    <row r="931" spans="6:134" x14ac:dyDescent="0.25">
      <c r="F931" s="89">
        <v>0</v>
      </c>
      <c r="G931" s="101">
        <f>Samples!C909</f>
        <v>0</v>
      </c>
      <c r="CA931" s="206"/>
      <c r="CB931" s="466"/>
      <c r="CK931" s="160"/>
      <c r="ED931" s="167"/>
    </row>
    <row r="932" spans="6:134" x14ac:dyDescent="0.25">
      <c r="F932" s="89">
        <v>0</v>
      </c>
      <c r="G932" s="101">
        <f>Samples!C910</f>
        <v>0</v>
      </c>
      <c r="CA932" s="206"/>
      <c r="CB932" s="466"/>
      <c r="CK932" s="160"/>
      <c r="ED932" s="167"/>
    </row>
    <row r="933" spans="6:134" x14ac:dyDescent="0.25">
      <c r="F933" s="89">
        <v>0</v>
      </c>
      <c r="G933" s="101">
        <f>Samples!C911</f>
        <v>0</v>
      </c>
      <c r="CA933" s="206"/>
      <c r="CB933" s="466"/>
      <c r="CK933" s="160"/>
      <c r="ED933" s="167"/>
    </row>
    <row r="934" spans="6:134" x14ac:dyDescent="0.25">
      <c r="F934" s="89">
        <v>0</v>
      </c>
      <c r="G934" s="101">
        <f>Samples!C912</f>
        <v>0</v>
      </c>
      <c r="CA934" s="206"/>
      <c r="CB934" s="466"/>
      <c r="CK934" s="160"/>
      <c r="ED934" s="167"/>
    </row>
    <row r="935" spans="6:134" x14ac:dyDescent="0.25">
      <c r="F935" s="89">
        <v>0</v>
      </c>
      <c r="G935" s="101">
        <f>Samples!C913</f>
        <v>0</v>
      </c>
      <c r="CA935" s="206"/>
      <c r="CB935" s="466"/>
      <c r="CK935" s="160"/>
      <c r="ED935" s="167"/>
    </row>
    <row r="936" spans="6:134" x14ac:dyDescent="0.25">
      <c r="F936" s="89">
        <v>0</v>
      </c>
      <c r="G936" s="101">
        <f>Samples!C914</f>
        <v>0</v>
      </c>
      <c r="CA936" s="206"/>
      <c r="CB936" s="466"/>
      <c r="CK936" s="160"/>
      <c r="ED936" s="167"/>
    </row>
    <row r="937" spans="6:134" x14ac:dyDescent="0.25">
      <c r="F937" s="89">
        <v>0</v>
      </c>
      <c r="G937" s="101">
        <f>Samples!C915</f>
        <v>0</v>
      </c>
      <c r="CA937" s="206"/>
      <c r="CB937" s="466"/>
      <c r="CK937" s="160"/>
      <c r="ED937" s="167"/>
    </row>
    <row r="938" spans="6:134" x14ac:dyDescent="0.25">
      <c r="F938" s="89">
        <v>0</v>
      </c>
      <c r="G938" s="101">
        <f>Samples!C916</f>
        <v>0</v>
      </c>
      <c r="CA938" s="206"/>
      <c r="CB938" s="466"/>
      <c r="CK938" s="160"/>
      <c r="ED938" s="167"/>
    </row>
    <row r="939" spans="6:134" x14ac:dyDescent="0.25">
      <c r="F939" s="89">
        <v>0</v>
      </c>
      <c r="G939" s="101">
        <f>Samples!C917</f>
        <v>0</v>
      </c>
      <c r="CA939" s="206"/>
      <c r="CB939" s="466"/>
      <c r="CK939" s="160"/>
      <c r="ED939" s="167"/>
    </row>
    <row r="940" spans="6:134" x14ac:dyDescent="0.25">
      <c r="F940" s="89">
        <v>0</v>
      </c>
      <c r="G940" s="101">
        <f>Samples!C918</f>
        <v>0</v>
      </c>
      <c r="CA940" s="206"/>
      <c r="CB940" s="466"/>
      <c r="CK940" s="160"/>
      <c r="ED940" s="167"/>
    </row>
    <row r="941" spans="6:134" x14ac:dyDescent="0.25">
      <c r="F941" s="89">
        <v>0</v>
      </c>
      <c r="G941" s="101">
        <f>Samples!C919</f>
        <v>0</v>
      </c>
      <c r="CA941" s="206"/>
      <c r="CB941" s="466"/>
      <c r="CK941" s="160"/>
      <c r="ED941" s="167"/>
    </row>
    <row r="942" spans="6:134" x14ac:dyDescent="0.25">
      <c r="F942" s="89">
        <v>0</v>
      </c>
      <c r="G942" s="101">
        <f>Samples!C920</f>
        <v>0</v>
      </c>
      <c r="CA942" s="206"/>
      <c r="CB942" s="466"/>
      <c r="CK942" s="160"/>
      <c r="ED942" s="167"/>
    </row>
    <row r="943" spans="6:134" x14ac:dyDescent="0.25">
      <c r="F943" s="89">
        <v>0</v>
      </c>
      <c r="G943" s="101">
        <f>Samples!C921</f>
        <v>0</v>
      </c>
      <c r="CA943" s="206"/>
      <c r="CB943" s="466"/>
      <c r="CK943" s="160"/>
      <c r="ED943" s="167"/>
    </row>
    <row r="944" spans="6:134" x14ac:dyDescent="0.25">
      <c r="F944" s="89">
        <v>0</v>
      </c>
      <c r="G944" s="101">
        <f>Samples!C922</f>
        <v>0</v>
      </c>
      <c r="CA944" s="206"/>
      <c r="CB944" s="466"/>
      <c r="CK944" s="160"/>
      <c r="ED944" s="167"/>
    </row>
    <row r="945" spans="6:134" x14ac:dyDescent="0.25">
      <c r="F945" s="89">
        <v>0</v>
      </c>
      <c r="G945" s="101">
        <f>Samples!C923</f>
        <v>0</v>
      </c>
      <c r="CA945" s="206"/>
      <c r="CB945" s="466"/>
      <c r="CK945" s="160"/>
      <c r="ED945" s="167"/>
    </row>
    <row r="946" spans="6:134" x14ac:dyDescent="0.25">
      <c r="F946" s="89">
        <v>0</v>
      </c>
      <c r="G946" s="101">
        <f>Samples!C924</f>
        <v>0</v>
      </c>
      <c r="CA946" s="206"/>
      <c r="CB946" s="466"/>
      <c r="CK946" s="160"/>
      <c r="ED946" s="167"/>
    </row>
    <row r="947" spans="6:134" x14ac:dyDescent="0.25">
      <c r="F947" s="89">
        <v>0</v>
      </c>
      <c r="G947" s="101">
        <f>Samples!C925</f>
        <v>0</v>
      </c>
      <c r="CA947" s="206"/>
      <c r="CB947" s="466"/>
      <c r="CK947" s="160"/>
      <c r="ED947" s="167"/>
    </row>
    <row r="948" spans="6:134" x14ac:dyDescent="0.25">
      <c r="F948" s="89">
        <v>0</v>
      </c>
      <c r="G948" s="101">
        <f>Samples!C926</f>
        <v>0</v>
      </c>
      <c r="CA948" s="206"/>
      <c r="CB948" s="466"/>
      <c r="CK948" s="160"/>
      <c r="ED948" s="167"/>
    </row>
    <row r="949" spans="6:134" x14ac:dyDescent="0.25">
      <c r="F949" s="89">
        <v>0</v>
      </c>
      <c r="G949" s="101">
        <f>Samples!C927</f>
        <v>0</v>
      </c>
      <c r="CA949" s="206"/>
      <c r="CB949" s="466"/>
      <c r="CK949" s="160"/>
      <c r="ED949" s="167"/>
    </row>
    <row r="950" spans="6:134" x14ac:dyDescent="0.25">
      <c r="F950" s="89">
        <v>0</v>
      </c>
      <c r="G950" s="101">
        <f>Samples!C928</f>
        <v>0</v>
      </c>
      <c r="CA950" s="206"/>
      <c r="CB950" s="466"/>
      <c r="CK950" s="160"/>
      <c r="ED950" s="167"/>
    </row>
    <row r="951" spans="6:134" x14ac:dyDescent="0.25">
      <c r="F951" s="89">
        <v>0</v>
      </c>
      <c r="G951" s="101">
        <f>Samples!C929</f>
        <v>0</v>
      </c>
      <c r="CA951" s="206"/>
      <c r="CB951" s="466"/>
      <c r="CK951" s="160"/>
      <c r="ED951" s="167"/>
    </row>
    <row r="952" spans="6:134" x14ac:dyDescent="0.25">
      <c r="F952" s="89">
        <v>0</v>
      </c>
      <c r="G952" s="101">
        <f>Samples!C930</f>
        <v>0</v>
      </c>
      <c r="CA952" s="206"/>
      <c r="CB952" s="466"/>
      <c r="CK952" s="160"/>
      <c r="ED952" s="167"/>
    </row>
    <row r="953" spans="6:134" x14ac:dyDescent="0.25">
      <c r="F953" s="89">
        <v>0</v>
      </c>
      <c r="G953" s="101">
        <f>Samples!C931</f>
        <v>0</v>
      </c>
      <c r="CA953" s="206"/>
      <c r="CB953" s="466"/>
      <c r="CK953" s="160"/>
      <c r="ED953" s="167"/>
    </row>
    <row r="954" spans="6:134" x14ac:dyDescent="0.25">
      <c r="F954" s="89">
        <v>0</v>
      </c>
      <c r="G954" s="101">
        <f>Samples!C932</f>
        <v>0</v>
      </c>
      <c r="CA954" s="206"/>
      <c r="CB954" s="466"/>
      <c r="CK954" s="160"/>
      <c r="ED954" s="167"/>
    </row>
    <row r="955" spans="6:134" x14ac:dyDescent="0.25">
      <c r="F955" s="89">
        <v>0</v>
      </c>
      <c r="G955" s="101">
        <f>Samples!C933</f>
        <v>0</v>
      </c>
      <c r="CA955" s="206"/>
      <c r="CB955" s="466"/>
      <c r="CK955" s="160"/>
      <c r="ED955" s="167"/>
    </row>
    <row r="956" spans="6:134" x14ac:dyDescent="0.25">
      <c r="F956" s="89">
        <v>0</v>
      </c>
      <c r="G956" s="101">
        <f>Samples!C934</f>
        <v>0</v>
      </c>
      <c r="CA956" s="206"/>
      <c r="CB956" s="466"/>
      <c r="CK956" s="160"/>
      <c r="ED956" s="167"/>
    </row>
    <row r="957" spans="6:134" x14ac:dyDescent="0.25">
      <c r="F957" s="89">
        <v>0</v>
      </c>
      <c r="G957" s="101">
        <f>Samples!C935</f>
        <v>0</v>
      </c>
      <c r="CA957" s="206"/>
      <c r="CB957" s="466"/>
      <c r="CK957" s="160"/>
      <c r="ED957" s="167"/>
    </row>
    <row r="958" spans="6:134" x14ac:dyDescent="0.25">
      <c r="F958" s="89">
        <v>0</v>
      </c>
      <c r="G958" s="101">
        <f>Samples!C936</f>
        <v>0</v>
      </c>
      <c r="CA958" s="206"/>
      <c r="CB958" s="466"/>
      <c r="CK958" s="160"/>
      <c r="ED958" s="167"/>
    </row>
    <row r="959" spans="6:134" x14ac:dyDescent="0.25">
      <c r="F959" s="89">
        <v>0</v>
      </c>
      <c r="G959" s="101">
        <f>Samples!C937</f>
        <v>0</v>
      </c>
      <c r="CA959" s="206"/>
      <c r="CB959" s="466"/>
      <c r="CK959" s="160"/>
      <c r="ED959" s="167"/>
    </row>
    <row r="960" spans="6:134" x14ac:dyDescent="0.25">
      <c r="F960" s="89">
        <v>0</v>
      </c>
      <c r="G960" s="101">
        <f>Samples!C938</f>
        <v>0</v>
      </c>
      <c r="CA960" s="206"/>
      <c r="CB960" s="466"/>
      <c r="CK960" s="160"/>
      <c r="ED960" s="167"/>
    </row>
    <row r="961" spans="6:134" x14ac:dyDescent="0.25">
      <c r="F961" s="89">
        <v>0</v>
      </c>
      <c r="G961" s="101">
        <f>Samples!C939</f>
        <v>0</v>
      </c>
      <c r="CA961" s="206"/>
      <c r="CB961" s="466"/>
      <c r="CK961" s="160"/>
      <c r="ED961" s="167"/>
    </row>
    <row r="962" spans="6:134" x14ac:dyDescent="0.25">
      <c r="F962" s="89">
        <v>0</v>
      </c>
      <c r="G962" s="101">
        <f>Samples!C940</f>
        <v>0</v>
      </c>
      <c r="CA962" s="206"/>
      <c r="CB962" s="466"/>
      <c r="CK962" s="160"/>
      <c r="ED962" s="167"/>
    </row>
    <row r="963" spans="6:134" x14ac:dyDescent="0.25">
      <c r="F963" s="89">
        <v>0</v>
      </c>
      <c r="G963" s="101">
        <f>Samples!C941</f>
        <v>0</v>
      </c>
      <c r="CA963" s="206"/>
      <c r="CB963" s="466"/>
      <c r="CK963" s="160"/>
      <c r="ED963" s="167"/>
    </row>
    <row r="964" spans="6:134" x14ac:dyDescent="0.25">
      <c r="F964" s="89">
        <v>0</v>
      </c>
      <c r="G964" s="101">
        <f>Samples!C942</f>
        <v>0</v>
      </c>
      <c r="CA964" s="206"/>
      <c r="CB964" s="466"/>
      <c r="CK964" s="160"/>
      <c r="ED964" s="167"/>
    </row>
    <row r="965" spans="6:134" x14ac:dyDescent="0.25">
      <c r="F965" s="89">
        <v>0</v>
      </c>
      <c r="G965" s="101">
        <f>Samples!C943</f>
        <v>0</v>
      </c>
      <c r="CA965" s="206"/>
      <c r="CB965" s="466"/>
      <c r="CK965" s="160"/>
      <c r="ED965" s="167"/>
    </row>
    <row r="966" spans="6:134" x14ac:dyDescent="0.25">
      <c r="F966" s="89">
        <v>0</v>
      </c>
      <c r="G966" s="101">
        <f>Samples!C944</f>
        <v>0</v>
      </c>
      <c r="CA966" s="206"/>
      <c r="CB966" s="466"/>
      <c r="CK966" s="160"/>
      <c r="ED966" s="167"/>
    </row>
    <row r="967" spans="6:134" x14ac:dyDescent="0.25">
      <c r="F967" s="89">
        <v>0</v>
      </c>
      <c r="G967" s="101">
        <f>Samples!C945</f>
        <v>0</v>
      </c>
      <c r="CA967" s="206"/>
      <c r="CB967" s="466"/>
      <c r="CK967" s="160"/>
      <c r="ED967" s="167"/>
    </row>
    <row r="968" spans="6:134" x14ac:dyDescent="0.25">
      <c r="F968" s="89">
        <v>0</v>
      </c>
      <c r="G968" s="101">
        <f>Samples!C946</f>
        <v>0</v>
      </c>
      <c r="CA968" s="206"/>
      <c r="CB968" s="466"/>
      <c r="CK968" s="160"/>
      <c r="ED968" s="167"/>
    </row>
    <row r="969" spans="6:134" x14ac:dyDescent="0.25">
      <c r="F969" s="89">
        <v>0</v>
      </c>
      <c r="G969" s="101">
        <f>Samples!C947</f>
        <v>0</v>
      </c>
      <c r="CA969" s="206"/>
      <c r="CB969" s="466"/>
      <c r="CK969" s="160"/>
      <c r="ED969" s="167"/>
    </row>
    <row r="970" spans="6:134" x14ac:dyDescent="0.25">
      <c r="F970" s="89">
        <v>0</v>
      </c>
      <c r="G970" s="101">
        <f>Samples!C948</f>
        <v>0</v>
      </c>
      <c r="CA970" s="206"/>
      <c r="CB970" s="466"/>
      <c r="CK970" s="160"/>
      <c r="ED970" s="167"/>
    </row>
    <row r="971" spans="6:134" x14ac:dyDescent="0.25">
      <c r="F971" s="89">
        <v>0</v>
      </c>
      <c r="G971" s="101">
        <f>Samples!C949</f>
        <v>0</v>
      </c>
      <c r="CA971" s="206"/>
      <c r="CB971" s="466"/>
      <c r="CK971" s="160"/>
      <c r="ED971" s="167"/>
    </row>
    <row r="972" spans="6:134" x14ac:dyDescent="0.25">
      <c r="F972" s="89">
        <v>0</v>
      </c>
      <c r="G972" s="101">
        <f>Samples!C950</f>
        <v>0</v>
      </c>
      <c r="CA972" s="206"/>
      <c r="CB972" s="466"/>
      <c r="CK972" s="160"/>
      <c r="ED972" s="167"/>
    </row>
    <row r="973" spans="6:134" x14ac:dyDescent="0.25">
      <c r="F973" s="89">
        <v>0</v>
      </c>
      <c r="G973" s="101">
        <f>Samples!C951</f>
        <v>0</v>
      </c>
      <c r="CA973" s="206"/>
      <c r="CB973" s="466"/>
      <c r="CK973" s="160"/>
      <c r="ED973" s="167"/>
    </row>
    <row r="974" spans="6:134" x14ac:dyDescent="0.25">
      <c r="F974" s="89">
        <v>0</v>
      </c>
      <c r="G974" s="101">
        <f>Samples!C952</f>
        <v>0</v>
      </c>
      <c r="CA974" s="206"/>
      <c r="CB974" s="466"/>
      <c r="CK974" s="160"/>
      <c r="ED974" s="167"/>
    </row>
    <row r="975" spans="6:134" x14ac:dyDescent="0.25">
      <c r="F975" s="89">
        <v>0</v>
      </c>
      <c r="G975" s="101">
        <f>Samples!C953</f>
        <v>0</v>
      </c>
      <c r="CA975" s="206"/>
      <c r="CB975" s="466"/>
      <c r="ED975" s="167"/>
    </row>
    <row r="976" spans="6:134" x14ac:dyDescent="0.25">
      <c r="F976" s="89">
        <v>0</v>
      </c>
      <c r="G976" s="101">
        <f>Samples!C954</f>
        <v>0</v>
      </c>
      <c r="CA976" s="206"/>
      <c r="CB976" s="466"/>
      <c r="ED976" s="167"/>
    </row>
    <row r="977" spans="6:134" x14ac:dyDescent="0.25">
      <c r="F977" s="89">
        <v>0</v>
      </c>
      <c r="G977" s="101">
        <f>Samples!C955</f>
        <v>0</v>
      </c>
      <c r="CA977" s="206"/>
      <c r="CB977" s="466"/>
      <c r="ED977" s="167"/>
    </row>
    <row r="978" spans="6:134" x14ac:dyDescent="0.25">
      <c r="F978" s="89">
        <v>0</v>
      </c>
      <c r="G978" s="101">
        <f>Samples!C956</f>
        <v>0</v>
      </c>
      <c r="CA978" s="206"/>
      <c r="CB978" s="466"/>
      <c r="ED978" s="167"/>
    </row>
    <row r="979" spans="6:134" x14ac:dyDescent="0.25">
      <c r="F979" s="89">
        <v>0</v>
      </c>
      <c r="G979" s="101">
        <f>Samples!C957</f>
        <v>0</v>
      </c>
      <c r="CA979" s="206"/>
      <c r="CB979" s="466"/>
      <c r="ED979" s="167"/>
    </row>
    <row r="980" spans="6:134" x14ac:dyDescent="0.25">
      <c r="F980" s="89">
        <v>0</v>
      </c>
      <c r="G980" s="101">
        <f>Samples!C958</f>
        <v>0</v>
      </c>
      <c r="CA980" s="206"/>
      <c r="CB980" s="466"/>
      <c r="ED980" s="167"/>
    </row>
    <row r="981" spans="6:134" x14ac:dyDescent="0.25">
      <c r="F981" s="89">
        <v>0</v>
      </c>
      <c r="G981" s="101">
        <f>Samples!C959</f>
        <v>0</v>
      </c>
      <c r="CA981" s="206"/>
      <c r="CB981" s="466"/>
      <c r="ED981" s="167"/>
    </row>
    <row r="982" spans="6:134" x14ac:dyDescent="0.25">
      <c r="F982" s="89">
        <v>0</v>
      </c>
      <c r="G982" s="101">
        <f>Samples!C960</f>
        <v>0</v>
      </c>
      <c r="CA982" s="206"/>
      <c r="CB982" s="466"/>
      <c r="ED982" s="167"/>
    </row>
    <row r="983" spans="6:134" x14ac:dyDescent="0.25">
      <c r="F983" s="89">
        <v>0</v>
      </c>
      <c r="G983" s="101">
        <f>Samples!C961</f>
        <v>0</v>
      </c>
      <c r="CA983" s="206"/>
      <c r="CB983" s="466"/>
      <c r="ED983" s="167"/>
    </row>
    <row r="984" spans="6:134" x14ac:dyDescent="0.25">
      <c r="F984" s="89">
        <v>0</v>
      </c>
      <c r="G984" s="101">
        <f>Samples!C962</f>
        <v>0</v>
      </c>
      <c r="CA984" s="206"/>
      <c r="CB984" s="466"/>
      <c r="ED984" s="167"/>
    </row>
    <row r="985" spans="6:134" x14ac:dyDescent="0.25">
      <c r="F985" s="89">
        <v>0</v>
      </c>
      <c r="G985" s="101">
        <f>Samples!C963</f>
        <v>0</v>
      </c>
      <c r="CA985" s="206"/>
      <c r="CB985" s="466"/>
      <c r="CK985" s="160"/>
      <c r="ED985" s="167"/>
    </row>
    <row r="986" spans="6:134" x14ac:dyDescent="0.25">
      <c r="F986" s="89">
        <v>0</v>
      </c>
      <c r="G986" s="101">
        <f>Samples!C964</f>
        <v>0</v>
      </c>
      <c r="CA986" s="206"/>
      <c r="CB986" s="466"/>
      <c r="CK986" s="160"/>
      <c r="ED986" s="167"/>
    </row>
    <row r="987" spans="6:134" x14ac:dyDescent="0.25">
      <c r="F987" s="89">
        <v>0</v>
      </c>
      <c r="G987" s="101">
        <f>Samples!C965</f>
        <v>0</v>
      </c>
      <c r="CA987" s="206"/>
      <c r="CB987" s="466"/>
      <c r="CK987" s="160"/>
      <c r="ED987" s="167"/>
    </row>
    <row r="988" spans="6:134" x14ac:dyDescent="0.25">
      <c r="F988" s="89">
        <v>0</v>
      </c>
      <c r="G988" s="101">
        <f>Samples!C966</f>
        <v>0</v>
      </c>
      <c r="CA988" s="206"/>
      <c r="CB988" s="466"/>
      <c r="CK988" s="160"/>
      <c r="ED988" s="167"/>
    </row>
    <row r="989" spans="6:134" x14ac:dyDescent="0.25">
      <c r="F989" s="89">
        <v>0</v>
      </c>
      <c r="G989" s="101">
        <f>Samples!C967</f>
        <v>0</v>
      </c>
      <c r="CA989" s="206"/>
      <c r="CB989" s="466"/>
      <c r="CK989" s="160"/>
      <c r="ED989" s="167"/>
    </row>
    <row r="990" spans="6:134" x14ac:dyDescent="0.25">
      <c r="F990" s="89">
        <v>0</v>
      </c>
      <c r="G990" s="101">
        <f>Samples!C968</f>
        <v>0</v>
      </c>
      <c r="CA990" s="206"/>
      <c r="CB990" s="466"/>
      <c r="CK990" s="160"/>
      <c r="ED990" s="167"/>
    </row>
    <row r="991" spans="6:134" x14ac:dyDescent="0.25">
      <c r="F991" s="89">
        <v>0</v>
      </c>
      <c r="G991" s="101">
        <f>Samples!C969</f>
        <v>0</v>
      </c>
      <c r="CA991" s="206"/>
      <c r="CB991" s="466"/>
      <c r="CK991" s="160"/>
      <c r="ED991" s="167"/>
    </row>
    <row r="992" spans="6:134" x14ac:dyDescent="0.25">
      <c r="F992" s="89">
        <v>0</v>
      </c>
      <c r="G992" s="101">
        <f>Samples!C970</f>
        <v>0</v>
      </c>
      <c r="CA992" s="206"/>
      <c r="CB992" s="466"/>
      <c r="CK992" s="160"/>
      <c r="ED992" s="167"/>
    </row>
    <row r="993" spans="6:134" x14ac:dyDescent="0.25">
      <c r="F993" s="89">
        <v>0</v>
      </c>
      <c r="G993" s="101">
        <f>Samples!C971</f>
        <v>0</v>
      </c>
      <c r="CA993" s="206"/>
      <c r="CB993" s="466"/>
      <c r="CK993" s="160"/>
      <c r="ED993" s="167"/>
    </row>
    <row r="994" spans="6:134" x14ac:dyDescent="0.25">
      <c r="F994" s="89">
        <v>0</v>
      </c>
      <c r="G994" s="101">
        <f>Samples!C972</f>
        <v>0</v>
      </c>
      <c r="CA994" s="206"/>
      <c r="CB994" s="466"/>
      <c r="CK994" s="160"/>
      <c r="ED994" s="167"/>
    </row>
    <row r="995" spans="6:134" x14ac:dyDescent="0.25">
      <c r="F995" s="89">
        <v>0</v>
      </c>
      <c r="G995" s="101">
        <f>Samples!C973</f>
        <v>0</v>
      </c>
      <c r="CA995" s="206"/>
      <c r="CB995" s="466"/>
      <c r="CK995" s="160"/>
      <c r="ED995" s="167"/>
    </row>
    <row r="996" spans="6:134" x14ac:dyDescent="0.25">
      <c r="F996" s="89">
        <v>0</v>
      </c>
      <c r="G996" s="101">
        <f>Samples!C974</f>
        <v>0</v>
      </c>
      <c r="CA996" s="206"/>
      <c r="CB996" s="466"/>
      <c r="CK996" s="160"/>
      <c r="ED996" s="167"/>
    </row>
    <row r="997" spans="6:134" x14ac:dyDescent="0.25">
      <c r="F997" s="89">
        <v>0</v>
      </c>
      <c r="G997" s="101">
        <f>Samples!C975</f>
        <v>0</v>
      </c>
      <c r="CA997" s="206"/>
      <c r="CB997" s="466"/>
      <c r="CK997" s="160"/>
      <c r="ED997" s="167"/>
    </row>
    <row r="998" spans="6:134" x14ac:dyDescent="0.25">
      <c r="F998" s="89">
        <v>0</v>
      </c>
      <c r="G998" s="101">
        <f>Samples!C976</f>
        <v>0</v>
      </c>
      <c r="CA998" s="206"/>
      <c r="CB998" s="466"/>
      <c r="CK998" s="160"/>
      <c r="ED998" s="167"/>
    </row>
    <row r="999" spans="6:134" x14ac:dyDescent="0.25">
      <c r="F999" s="89">
        <v>0</v>
      </c>
      <c r="G999" s="101">
        <f>Samples!C977</f>
        <v>0</v>
      </c>
      <c r="CA999" s="206"/>
      <c r="CB999" s="466"/>
      <c r="CK999" s="160"/>
      <c r="ED999" s="167"/>
    </row>
    <row r="1000" spans="6:134" x14ac:dyDescent="0.25">
      <c r="F1000" s="89">
        <v>0</v>
      </c>
      <c r="G1000" s="101">
        <f>Samples!C978</f>
        <v>0</v>
      </c>
      <c r="CA1000" s="206"/>
      <c r="CB1000" s="466"/>
      <c r="CK1000" s="160"/>
      <c r="ED1000" s="167"/>
    </row>
    <row r="1001" spans="6:134" x14ac:dyDescent="0.25">
      <c r="F1001" s="89">
        <v>0</v>
      </c>
      <c r="G1001" s="101">
        <f>Samples!C979</f>
        <v>0</v>
      </c>
      <c r="CA1001" s="206"/>
      <c r="CB1001" s="466"/>
      <c r="CK1001" s="160"/>
      <c r="ED1001" s="167"/>
    </row>
    <row r="1002" spans="6:134" x14ac:dyDescent="0.25">
      <c r="F1002" s="89">
        <v>0</v>
      </c>
      <c r="G1002" s="101">
        <f>Samples!C980</f>
        <v>0</v>
      </c>
      <c r="CA1002" s="206"/>
      <c r="CB1002" s="466"/>
      <c r="CK1002" s="160"/>
      <c r="ED1002" s="167"/>
    </row>
    <row r="1003" spans="6:134" x14ac:dyDescent="0.25">
      <c r="F1003" s="89">
        <v>0</v>
      </c>
      <c r="G1003" s="101">
        <f>Samples!C981</f>
        <v>0</v>
      </c>
      <c r="CA1003" s="206"/>
      <c r="CB1003" s="466"/>
      <c r="CK1003" s="160"/>
      <c r="ED1003" s="167"/>
    </row>
    <row r="1004" spans="6:134" x14ac:dyDescent="0.25">
      <c r="F1004" s="89">
        <v>0</v>
      </c>
      <c r="G1004" s="101">
        <f>Samples!C982</f>
        <v>0</v>
      </c>
      <c r="CA1004" s="206"/>
      <c r="CB1004" s="466"/>
      <c r="CK1004" s="160"/>
      <c r="ED1004" s="167"/>
    </row>
    <row r="1005" spans="6:134" x14ac:dyDescent="0.25">
      <c r="F1005" s="89">
        <v>0</v>
      </c>
      <c r="G1005" s="101">
        <f>Samples!C983</f>
        <v>0</v>
      </c>
      <c r="CA1005" s="206"/>
      <c r="CB1005" s="466"/>
      <c r="CK1005" s="160"/>
      <c r="ED1005" s="167"/>
    </row>
    <row r="1006" spans="6:134" x14ac:dyDescent="0.25">
      <c r="F1006" s="89">
        <v>0</v>
      </c>
      <c r="G1006" s="101">
        <f>Samples!C984</f>
        <v>0</v>
      </c>
      <c r="CA1006" s="206"/>
      <c r="CB1006" s="466"/>
      <c r="CK1006" s="160"/>
    </row>
    <row r="1007" spans="6:134" x14ac:dyDescent="0.25">
      <c r="F1007" s="89">
        <v>0</v>
      </c>
      <c r="G1007" s="101">
        <f>Samples!C985</f>
        <v>0</v>
      </c>
      <c r="CA1007" s="206"/>
      <c r="CB1007" s="466"/>
      <c r="CK1007" s="160"/>
    </row>
    <row r="1008" spans="6:134" x14ac:dyDescent="0.25">
      <c r="F1008" s="89">
        <v>0</v>
      </c>
      <c r="G1008" s="101">
        <f>Samples!C986</f>
        <v>0</v>
      </c>
      <c r="CA1008" s="206"/>
      <c r="CB1008" s="466"/>
      <c r="CK1008" s="160"/>
    </row>
    <row r="1009" spans="6:89" x14ac:dyDescent="0.25">
      <c r="F1009" s="89">
        <v>0</v>
      </c>
      <c r="G1009" s="101">
        <f>Samples!C987</f>
        <v>0</v>
      </c>
      <c r="CA1009" s="206"/>
      <c r="CB1009" s="466"/>
      <c r="CK1009" s="160"/>
    </row>
    <row r="1010" spans="6:89" x14ac:dyDescent="0.25">
      <c r="F1010" s="89">
        <v>0</v>
      </c>
      <c r="G1010" s="101">
        <f>Samples!C988</f>
        <v>0</v>
      </c>
      <c r="CA1010" s="206"/>
      <c r="CB1010" s="466"/>
      <c r="CK1010" s="160"/>
    </row>
    <row r="1011" spans="6:89" x14ac:dyDescent="0.25">
      <c r="F1011" s="89">
        <v>0</v>
      </c>
      <c r="G1011" s="101">
        <f>Samples!C989</f>
        <v>0</v>
      </c>
      <c r="CA1011" s="206"/>
      <c r="CB1011" s="466"/>
      <c r="CK1011" s="160"/>
    </row>
    <row r="1012" spans="6:89" x14ac:dyDescent="0.25">
      <c r="F1012" s="89">
        <v>0</v>
      </c>
      <c r="G1012" s="101">
        <f>Samples!C990</f>
        <v>0</v>
      </c>
      <c r="CA1012" s="206"/>
      <c r="CB1012" s="466"/>
      <c r="CK1012" s="160"/>
    </row>
    <row r="1013" spans="6:89" x14ac:dyDescent="0.25">
      <c r="F1013" s="89">
        <v>0</v>
      </c>
      <c r="G1013" s="101">
        <f>Samples!C991</f>
        <v>0</v>
      </c>
      <c r="CA1013" s="206"/>
      <c r="CB1013" s="466"/>
      <c r="CK1013" s="160"/>
    </row>
    <row r="1014" spans="6:89" x14ac:dyDescent="0.25">
      <c r="F1014" s="89">
        <v>0</v>
      </c>
      <c r="G1014" s="101">
        <f>Samples!C992</f>
        <v>0</v>
      </c>
      <c r="CA1014" s="206"/>
      <c r="CB1014" s="466"/>
      <c r="CK1014" s="160"/>
    </row>
    <row r="1015" spans="6:89" x14ac:dyDescent="0.25">
      <c r="F1015" s="89">
        <v>0</v>
      </c>
      <c r="G1015" s="101">
        <f>Samples!C993</f>
        <v>0</v>
      </c>
      <c r="CA1015" s="206"/>
      <c r="CB1015" s="466"/>
      <c r="CK1015" s="160"/>
    </row>
    <row r="1016" spans="6:89" x14ac:dyDescent="0.25">
      <c r="F1016" s="89">
        <v>0</v>
      </c>
      <c r="G1016" s="101">
        <f>Samples!C994</f>
        <v>0</v>
      </c>
      <c r="CA1016" s="206"/>
      <c r="CB1016" s="466"/>
      <c r="CK1016" s="160"/>
    </row>
    <row r="1017" spans="6:89" x14ac:dyDescent="0.25">
      <c r="F1017" s="89">
        <v>0</v>
      </c>
      <c r="G1017" s="101">
        <f>Samples!C995</f>
        <v>0</v>
      </c>
      <c r="CA1017" s="206"/>
      <c r="CB1017" s="466"/>
      <c r="CK1017" s="160"/>
    </row>
    <row r="1018" spans="6:89" x14ac:dyDescent="0.25">
      <c r="F1018" s="89">
        <v>0</v>
      </c>
      <c r="G1018" s="101">
        <f>Samples!C996</f>
        <v>0</v>
      </c>
      <c r="CA1018" s="206"/>
      <c r="CB1018" s="466"/>
      <c r="CK1018" s="160"/>
    </row>
    <row r="1019" spans="6:89" x14ac:dyDescent="0.25">
      <c r="F1019" s="89">
        <v>0</v>
      </c>
      <c r="G1019" s="101">
        <f>Samples!C997</f>
        <v>0</v>
      </c>
      <c r="CA1019" s="206"/>
      <c r="CB1019" s="466"/>
      <c r="CK1019" s="160"/>
    </row>
    <row r="1020" spans="6:89" x14ac:dyDescent="0.25">
      <c r="F1020" s="89">
        <v>0</v>
      </c>
      <c r="G1020" s="101">
        <f>Samples!C998</f>
        <v>0</v>
      </c>
      <c r="CA1020" s="206"/>
      <c r="CB1020" s="466"/>
      <c r="CK1020" s="160"/>
    </row>
    <row r="1021" spans="6:89" x14ac:dyDescent="0.25">
      <c r="F1021" s="89">
        <v>0</v>
      </c>
      <c r="G1021" s="101">
        <f>Samples!C999</f>
        <v>0</v>
      </c>
      <c r="CA1021" s="206"/>
      <c r="CB1021" s="466"/>
      <c r="CK1021" s="160"/>
    </row>
    <row r="1022" spans="6:89" x14ac:dyDescent="0.25">
      <c r="F1022" s="89">
        <v>0</v>
      </c>
      <c r="G1022" s="101">
        <f>Samples!C1000</f>
        <v>0</v>
      </c>
      <c r="CA1022" s="206"/>
      <c r="CB1022" s="466"/>
      <c r="CK1022" s="160"/>
    </row>
    <row r="1023" spans="6:89" x14ac:dyDescent="0.25">
      <c r="F1023" s="89">
        <v>0</v>
      </c>
      <c r="G1023" s="101">
        <f>Samples!C1001</f>
        <v>0</v>
      </c>
      <c r="CA1023" s="206"/>
      <c r="CB1023" s="466"/>
      <c r="CK1023" s="160"/>
    </row>
    <row r="1024" spans="6:89" x14ac:dyDescent="0.25">
      <c r="F1024" s="89">
        <v>0</v>
      </c>
      <c r="G1024" s="101">
        <f>Samples!C1002</f>
        <v>0</v>
      </c>
      <c r="CA1024" s="206"/>
      <c r="CB1024" s="466"/>
      <c r="CK1024" s="160"/>
    </row>
    <row r="1025" spans="6:89" x14ac:dyDescent="0.25">
      <c r="F1025" s="89">
        <v>0</v>
      </c>
      <c r="G1025" s="101">
        <f>Samples!C1003</f>
        <v>0</v>
      </c>
      <c r="CA1025" s="206"/>
      <c r="CB1025" s="466"/>
      <c r="CK1025" s="160"/>
    </row>
    <row r="1026" spans="6:89" x14ac:dyDescent="0.25">
      <c r="F1026" s="89">
        <v>0</v>
      </c>
      <c r="G1026" s="101">
        <f>Samples!C1004</f>
        <v>0</v>
      </c>
      <c r="CA1026" s="206"/>
      <c r="CB1026" s="466"/>
      <c r="CK1026" s="160"/>
    </row>
    <row r="1027" spans="6:89" x14ac:dyDescent="0.25">
      <c r="F1027" s="89">
        <v>0</v>
      </c>
      <c r="G1027" s="101">
        <f>Samples!C1005</f>
        <v>0</v>
      </c>
      <c r="CA1027" s="206"/>
      <c r="CB1027" s="466"/>
      <c r="CK1027" s="160"/>
    </row>
    <row r="1028" spans="6:89" x14ac:dyDescent="0.25">
      <c r="F1028" s="89">
        <v>0</v>
      </c>
      <c r="G1028" s="101">
        <f>Samples!C1006</f>
        <v>0</v>
      </c>
      <c r="CA1028" s="206"/>
      <c r="CB1028" s="466"/>
      <c r="CK1028" s="160"/>
    </row>
    <row r="1029" spans="6:89" x14ac:dyDescent="0.25">
      <c r="F1029" s="89">
        <v>0</v>
      </c>
      <c r="G1029" s="101">
        <f>Samples!C1007</f>
        <v>0</v>
      </c>
      <c r="CA1029" s="206"/>
      <c r="CB1029" s="466"/>
      <c r="CK1029" s="160"/>
    </row>
    <row r="1030" spans="6:89" x14ac:dyDescent="0.25">
      <c r="F1030" s="89">
        <v>0</v>
      </c>
      <c r="G1030" s="101">
        <f>Samples!C1008</f>
        <v>0</v>
      </c>
      <c r="CA1030" s="206"/>
      <c r="CB1030" s="466"/>
      <c r="CK1030" s="160"/>
    </row>
    <row r="1031" spans="6:89" x14ac:dyDescent="0.25">
      <c r="F1031" s="89">
        <v>0</v>
      </c>
      <c r="G1031" s="101">
        <f>Samples!C1009</f>
        <v>0</v>
      </c>
      <c r="CA1031" s="206"/>
      <c r="CB1031" s="466"/>
      <c r="CK1031" s="160"/>
    </row>
    <row r="1032" spans="6:89" x14ac:dyDescent="0.25">
      <c r="F1032" s="89">
        <v>0</v>
      </c>
      <c r="G1032" s="101">
        <f>Samples!C1010</f>
        <v>0</v>
      </c>
      <c r="CA1032" s="206"/>
      <c r="CB1032" s="466"/>
      <c r="CK1032" s="160"/>
    </row>
    <row r="1033" spans="6:89" x14ac:dyDescent="0.25">
      <c r="F1033" s="89">
        <v>0</v>
      </c>
      <c r="G1033" s="101">
        <f>Samples!C1011</f>
        <v>0</v>
      </c>
      <c r="CA1033" s="206"/>
      <c r="CB1033" s="466"/>
      <c r="CK1033" s="160"/>
    </row>
    <row r="1034" spans="6:89" x14ac:dyDescent="0.25">
      <c r="F1034" s="89">
        <v>0</v>
      </c>
      <c r="G1034" s="101">
        <f>Samples!C1012</f>
        <v>0</v>
      </c>
      <c r="CA1034" s="206"/>
      <c r="CB1034" s="466"/>
      <c r="CK1034" s="160"/>
    </row>
    <row r="1035" spans="6:89" x14ac:dyDescent="0.25">
      <c r="F1035" s="89">
        <v>0</v>
      </c>
      <c r="G1035" s="101">
        <f>Samples!C1013</f>
        <v>0</v>
      </c>
      <c r="CA1035" s="206"/>
      <c r="CB1035" s="466"/>
      <c r="CK1035" s="160"/>
    </row>
    <row r="1036" spans="6:89" x14ac:dyDescent="0.25">
      <c r="F1036" s="89">
        <v>0</v>
      </c>
      <c r="G1036" s="101">
        <f>Samples!C1014</f>
        <v>0</v>
      </c>
      <c r="CA1036" s="206"/>
      <c r="CB1036" s="466"/>
      <c r="CK1036" s="160"/>
    </row>
    <row r="1037" spans="6:89" x14ac:dyDescent="0.25">
      <c r="F1037" s="89">
        <v>0</v>
      </c>
      <c r="G1037" s="101">
        <f>Samples!C1015</f>
        <v>0</v>
      </c>
      <c r="CA1037" s="206"/>
      <c r="CB1037" s="466"/>
      <c r="CK1037" s="160"/>
    </row>
    <row r="1038" spans="6:89" x14ac:dyDescent="0.25">
      <c r="F1038" s="89">
        <v>0</v>
      </c>
      <c r="G1038" s="101">
        <f>Samples!C1016</f>
        <v>0</v>
      </c>
      <c r="CA1038" s="206"/>
      <c r="CB1038" s="466"/>
      <c r="CK1038" s="160"/>
    </row>
    <row r="1039" spans="6:89" x14ac:dyDescent="0.25">
      <c r="F1039" s="89">
        <v>0</v>
      </c>
      <c r="G1039" s="101">
        <f>Samples!C1017</f>
        <v>0</v>
      </c>
      <c r="CA1039" s="206"/>
      <c r="CB1039" s="466"/>
      <c r="CK1039" s="160"/>
    </row>
    <row r="1040" spans="6:89" x14ac:dyDescent="0.25">
      <c r="F1040" s="89">
        <v>0</v>
      </c>
      <c r="G1040" s="101">
        <f>Samples!C1018</f>
        <v>0</v>
      </c>
      <c r="CA1040" s="206"/>
      <c r="CB1040" s="466"/>
      <c r="CK1040" s="160"/>
    </row>
    <row r="1041" spans="6:134" x14ac:dyDescent="0.25">
      <c r="F1041" s="89">
        <v>0</v>
      </c>
      <c r="G1041" s="101">
        <f>Samples!C1019</f>
        <v>0</v>
      </c>
      <c r="CA1041" s="206"/>
      <c r="CB1041" s="466"/>
      <c r="CK1041" s="160"/>
    </row>
    <row r="1042" spans="6:134" x14ac:dyDescent="0.25">
      <c r="F1042" s="89">
        <v>0</v>
      </c>
      <c r="G1042" s="101">
        <f>Samples!C1020</f>
        <v>0</v>
      </c>
      <c r="CA1042" s="206"/>
      <c r="CB1042" s="466"/>
      <c r="CK1042" s="160"/>
    </row>
    <row r="1043" spans="6:134" x14ac:dyDescent="0.25">
      <c r="F1043" s="89">
        <v>0</v>
      </c>
      <c r="G1043" s="101">
        <f>Samples!C1021</f>
        <v>0</v>
      </c>
      <c r="CA1043" s="206"/>
      <c r="CB1043" s="466"/>
      <c r="CK1043" s="160"/>
    </row>
    <row r="1044" spans="6:134" x14ac:dyDescent="0.25">
      <c r="F1044" s="89">
        <v>0</v>
      </c>
      <c r="G1044" s="101">
        <f>Samples!C1022</f>
        <v>0</v>
      </c>
      <c r="CA1044" s="206"/>
      <c r="CB1044" s="466"/>
      <c r="CK1044" s="160"/>
    </row>
    <row r="1045" spans="6:134" x14ac:dyDescent="0.25">
      <c r="F1045" s="89">
        <v>0</v>
      </c>
      <c r="G1045" s="101">
        <f>Samples!C1023</f>
        <v>0</v>
      </c>
      <c r="CA1045" s="206"/>
      <c r="CB1045" s="466"/>
      <c r="CK1045" s="160"/>
    </row>
    <row r="1046" spans="6:134" x14ac:dyDescent="0.25">
      <c r="F1046" s="89">
        <v>0</v>
      </c>
      <c r="G1046" s="101">
        <f>Samples!C1024</f>
        <v>0</v>
      </c>
      <c r="CA1046" s="206"/>
      <c r="CB1046" s="466"/>
      <c r="CK1046" s="160"/>
    </row>
    <row r="1047" spans="6:134" x14ac:dyDescent="0.25">
      <c r="F1047" s="89">
        <v>0</v>
      </c>
      <c r="G1047" s="101">
        <f>Samples!C1025</f>
        <v>0</v>
      </c>
      <c r="CA1047" s="206"/>
      <c r="CB1047" s="466"/>
      <c r="CK1047" s="160"/>
    </row>
    <row r="1048" spans="6:134" x14ac:dyDescent="0.25">
      <c r="F1048" s="89">
        <v>0</v>
      </c>
      <c r="G1048" s="101">
        <f>Samples!C1026</f>
        <v>0</v>
      </c>
      <c r="CA1048" s="206"/>
      <c r="CB1048" s="466"/>
      <c r="CK1048" s="160"/>
    </row>
    <row r="1049" spans="6:134" x14ac:dyDescent="0.25">
      <c r="F1049" s="89">
        <v>0</v>
      </c>
      <c r="G1049" s="101">
        <f>Samples!C1027</f>
        <v>0</v>
      </c>
      <c r="CA1049" s="206"/>
      <c r="CB1049" s="466"/>
      <c r="CK1049" s="160"/>
    </row>
    <row r="1050" spans="6:134" x14ac:dyDescent="0.25">
      <c r="F1050" s="89">
        <v>0</v>
      </c>
      <c r="G1050" s="101">
        <f>Samples!C1028</f>
        <v>0</v>
      </c>
      <c r="CA1050" s="206"/>
      <c r="CB1050" s="466"/>
      <c r="CK1050" s="160"/>
    </row>
    <row r="1051" spans="6:134" x14ac:dyDescent="0.25">
      <c r="F1051" s="89">
        <v>0</v>
      </c>
      <c r="G1051" s="101">
        <f>Samples!C1029</f>
        <v>0</v>
      </c>
      <c r="CA1051" s="206"/>
      <c r="CB1051" s="466"/>
      <c r="CK1051" s="160"/>
    </row>
    <row r="1052" spans="6:134" x14ac:dyDescent="0.25">
      <c r="F1052" s="89">
        <v>0</v>
      </c>
      <c r="G1052" s="101">
        <f>Samples!C1030</f>
        <v>0</v>
      </c>
      <c r="CA1052" s="206"/>
      <c r="CB1052" s="466"/>
      <c r="CK1052" s="160"/>
    </row>
    <row r="1053" spans="6:134" x14ac:dyDescent="0.25">
      <c r="F1053" s="89">
        <v>0</v>
      </c>
      <c r="G1053" s="101">
        <f>Samples!C1031</f>
        <v>0</v>
      </c>
      <c r="CA1053" s="206"/>
      <c r="CB1053" s="466"/>
      <c r="CK1053" s="160"/>
    </row>
    <row r="1054" spans="6:134" x14ac:dyDescent="0.25">
      <c r="F1054" s="89">
        <v>0</v>
      </c>
      <c r="G1054" s="101">
        <f>Samples!C1032</f>
        <v>0</v>
      </c>
      <c r="CA1054" s="206"/>
      <c r="CB1054" s="466"/>
      <c r="CK1054" s="160"/>
    </row>
    <row r="1055" spans="6:134" ht="15.75" thickBot="1" x14ac:dyDescent="0.3">
      <c r="F1055" s="89">
        <v>0</v>
      </c>
      <c r="G1055" s="101">
        <f>Samples!C1033</f>
        <v>0</v>
      </c>
      <c r="CA1055" s="206"/>
      <c r="CB1055" s="466"/>
      <c r="CK1055" s="160"/>
    </row>
    <row r="1056" spans="6:134" x14ac:dyDescent="0.25">
      <c r="F1056" s="89">
        <v>0</v>
      </c>
      <c r="G1056" s="101">
        <f>Samples!C1034</f>
        <v>0</v>
      </c>
      <c r="CA1056" s="206"/>
      <c r="CB1056" s="466"/>
      <c r="CK1056" s="160"/>
      <c r="ED1056" s="166"/>
    </row>
    <row r="1057" spans="6:134" x14ac:dyDescent="0.25">
      <c r="F1057" s="89">
        <v>0</v>
      </c>
      <c r="G1057" s="101">
        <f>Samples!C1035</f>
        <v>0</v>
      </c>
      <c r="CA1057" s="206"/>
      <c r="CB1057" s="466"/>
      <c r="CK1057" s="160"/>
      <c r="ED1057" s="167"/>
    </row>
    <row r="1058" spans="6:134" x14ac:dyDescent="0.25">
      <c r="F1058" s="89">
        <v>0</v>
      </c>
      <c r="G1058" s="101">
        <f>Samples!C1036</f>
        <v>0</v>
      </c>
      <c r="CA1058" s="206"/>
      <c r="CB1058" s="466"/>
      <c r="CK1058" s="160"/>
      <c r="ED1058" s="167"/>
    </row>
    <row r="1059" spans="6:134" x14ac:dyDescent="0.25">
      <c r="F1059" s="89">
        <v>0</v>
      </c>
      <c r="G1059" s="101">
        <f>Samples!C1037</f>
        <v>0</v>
      </c>
      <c r="CA1059" s="206"/>
      <c r="CB1059" s="466"/>
      <c r="CK1059" s="160"/>
      <c r="ED1059" s="167"/>
    </row>
    <row r="1060" spans="6:134" x14ac:dyDescent="0.25">
      <c r="F1060" s="89">
        <v>0</v>
      </c>
      <c r="G1060" s="101">
        <f>Samples!C1038</f>
        <v>0</v>
      </c>
      <c r="CA1060" s="206"/>
      <c r="CB1060" s="466"/>
      <c r="CK1060" s="160"/>
      <c r="ED1060" s="167"/>
    </row>
    <row r="1061" spans="6:134" x14ac:dyDescent="0.25">
      <c r="F1061" s="89">
        <v>0</v>
      </c>
      <c r="G1061" s="101">
        <f>Samples!C1039</f>
        <v>0</v>
      </c>
      <c r="CA1061" s="206"/>
      <c r="CB1061" s="466"/>
      <c r="CK1061" s="160"/>
      <c r="ED1061" s="167"/>
    </row>
    <row r="1062" spans="6:134" x14ac:dyDescent="0.25">
      <c r="F1062" s="89">
        <v>0</v>
      </c>
      <c r="G1062" s="101">
        <f>Samples!C1040</f>
        <v>0</v>
      </c>
      <c r="CA1062" s="206"/>
      <c r="CB1062" s="466"/>
      <c r="CK1062" s="160"/>
      <c r="ED1062" s="167"/>
    </row>
    <row r="1063" spans="6:134" x14ac:dyDescent="0.25">
      <c r="F1063" s="89">
        <v>0</v>
      </c>
      <c r="G1063" s="101">
        <f>Samples!C1041</f>
        <v>0</v>
      </c>
      <c r="CA1063" s="206"/>
      <c r="CB1063" s="466"/>
      <c r="CK1063" s="160"/>
      <c r="ED1063" s="167"/>
    </row>
    <row r="1064" spans="6:134" x14ac:dyDescent="0.25">
      <c r="F1064" s="89">
        <v>0</v>
      </c>
      <c r="G1064" s="101">
        <f>Samples!C1042</f>
        <v>0</v>
      </c>
      <c r="CA1064" s="206"/>
      <c r="CB1064" s="466"/>
      <c r="CK1064" s="160"/>
      <c r="ED1064" s="167"/>
    </row>
    <row r="1065" spans="6:134" x14ac:dyDescent="0.25">
      <c r="F1065" s="89">
        <v>0</v>
      </c>
      <c r="G1065" s="101">
        <f>Samples!C1043</f>
        <v>0</v>
      </c>
      <c r="CA1065" s="206"/>
      <c r="CB1065" s="466"/>
      <c r="CK1065" s="160"/>
      <c r="ED1065" s="167"/>
    </row>
    <row r="1066" spans="6:134" x14ac:dyDescent="0.25">
      <c r="F1066" s="89">
        <v>0</v>
      </c>
      <c r="G1066" s="101">
        <f>Samples!C1044</f>
        <v>0</v>
      </c>
      <c r="CA1066" s="206"/>
      <c r="CB1066" s="466"/>
      <c r="CK1066" s="160"/>
      <c r="ED1066" s="167"/>
    </row>
    <row r="1067" spans="6:134" x14ac:dyDescent="0.25">
      <c r="F1067" s="89">
        <v>0</v>
      </c>
      <c r="G1067" s="101">
        <f>Samples!C1045</f>
        <v>0</v>
      </c>
      <c r="CA1067" s="206"/>
      <c r="CB1067" s="466"/>
      <c r="CK1067" s="160"/>
      <c r="ED1067" s="167"/>
    </row>
    <row r="1068" spans="6:134" x14ac:dyDescent="0.25">
      <c r="F1068" s="89">
        <v>0</v>
      </c>
      <c r="G1068" s="101">
        <f>Samples!C1046</f>
        <v>0</v>
      </c>
      <c r="CA1068" s="206"/>
      <c r="CB1068" s="466"/>
      <c r="CK1068" s="160"/>
      <c r="ED1068" s="167"/>
    </row>
    <row r="1069" spans="6:134" x14ac:dyDescent="0.25">
      <c r="F1069" s="89">
        <v>0</v>
      </c>
      <c r="G1069" s="101">
        <f>Samples!C1047</f>
        <v>0</v>
      </c>
      <c r="CA1069" s="206"/>
      <c r="CB1069" s="466"/>
      <c r="CK1069" s="160"/>
      <c r="ED1069" s="167"/>
    </row>
    <row r="1070" spans="6:134" x14ac:dyDescent="0.25">
      <c r="F1070" s="89">
        <v>0</v>
      </c>
      <c r="G1070" s="101">
        <f>Samples!C1048</f>
        <v>0</v>
      </c>
      <c r="CA1070" s="206"/>
      <c r="CB1070" s="466"/>
      <c r="CK1070" s="160"/>
      <c r="ED1070" s="167"/>
    </row>
    <row r="1071" spans="6:134" x14ac:dyDescent="0.25">
      <c r="F1071" s="89">
        <v>0</v>
      </c>
      <c r="G1071" s="101">
        <f>Samples!C1049</f>
        <v>0</v>
      </c>
      <c r="CA1071" s="206"/>
      <c r="CB1071" s="466"/>
      <c r="CK1071" s="160"/>
      <c r="ED1071" s="167"/>
    </row>
    <row r="1072" spans="6:134" x14ac:dyDescent="0.25">
      <c r="F1072" s="89">
        <v>0</v>
      </c>
      <c r="G1072" s="101">
        <f>Samples!C1050</f>
        <v>0</v>
      </c>
      <c r="CA1072" s="206"/>
      <c r="CB1072" s="466"/>
      <c r="CK1072" s="160"/>
      <c r="ED1072" s="167"/>
    </row>
    <row r="1073" spans="6:134" x14ac:dyDescent="0.25">
      <c r="F1073" s="89">
        <v>0</v>
      </c>
      <c r="G1073" s="101">
        <f>Samples!C1051</f>
        <v>0</v>
      </c>
      <c r="CA1073" s="206"/>
      <c r="CB1073" s="466"/>
      <c r="CK1073" s="160"/>
      <c r="ED1073" s="167"/>
    </row>
    <row r="1074" spans="6:134" x14ac:dyDescent="0.25">
      <c r="F1074" s="89">
        <v>0</v>
      </c>
      <c r="G1074" s="101">
        <f>Samples!C1052</f>
        <v>0</v>
      </c>
      <c r="CA1074" s="206"/>
      <c r="CB1074" s="466"/>
      <c r="CK1074" s="160"/>
      <c r="ED1074" s="167"/>
    </row>
    <row r="1075" spans="6:134" x14ac:dyDescent="0.25">
      <c r="F1075" s="89">
        <v>0</v>
      </c>
      <c r="G1075" s="101">
        <f>Samples!C1053</f>
        <v>0</v>
      </c>
      <c r="CA1075" s="206"/>
      <c r="CB1075" s="466"/>
      <c r="CK1075" s="160"/>
      <c r="ED1075" s="167"/>
    </row>
    <row r="1076" spans="6:134" x14ac:dyDescent="0.25">
      <c r="F1076" s="89">
        <v>0</v>
      </c>
      <c r="G1076" s="101">
        <f>Samples!C1054</f>
        <v>0</v>
      </c>
      <c r="CA1076" s="206"/>
      <c r="CB1076" s="466"/>
      <c r="CK1076" s="160"/>
      <c r="ED1076" s="167"/>
    </row>
    <row r="1077" spans="6:134" x14ac:dyDescent="0.25">
      <c r="F1077" s="89">
        <v>0</v>
      </c>
      <c r="G1077" s="101">
        <f>Samples!C1055</f>
        <v>0</v>
      </c>
      <c r="CA1077" s="206"/>
      <c r="CB1077" s="466"/>
      <c r="CK1077" s="160"/>
      <c r="ED1077" s="167"/>
    </row>
    <row r="1078" spans="6:134" x14ac:dyDescent="0.25">
      <c r="F1078" s="89">
        <v>0</v>
      </c>
      <c r="G1078" s="101">
        <f>Samples!C1056</f>
        <v>0</v>
      </c>
      <c r="CA1078" s="206"/>
      <c r="CB1078" s="466"/>
      <c r="CK1078" s="160"/>
      <c r="ED1078" s="167"/>
    </row>
    <row r="1079" spans="6:134" x14ac:dyDescent="0.25">
      <c r="F1079" s="89">
        <v>0</v>
      </c>
      <c r="G1079" s="101">
        <f>Samples!C1057</f>
        <v>0</v>
      </c>
      <c r="CA1079" s="206"/>
      <c r="CB1079" s="466"/>
      <c r="CK1079" s="160"/>
      <c r="ED1079" s="167"/>
    </row>
    <row r="1080" spans="6:134" x14ac:dyDescent="0.25">
      <c r="F1080" s="89">
        <v>0</v>
      </c>
      <c r="G1080" s="101">
        <f>Samples!C1058</f>
        <v>0</v>
      </c>
      <c r="CA1080" s="206"/>
      <c r="CB1080" s="466"/>
      <c r="CK1080" s="160"/>
      <c r="ED1080" s="167"/>
    </row>
    <row r="1081" spans="6:134" x14ac:dyDescent="0.25">
      <c r="F1081" s="89">
        <v>0</v>
      </c>
      <c r="G1081" s="101">
        <f>Samples!C1059</f>
        <v>0</v>
      </c>
      <c r="CA1081" s="206"/>
      <c r="CB1081" s="466"/>
      <c r="CK1081" s="160"/>
      <c r="ED1081" s="167"/>
    </row>
    <row r="1082" spans="6:134" x14ac:dyDescent="0.25">
      <c r="F1082" s="89">
        <v>0</v>
      </c>
      <c r="G1082" s="101">
        <f>Samples!C1060</f>
        <v>0</v>
      </c>
      <c r="CA1082" s="206"/>
      <c r="CB1082" s="466"/>
      <c r="CK1082" s="160"/>
      <c r="ED1082" s="167"/>
    </row>
    <row r="1083" spans="6:134" x14ac:dyDescent="0.25">
      <c r="F1083" s="89">
        <v>0</v>
      </c>
      <c r="G1083" s="101">
        <f>Samples!C1061</f>
        <v>0</v>
      </c>
      <c r="CA1083" s="206"/>
      <c r="CB1083" s="466"/>
      <c r="CK1083" s="160"/>
      <c r="ED1083" s="167"/>
    </row>
    <row r="1084" spans="6:134" x14ac:dyDescent="0.25">
      <c r="F1084" s="89">
        <v>0</v>
      </c>
      <c r="G1084" s="101">
        <f>Samples!C1062</f>
        <v>0</v>
      </c>
      <c r="CA1084" s="206"/>
      <c r="CB1084" s="466"/>
      <c r="CK1084" s="160"/>
      <c r="ED1084" s="167"/>
    </row>
    <row r="1085" spans="6:134" x14ac:dyDescent="0.25">
      <c r="F1085" s="89">
        <v>0</v>
      </c>
      <c r="G1085" s="101">
        <f>Samples!C1063</f>
        <v>0</v>
      </c>
      <c r="CA1085" s="206"/>
      <c r="CB1085" s="466"/>
      <c r="ED1085" s="167"/>
    </row>
    <row r="1086" spans="6:134" x14ac:dyDescent="0.25">
      <c r="F1086" s="89">
        <v>0</v>
      </c>
      <c r="G1086" s="101">
        <f>Samples!C1064</f>
        <v>0</v>
      </c>
      <c r="CA1086" s="206"/>
      <c r="CB1086" s="466"/>
      <c r="ED1086" s="167"/>
    </row>
    <row r="1087" spans="6:134" x14ac:dyDescent="0.25">
      <c r="F1087" s="89">
        <v>0</v>
      </c>
      <c r="G1087" s="101">
        <f>Samples!C1065</f>
        <v>0</v>
      </c>
      <c r="CA1087" s="206"/>
      <c r="CB1087" s="466"/>
      <c r="ED1087" s="167"/>
    </row>
    <row r="1088" spans="6:134" x14ac:dyDescent="0.25">
      <c r="F1088" s="89">
        <v>0</v>
      </c>
      <c r="G1088" s="101">
        <f>Samples!C1066</f>
        <v>0</v>
      </c>
      <c r="CA1088" s="206"/>
      <c r="CB1088" s="466"/>
      <c r="ED1088" s="167"/>
    </row>
    <row r="1089" spans="6:134" x14ac:dyDescent="0.25">
      <c r="F1089" s="89">
        <v>0</v>
      </c>
      <c r="G1089" s="101">
        <f>Samples!C1067</f>
        <v>0</v>
      </c>
      <c r="CA1089" s="206"/>
      <c r="CB1089" s="466"/>
      <c r="ED1089" s="167"/>
    </row>
    <row r="1090" spans="6:134" x14ac:dyDescent="0.25">
      <c r="F1090" s="89">
        <v>0</v>
      </c>
      <c r="G1090" s="101">
        <f>Samples!C1068</f>
        <v>0</v>
      </c>
      <c r="CA1090" s="206"/>
      <c r="CB1090" s="466"/>
      <c r="ED1090" s="167"/>
    </row>
    <row r="1091" spans="6:134" x14ac:dyDescent="0.25">
      <c r="F1091" s="89">
        <v>0</v>
      </c>
      <c r="G1091" s="101">
        <f>Samples!C1069</f>
        <v>0</v>
      </c>
      <c r="CA1091" s="206"/>
      <c r="CB1091" s="466"/>
      <c r="ED1091" s="167"/>
    </row>
    <row r="1092" spans="6:134" x14ac:dyDescent="0.25">
      <c r="F1092" s="89">
        <v>0</v>
      </c>
      <c r="G1092" s="101">
        <f>Samples!C1070</f>
        <v>0</v>
      </c>
      <c r="CA1092" s="206"/>
      <c r="CB1092" s="466"/>
      <c r="ED1092" s="167"/>
    </row>
    <row r="1093" spans="6:134" x14ac:dyDescent="0.25">
      <c r="F1093" s="89">
        <v>0</v>
      </c>
      <c r="G1093" s="101">
        <f>Samples!C1071</f>
        <v>0</v>
      </c>
      <c r="CA1093" s="206"/>
      <c r="CB1093" s="466"/>
      <c r="ED1093" s="167"/>
    </row>
    <row r="1094" spans="6:134" x14ac:dyDescent="0.25">
      <c r="F1094" s="89">
        <v>0</v>
      </c>
      <c r="G1094" s="101">
        <f>Samples!C1072</f>
        <v>0</v>
      </c>
      <c r="CA1094" s="206"/>
      <c r="CB1094" s="466"/>
      <c r="ED1094" s="167"/>
    </row>
    <row r="1095" spans="6:134" x14ac:dyDescent="0.25">
      <c r="F1095" s="89">
        <v>0</v>
      </c>
      <c r="G1095" s="101">
        <f>Samples!C1073</f>
        <v>0</v>
      </c>
      <c r="CA1095" s="206"/>
      <c r="CB1095" s="466"/>
      <c r="ED1095" s="167"/>
    </row>
    <row r="1096" spans="6:134" x14ac:dyDescent="0.25">
      <c r="F1096" s="89">
        <v>0</v>
      </c>
      <c r="G1096" s="101">
        <f>Samples!C1074</f>
        <v>0</v>
      </c>
      <c r="CA1096" s="206"/>
      <c r="CB1096" s="466"/>
      <c r="ED1096" s="167"/>
    </row>
    <row r="1097" spans="6:134" x14ac:dyDescent="0.25">
      <c r="F1097" s="89">
        <v>0</v>
      </c>
      <c r="G1097" s="101">
        <f>Samples!C1075</f>
        <v>0</v>
      </c>
      <c r="CA1097" s="206"/>
      <c r="CB1097" s="466"/>
      <c r="ED1097" s="167"/>
    </row>
    <row r="1098" spans="6:134" x14ac:dyDescent="0.25">
      <c r="F1098" s="89">
        <v>0</v>
      </c>
      <c r="G1098" s="101">
        <f>Samples!C1076</f>
        <v>0</v>
      </c>
      <c r="CA1098" s="206"/>
      <c r="CB1098" s="466"/>
      <c r="ED1098" s="167"/>
    </row>
    <row r="1099" spans="6:134" x14ac:dyDescent="0.25">
      <c r="F1099" s="89">
        <v>0</v>
      </c>
      <c r="G1099" s="101">
        <f>Samples!C1077</f>
        <v>0</v>
      </c>
      <c r="CA1099" s="206"/>
      <c r="CB1099" s="466"/>
      <c r="ED1099" s="167"/>
    </row>
    <row r="1100" spans="6:134" x14ac:dyDescent="0.25">
      <c r="F1100" s="89">
        <v>0</v>
      </c>
      <c r="G1100" s="101">
        <f>Samples!C1078</f>
        <v>0</v>
      </c>
      <c r="CA1100" s="206"/>
      <c r="CB1100" s="466"/>
      <c r="ED1100" s="167"/>
    </row>
    <row r="1101" spans="6:134" x14ac:dyDescent="0.25">
      <c r="F1101" s="89">
        <v>0</v>
      </c>
      <c r="G1101" s="101">
        <f>Samples!C1079</f>
        <v>0</v>
      </c>
      <c r="CA1101" s="206"/>
      <c r="CB1101" s="466"/>
      <c r="ED1101" s="167"/>
    </row>
    <row r="1102" spans="6:134" x14ac:dyDescent="0.25">
      <c r="F1102" s="89">
        <v>0</v>
      </c>
      <c r="G1102" s="101">
        <f>Samples!C1080</f>
        <v>0</v>
      </c>
      <c r="CA1102" s="206"/>
      <c r="CB1102" s="466"/>
      <c r="ED1102" s="167"/>
    </row>
    <row r="1103" spans="6:134" x14ac:dyDescent="0.25">
      <c r="F1103" s="89">
        <v>0</v>
      </c>
      <c r="G1103" s="101">
        <f>Samples!C1081</f>
        <v>0</v>
      </c>
      <c r="CA1103" s="206"/>
      <c r="CB1103" s="466"/>
      <c r="ED1103" s="167"/>
    </row>
    <row r="1104" spans="6:134" x14ac:dyDescent="0.25">
      <c r="F1104" s="89">
        <v>0</v>
      </c>
      <c r="G1104" s="101">
        <f>Samples!C1082</f>
        <v>0</v>
      </c>
      <c r="CA1104" s="206"/>
      <c r="CB1104" s="466"/>
      <c r="ED1104" s="167"/>
    </row>
    <row r="1105" spans="6:134" x14ac:dyDescent="0.25">
      <c r="F1105" s="89">
        <v>0</v>
      </c>
      <c r="G1105" s="101">
        <f>Samples!C1083</f>
        <v>0</v>
      </c>
      <c r="CA1105" s="206"/>
      <c r="CB1105" s="466"/>
      <c r="ED1105" s="167"/>
    </row>
    <row r="1106" spans="6:134" x14ac:dyDescent="0.25">
      <c r="F1106" s="89">
        <v>0</v>
      </c>
      <c r="G1106" s="101">
        <f>Samples!C1084</f>
        <v>0</v>
      </c>
      <c r="CA1106" s="206"/>
      <c r="CB1106" s="466"/>
      <c r="ED1106" s="167"/>
    </row>
    <row r="1107" spans="6:134" x14ac:dyDescent="0.25">
      <c r="F1107" s="89">
        <v>0</v>
      </c>
      <c r="G1107" s="101">
        <f>Samples!C1085</f>
        <v>0</v>
      </c>
      <c r="CA1107" s="206"/>
      <c r="CB1107" s="466"/>
      <c r="ED1107" s="167"/>
    </row>
    <row r="1108" spans="6:134" x14ac:dyDescent="0.25">
      <c r="F1108" s="89">
        <v>0</v>
      </c>
      <c r="G1108" s="101">
        <f>Samples!C1086</f>
        <v>0</v>
      </c>
      <c r="CA1108" s="206"/>
      <c r="CB1108" s="466"/>
      <c r="ED1108" s="167"/>
    </row>
    <row r="1109" spans="6:134" x14ac:dyDescent="0.25">
      <c r="F1109" s="89">
        <v>0</v>
      </c>
      <c r="G1109" s="101">
        <f>Samples!C1087</f>
        <v>0</v>
      </c>
      <c r="CA1109" s="206"/>
      <c r="CB1109" s="466"/>
      <c r="ED1109" s="167"/>
    </row>
    <row r="1110" spans="6:134" x14ac:dyDescent="0.25">
      <c r="F1110" s="89">
        <v>0</v>
      </c>
      <c r="G1110" s="101">
        <f>Samples!C1088</f>
        <v>0</v>
      </c>
      <c r="CA1110" s="206"/>
      <c r="CB1110" s="466"/>
      <c r="ED1110" s="167"/>
    </row>
    <row r="1111" spans="6:134" x14ac:dyDescent="0.25">
      <c r="F1111" s="89">
        <v>0</v>
      </c>
      <c r="G1111" s="101">
        <f>Samples!C1089</f>
        <v>0</v>
      </c>
      <c r="CA1111" s="206"/>
      <c r="CB1111" s="466"/>
      <c r="ED1111" s="167"/>
    </row>
    <row r="1112" spans="6:134" x14ac:dyDescent="0.25">
      <c r="F1112" s="89">
        <v>0</v>
      </c>
      <c r="G1112" s="101">
        <f>Samples!C1090</f>
        <v>0</v>
      </c>
      <c r="CA1112" s="206"/>
      <c r="CB1112" s="466"/>
      <c r="ED1112" s="167"/>
    </row>
    <row r="1113" spans="6:134" x14ac:dyDescent="0.25">
      <c r="F1113" s="89">
        <v>0</v>
      </c>
      <c r="G1113" s="101">
        <f>Samples!C1091</f>
        <v>0</v>
      </c>
      <c r="CA1113" s="206"/>
      <c r="CB1113" s="466"/>
      <c r="ED1113" s="167"/>
    </row>
    <row r="1114" spans="6:134" x14ac:dyDescent="0.25">
      <c r="F1114" s="89">
        <v>0</v>
      </c>
      <c r="G1114" s="101">
        <f>Samples!C1092</f>
        <v>0</v>
      </c>
      <c r="CA1114" s="206"/>
      <c r="CB1114" s="466"/>
      <c r="ED1114" s="167"/>
    </row>
    <row r="1115" spans="6:134" x14ac:dyDescent="0.25">
      <c r="F1115" s="89">
        <v>0</v>
      </c>
      <c r="G1115" s="101">
        <f>Samples!C1093</f>
        <v>0</v>
      </c>
      <c r="CA1115" s="206"/>
      <c r="CB1115" s="466"/>
      <c r="ED1115" s="167"/>
    </row>
    <row r="1116" spans="6:134" x14ac:dyDescent="0.25">
      <c r="F1116" s="89">
        <v>0</v>
      </c>
      <c r="G1116" s="101">
        <f>Samples!C1094</f>
        <v>0</v>
      </c>
      <c r="CA1116" s="206"/>
      <c r="CB1116" s="466"/>
      <c r="ED1116" s="167"/>
    </row>
    <row r="1117" spans="6:134" x14ac:dyDescent="0.25">
      <c r="F1117" s="89">
        <v>0</v>
      </c>
      <c r="G1117" s="101">
        <f>Samples!C1095</f>
        <v>0</v>
      </c>
      <c r="CA1117" s="206"/>
      <c r="CB1117" s="466"/>
      <c r="ED1117" s="167"/>
    </row>
    <row r="1118" spans="6:134" x14ac:dyDescent="0.25">
      <c r="F1118" s="89">
        <v>0</v>
      </c>
      <c r="G1118" s="101">
        <f>Samples!C1096</f>
        <v>0</v>
      </c>
      <c r="CA1118" s="206"/>
      <c r="CB1118" s="466"/>
      <c r="ED1118" s="167"/>
    </row>
    <row r="1119" spans="6:134" x14ac:dyDescent="0.25">
      <c r="F1119" s="89">
        <v>0</v>
      </c>
      <c r="G1119" s="101">
        <f>Samples!C1097</f>
        <v>0</v>
      </c>
      <c r="CA1119" s="206"/>
      <c r="CB1119" s="466"/>
      <c r="ED1119" s="167"/>
    </row>
    <row r="1120" spans="6:134" x14ac:dyDescent="0.25">
      <c r="F1120" s="89">
        <v>0</v>
      </c>
      <c r="G1120" s="101">
        <f>Samples!C1098</f>
        <v>0</v>
      </c>
      <c r="CA1120" s="206"/>
      <c r="CB1120" s="466"/>
      <c r="ED1120" s="167"/>
    </row>
    <row r="1121" spans="6:134" x14ac:dyDescent="0.25">
      <c r="F1121" s="89">
        <v>0</v>
      </c>
      <c r="G1121" s="101">
        <f>Samples!C1099</f>
        <v>0</v>
      </c>
      <c r="CA1121" s="206"/>
      <c r="CB1121" s="466"/>
      <c r="ED1121" s="167"/>
    </row>
    <row r="1122" spans="6:134" x14ac:dyDescent="0.25">
      <c r="F1122" s="89">
        <v>0</v>
      </c>
      <c r="G1122" s="101">
        <f>Samples!C1100</f>
        <v>0</v>
      </c>
      <c r="CA1122" s="206"/>
      <c r="CB1122" s="466"/>
      <c r="ED1122" s="167"/>
    </row>
    <row r="1123" spans="6:134" x14ac:dyDescent="0.25">
      <c r="F1123" s="89">
        <v>0</v>
      </c>
      <c r="G1123" s="101">
        <f>Samples!C1101</f>
        <v>0</v>
      </c>
      <c r="CA1123" s="206"/>
      <c r="CB1123" s="466"/>
      <c r="ED1123" s="167"/>
    </row>
    <row r="1124" spans="6:134" x14ac:dyDescent="0.25">
      <c r="F1124" s="89">
        <v>0</v>
      </c>
      <c r="G1124" s="101">
        <f>Samples!C1102</f>
        <v>0</v>
      </c>
      <c r="CA1124" s="206"/>
      <c r="CB1124" s="466"/>
      <c r="ED1124" s="167"/>
    </row>
    <row r="1125" spans="6:134" x14ac:dyDescent="0.25">
      <c r="F1125" s="89">
        <v>0</v>
      </c>
      <c r="G1125" s="101">
        <f>Samples!C1103</f>
        <v>0</v>
      </c>
      <c r="CA1125" s="206"/>
      <c r="CB1125" s="466"/>
      <c r="ED1125" s="167"/>
    </row>
    <row r="1126" spans="6:134" x14ac:dyDescent="0.25">
      <c r="F1126" s="89">
        <v>0</v>
      </c>
      <c r="G1126" s="101">
        <f>Samples!C1104</f>
        <v>0</v>
      </c>
      <c r="CA1126" s="206"/>
      <c r="CB1126" s="466"/>
      <c r="ED1126" s="167"/>
    </row>
    <row r="1127" spans="6:134" x14ac:dyDescent="0.25">
      <c r="F1127" s="89">
        <v>0</v>
      </c>
      <c r="G1127" s="101">
        <f>Samples!C1105</f>
        <v>0</v>
      </c>
      <c r="CA1127" s="206"/>
      <c r="CB1127" s="466"/>
      <c r="ED1127" s="167"/>
    </row>
    <row r="1128" spans="6:134" x14ac:dyDescent="0.25">
      <c r="F1128" s="89">
        <v>0</v>
      </c>
      <c r="G1128" s="101">
        <f>Samples!C1106</f>
        <v>0</v>
      </c>
      <c r="CA1128" s="206"/>
      <c r="CB1128" s="466"/>
      <c r="ED1128" s="167"/>
    </row>
    <row r="1129" spans="6:134" x14ac:dyDescent="0.25">
      <c r="F1129" s="89">
        <v>0</v>
      </c>
      <c r="G1129" s="101">
        <f>Samples!C1107</f>
        <v>0</v>
      </c>
      <c r="CA1129" s="206"/>
      <c r="CB1129" s="466"/>
      <c r="ED1129" s="167"/>
    </row>
    <row r="1130" spans="6:134" x14ac:dyDescent="0.25">
      <c r="F1130" s="89">
        <v>0</v>
      </c>
      <c r="G1130" s="101">
        <f>Samples!C1108</f>
        <v>0</v>
      </c>
      <c r="CA1130" s="206"/>
      <c r="CB1130" s="466"/>
      <c r="ED1130" s="167"/>
    </row>
    <row r="1131" spans="6:134" x14ac:dyDescent="0.25">
      <c r="F1131" s="89">
        <v>0</v>
      </c>
      <c r="G1131" s="101">
        <f>Samples!C1109</f>
        <v>0</v>
      </c>
      <c r="CA1131" s="206"/>
      <c r="CB1131" s="466"/>
      <c r="ED1131" s="167"/>
    </row>
    <row r="1132" spans="6:134" x14ac:dyDescent="0.25">
      <c r="F1132" s="89">
        <v>0</v>
      </c>
      <c r="G1132" s="101">
        <f>Samples!C1110</f>
        <v>0</v>
      </c>
      <c r="CA1132" s="206"/>
      <c r="CB1132" s="466"/>
      <c r="ED1132" s="167"/>
    </row>
    <row r="1133" spans="6:134" x14ac:dyDescent="0.25">
      <c r="F1133" s="89">
        <v>0</v>
      </c>
      <c r="G1133" s="101">
        <f>Samples!C1111</f>
        <v>0</v>
      </c>
      <c r="CA1133" s="206"/>
      <c r="CB1133" s="466"/>
      <c r="ED1133" s="167"/>
    </row>
    <row r="1134" spans="6:134" x14ac:dyDescent="0.25">
      <c r="F1134" s="89">
        <v>0</v>
      </c>
      <c r="G1134" s="101">
        <f>Samples!C1112</f>
        <v>0</v>
      </c>
      <c r="CA1134" s="206"/>
      <c r="CB1134" s="466"/>
      <c r="ED1134" s="167"/>
    </row>
    <row r="1135" spans="6:134" x14ac:dyDescent="0.25">
      <c r="F1135" s="89">
        <v>0</v>
      </c>
      <c r="G1135" s="101">
        <f>Samples!C1113</f>
        <v>0</v>
      </c>
      <c r="CA1135" s="206"/>
      <c r="CB1135" s="466"/>
      <c r="ED1135" s="167"/>
    </row>
    <row r="1136" spans="6:134" x14ac:dyDescent="0.25">
      <c r="F1136" s="89">
        <v>0</v>
      </c>
      <c r="G1136" s="101">
        <f>Samples!C1114</f>
        <v>0</v>
      </c>
      <c r="CA1136" s="206"/>
      <c r="CB1136" s="466"/>
      <c r="ED1136" s="167"/>
    </row>
    <row r="1137" spans="6:134" x14ac:dyDescent="0.25">
      <c r="F1137" s="89">
        <v>0</v>
      </c>
      <c r="G1137" s="101">
        <f>Samples!C1115</f>
        <v>0</v>
      </c>
      <c r="CA1137" s="206"/>
      <c r="CB1137" s="466"/>
      <c r="ED1137" s="167"/>
    </row>
    <row r="1138" spans="6:134" x14ac:dyDescent="0.25">
      <c r="F1138" s="89">
        <v>0</v>
      </c>
      <c r="G1138" s="101">
        <f>Samples!C1116</f>
        <v>0</v>
      </c>
      <c r="CA1138" s="206"/>
      <c r="CB1138" s="466"/>
      <c r="ED1138" s="167"/>
    </row>
    <row r="1139" spans="6:134" x14ac:dyDescent="0.25">
      <c r="F1139" s="89">
        <v>0</v>
      </c>
      <c r="G1139" s="101">
        <f>Samples!C1117</f>
        <v>0</v>
      </c>
      <c r="CA1139" s="206"/>
      <c r="CB1139" s="466"/>
      <c r="ED1139" s="167"/>
    </row>
    <row r="1140" spans="6:134" x14ac:dyDescent="0.25">
      <c r="F1140" s="89">
        <v>0</v>
      </c>
      <c r="G1140" s="101">
        <f>Samples!C1118</f>
        <v>0</v>
      </c>
      <c r="CA1140" s="206"/>
      <c r="CB1140" s="466"/>
      <c r="ED1140" s="167"/>
    </row>
    <row r="1141" spans="6:134" x14ac:dyDescent="0.25">
      <c r="F1141" s="89">
        <v>0</v>
      </c>
      <c r="G1141" s="101">
        <f>Samples!C1119</f>
        <v>0</v>
      </c>
      <c r="CA1141" s="206"/>
      <c r="CB1141" s="466"/>
      <c r="ED1141" s="167"/>
    </row>
    <row r="1142" spans="6:134" x14ac:dyDescent="0.25">
      <c r="F1142" s="89">
        <v>0</v>
      </c>
      <c r="G1142" s="101">
        <f>Samples!C1120</f>
        <v>0</v>
      </c>
      <c r="CA1142" s="206"/>
      <c r="CB1142" s="466"/>
      <c r="ED1142" s="167"/>
    </row>
    <row r="1143" spans="6:134" x14ac:dyDescent="0.25">
      <c r="F1143" s="89">
        <v>0</v>
      </c>
      <c r="G1143" s="101">
        <f>Samples!C1121</f>
        <v>0</v>
      </c>
      <c r="CA1143" s="206"/>
      <c r="CB1143" s="466"/>
      <c r="ED1143" s="167"/>
    </row>
    <row r="1144" spans="6:134" x14ac:dyDescent="0.25">
      <c r="F1144" s="89">
        <v>0</v>
      </c>
      <c r="G1144" s="101">
        <f>Samples!C1122</f>
        <v>0</v>
      </c>
      <c r="CA1144" s="206"/>
      <c r="CB1144" s="466"/>
      <c r="ED1144" s="167"/>
    </row>
    <row r="1145" spans="6:134" x14ac:dyDescent="0.25">
      <c r="F1145" s="89">
        <v>0</v>
      </c>
      <c r="G1145" s="101">
        <f>Samples!C1123</f>
        <v>0</v>
      </c>
      <c r="CA1145" s="206"/>
      <c r="CB1145" s="466"/>
      <c r="ED1145" s="167"/>
    </row>
    <row r="1146" spans="6:134" x14ac:dyDescent="0.25">
      <c r="F1146" s="89">
        <v>0</v>
      </c>
      <c r="G1146" s="101">
        <f>Samples!C1124</f>
        <v>0</v>
      </c>
      <c r="CA1146" s="206"/>
      <c r="CB1146" s="466"/>
      <c r="ED1146" s="167"/>
    </row>
    <row r="1147" spans="6:134" x14ac:dyDescent="0.25">
      <c r="F1147" s="89">
        <v>0</v>
      </c>
      <c r="G1147" s="101">
        <f>Samples!C1125</f>
        <v>0</v>
      </c>
      <c r="CA1147" s="206"/>
      <c r="CB1147" s="466"/>
      <c r="ED1147" s="167"/>
    </row>
    <row r="1148" spans="6:134" x14ac:dyDescent="0.25">
      <c r="F1148" s="89">
        <v>0</v>
      </c>
      <c r="G1148" s="101">
        <f>Samples!C1126</f>
        <v>0</v>
      </c>
      <c r="CA1148" s="206"/>
      <c r="CB1148" s="466"/>
      <c r="ED1148" s="167"/>
    </row>
    <row r="1149" spans="6:134" x14ac:dyDescent="0.25">
      <c r="F1149" s="89">
        <v>0</v>
      </c>
      <c r="G1149" s="101">
        <f>Samples!C1127</f>
        <v>0</v>
      </c>
      <c r="CA1149" s="206"/>
      <c r="CB1149" s="466"/>
      <c r="ED1149" s="167"/>
    </row>
    <row r="1150" spans="6:134" x14ac:dyDescent="0.25">
      <c r="F1150" s="89">
        <v>0</v>
      </c>
      <c r="G1150" s="101">
        <f>Samples!C1128</f>
        <v>0</v>
      </c>
      <c r="CA1150" s="206"/>
      <c r="CB1150" s="466"/>
      <c r="ED1150" s="167"/>
    </row>
    <row r="1151" spans="6:134" x14ac:dyDescent="0.25">
      <c r="F1151" s="89">
        <v>0</v>
      </c>
      <c r="G1151" s="101">
        <f>Samples!C1129</f>
        <v>0</v>
      </c>
      <c r="CA1151" s="206"/>
      <c r="CB1151" s="466"/>
      <c r="ED1151" s="167"/>
    </row>
    <row r="1152" spans="6:134" x14ac:dyDescent="0.25">
      <c r="F1152" s="89">
        <v>0</v>
      </c>
      <c r="G1152" s="101">
        <f>Samples!C1130</f>
        <v>0</v>
      </c>
      <c r="CA1152" s="206"/>
      <c r="CB1152" s="466"/>
      <c r="ED1152" s="167"/>
    </row>
    <row r="1153" spans="6:134" x14ac:dyDescent="0.25">
      <c r="F1153" s="89">
        <v>0</v>
      </c>
      <c r="G1153" s="101">
        <f>Samples!C1131</f>
        <v>0</v>
      </c>
      <c r="CA1153" s="206"/>
      <c r="CB1153" s="466"/>
      <c r="ED1153" s="167"/>
    </row>
    <row r="1154" spans="6:134" x14ac:dyDescent="0.25">
      <c r="F1154" s="89">
        <v>0</v>
      </c>
      <c r="G1154" s="101">
        <f>Samples!C1132</f>
        <v>0</v>
      </c>
      <c r="CA1154" s="206"/>
      <c r="CB1154" s="466"/>
      <c r="ED1154" s="167"/>
    </row>
    <row r="1155" spans="6:134" x14ac:dyDescent="0.25">
      <c r="F1155" s="89">
        <v>0</v>
      </c>
      <c r="G1155" s="101">
        <f>Samples!C1133</f>
        <v>0</v>
      </c>
      <c r="CA1155" s="206"/>
      <c r="CB1155" s="466"/>
      <c r="ED1155" s="167"/>
    </row>
    <row r="1156" spans="6:134" x14ac:dyDescent="0.25">
      <c r="F1156" s="89">
        <v>0</v>
      </c>
      <c r="G1156" s="101">
        <f>Samples!C1134</f>
        <v>0</v>
      </c>
      <c r="CA1156" s="206"/>
      <c r="CB1156" s="466"/>
    </row>
    <row r="1157" spans="6:134" x14ac:dyDescent="0.25">
      <c r="F1157" s="89">
        <v>0</v>
      </c>
      <c r="G1157" s="101">
        <f>Samples!C1135</f>
        <v>0</v>
      </c>
      <c r="CA1157" s="206"/>
      <c r="CB1157" s="466"/>
    </row>
    <row r="1158" spans="6:134" x14ac:dyDescent="0.25">
      <c r="F1158" s="89">
        <v>0</v>
      </c>
      <c r="G1158" s="101">
        <f>Samples!C1136</f>
        <v>0</v>
      </c>
      <c r="CA1158" s="206"/>
      <c r="CB1158" s="466"/>
    </row>
    <row r="1159" spans="6:134" x14ac:dyDescent="0.25">
      <c r="F1159" s="89">
        <v>0</v>
      </c>
      <c r="G1159" s="101">
        <f>Samples!C1137</f>
        <v>0</v>
      </c>
      <c r="CA1159" s="206"/>
      <c r="CB1159" s="466"/>
    </row>
    <row r="1160" spans="6:134" x14ac:dyDescent="0.25">
      <c r="F1160" s="89">
        <v>0</v>
      </c>
      <c r="G1160" s="101">
        <f>Samples!C1138</f>
        <v>0</v>
      </c>
      <c r="CA1160" s="206"/>
      <c r="CB1160" s="466"/>
    </row>
    <row r="1161" spans="6:134" x14ac:dyDescent="0.25">
      <c r="F1161" s="89">
        <v>0</v>
      </c>
      <c r="G1161" s="101">
        <f>Samples!C1139</f>
        <v>0</v>
      </c>
      <c r="CA1161" s="206"/>
      <c r="CB1161" s="466"/>
    </row>
    <row r="1162" spans="6:134" x14ac:dyDescent="0.25">
      <c r="F1162" s="89">
        <v>0</v>
      </c>
      <c r="G1162" s="101">
        <f>Samples!C1140</f>
        <v>0</v>
      </c>
      <c r="CA1162" s="206"/>
      <c r="CB1162" s="466"/>
    </row>
    <row r="1163" spans="6:134" x14ac:dyDescent="0.25">
      <c r="F1163" s="89">
        <v>0</v>
      </c>
      <c r="G1163" s="101">
        <f>Samples!C1141</f>
        <v>0</v>
      </c>
      <c r="CA1163" s="206"/>
      <c r="CB1163" s="466"/>
    </row>
    <row r="1164" spans="6:134" x14ac:dyDescent="0.25">
      <c r="F1164" s="89">
        <v>0</v>
      </c>
      <c r="G1164" s="101">
        <f>Samples!C1142</f>
        <v>0</v>
      </c>
      <c r="CA1164" s="206"/>
      <c r="CB1164" s="466"/>
    </row>
    <row r="1165" spans="6:134" x14ac:dyDescent="0.25">
      <c r="F1165" s="89">
        <v>0</v>
      </c>
      <c r="G1165" s="101">
        <f>Samples!C1143</f>
        <v>0</v>
      </c>
      <c r="CA1165" s="206"/>
      <c r="CB1165" s="466"/>
    </row>
    <row r="1166" spans="6:134" x14ac:dyDescent="0.25">
      <c r="F1166" s="89">
        <v>0</v>
      </c>
      <c r="G1166" s="101">
        <f>Samples!C1144</f>
        <v>0</v>
      </c>
      <c r="CA1166" s="206"/>
      <c r="CB1166" s="466"/>
    </row>
    <row r="1167" spans="6:134" x14ac:dyDescent="0.25">
      <c r="F1167" s="89">
        <v>0</v>
      </c>
      <c r="G1167" s="101">
        <f>Samples!C1145</f>
        <v>0</v>
      </c>
      <c r="CA1167" s="206"/>
      <c r="CB1167" s="466"/>
    </row>
    <row r="1168" spans="6:134" x14ac:dyDescent="0.25">
      <c r="F1168" s="89">
        <v>0</v>
      </c>
      <c r="G1168" s="101">
        <f>Samples!C1146</f>
        <v>0</v>
      </c>
      <c r="CA1168" s="206"/>
      <c r="CB1168" s="466"/>
    </row>
    <row r="1169" spans="6:80" x14ac:dyDescent="0.25">
      <c r="F1169" s="89">
        <v>0</v>
      </c>
      <c r="G1169" s="101">
        <f>Samples!C1147</f>
        <v>0</v>
      </c>
      <c r="CA1169" s="206"/>
      <c r="CB1169" s="466"/>
    </row>
    <row r="1170" spans="6:80" x14ac:dyDescent="0.25">
      <c r="F1170" s="89">
        <v>0</v>
      </c>
      <c r="G1170" s="101">
        <f>Samples!C1148</f>
        <v>0</v>
      </c>
      <c r="CA1170" s="206"/>
      <c r="CB1170" s="466"/>
    </row>
    <row r="1171" spans="6:80" x14ac:dyDescent="0.25">
      <c r="F1171" s="89">
        <v>0</v>
      </c>
      <c r="G1171" s="101">
        <f>Samples!C1149</f>
        <v>0</v>
      </c>
      <c r="CA1171" s="206"/>
      <c r="CB1171" s="466"/>
    </row>
    <row r="1172" spans="6:80" x14ac:dyDescent="0.25">
      <c r="F1172" s="89">
        <v>0</v>
      </c>
      <c r="G1172" s="101">
        <f>Samples!C1150</f>
        <v>0</v>
      </c>
      <c r="CA1172" s="206"/>
      <c r="CB1172" s="466"/>
    </row>
    <row r="1173" spans="6:80" x14ac:dyDescent="0.25">
      <c r="F1173" s="89">
        <v>0</v>
      </c>
      <c r="G1173" s="101">
        <f>Samples!C1151</f>
        <v>0</v>
      </c>
      <c r="CA1173" s="206"/>
      <c r="CB1173" s="466"/>
    </row>
    <row r="1174" spans="6:80" x14ac:dyDescent="0.25">
      <c r="F1174" s="89">
        <v>0</v>
      </c>
      <c r="G1174" s="101">
        <f>Samples!C1152</f>
        <v>0</v>
      </c>
      <c r="CA1174" s="206"/>
      <c r="CB1174" s="466"/>
    </row>
    <row r="1175" spans="6:80" x14ac:dyDescent="0.25">
      <c r="F1175" s="89">
        <v>0</v>
      </c>
      <c r="G1175" s="101">
        <f>Samples!C1153</f>
        <v>0</v>
      </c>
      <c r="CA1175" s="206"/>
      <c r="CB1175" s="466"/>
    </row>
    <row r="1176" spans="6:80" x14ac:dyDescent="0.25">
      <c r="F1176" s="89">
        <v>0</v>
      </c>
      <c r="G1176" s="101">
        <f>Samples!C1154</f>
        <v>0</v>
      </c>
      <c r="CA1176" s="206"/>
      <c r="CB1176" s="466"/>
    </row>
    <row r="1177" spans="6:80" x14ac:dyDescent="0.25">
      <c r="F1177" s="89">
        <v>0</v>
      </c>
      <c r="G1177" s="101">
        <f>Samples!C1155</f>
        <v>0</v>
      </c>
      <c r="CA1177" s="206"/>
      <c r="CB1177" s="466"/>
    </row>
    <row r="1178" spans="6:80" x14ac:dyDescent="0.25">
      <c r="F1178" s="89">
        <v>0</v>
      </c>
      <c r="G1178" s="101">
        <f>Samples!C1156</f>
        <v>0</v>
      </c>
      <c r="CA1178" s="206"/>
      <c r="CB1178" s="466"/>
    </row>
    <row r="1179" spans="6:80" x14ac:dyDescent="0.25">
      <c r="F1179" s="89">
        <v>0</v>
      </c>
      <c r="G1179" s="101">
        <f>Samples!C1157</f>
        <v>0</v>
      </c>
      <c r="CA1179" s="206"/>
      <c r="CB1179" s="466"/>
    </row>
    <row r="1180" spans="6:80" x14ac:dyDescent="0.25">
      <c r="F1180" s="89">
        <v>0</v>
      </c>
      <c r="G1180" s="101">
        <f>Samples!C1158</f>
        <v>0</v>
      </c>
      <c r="CA1180" s="206"/>
      <c r="CB1180" s="466"/>
    </row>
    <row r="1181" spans="6:80" x14ac:dyDescent="0.25">
      <c r="F1181" s="89">
        <v>0</v>
      </c>
      <c r="G1181" s="101">
        <f>Samples!C1159</f>
        <v>0</v>
      </c>
      <c r="CA1181" s="206"/>
      <c r="CB1181" s="466"/>
    </row>
    <row r="1182" spans="6:80" x14ac:dyDescent="0.25">
      <c r="F1182" s="89">
        <v>0</v>
      </c>
      <c r="G1182" s="101">
        <f>Samples!C1160</f>
        <v>0</v>
      </c>
      <c r="CA1182" s="206"/>
      <c r="CB1182" s="466"/>
    </row>
    <row r="1183" spans="6:80" x14ac:dyDescent="0.25">
      <c r="F1183" s="89">
        <v>0</v>
      </c>
      <c r="G1183" s="101">
        <f>Samples!C1161</f>
        <v>0</v>
      </c>
      <c r="CA1183" s="206"/>
      <c r="CB1183" s="466"/>
    </row>
    <row r="1184" spans="6:80" x14ac:dyDescent="0.25">
      <c r="F1184" s="89">
        <v>0</v>
      </c>
      <c r="G1184" s="101">
        <f>Samples!C1162</f>
        <v>0</v>
      </c>
      <c r="CA1184" s="206"/>
      <c r="CB1184" s="466"/>
    </row>
    <row r="1185" spans="6:80" x14ac:dyDescent="0.25">
      <c r="F1185" s="89">
        <v>0</v>
      </c>
      <c r="G1185" s="101">
        <f>Samples!C1163</f>
        <v>0</v>
      </c>
      <c r="CA1185" s="206"/>
      <c r="CB1185" s="466"/>
    </row>
    <row r="1186" spans="6:80" x14ac:dyDescent="0.25">
      <c r="F1186" s="89">
        <v>0</v>
      </c>
      <c r="G1186" s="101">
        <f>Samples!C1164</f>
        <v>0</v>
      </c>
      <c r="CA1186" s="206"/>
      <c r="CB1186" s="466"/>
    </row>
    <row r="1187" spans="6:80" x14ac:dyDescent="0.25">
      <c r="F1187" s="89">
        <v>0</v>
      </c>
      <c r="G1187" s="101">
        <f>Samples!C1165</f>
        <v>0</v>
      </c>
      <c r="CA1187" s="206"/>
      <c r="CB1187" s="466"/>
    </row>
    <row r="1188" spans="6:80" x14ac:dyDescent="0.25">
      <c r="F1188" s="89">
        <v>0</v>
      </c>
      <c r="G1188" s="101">
        <f>Samples!C1166</f>
        <v>0</v>
      </c>
      <c r="CA1188" s="206"/>
      <c r="CB1188" s="466"/>
    </row>
    <row r="1189" spans="6:80" x14ac:dyDescent="0.25">
      <c r="F1189" s="89">
        <v>0</v>
      </c>
      <c r="G1189" s="101">
        <f>Samples!C1167</f>
        <v>0</v>
      </c>
      <c r="CA1189" s="206"/>
      <c r="CB1189" s="466"/>
    </row>
    <row r="1190" spans="6:80" x14ac:dyDescent="0.25">
      <c r="F1190" s="89">
        <v>0</v>
      </c>
      <c r="G1190" s="101">
        <f>Samples!C1168</f>
        <v>0</v>
      </c>
      <c r="CA1190" s="206"/>
      <c r="CB1190" s="466"/>
    </row>
    <row r="1191" spans="6:80" x14ac:dyDescent="0.25">
      <c r="F1191" s="89">
        <v>0</v>
      </c>
      <c r="G1191" s="101">
        <f>Samples!C1169</f>
        <v>0</v>
      </c>
      <c r="CA1191" s="206"/>
      <c r="CB1191" s="466"/>
    </row>
    <row r="1192" spans="6:80" x14ac:dyDescent="0.25">
      <c r="F1192" s="89">
        <v>0</v>
      </c>
      <c r="G1192" s="101">
        <f>Samples!C1170</f>
        <v>0</v>
      </c>
      <c r="CA1192" s="206"/>
      <c r="CB1192" s="466"/>
    </row>
    <row r="1193" spans="6:80" x14ac:dyDescent="0.25">
      <c r="F1193" s="89">
        <v>0</v>
      </c>
      <c r="G1193" s="101">
        <f>Samples!C1171</f>
        <v>0</v>
      </c>
      <c r="CA1193" s="206"/>
      <c r="CB1193" s="466"/>
    </row>
    <row r="1194" spans="6:80" x14ac:dyDescent="0.25">
      <c r="F1194" s="89">
        <v>0</v>
      </c>
      <c r="G1194" s="101">
        <f>Samples!C1172</f>
        <v>0</v>
      </c>
      <c r="CA1194" s="206"/>
      <c r="CB1194" s="466"/>
    </row>
    <row r="1195" spans="6:80" x14ac:dyDescent="0.25">
      <c r="F1195" s="89">
        <v>0</v>
      </c>
      <c r="G1195" s="101">
        <f>Samples!C1173</f>
        <v>0</v>
      </c>
      <c r="CA1195" s="206"/>
      <c r="CB1195" s="466"/>
    </row>
    <row r="1196" spans="6:80" x14ac:dyDescent="0.25">
      <c r="F1196" s="89">
        <v>0</v>
      </c>
      <c r="G1196" s="101">
        <f>Samples!C1174</f>
        <v>0</v>
      </c>
      <c r="CA1196" s="206"/>
      <c r="CB1196" s="466"/>
    </row>
    <row r="1197" spans="6:80" x14ac:dyDescent="0.25">
      <c r="F1197" s="89">
        <v>0</v>
      </c>
      <c r="G1197" s="101">
        <f>Samples!C1175</f>
        <v>0</v>
      </c>
      <c r="CA1197" s="206"/>
      <c r="CB1197" s="466"/>
    </row>
    <row r="1198" spans="6:80" x14ac:dyDescent="0.25">
      <c r="F1198" s="89">
        <v>0</v>
      </c>
      <c r="G1198" s="101">
        <f>Samples!C1176</f>
        <v>0</v>
      </c>
      <c r="CA1198" s="206"/>
      <c r="CB1198" s="466"/>
    </row>
    <row r="1199" spans="6:80" x14ac:dyDescent="0.25">
      <c r="F1199" s="89">
        <v>0</v>
      </c>
      <c r="G1199" s="101">
        <f>Samples!C1177</f>
        <v>0</v>
      </c>
      <c r="CA1199" s="206"/>
      <c r="CB1199" s="466"/>
    </row>
    <row r="1200" spans="6:80" x14ac:dyDescent="0.25">
      <c r="F1200" s="89">
        <v>0</v>
      </c>
      <c r="G1200" s="101">
        <f>Samples!C1178</f>
        <v>0</v>
      </c>
      <c r="CA1200" s="206"/>
      <c r="CB1200" s="466"/>
    </row>
    <row r="1201" spans="6:134" x14ac:dyDescent="0.25">
      <c r="F1201" s="89">
        <v>0</v>
      </c>
      <c r="G1201" s="101">
        <f>Samples!C1179</f>
        <v>0</v>
      </c>
      <c r="CA1201" s="206"/>
      <c r="CB1201" s="466"/>
    </row>
    <row r="1202" spans="6:134" x14ac:dyDescent="0.25">
      <c r="F1202" s="89">
        <v>0</v>
      </c>
      <c r="G1202" s="101">
        <f>Samples!C1180</f>
        <v>0</v>
      </c>
      <c r="CA1202" s="206"/>
      <c r="CB1202" s="466"/>
    </row>
    <row r="1203" spans="6:134" x14ac:dyDescent="0.25">
      <c r="F1203" s="89">
        <v>0</v>
      </c>
      <c r="G1203" s="101">
        <f>Samples!C1181</f>
        <v>0</v>
      </c>
      <c r="CA1203" s="206"/>
      <c r="CB1203" s="466"/>
    </row>
    <row r="1204" spans="6:134" x14ac:dyDescent="0.25">
      <c r="F1204" s="89">
        <v>0</v>
      </c>
      <c r="G1204" s="101">
        <f>Samples!C1182</f>
        <v>0</v>
      </c>
      <c r="CA1204" s="206"/>
      <c r="CB1204" s="466"/>
    </row>
    <row r="1205" spans="6:134" ht="15.75" thickBot="1" x14ac:dyDescent="0.3">
      <c r="F1205" s="89">
        <v>0</v>
      </c>
      <c r="G1205" s="101">
        <f>Samples!C1183</f>
        <v>0</v>
      </c>
      <c r="CA1205" s="206"/>
      <c r="CB1205" s="466"/>
    </row>
    <row r="1206" spans="6:134" x14ac:dyDescent="0.25">
      <c r="F1206" s="89">
        <v>0</v>
      </c>
      <c r="G1206" s="101">
        <f>Samples!C1184</f>
        <v>0</v>
      </c>
      <c r="CA1206" s="206"/>
      <c r="CB1206" s="466"/>
      <c r="ED1206" s="166"/>
    </row>
    <row r="1207" spans="6:134" x14ac:dyDescent="0.25">
      <c r="F1207" s="89">
        <v>0</v>
      </c>
      <c r="G1207" s="101">
        <f>Samples!C1185</f>
        <v>0</v>
      </c>
      <c r="CA1207" s="206"/>
      <c r="CB1207" s="466"/>
      <c r="ED1207" s="167"/>
    </row>
    <row r="1208" spans="6:134" x14ac:dyDescent="0.25">
      <c r="F1208" s="89">
        <v>0</v>
      </c>
      <c r="G1208" s="101">
        <f>Samples!C1186</f>
        <v>0</v>
      </c>
      <c r="CA1208" s="206"/>
      <c r="CB1208" s="466"/>
      <c r="ED1208" s="167"/>
    </row>
    <row r="1209" spans="6:134" x14ac:dyDescent="0.25">
      <c r="F1209" s="89">
        <v>0</v>
      </c>
      <c r="G1209" s="101">
        <f>Samples!C1187</f>
        <v>0</v>
      </c>
      <c r="CA1209" s="206"/>
      <c r="CB1209" s="466"/>
      <c r="ED1209" s="167"/>
    </row>
    <row r="1210" spans="6:134" x14ac:dyDescent="0.25">
      <c r="F1210" s="89">
        <v>0</v>
      </c>
      <c r="G1210" s="101">
        <f>Samples!C1188</f>
        <v>0</v>
      </c>
      <c r="CA1210" s="206"/>
      <c r="CB1210" s="466"/>
      <c r="ED1210" s="167"/>
    </row>
    <row r="1211" spans="6:134" x14ac:dyDescent="0.25">
      <c r="F1211" s="89">
        <v>0</v>
      </c>
      <c r="G1211" s="101">
        <f>Samples!C1189</f>
        <v>0</v>
      </c>
      <c r="CA1211" s="206"/>
      <c r="CB1211" s="466"/>
      <c r="ED1211" s="167"/>
    </row>
    <row r="1212" spans="6:134" x14ac:dyDescent="0.25">
      <c r="F1212" s="89">
        <v>0</v>
      </c>
      <c r="G1212" s="101">
        <f>Samples!C1190</f>
        <v>0</v>
      </c>
      <c r="CA1212" s="206"/>
      <c r="CB1212" s="466"/>
      <c r="ED1212" s="167"/>
    </row>
    <row r="1213" spans="6:134" x14ac:dyDescent="0.25">
      <c r="F1213" s="89">
        <v>0</v>
      </c>
      <c r="G1213" s="101">
        <f>Samples!C1191</f>
        <v>0</v>
      </c>
      <c r="CA1213" s="206"/>
      <c r="CB1213" s="466"/>
      <c r="ED1213" s="167"/>
    </row>
    <row r="1214" spans="6:134" x14ac:dyDescent="0.25">
      <c r="F1214" s="89">
        <v>0</v>
      </c>
      <c r="G1214" s="101">
        <f>Samples!C1192</f>
        <v>0</v>
      </c>
      <c r="CA1214" s="206"/>
      <c r="CB1214" s="466"/>
      <c r="ED1214" s="167"/>
    </row>
    <row r="1215" spans="6:134" x14ac:dyDescent="0.25">
      <c r="F1215" s="89">
        <v>0</v>
      </c>
      <c r="G1215" s="101">
        <f>Samples!C1193</f>
        <v>0</v>
      </c>
      <c r="CA1215" s="206"/>
      <c r="CB1215" s="466"/>
      <c r="ED1215" s="167"/>
    </row>
    <row r="1216" spans="6:134" x14ac:dyDescent="0.25">
      <c r="F1216" s="89">
        <v>0</v>
      </c>
      <c r="G1216" s="101">
        <f>Samples!C1194</f>
        <v>0</v>
      </c>
      <c r="CA1216" s="206"/>
      <c r="CB1216" s="466"/>
      <c r="ED1216" s="167"/>
    </row>
    <row r="1217" spans="6:134" x14ac:dyDescent="0.25">
      <c r="F1217" s="89">
        <v>0</v>
      </c>
      <c r="G1217" s="101">
        <f>Samples!C1195</f>
        <v>0</v>
      </c>
      <c r="CA1217" s="206"/>
      <c r="CB1217" s="466"/>
      <c r="ED1217" s="167"/>
    </row>
    <row r="1218" spans="6:134" x14ac:dyDescent="0.25">
      <c r="F1218" s="89">
        <v>0</v>
      </c>
      <c r="G1218" s="101">
        <f>Samples!C1196</f>
        <v>0</v>
      </c>
      <c r="CA1218" s="206"/>
      <c r="CB1218" s="466"/>
      <c r="ED1218" s="167"/>
    </row>
    <row r="1219" spans="6:134" x14ac:dyDescent="0.25">
      <c r="F1219" s="89">
        <v>0</v>
      </c>
      <c r="G1219" s="101">
        <f>Samples!C1197</f>
        <v>0</v>
      </c>
      <c r="CA1219" s="206"/>
      <c r="CB1219" s="466"/>
      <c r="ED1219" s="167"/>
    </row>
    <row r="1220" spans="6:134" x14ac:dyDescent="0.25">
      <c r="F1220" s="89">
        <v>0</v>
      </c>
      <c r="G1220" s="101">
        <f>Samples!C1198</f>
        <v>0</v>
      </c>
      <c r="CA1220" s="206"/>
      <c r="CB1220" s="466"/>
      <c r="ED1220" s="167"/>
    </row>
    <row r="1221" spans="6:134" x14ac:dyDescent="0.25">
      <c r="F1221" s="89">
        <v>0</v>
      </c>
      <c r="G1221" s="101">
        <f>Samples!C1199</f>
        <v>0</v>
      </c>
      <c r="CA1221" s="206"/>
      <c r="CB1221" s="466"/>
      <c r="ED1221" s="167"/>
    </row>
    <row r="1222" spans="6:134" x14ac:dyDescent="0.25">
      <c r="F1222" s="89">
        <v>0</v>
      </c>
      <c r="G1222" s="101">
        <f>Samples!C1200</f>
        <v>0</v>
      </c>
      <c r="CA1222" s="206"/>
      <c r="CB1222" s="466"/>
      <c r="ED1222" s="167"/>
    </row>
    <row r="1223" spans="6:134" x14ac:dyDescent="0.25">
      <c r="F1223" s="89">
        <v>0</v>
      </c>
      <c r="G1223" s="101">
        <f>Samples!C1201</f>
        <v>0</v>
      </c>
      <c r="CA1223" s="206"/>
      <c r="CB1223" s="466"/>
      <c r="ED1223" s="167"/>
    </row>
    <row r="1224" spans="6:134" x14ac:dyDescent="0.25">
      <c r="F1224" s="89">
        <v>0</v>
      </c>
      <c r="G1224" s="101">
        <f>Samples!C1202</f>
        <v>0</v>
      </c>
      <c r="CA1224" s="206"/>
      <c r="CB1224" s="466"/>
      <c r="ED1224" s="167"/>
    </row>
    <row r="1225" spans="6:134" x14ac:dyDescent="0.25">
      <c r="F1225" s="89">
        <v>0</v>
      </c>
      <c r="G1225" s="101">
        <f>Samples!C1203</f>
        <v>0</v>
      </c>
      <c r="CA1225" s="206"/>
      <c r="CB1225" s="466"/>
      <c r="ED1225" s="167"/>
    </row>
    <row r="1226" spans="6:134" x14ac:dyDescent="0.25">
      <c r="F1226" s="89">
        <v>0</v>
      </c>
      <c r="G1226" s="101">
        <f>Samples!C1204</f>
        <v>0</v>
      </c>
      <c r="CA1226" s="206"/>
      <c r="CB1226" s="466"/>
      <c r="ED1226" s="167"/>
    </row>
    <row r="1227" spans="6:134" x14ac:dyDescent="0.25">
      <c r="F1227" s="89">
        <v>0</v>
      </c>
      <c r="G1227" s="101">
        <f>Samples!C1205</f>
        <v>0</v>
      </c>
      <c r="CA1227" s="206"/>
      <c r="CB1227" s="466"/>
      <c r="ED1227" s="167"/>
    </row>
    <row r="1228" spans="6:134" x14ac:dyDescent="0.25">
      <c r="F1228" s="89">
        <v>0</v>
      </c>
      <c r="G1228" s="101">
        <f>Samples!C1206</f>
        <v>0</v>
      </c>
      <c r="CA1228" s="206"/>
      <c r="CB1228" s="466"/>
      <c r="ED1228" s="167"/>
    </row>
    <row r="1229" spans="6:134" x14ac:dyDescent="0.25">
      <c r="F1229" s="89">
        <v>0</v>
      </c>
      <c r="G1229" s="101">
        <f>Samples!C1207</f>
        <v>0</v>
      </c>
      <c r="CA1229" s="206"/>
      <c r="CB1229" s="466"/>
      <c r="ED1229" s="167"/>
    </row>
    <row r="1230" spans="6:134" x14ac:dyDescent="0.25">
      <c r="F1230" s="89">
        <v>0</v>
      </c>
      <c r="G1230" s="101">
        <f>Samples!C1208</f>
        <v>0</v>
      </c>
      <c r="CA1230" s="206"/>
      <c r="CB1230" s="466"/>
      <c r="ED1230" s="167"/>
    </row>
    <row r="1231" spans="6:134" x14ac:dyDescent="0.25">
      <c r="F1231" s="89">
        <v>0</v>
      </c>
      <c r="G1231" s="101">
        <f>Samples!C1209</f>
        <v>0</v>
      </c>
      <c r="CA1231" s="206"/>
      <c r="CB1231" s="466"/>
      <c r="ED1231" s="167"/>
    </row>
    <row r="1232" spans="6:134" x14ac:dyDescent="0.25">
      <c r="F1232" s="89">
        <v>0</v>
      </c>
      <c r="G1232" s="101">
        <f>Samples!C1210</f>
        <v>0</v>
      </c>
      <c r="CA1232" s="206"/>
      <c r="CB1232" s="466"/>
      <c r="ED1232" s="167"/>
    </row>
    <row r="1233" spans="6:134" x14ac:dyDescent="0.25">
      <c r="F1233" s="89">
        <v>0</v>
      </c>
      <c r="G1233" s="101">
        <f>Samples!C1211</f>
        <v>0</v>
      </c>
      <c r="CA1233" s="206"/>
      <c r="CB1233" s="466"/>
      <c r="ED1233" s="167"/>
    </row>
    <row r="1234" spans="6:134" x14ac:dyDescent="0.25">
      <c r="F1234" s="89">
        <v>0</v>
      </c>
      <c r="G1234" s="101">
        <f>Samples!C1212</f>
        <v>0</v>
      </c>
      <c r="CA1234" s="206"/>
      <c r="CB1234" s="466"/>
      <c r="ED1234" s="167"/>
    </row>
    <row r="1235" spans="6:134" x14ac:dyDescent="0.25">
      <c r="F1235" s="89">
        <v>0</v>
      </c>
      <c r="G1235" s="101">
        <f>Samples!C1213</f>
        <v>0</v>
      </c>
      <c r="CA1235" s="206"/>
      <c r="CB1235" s="466"/>
      <c r="ED1235" s="167"/>
    </row>
    <row r="1236" spans="6:134" x14ac:dyDescent="0.25">
      <c r="F1236" s="89">
        <v>0</v>
      </c>
      <c r="G1236" s="101">
        <f>Samples!C1214</f>
        <v>0</v>
      </c>
      <c r="CA1236" s="206"/>
      <c r="CB1236" s="466"/>
      <c r="ED1236" s="167"/>
    </row>
    <row r="1237" spans="6:134" x14ac:dyDescent="0.25">
      <c r="F1237" s="89">
        <v>0</v>
      </c>
      <c r="G1237" s="101">
        <f>Samples!C1215</f>
        <v>0</v>
      </c>
      <c r="CA1237" s="206"/>
      <c r="CB1237" s="466"/>
      <c r="ED1237" s="167"/>
    </row>
    <row r="1238" spans="6:134" x14ac:dyDescent="0.25">
      <c r="F1238" s="89">
        <v>0</v>
      </c>
      <c r="G1238" s="101">
        <f>Samples!C1216</f>
        <v>0</v>
      </c>
      <c r="CA1238" s="206"/>
      <c r="CB1238" s="466"/>
      <c r="ED1238" s="167"/>
    </row>
    <row r="1239" spans="6:134" x14ac:dyDescent="0.25">
      <c r="F1239" s="89">
        <v>0</v>
      </c>
      <c r="G1239" s="101">
        <f>Samples!C1217</f>
        <v>0</v>
      </c>
      <c r="CA1239" s="206"/>
      <c r="CB1239" s="466"/>
      <c r="ED1239" s="167"/>
    </row>
    <row r="1240" spans="6:134" x14ac:dyDescent="0.25">
      <c r="F1240" s="89">
        <v>0</v>
      </c>
      <c r="G1240" s="101">
        <f>Samples!C1218</f>
        <v>0</v>
      </c>
      <c r="CA1240" s="206"/>
      <c r="CB1240" s="466"/>
      <c r="ED1240" s="167"/>
    </row>
    <row r="1241" spans="6:134" x14ac:dyDescent="0.25">
      <c r="F1241" s="89">
        <v>0</v>
      </c>
      <c r="G1241" s="101">
        <f>Samples!C1219</f>
        <v>0</v>
      </c>
      <c r="CA1241" s="206"/>
      <c r="CB1241" s="466"/>
      <c r="ED1241" s="167"/>
    </row>
    <row r="1242" spans="6:134" x14ac:dyDescent="0.25">
      <c r="F1242" s="89">
        <v>0</v>
      </c>
      <c r="G1242" s="101">
        <f>Samples!C1220</f>
        <v>0</v>
      </c>
      <c r="CA1242" s="206"/>
      <c r="CB1242" s="466"/>
      <c r="ED1242" s="167"/>
    </row>
    <row r="1243" spans="6:134" x14ac:dyDescent="0.25">
      <c r="F1243" s="89">
        <v>0</v>
      </c>
      <c r="G1243" s="101">
        <f>Samples!C1221</f>
        <v>0</v>
      </c>
      <c r="CA1243" s="206"/>
      <c r="CB1243" s="466"/>
      <c r="ED1243" s="167"/>
    </row>
    <row r="1244" spans="6:134" x14ac:dyDescent="0.25">
      <c r="F1244" s="89">
        <v>0</v>
      </c>
      <c r="G1244" s="101">
        <f>Samples!C1222</f>
        <v>0</v>
      </c>
      <c r="CA1244" s="206"/>
      <c r="CB1244" s="466"/>
      <c r="ED1244" s="167"/>
    </row>
    <row r="1245" spans="6:134" x14ac:dyDescent="0.25">
      <c r="F1245" s="89">
        <v>0</v>
      </c>
      <c r="G1245" s="101">
        <f>Samples!C1223</f>
        <v>0</v>
      </c>
      <c r="CA1245" s="206"/>
      <c r="CB1245" s="466"/>
      <c r="ED1245" s="167"/>
    </row>
    <row r="1246" spans="6:134" x14ac:dyDescent="0.25">
      <c r="F1246" s="89">
        <v>0</v>
      </c>
      <c r="G1246" s="101">
        <f>Samples!C1224</f>
        <v>0</v>
      </c>
      <c r="CA1246" s="206"/>
      <c r="CB1246" s="466"/>
      <c r="ED1246" s="167"/>
    </row>
    <row r="1247" spans="6:134" x14ac:dyDescent="0.25">
      <c r="F1247" s="89">
        <v>0</v>
      </c>
      <c r="G1247" s="101">
        <f>Samples!C1225</f>
        <v>0</v>
      </c>
      <c r="CA1247" s="206"/>
      <c r="CB1247" s="466"/>
      <c r="ED1247" s="167"/>
    </row>
    <row r="1248" spans="6:134" x14ac:dyDescent="0.25">
      <c r="F1248" s="89">
        <v>0</v>
      </c>
      <c r="G1248" s="101">
        <f>Samples!C1226</f>
        <v>0</v>
      </c>
      <c r="CA1248" s="206"/>
      <c r="CB1248" s="466"/>
      <c r="ED1248" s="167"/>
    </row>
    <row r="1249" spans="6:134" x14ac:dyDescent="0.25">
      <c r="F1249" s="89">
        <v>0</v>
      </c>
      <c r="G1249" s="101">
        <f>Samples!C1227</f>
        <v>0</v>
      </c>
      <c r="CA1249" s="206"/>
      <c r="CB1249" s="466"/>
      <c r="ED1249" s="167"/>
    </row>
    <row r="1250" spans="6:134" x14ac:dyDescent="0.25">
      <c r="F1250" s="89">
        <v>0</v>
      </c>
      <c r="G1250" s="101">
        <f>Samples!C1228</f>
        <v>0</v>
      </c>
      <c r="CA1250" s="206"/>
      <c r="CB1250" s="466"/>
      <c r="ED1250" s="167"/>
    </row>
    <row r="1251" spans="6:134" x14ac:dyDescent="0.25">
      <c r="F1251" s="89">
        <v>0</v>
      </c>
      <c r="G1251" s="101">
        <f>Samples!C1229</f>
        <v>0</v>
      </c>
      <c r="CA1251" s="206"/>
      <c r="CB1251" s="466"/>
      <c r="ED1251" s="167"/>
    </row>
    <row r="1252" spans="6:134" x14ac:dyDescent="0.25">
      <c r="F1252" s="89">
        <v>0</v>
      </c>
      <c r="G1252" s="101">
        <f>Samples!C1230</f>
        <v>0</v>
      </c>
      <c r="CA1252" s="206"/>
      <c r="CB1252" s="466"/>
      <c r="ED1252" s="167"/>
    </row>
    <row r="1253" spans="6:134" x14ac:dyDescent="0.25">
      <c r="F1253" s="89">
        <v>0</v>
      </c>
      <c r="G1253" s="101">
        <f>Samples!C1231</f>
        <v>0</v>
      </c>
      <c r="CA1253" s="206"/>
      <c r="CB1253" s="466"/>
      <c r="ED1253" s="167"/>
    </row>
    <row r="1254" spans="6:134" x14ac:dyDescent="0.25">
      <c r="F1254" s="89">
        <v>0</v>
      </c>
      <c r="G1254" s="101">
        <f>Samples!C1232</f>
        <v>0</v>
      </c>
      <c r="CA1254" s="206"/>
      <c r="CB1254" s="466"/>
      <c r="ED1254" s="167"/>
    </row>
    <row r="1255" spans="6:134" x14ac:dyDescent="0.25">
      <c r="F1255" s="89">
        <v>0</v>
      </c>
      <c r="G1255" s="101">
        <f>Samples!C1233</f>
        <v>0</v>
      </c>
      <c r="CA1255" s="206"/>
      <c r="CB1255" s="466"/>
      <c r="ED1255" s="167"/>
    </row>
    <row r="1256" spans="6:134" x14ac:dyDescent="0.25">
      <c r="F1256" s="89">
        <v>0</v>
      </c>
      <c r="G1256" s="101">
        <f>Samples!C1234</f>
        <v>0</v>
      </c>
      <c r="CA1256" s="206"/>
      <c r="CB1256" s="466"/>
      <c r="ED1256" s="167"/>
    </row>
    <row r="1257" spans="6:134" x14ac:dyDescent="0.25">
      <c r="F1257" s="89">
        <v>0</v>
      </c>
      <c r="G1257" s="101">
        <f>Samples!C1235</f>
        <v>0</v>
      </c>
      <c r="CA1257" s="206"/>
      <c r="CB1257" s="466"/>
      <c r="ED1257" s="167"/>
    </row>
    <row r="1258" spans="6:134" x14ac:dyDescent="0.25">
      <c r="F1258" s="89">
        <v>0</v>
      </c>
      <c r="G1258" s="101">
        <f>Samples!C1236</f>
        <v>0</v>
      </c>
      <c r="CA1258" s="206"/>
      <c r="CB1258" s="466"/>
      <c r="ED1258" s="167"/>
    </row>
    <row r="1259" spans="6:134" x14ac:dyDescent="0.25">
      <c r="F1259" s="89">
        <v>0</v>
      </c>
      <c r="G1259" s="101">
        <f>Samples!C1237</f>
        <v>0</v>
      </c>
      <c r="CA1259" s="206"/>
      <c r="CB1259" s="466"/>
      <c r="ED1259" s="167"/>
    </row>
    <row r="1260" spans="6:134" x14ac:dyDescent="0.25">
      <c r="F1260" s="89">
        <v>0</v>
      </c>
      <c r="G1260" s="101">
        <f>Samples!C1238</f>
        <v>0</v>
      </c>
      <c r="CA1260" s="206"/>
      <c r="CB1260" s="466"/>
      <c r="ED1260" s="167"/>
    </row>
    <row r="1261" spans="6:134" x14ac:dyDescent="0.25">
      <c r="F1261" s="89">
        <v>0</v>
      </c>
      <c r="G1261" s="101">
        <f>Samples!C1239</f>
        <v>0</v>
      </c>
      <c r="CA1261" s="206"/>
      <c r="CB1261" s="466"/>
      <c r="ED1261" s="167"/>
    </row>
    <row r="1262" spans="6:134" x14ac:dyDescent="0.25">
      <c r="F1262" s="89">
        <v>0</v>
      </c>
      <c r="G1262" s="101">
        <f>Samples!C1240</f>
        <v>0</v>
      </c>
      <c r="CA1262" s="206"/>
      <c r="CB1262" s="466"/>
      <c r="ED1262" s="167"/>
    </row>
    <row r="1263" spans="6:134" x14ac:dyDescent="0.25">
      <c r="F1263" s="89">
        <v>0</v>
      </c>
      <c r="G1263" s="101">
        <f>Samples!C1241</f>
        <v>0</v>
      </c>
      <c r="CA1263" s="206"/>
      <c r="CB1263" s="466"/>
      <c r="ED1263" s="167"/>
    </row>
    <row r="1264" spans="6:134" x14ac:dyDescent="0.25">
      <c r="F1264" s="89">
        <v>0</v>
      </c>
      <c r="G1264" s="101">
        <f>Samples!C1242</f>
        <v>0</v>
      </c>
      <c r="CA1264" s="206"/>
      <c r="CB1264" s="466"/>
      <c r="ED1264" s="167"/>
    </row>
    <row r="1265" spans="6:134" x14ac:dyDescent="0.25">
      <c r="F1265" s="89">
        <v>0</v>
      </c>
      <c r="G1265" s="101">
        <f>Samples!C1243</f>
        <v>0</v>
      </c>
      <c r="CA1265" s="206"/>
      <c r="CB1265" s="466"/>
      <c r="ED1265" s="167"/>
    </row>
    <row r="1266" spans="6:134" x14ac:dyDescent="0.25">
      <c r="F1266" s="89">
        <v>0</v>
      </c>
      <c r="G1266" s="101">
        <f>Samples!C1244</f>
        <v>0</v>
      </c>
      <c r="CA1266" s="206"/>
      <c r="CB1266" s="466"/>
      <c r="ED1266" s="167"/>
    </row>
    <row r="1267" spans="6:134" x14ac:dyDescent="0.25">
      <c r="F1267" s="89">
        <v>0</v>
      </c>
      <c r="G1267" s="101">
        <f>Samples!C1245</f>
        <v>0</v>
      </c>
      <c r="CA1267" s="206"/>
      <c r="CB1267" s="466"/>
      <c r="ED1267" s="167"/>
    </row>
    <row r="1268" spans="6:134" x14ac:dyDescent="0.25">
      <c r="F1268" s="89">
        <v>0</v>
      </c>
      <c r="G1268" s="101">
        <f>Samples!C1246</f>
        <v>0</v>
      </c>
      <c r="CA1268" s="206"/>
      <c r="CB1268" s="466"/>
      <c r="ED1268" s="167"/>
    </row>
    <row r="1269" spans="6:134" x14ac:dyDescent="0.25">
      <c r="F1269" s="89">
        <v>0</v>
      </c>
      <c r="G1269" s="101">
        <f>Samples!C1247</f>
        <v>0</v>
      </c>
      <c r="CA1269" s="206"/>
      <c r="CB1269" s="466"/>
      <c r="ED1269" s="167"/>
    </row>
    <row r="1270" spans="6:134" x14ac:dyDescent="0.25">
      <c r="F1270" s="89">
        <v>0</v>
      </c>
      <c r="G1270" s="101">
        <f>Samples!C1248</f>
        <v>0</v>
      </c>
      <c r="CA1270" s="206"/>
      <c r="CB1270" s="466"/>
      <c r="ED1270" s="167"/>
    </row>
    <row r="1271" spans="6:134" x14ac:dyDescent="0.25">
      <c r="F1271" s="89">
        <v>0</v>
      </c>
      <c r="G1271" s="101">
        <f>Samples!C1249</f>
        <v>0</v>
      </c>
      <c r="CA1271" s="206"/>
      <c r="CB1271" s="466"/>
      <c r="ED1271" s="167"/>
    </row>
    <row r="1272" spans="6:134" x14ac:dyDescent="0.25">
      <c r="F1272" s="89">
        <v>0</v>
      </c>
      <c r="G1272" s="101">
        <f>Samples!C1250</f>
        <v>0</v>
      </c>
      <c r="CA1272" s="206"/>
      <c r="CB1272" s="466"/>
      <c r="ED1272" s="167"/>
    </row>
    <row r="1273" spans="6:134" x14ac:dyDescent="0.25">
      <c r="F1273" s="89">
        <v>0</v>
      </c>
      <c r="G1273" s="101">
        <f>Samples!C1251</f>
        <v>0</v>
      </c>
      <c r="CA1273" s="206"/>
      <c r="CB1273" s="466"/>
      <c r="ED1273" s="167"/>
    </row>
    <row r="1274" spans="6:134" x14ac:dyDescent="0.25">
      <c r="F1274" s="89">
        <v>0</v>
      </c>
      <c r="G1274" s="101">
        <f>Samples!C1252</f>
        <v>0</v>
      </c>
      <c r="CA1274" s="206"/>
      <c r="CB1274" s="466"/>
      <c r="ED1274" s="167"/>
    </row>
    <row r="1275" spans="6:134" x14ac:dyDescent="0.25">
      <c r="F1275" s="89">
        <v>0</v>
      </c>
      <c r="G1275" s="101">
        <f>Samples!C1253</f>
        <v>0</v>
      </c>
      <c r="CA1275" s="206"/>
      <c r="CB1275" s="466"/>
      <c r="ED1275" s="167"/>
    </row>
    <row r="1276" spans="6:134" x14ac:dyDescent="0.25">
      <c r="F1276" s="89">
        <v>0</v>
      </c>
      <c r="G1276" s="101">
        <f>Samples!C1254</f>
        <v>0</v>
      </c>
      <c r="CA1276" s="206"/>
      <c r="CB1276" s="466"/>
      <c r="ED1276" s="167"/>
    </row>
    <row r="1277" spans="6:134" x14ac:dyDescent="0.25">
      <c r="F1277" s="89">
        <v>0</v>
      </c>
      <c r="G1277" s="101">
        <f>Samples!C1255</f>
        <v>0</v>
      </c>
      <c r="CA1277" s="206"/>
      <c r="CB1277" s="466"/>
      <c r="ED1277" s="167"/>
    </row>
    <row r="1278" spans="6:134" x14ac:dyDescent="0.25">
      <c r="F1278" s="89">
        <v>0</v>
      </c>
      <c r="G1278" s="101">
        <f>Samples!C1256</f>
        <v>0</v>
      </c>
      <c r="CA1278" s="206"/>
      <c r="CB1278" s="466"/>
      <c r="ED1278" s="167"/>
    </row>
    <row r="1279" spans="6:134" x14ac:dyDescent="0.25">
      <c r="F1279" s="89">
        <v>0</v>
      </c>
      <c r="G1279" s="101">
        <f>Samples!C1257</f>
        <v>0</v>
      </c>
      <c r="CA1279" s="206"/>
      <c r="CB1279" s="466"/>
      <c r="ED1279" s="167"/>
    </row>
    <row r="1280" spans="6:134" x14ac:dyDescent="0.25">
      <c r="F1280" s="89">
        <v>0</v>
      </c>
      <c r="G1280" s="101">
        <f>Samples!C1258</f>
        <v>0</v>
      </c>
      <c r="CA1280" s="206"/>
      <c r="CB1280" s="466"/>
      <c r="ED1280" s="167"/>
    </row>
    <row r="1281" spans="6:134" x14ac:dyDescent="0.25">
      <c r="F1281" s="89">
        <v>0</v>
      </c>
      <c r="G1281" s="101">
        <f>Samples!C1259</f>
        <v>0</v>
      </c>
      <c r="CA1281" s="206"/>
      <c r="CB1281" s="466"/>
      <c r="ED1281" s="167"/>
    </row>
    <row r="1282" spans="6:134" x14ac:dyDescent="0.25">
      <c r="F1282" s="89">
        <v>0</v>
      </c>
      <c r="G1282" s="101">
        <f>Samples!C1260</f>
        <v>0</v>
      </c>
      <c r="CA1282" s="206"/>
      <c r="CB1282" s="466"/>
      <c r="ED1282" s="167"/>
    </row>
    <row r="1283" spans="6:134" x14ac:dyDescent="0.25">
      <c r="F1283" s="89">
        <v>0</v>
      </c>
      <c r="G1283" s="101">
        <f>Samples!C1261</f>
        <v>0</v>
      </c>
      <c r="CA1283" s="206"/>
      <c r="CB1283" s="466"/>
      <c r="ED1283" s="167"/>
    </row>
    <row r="1284" spans="6:134" x14ac:dyDescent="0.25">
      <c r="F1284" s="89">
        <v>0</v>
      </c>
      <c r="G1284" s="101">
        <f>Samples!C1262</f>
        <v>0</v>
      </c>
      <c r="CA1284" s="206"/>
      <c r="CB1284" s="466"/>
      <c r="ED1284" s="167"/>
    </row>
    <row r="1285" spans="6:134" x14ac:dyDescent="0.25">
      <c r="F1285" s="89">
        <v>0</v>
      </c>
      <c r="G1285" s="101">
        <f>Samples!C1263</f>
        <v>0</v>
      </c>
      <c r="CA1285" s="206"/>
      <c r="CB1285" s="466"/>
      <c r="ED1285" s="167"/>
    </row>
    <row r="1286" spans="6:134" x14ac:dyDescent="0.25">
      <c r="F1286" s="89">
        <v>0</v>
      </c>
      <c r="G1286" s="101">
        <f>Samples!C1264</f>
        <v>0</v>
      </c>
      <c r="CA1286" s="206"/>
      <c r="CB1286" s="466"/>
      <c r="ED1286" s="167"/>
    </row>
    <row r="1287" spans="6:134" x14ac:dyDescent="0.25">
      <c r="F1287" s="89">
        <v>0</v>
      </c>
      <c r="G1287" s="101">
        <f>Samples!C1265</f>
        <v>0</v>
      </c>
      <c r="CA1287" s="206"/>
      <c r="CB1287" s="466"/>
      <c r="ED1287" s="167"/>
    </row>
    <row r="1288" spans="6:134" x14ac:dyDescent="0.25">
      <c r="F1288" s="89">
        <v>0</v>
      </c>
      <c r="G1288" s="101">
        <f>Samples!C1266</f>
        <v>0</v>
      </c>
      <c r="CA1288" s="206"/>
      <c r="CB1288" s="466"/>
      <c r="ED1288" s="167"/>
    </row>
    <row r="1289" spans="6:134" x14ac:dyDescent="0.25">
      <c r="F1289" s="89">
        <v>0</v>
      </c>
      <c r="G1289" s="101">
        <f>Samples!C1267</f>
        <v>0</v>
      </c>
      <c r="CA1289" s="206"/>
      <c r="CB1289" s="466"/>
      <c r="ED1289" s="167"/>
    </row>
    <row r="1290" spans="6:134" x14ac:dyDescent="0.25">
      <c r="F1290" s="89">
        <v>0</v>
      </c>
      <c r="G1290" s="101">
        <f>Samples!C1268</f>
        <v>0</v>
      </c>
      <c r="CA1290" s="206"/>
      <c r="CB1290" s="466"/>
      <c r="ED1290" s="167"/>
    </row>
    <row r="1291" spans="6:134" x14ac:dyDescent="0.25">
      <c r="F1291" s="89">
        <v>0</v>
      </c>
      <c r="G1291" s="101">
        <f>Samples!C1269</f>
        <v>0</v>
      </c>
      <c r="CA1291" s="206"/>
      <c r="CB1291" s="466"/>
      <c r="ED1291" s="167"/>
    </row>
    <row r="1292" spans="6:134" x14ac:dyDescent="0.25">
      <c r="F1292" s="89">
        <v>0</v>
      </c>
      <c r="G1292" s="101">
        <f>Samples!C1270</f>
        <v>0</v>
      </c>
      <c r="CA1292" s="206"/>
      <c r="CB1292" s="466"/>
      <c r="ED1292" s="167"/>
    </row>
    <row r="1293" spans="6:134" x14ac:dyDescent="0.25">
      <c r="F1293" s="89">
        <v>0</v>
      </c>
      <c r="G1293" s="101">
        <f>Samples!C1271</f>
        <v>0</v>
      </c>
      <c r="CA1293" s="206"/>
      <c r="CB1293" s="466"/>
      <c r="ED1293" s="167"/>
    </row>
    <row r="1294" spans="6:134" x14ac:dyDescent="0.25">
      <c r="F1294" s="89">
        <v>0</v>
      </c>
      <c r="G1294" s="101">
        <f>Samples!C1272</f>
        <v>0</v>
      </c>
      <c r="CA1294" s="206"/>
      <c r="CB1294" s="466"/>
      <c r="ED1294" s="167"/>
    </row>
    <row r="1295" spans="6:134" x14ac:dyDescent="0.25">
      <c r="F1295" s="89">
        <v>0</v>
      </c>
      <c r="G1295" s="101">
        <f>Samples!C1273</f>
        <v>0</v>
      </c>
      <c r="CA1295" s="206"/>
      <c r="CB1295" s="466"/>
      <c r="ED1295" s="167"/>
    </row>
    <row r="1296" spans="6:134" x14ac:dyDescent="0.25">
      <c r="F1296" s="89">
        <v>0</v>
      </c>
      <c r="G1296" s="101">
        <f>Samples!C1274</f>
        <v>0</v>
      </c>
      <c r="CA1296" s="206"/>
      <c r="CB1296" s="466"/>
      <c r="ED1296" s="167"/>
    </row>
    <row r="1297" spans="6:134" x14ac:dyDescent="0.25">
      <c r="F1297" s="89">
        <v>0</v>
      </c>
      <c r="G1297" s="101">
        <f>Samples!C1275</f>
        <v>0</v>
      </c>
      <c r="CA1297" s="206"/>
      <c r="CB1297" s="466"/>
      <c r="ED1297" s="167"/>
    </row>
    <row r="1298" spans="6:134" x14ac:dyDescent="0.25">
      <c r="F1298" s="89">
        <v>0</v>
      </c>
      <c r="G1298" s="101">
        <f>Samples!C1276</f>
        <v>0</v>
      </c>
      <c r="CA1298" s="206"/>
      <c r="CB1298" s="466"/>
      <c r="ED1298" s="167"/>
    </row>
    <row r="1299" spans="6:134" x14ac:dyDescent="0.25">
      <c r="F1299" s="89">
        <v>0</v>
      </c>
      <c r="G1299" s="101">
        <f>Samples!C1277</f>
        <v>0</v>
      </c>
      <c r="CA1299" s="206"/>
      <c r="CB1299" s="466"/>
      <c r="ED1299" s="167"/>
    </row>
    <row r="1300" spans="6:134" x14ac:dyDescent="0.25">
      <c r="F1300" s="89">
        <v>0</v>
      </c>
      <c r="G1300" s="101">
        <f>Samples!C1278</f>
        <v>0</v>
      </c>
      <c r="CA1300" s="206"/>
      <c r="CB1300" s="466"/>
      <c r="ED1300" s="167"/>
    </row>
    <row r="1301" spans="6:134" x14ac:dyDescent="0.25">
      <c r="F1301" s="89">
        <v>0</v>
      </c>
      <c r="G1301" s="101">
        <f>Samples!C1279</f>
        <v>0</v>
      </c>
      <c r="CA1301" s="206"/>
      <c r="CB1301" s="466"/>
      <c r="ED1301" s="167"/>
    </row>
    <row r="1302" spans="6:134" x14ac:dyDescent="0.25">
      <c r="F1302" s="89">
        <v>0</v>
      </c>
      <c r="G1302" s="101">
        <f>Samples!C1280</f>
        <v>0</v>
      </c>
      <c r="CA1302" s="206"/>
      <c r="CB1302" s="466"/>
      <c r="ED1302" s="167"/>
    </row>
    <row r="1303" spans="6:134" x14ac:dyDescent="0.25">
      <c r="F1303" s="89">
        <v>0</v>
      </c>
      <c r="G1303" s="101">
        <f>Samples!C1281</f>
        <v>0</v>
      </c>
      <c r="CA1303" s="206"/>
      <c r="CB1303" s="466"/>
      <c r="ED1303" s="167"/>
    </row>
    <row r="1304" spans="6:134" x14ac:dyDescent="0.25">
      <c r="F1304" s="89">
        <v>0</v>
      </c>
      <c r="G1304" s="101">
        <f>Samples!C1282</f>
        <v>0</v>
      </c>
      <c r="CA1304" s="206"/>
      <c r="CB1304" s="466"/>
      <c r="ED1304" s="167"/>
    </row>
    <row r="1305" spans="6:134" x14ac:dyDescent="0.25">
      <c r="F1305" s="89">
        <v>0</v>
      </c>
      <c r="G1305" s="101">
        <f>Samples!C1283</f>
        <v>0</v>
      </c>
      <c r="CA1305" s="206"/>
      <c r="CB1305" s="466"/>
      <c r="ED1305" s="167"/>
    </row>
    <row r="1306" spans="6:134" x14ac:dyDescent="0.25">
      <c r="F1306" s="89">
        <v>0</v>
      </c>
      <c r="G1306" s="101">
        <f>Samples!C1284</f>
        <v>0</v>
      </c>
      <c r="CA1306" s="206"/>
      <c r="CB1306" s="466"/>
    </row>
    <row r="1307" spans="6:134" x14ac:dyDescent="0.25">
      <c r="F1307" s="89">
        <v>0</v>
      </c>
      <c r="G1307" s="101">
        <f>Samples!C1285</f>
        <v>0</v>
      </c>
      <c r="CA1307" s="206"/>
      <c r="CB1307" s="466"/>
    </row>
    <row r="1308" spans="6:134" x14ac:dyDescent="0.25">
      <c r="F1308" s="89">
        <v>0</v>
      </c>
      <c r="G1308" s="101">
        <f>Samples!C1286</f>
        <v>0</v>
      </c>
      <c r="CA1308" s="206"/>
      <c r="CB1308" s="466"/>
    </row>
    <row r="1309" spans="6:134" x14ac:dyDescent="0.25">
      <c r="F1309" s="89">
        <v>0</v>
      </c>
      <c r="G1309" s="101">
        <f>Samples!C1287</f>
        <v>0</v>
      </c>
      <c r="CA1309" s="206"/>
      <c r="CB1309" s="466"/>
    </row>
    <row r="1310" spans="6:134" x14ac:dyDescent="0.25">
      <c r="F1310" s="89">
        <v>0</v>
      </c>
      <c r="G1310" s="101">
        <f>Samples!C1288</f>
        <v>0</v>
      </c>
      <c r="CA1310" s="206"/>
      <c r="CB1310" s="466"/>
    </row>
    <row r="1311" spans="6:134" x14ac:dyDescent="0.25">
      <c r="F1311" s="89">
        <v>0</v>
      </c>
      <c r="G1311" s="101">
        <f>Samples!C1289</f>
        <v>0</v>
      </c>
      <c r="CA1311" s="206"/>
      <c r="CB1311" s="466"/>
    </row>
    <row r="1312" spans="6:134" x14ac:dyDescent="0.25">
      <c r="F1312" s="89">
        <v>0</v>
      </c>
      <c r="G1312" s="101">
        <f>Samples!C1290</f>
        <v>0</v>
      </c>
      <c r="CA1312" s="206"/>
      <c r="CB1312" s="466"/>
    </row>
    <row r="1313" spans="6:80" x14ac:dyDescent="0.25">
      <c r="F1313" s="89">
        <v>0</v>
      </c>
      <c r="G1313" s="101">
        <f>Samples!C1291</f>
        <v>0</v>
      </c>
      <c r="CA1313" s="206"/>
      <c r="CB1313" s="466"/>
    </row>
    <row r="1314" spans="6:80" x14ac:dyDescent="0.25">
      <c r="F1314" s="89">
        <v>0</v>
      </c>
      <c r="G1314" s="101">
        <f>Samples!C1292</f>
        <v>0</v>
      </c>
      <c r="CA1314" s="206"/>
      <c r="CB1314" s="466"/>
    </row>
    <row r="1315" spans="6:80" x14ac:dyDescent="0.25">
      <c r="F1315" s="89">
        <v>0</v>
      </c>
      <c r="G1315" s="101">
        <f>Samples!C1293</f>
        <v>0</v>
      </c>
      <c r="CA1315" s="206"/>
      <c r="CB1315" s="466"/>
    </row>
    <row r="1316" spans="6:80" x14ac:dyDescent="0.25">
      <c r="F1316" s="89">
        <v>0</v>
      </c>
      <c r="G1316" s="101">
        <f>Samples!C1294</f>
        <v>0</v>
      </c>
      <c r="CA1316" s="206"/>
      <c r="CB1316" s="466"/>
    </row>
    <row r="1317" spans="6:80" x14ac:dyDescent="0.25">
      <c r="F1317" s="89">
        <v>0</v>
      </c>
      <c r="G1317" s="101">
        <f>Samples!C1295</f>
        <v>0</v>
      </c>
      <c r="CA1317" s="206"/>
      <c r="CB1317" s="466"/>
    </row>
    <row r="1318" spans="6:80" x14ac:dyDescent="0.25">
      <c r="F1318" s="89">
        <v>0</v>
      </c>
      <c r="G1318" s="101">
        <f>Samples!C1296</f>
        <v>0</v>
      </c>
      <c r="CA1318" s="206"/>
      <c r="CB1318" s="466"/>
    </row>
    <row r="1319" spans="6:80" x14ac:dyDescent="0.25">
      <c r="F1319" s="89">
        <v>0</v>
      </c>
      <c r="G1319" s="101">
        <f>Samples!C1297</f>
        <v>0</v>
      </c>
      <c r="CA1319" s="206"/>
      <c r="CB1319" s="466"/>
    </row>
    <row r="1320" spans="6:80" x14ac:dyDescent="0.25">
      <c r="F1320" s="89">
        <v>0</v>
      </c>
      <c r="G1320" s="101">
        <f>Samples!C1298</f>
        <v>0</v>
      </c>
      <c r="CA1320" s="206"/>
      <c r="CB1320" s="466"/>
    </row>
    <row r="1321" spans="6:80" x14ac:dyDescent="0.25">
      <c r="F1321" s="89">
        <v>0</v>
      </c>
      <c r="G1321" s="101">
        <f>Samples!C1299</f>
        <v>0</v>
      </c>
      <c r="CA1321" s="206"/>
      <c r="CB1321" s="466"/>
    </row>
    <row r="1322" spans="6:80" x14ac:dyDescent="0.25">
      <c r="F1322" s="89">
        <v>0</v>
      </c>
      <c r="G1322" s="101">
        <f>Samples!C1300</f>
        <v>0</v>
      </c>
      <c r="CA1322" s="206"/>
      <c r="CB1322" s="466"/>
    </row>
    <row r="1323" spans="6:80" x14ac:dyDescent="0.25">
      <c r="F1323" s="89">
        <v>0</v>
      </c>
      <c r="G1323" s="101">
        <f>Samples!C1301</f>
        <v>0</v>
      </c>
      <c r="CA1323" s="206"/>
      <c r="CB1323" s="466"/>
    </row>
    <row r="1324" spans="6:80" x14ac:dyDescent="0.25">
      <c r="F1324" s="89">
        <v>0</v>
      </c>
      <c r="G1324" s="101">
        <f>Samples!C1302</f>
        <v>0</v>
      </c>
      <c r="CA1324" s="206"/>
      <c r="CB1324" s="466"/>
    </row>
    <row r="1325" spans="6:80" x14ac:dyDescent="0.25">
      <c r="F1325" s="89">
        <v>0</v>
      </c>
      <c r="G1325" s="101">
        <f>Samples!C1303</f>
        <v>0</v>
      </c>
      <c r="CA1325" s="206"/>
      <c r="CB1325" s="466"/>
    </row>
    <row r="1326" spans="6:80" x14ac:dyDescent="0.25">
      <c r="F1326" s="89">
        <v>0</v>
      </c>
      <c r="G1326" s="101">
        <f>Samples!C1304</f>
        <v>0</v>
      </c>
      <c r="CA1326" s="206"/>
      <c r="CB1326" s="466"/>
    </row>
    <row r="1327" spans="6:80" x14ac:dyDescent="0.25">
      <c r="F1327" s="89">
        <v>0</v>
      </c>
      <c r="G1327" s="101">
        <f>Samples!C1305</f>
        <v>0</v>
      </c>
      <c r="CA1327" s="206"/>
      <c r="CB1327" s="466"/>
    </row>
    <row r="1328" spans="6:80" x14ac:dyDescent="0.25">
      <c r="F1328" s="89">
        <v>0</v>
      </c>
      <c r="G1328" s="101">
        <f>Samples!C1306</f>
        <v>0</v>
      </c>
      <c r="CA1328" s="206"/>
      <c r="CB1328" s="466"/>
    </row>
    <row r="1329" spans="6:80" x14ac:dyDescent="0.25">
      <c r="F1329" s="89">
        <v>0</v>
      </c>
      <c r="G1329" s="101">
        <f>Samples!C1307</f>
        <v>0</v>
      </c>
      <c r="CA1329" s="206"/>
      <c r="CB1329" s="466"/>
    </row>
    <row r="1330" spans="6:80" x14ac:dyDescent="0.25">
      <c r="F1330" s="89">
        <v>0</v>
      </c>
      <c r="G1330" s="101">
        <f>Samples!C1308</f>
        <v>0</v>
      </c>
      <c r="CA1330" s="206"/>
      <c r="CB1330" s="466"/>
    </row>
    <row r="1331" spans="6:80" x14ac:dyDescent="0.25">
      <c r="F1331" s="89">
        <v>0</v>
      </c>
      <c r="G1331" s="101">
        <f>Samples!C1309</f>
        <v>0</v>
      </c>
      <c r="CA1331" s="206"/>
      <c r="CB1331" s="466"/>
    </row>
    <row r="1332" spans="6:80" x14ac:dyDescent="0.25">
      <c r="F1332" s="89">
        <v>0</v>
      </c>
      <c r="G1332" s="101">
        <f>Samples!C1310</f>
        <v>0</v>
      </c>
      <c r="CA1332" s="206"/>
      <c r="CB1332" s="466"/>
    </row>
    <row r="1333" spans="6:80" x14ac:dyDescent="0.25">
      <c r="F1333" s="89">
        <v>0</v>
      </c>
      <c r="G1333" s="101">
        <f>Samples!C1311</f>
        <v>0</v>
      </c>
      <c r="CA1333" s="206"/>
      <c r="CB1333" s="466"/>
    </row>
    <row r="1334" spans="6:80" x14ac:dyDescent="0.25">
      <c r="F1334" s="89">
        <v>0</v>
      </c>
      <c r="G1334" s="101">
        <f>Samples!C1312</f>
        <v>0</v>
      </c>
      <c r="CA1334" s="206"/>
      <c r="CB1334" s="466"/>
    </row>
    <row r="1335" spans="6:80" x14ac:dyDescent="0.25">
      <c r="F1335" s="89">
        <v>0</v>
      </c>
      <c r="G1335" s="101">
        <f>Samples!C1313</f>
        <v>0</v>
      </c>
      <c r="CA1335" s="206"/>
      <c r="CB1335" s="466"/>
    </row>
    <row r="1336" spans="6:80" x14ac:dyDescent="0.25">
      <c r="F1336" s="89">
        <v>0</v>
      </c>
      <c r="G1336" s="101">
        <f>Samples!C1314</f>
        <v>0</v>
      </c>
      <c r="CA1336" s="206"/>
      <c r="CB1336" s="466"/>
    </row>
    <row r="1337" spans="6:80" x14ac:dyDescent="0.25">
      <c r="F1337" s="89">
        <v>0</v>
      </c>
      <c r="G1337" s="101">
        <f>Samples!C1315</f>
        <v>0</v>
      </c>
      <c r="CA1337" s="206"/>
      <c r="CB1337" s="466"/>
    </row>
    <row r="1338" spans="6:80" x14ac:dyDescent="0.25">
      <c r="F1338" s="89">
        <v>0</v>
      </c>
      <c r="G1338" s="101">
        <f>Samples!C1316</f>
        <v>0</v>
      </c>
      <c r="CA1338" s="206"/>
      <c r="CB1338" s="466"/>
    </row>
    <row r="1339" spans="6:80" x14ac:dyDescent="0.25">
      <c r="F1339" s="89">
        <v>0</v>
      </c>
      <c r="G1339" s="101">
        <f>Samples!C1317</f>
        <v>0</v>
      </c>
      <c r="CA1339" s="206"/>
      <c r="CB1339" s="466"/>
    </row>
    <row r="1340" spans="6:80" x14ac:dyDescent="0.25">
      <c r="F1340" s="89">
        <v>0</v>
      </c>
      <c r="G1340" s="101">
        <f>Samples!C1318</f>
        <v>0</v>
      </c>
      <c r="CA1340" s="206"/>
      <c r="CB1340" s="466"/>
    </row>
    <row r="1341" spans="6:80" x14ac:dyDescent="0.25">
      <c r="F1341" s="89">
        <v>0</v>
      </c>
      <c r="G1341" s="101">
        <f>Samples!C1319</f>
        <v>0</v>
      </c>
      <c r="CA1341" s="206"/>
      <c r="CB1341" s="466"/>
    </row>
    <row r="1342" spans="6:80" x14ac:dyDescent="0.25">
      <c r="F1342" s="89">
        <v>0</v>
      </c>
      <c r="G1342" s="101">
        <f>Samples!C1320</f>
        <v>0</v>
      </c>
      <c r="CA1342" s="206"/>
      <c r="CB1342" s="466"/>
    </row>
    <row r="1343" spans="6:80" x14ac:dyDescent="0.25">
      <c r="F1343" s="89">
        <v>0</v>
      </c>
      <c r="G1343" s="101">
        <f>Samples!C1321</f>
        <v>0</v>
      </c>
      <c r="CA1343" s="206"/>
      <c r="CB1343" s="466"/>
    </row>
    <row r="1344" spans="6:80" x14ac:dyDescent="0.25">
      <c r="F1344" s="89">
        <v>0</v>
      </c>
      <c r="G1344" s="101">
        <f>Samples!C1322</f>
        <v>0</v>
      </c>
      <c r="CA1344" s="206"/>
      <c r="CB1344" s="466"/>
    </row>
    <row r="1345" spans="6:134" x14ac:dyDescent="0.25">
      <c r="F1345" s="89">
        <v>0</v>
      </c>
      <c r="G1345" s="101">
        <f>Samples!C1323</f>
        <v>0</v>
      </c>
      <c r="CA1345" s="206"/>
      <c r="CB1345" s="466"/>
    </row>
    <row r="1346" spans="6:134" x14ac:dyDescent="0.25">
      <c r="F1346" s="89">
        <v>0</v>
      </c>
      <c r="G1346" s="101">
        <f>Samples!C1324</f>
        <v>0</v>
      </c>
      <c r="CA1346" s="206"/>
      <c r="CB1346" s="466"/>
    </row>
    <row r="1347" spans="6:134" x14ac:dyDescent="0.25">
      <c r="F1347" s="89">
        <v>0</v>
      </c>
      <c r="G1347" s="101">
        <f>Samples!C1325</f>
        <v>0</v>
      </c>
      <c r="CA1347" s="206"/>
      <c r="CB1347" s="466"/>
    </row>
    <row r="1348" spans="6:134" x14ac:dyDescent="0.25">
      <c r="F1348" s="89">
        <v>0</v>
      </c>
      <c r="G1348" s="101">
        <f>Samples!C1326</f>
        <v>0</v>
      </c>
      <c r="CA1348" s="206"/>
      <c r="CB1348" s="466"/>
    </row>
    <row r="1349" spans="6:134" x14ac:dyDescent="0.25">
      <c r="F1349" s="89">
        <v>0</v>
      </c>
      <c r="G1349" s="101">
        <f>Samples!C1327</f>
        <v>0</v>
      </c>
      <c r="CA1349" s="206"/>
      <c r="CB1349" s="466"/>
    </row>
    <row r="1350" spans="6:134" x14ac:dyDescent="0.25">
      <c r="F1350" s="89">
        <v>0</v>
      </c>
      <c r="G1350" s="101">
        <f>Samples!C1328</f>
        <v>0</v>
      </c>
      <c r="CA1350" s="206"/>
      <c r="CB1350" s="466"/>
    </row>
    <row r="1351" spans="6:134" x14ac:dyDescent="0.25">
      <c r="F1351" s="89">
        <v>0</v>
      </c>
      <c r="G1351" s="101">
        <f>Samples!C1329</f>
        <v>0</v>
      </c>
      <c r="CA1351" s="206"/>
      <c r="CB1351" s="466"/>
    </row>
    <row r="1352" spans="6:134" x14ac:dyDescent="0.25">
      <c r="F1352" s="89">
        <v>0</v>
      </c>
      <c r="G1352" s="101">
        <f>Samples!C1330</f>
        <v>0</v>
      </c>
      <c r="CA1352" s="206"/>
      <c r="CB1352" s="466"/>
    </row>
    <row r="1353" spans="6:134" x14ac:dyDescent="0.25">
      <c r="F1353" s="89">
        <v>0</v>
      </c>
      <c r="G1353" s="101">
        <f>Samples!C1331</f>
        <v>0</v>
      </c>
      <c r="CA1353" s="206"/>
      <c r="CB1353" s="466"/>
    </row>
    <row r="1354" spans="6:134" x14ac:dyDescent="0.25">
      <c r="F1354" s="89">
        <v>0</v>
      </c>
      <c r="G1354" s="101">
        <f>Samples!C1332</f>
        <v>0</v>
      </c>
      <c r="CA1354" s="206"/>
      <c r="CB1354" s="466"/>
    </row>
    <row r="1355" spans="6:134" ht="15.75" thickBot="1" x14ac:dyDescent="0.3">
      <c r="F1355" s="89">
        <v>0</v>
      </c>
      <c r="G1355" s="101">
        <f>Samples!C1333</f>
        <v>0</v>
      </c>
      <c r="CA1355" s="206"/>
      <c r="CB1355" s="466"/>
    </row>
    <row r="1356" spans="6:134" x14ac:dyDescent="0.25">
      <c r="F1356" s="89">
        <v>0</v>
      </c>
      <c r="G1356" s="101">
        <f>Samples!C1334</f>
        <v>0</v>
      </c>
      <c r="CA1356" s="206"/>
      <c r="CB1356" s="466"/>
      <c r="ED1356" s="166"/>
    </row>
    <row r="1357" spans="6:134" x14ac:dyDescent="0.25">
      <c r="F1357" s="89">
        <v>0</v>
      </c>
      <c r="G1357" s="101">
        <f>Samples!C1335</f>
        <v>0</v>
      </c>
      <c r="CA1357" s="206"/>
      <c r="CB1357" s="466"/>
      <c r="ED1357" s="167"/>
    </row>
    <row r="1358" spans="6:134" x14ac:dyDescent="0.25">
      <c r="F1358" s="89">
        <v>0</v>
      </c>
      <c r="G1358" s="101">
        <f>Samples!C1336</f>
        <v>0</v>
      </c>
      <c r="CA1358" s="206"/>
      <c r="CB1358" s="466"/>
      <c r="ED1358" s="167"/>
    </row>
    <row r="1359" spans="6:134" x14ac:dyDescent="0.25">
      <c r="F1359" s="89">
        <v>0</v>
      </c>
      <c r="G1359" s="101">
        <f>Samples!C1337</f>
        <v>0</v>
      </c>
      <c r="CA1359" s="206"/>
      <c r="CB1359" s="466"/>
      <c r="ED1359" s="167"/>
    </row>
    <row r="1360" spans="6:134" x14ac:dyDescent="0.25">
      <c r="F1360" s="89">
        <v>0</v>
      </c>
      <c r="G1360" s="101">
        <f>Samples!C1338</f>
        <v>0</v>
      </c>
      <c r="CA1360" s="206"/>
      <c r="CB1360" s="466"/>
      <c r="ED1360" s="167"/>
    </row>
    <row r="1361" spans="6:134" x14ac:dyDescent="0.25">
      <c r="F1361" s="89">
        <v>0</v>
      </c>
      <c r="G1361" s="101">
        <f>Samples!C1339</f>
        <v>0</v>
      </c>
      <c r="CA1361" s="206"/>
      <c r="CB1361" s="466"/>
      <c r="ED1361" s="167"/>
    </row>
    <row r="1362" spans="6:134" x14ac:dyDescent="0.25">
      <c r="F1362" s="89">
        <v>0</v>
      </c>
      <c r="G1362" s="101">
        <f>Samples!C1340</f>
        <v>0</v>
      </c>
      <c r="CA1362" s="206"/>
      <c r="CB1362" s="466"/>
      <c r="ED1362" s="167"/>
    </row>
    <row r="1363" spans="6:134" x14ac:dyDescent="0.25">
      <c r="F1363" s="89">
        <v>0</v>
      </c>
      <c r="G1363" s="101">
        <f>Samples!C1341</f>
        <v>0</v>
      </c>
      <c r="CA1363" s="206"/>
      <c r="CB1363" s="466"/>
      <c r="ED1363" s="167"/>
    </row>
    <row r="1364" spans="6:134" x14ac:dyDescent="0.25">
      <c r="F1364" s="89">
        <v>0</v>
      </c>
      <c r="G1364" s="101">
        <f>Samples!C1342</f>
        <v>0</v>
      </c>
      <c r="CA1364" s="206"/>
      <c r="CB1364" s="466"/>
      <c r="ED1364" s="167"/>
    </row>
    <row r="1365" spans="6:134" x14ac:dyDescent="0.25">
      <c r="F1365" s="89">
        <v>0</v>
      </c>
      <c r="G1365" s="101">
        <f>Samples!C1343</f>
        <v>0</v>
      </c>
      <c r="CA1365" s="206"/>
      <c r="CB1365" s="466"/>
      <c r="ED1365" s="167"/>
    </row>
    <row r="1366" spans="6:134" x14ac:dyDescent="0.25">
      <c r="F1366" s="89">
        <v>0</v>
      </c>
      <c r="G1366" s="101">
        <f>Samples!C1344</f>
        <v>0</v>
      </c>
      <c r="CA1366" s="206"/>
      <c r="CB1366" s="466"/>
      <c r="ED1366" s="167"/>
    </row>
    <row r="1367" spans="6:134" x14ac:dyDescent="0.25">
      <c r="F1367" s="89">
        <v>0</v>
      </c>
      <c r="G1367" s="101">
        <f>Samples!C1345</f>
        <v>0</v>
      </c>
      <c r="CA1367" s="206"/>
      <c r="CB1367" s="466"/>
      <c r="ED1367" s="167"/>
    </row>
    <row r="1368" spans="6:134" x14ac:dyDescent="0.25">
      <c r="F1368" s="89">
        <v>0</v>
      </c>
      <c r="G1368" s="101">
        <f>Samples!C1346</f>
        <v>0</v>
      </c>
      <c r="CA1368" s="206"/>
      <c r="CB1368" s="466"/>
      <c r="ED1368" s="167"/>
    </row>
    <row r="1369" spans="6:134" x14ac:dyDescent="0.25">
      <c r="F1369" s="89">
        <v>0</v>
      </c>
      <c r="G1369" s="101">
        <f>Samples!C1347</f>
        <v>0</v>
      </c>
      <c r="CA1369" s="206"/>
      <c r="CB1369" s="466"/>
      <c r="ED1369" s="167"/>
    </row>
    <row r="1370" spans="6:134" x14ac:dyDescent="0.25">
      <c r="F1370" s="89">
        <v>0</v>
      </c>
      <c r="G1370" s="101">
        <f>Samples!C1348</f>
        <v>0</v>
      </c>
      <c r="CA1370" s="206"/>
      <c r="CB1370" s="466"/>
      <c r="ED1370" s="167"/>
    </row>
    <row r="1371" spans="6:134" x14ac:dyDescent="0.25">
      <c r="F1371" s="89">
        <v>0</v>
      </c>
      <c r="G1371" s="101">
        <f>Samples!C1349</f>
        <v>0</v>
      </c>
      <c r="CA1371" s="206"/>
      <c r="CB1371" s="466"/>
      <c r="ED1371" s="167"/>
    </row>
    <row r="1372" spans="6:134" x14ac:dyDescent="0.25">
      <c r="F1372" s="89">
        <v>0</v>
      </c>
      <c r="G1372" s="101">
        <f>Samples!C1350</f>
        <v>0</v>
      </c>
      <c r="CA1372" s="206"/>
      <c r="CB1372" s="466"/>
      <c r="ED1372" s="167"/>
    </row>
    <row r="1373" spans="6:134" x14ac:dyDescent="0.25">
      <c r="F1373" s="89">
        <v>0</v>
      </c>
      <c r="G1373" s="101">
        <f>Samples!C1351</f>
        <v>0</v>
      </c>
      <c r="CA1373" s="206"/>
      <c r="CB1373" s="466"/>
      <c r="ED1373" s="167"/>
    </row>
    <row r="1374" spans="6:134" x14ac:dyDescent="0.25">
      <c r="F1374" s="89">
        <v>0</v>
      </c>
      <c r="G1374" s="101">
        <f>Samples!C1352</f>
        <v>0</v>
      </c>
      <c r="CA1374" s="206"/>
      <c r="CB1374" s="466"/>
      <c r="ED1374" s="167"/>
    </row>
    <row r="1375" spans="6:134" x14ac:dyDescent="0.25">
      <c r="F1375" s="89">
        <v>0</v>
      </c>
      <c r="G1375" s="101">
        <f>Samples!C1353</f>
        <v>0</v>
      </c>
      <c r="CA1375" s="206"/>
      <c r="CB1375" s="466"/>
      <c r="ED1375" s="167"/>
    </row>
    <row r="1376" spans="6:134" x14ac:dyDescent="0.25">
      <c r="F1376" s="89">
        <v>0</v>
      </c>
      <c r="G1376" s="101">
        <f>Samples!C1354</f>
        <v>0</v>
      </c>
      <c r="CA1376" s="206"/>
      <c r="CB1376" s="466"/>
      <c r="ED1376" s="167"/>
    </row>
    <row r="1377" spans="6:134" x14ac:dyDescent="0.25">
      <c r="F1377" s="89">
        <v>0</v>
      </c>
      <c r="G1377" s="101">
        <f>Samples!C1355</f>
        <v>0</v>
      </c>
      <c r="CA1377" s="206"/>
      <c r="CB1377" s="466"/>
      <c r="ED1377" s="167"/>
    </row>
    <row r="1378" spans="6:134" x14ac:dyDescent="0.25">
      <c r="F1378" s="89">
        <v>0</v>
      </c>
      <c r="G1378" s="101">
        <f>Samples!C1356</f>
        <v>0</v>
      </c>
      <c r="CA1378" s="206"/>
      <c r="CB1378" s="466"/>
      <c r="ED1378" s="167"/>
    </row>
    <row r="1379" spans="6:134" x14ac:dyDescent="0.25">
      <c r="F1379" s="89">
        <v>0</v>
      </c>
      <c r="G1379" s="101">
        <f>Samples!C1357</f>
        <v>0</v>
      </c>
      <c r="CA1379" s="206"/>
      <c r="CB1379" s="466"/>
      <c r="ED1379" s="167"/>
    </row>
    <row r="1380" spans="6:134" x14ac:dyDescent="0.25">
      <c r="F1380" s="89">
        <v>0</v>
      </c>
      <c r="G1380" s="101">
        <f>Samples!C1358</f>
        <v>0</v>
      </c>
      <c r="CA1380" s="206"/>
      <c r="CB1380" s="466"/>
      <c r="ED1380" s="167"/>
    </row>
    <row r="1381" spans="6:134" x14ac:dyDescent="0.25">
      <c r="F1381" s="89">
        <v>0</v>
      </c>
      <c r="G1381" s="101">
        <f>Samples!C1359</f>
        <v>0</v>
      </c>
      <c r="CA1381" s="206"/>
      <c r="CB1381" s="466"/>
      <c r="ED1381" s="167"/>
    </row>
    <row r="1382" spans="6:134" x14ac:dyDescent="0.25">
      <c r="F1382" s="89">
        <v>0</v>
      </c>
      <c r="G1382" s="101">
        <f>Samples!C1360</f>
        <v>0</v>
      </c>
      <c r="CA1382" s="206"/>
      <c r="CB1382" s="466"/>
      <c r="ED1382" s="167"/>
    </row>
    <row r="1383" spans="6:134" x14ac:dyDescent="0.25">
      <c r="F1383" s="89">
        <v>0</v>
      </c>
      <c r="G1383" s="101">
        <f>Samples!C1361</f>
        <v>0</v>
      </c>
      <c r="CA1383" s="206"/>
      <c r="CB1383" s="466"/>
      <c r="ED1383" s="167"/>
    </row>
    <row r="1384" spans="6:134" x14ac:dyDescent="0.25">
      <c r="F1384" s="89">
        <v>0</v>
      </c>
      <c r="G1384" s="101">
        <f>Samples!C1362</f>
        <v>0</v>
      </c>
      <c r="CA1384" s="206"/>
      <c r="CB1384" s="466"/>
      <c r="ED1384" s="167"/>
    </row>
    <row r="1385" spans="6:134" x14ac:dyDescent="0.25">
      <c r="F1385" s="89">
        <v>0</v>
      </c>
      <c r="G1385" s="101">
        <f>Samples!C1363</f>
        <v>0</v>
      </c>
      <c r="CA1385" s="206"/>
      <c r="CB1385" s="466"/>
      <c r="ED1385" s="167"/>
    </row>
    <row r="1386" spans="6:134" x14ac:dyDescent="0.25">
      <c r="F1386" s="89">
        <v>0</v>
      </c>
      <c r="G1386" s="101">
        <f>Samples!C1364</f>
        <v>0</v>
      </c>
      <c r="CA1386" s="206"/>
      <c r="CB1386" s="466"/>
      <c r="ED1386" s="167"/>
    </row>
    <row r="1387" spans="6:134" x14ac:dyDescent="0.25">
      <c r="F1387" s="89">
        <v>0</v>
      </c>
      <c r="G1387" s="101">
        <f>Samples!C1365</f>
        <v>0</v>
      </c>
      <c r="CA1387" s="206"/>
      <c r="CB1387" s="466"/>
      <c r="ED1387" s="167"/>
    </row>
    <row r="1388" spans="6:134" x14ac:dyDescent="0.25">
      <c r="F1388" s="89">
        <v>0</v>
      </c>
      <c r="G1388" s="101">
        <f>Samples!C1366</f>
        <v>0</v>
      </c>
      <c r="CA1388" s="206"/>
      <c r="CB1388" s="466"/>
      <c r="ED1388" s="167"/>
    </row>
    <row r="1389" spans="6:134" x14ac:dyDescent="0.25">
      <c r="F1389" s="89">
        <v>0</v>
      </c>
      <c r="G1389" s="101">
        <f>Samples!C1367</f>
        <v>0</v>
      </c>
      <c r="CA1389" s="206"/>
      <c r="CB1389" s="466"/>
      <c r="ED1389" s="167"/>
    </row>
    <row r="1390" spans="6:134" x14ac:dyDescent="0.25">
      <c r="F1390" s="89">
        <v>0</v>
      </c>
      <c r="G1390" s="101">
        <f>Samples!C1368</f>
        <v>0</v>
      </c>
      <c r="CA1390" s="206"/>
      <c r="CB1390" s="466"/>
      <c r="ED1390" s="167"/>
    </row>
    <row r="1391" spans="6:134" x14ac:dyDescent="0.25">
      <c r="F1391" s="89">
        <v>0</v>
      </c>
      <c r="G1391" s="101">
        <f>Samples!C1369</f>
        <v>0</v>
      </c>
      <c r="CA1391" s="206"/>
      <c r="CB1391" s="466"/>
      <c r="ED1391" s="167"/>
    </row>
    <row r="1392" spans="6:134" x14ac:dyDescent="0.25">
      <c r="F1392" s="89">
        <v>0</v>
      </c>
      <c r="G1392" s="101">
        <f>Samples!C1370</f>
        <v>0</v>
      </c>
      <c r="CA1392" s="206"/>
      <c r="CB1392" s="466"/>
      <c r="ED1392" s="167"/>
    </row>
    <row r="1393" spans="6:134" x14ac:dyDescent="0.25">
      <c r="F1393" s="89">
        <v>0</v>
      </c>
      <c r="G1393" s="101">
        <f>Samples!C1371</f>
        <v>0</v>
      </c>
      <c r="CA1393" s="206"/>
      <c r="CB1393" s="466"/>
      <c r="ED1393" s="167"/>
    </row>
    <row r="1394" spans="6:134" x14ac:dyDescent="0.25">
      <c r="F1394" s="89">
        <v>0</v>
      </c>
      <c r="G1394" s="101">
        <f>Samples!C1372</f>
        <v>0</v>
      </c>
      <c r="CA1394" s="206"/>
      <c r="CB1394" s="466"/>
      <c r="ED1394" s="167"/>
    </row>
    <row r="1395" spans="6:134" x14ac:dyDescent="0.25">
      <c r="F1395" s="89">
        <v>0</v>
      </c>
      <c r="G1395" s="101">
        <f>Samples!C1373</f>
        <v>0</v>
      </c>
      <c r="CA1395" s="206"/>
      <c r="CB1395" s="466"/>
      <c r="ED1395" s="167"/>
    </row>
    <row r="1396" spans="6:134" x14ac:dyDescent="0.25">
      <c r="F1396" s="89">
        <v>0</v>
      </c>
      <c r="G1396" s="101">
        <f>Samples!C1374</f>
        <v>0</v>
      </c>
      <c r="CA1396" s="206"/>
      <c r="CB1396" s="466"/>
      <c r="ED1396" s="167"/>
    </row>
    <row r="1397" spans="6:134" x14ac:dyDescent="0.25">
      <c r="F1397" s="89">
        <v>0</v>
      </c>
      <c r="G1397" s="101">
        <f>Samples!C1375</f>
        <v>0</v>
      </c>
      <c r="CA1397" s="206"/>
      <c r="CB1397" s="466"/>
      <c r="ED1397" s="167"/>
    </row>
    <row r="1398" spans="6:134" x14ac:dyDescent="0.25">
      <c r="F1398" s="89">
        <v>0</v>
      </c>
      <c r="G1398" s="101">
        <f>Samples!C1376</f>
        <v>0</v>
      </c>
      <c r="CA1398" s="206"/>
      <c r="CB1398" s="466"/>
      <c r="ED1398" s="167"/>
    </row>
    <row r="1399" spans="6:134" x14ac:dyDescent="0.25">
      <c r="F1399" s="89">
        <v>0</v>
      </c>
      <c r="G1399" s="101">
        <f>Samples!C1377</f>
        <v>0</v>
      </c>
      <c r="CA1399" s="206"/>
      <c r="CB1399" s="466"/>
      <c r="ED1399" s="167"/>
    </row>
    <row r="1400" spans="6:134" x14ac:dyDescent="0.25">
      <c r="F1400" s="89">
        <v>0</v>
      </c>
      <c r="G1400" s="101">
        <f>Samples!C1378</f>
        <v>0</v>
      </c>
      <c r="CA1400" s="206"/>
      <c r="CB1400" s="466"/>
      <c r="ED1400" s="167"/>
    </row>
    <row r="1401" spans="6:134" x14ac:dyDescent="0.25">
      <c r="F1401" s="89">
        <v>0</v>
      </c>
      <c r="G1401" s="101">
        <f>Samples!C1379</f>
        <v>0</v>
      </c>
      <c r="CA1401" s="206"/>
      <c r="CB1401" s="466"/>
      <c r="ED1401" s="167"/>
    </row>
    <row r="1402" spans="6:134" x14ac:dyDescent="0.25">
      <c r="F1402" s="89">
        <v>0</v>
      </c>
      <c r="G1402" s="101">
        <f>Samples!C1380</f>
        <v>0</v>
      </c>
      <c r="CA1402" s="206"/>
      <c r="CB1402" s="466"/>
      <c r="ED1402" s="167"/>
    </row>
    <row r="1403" spans="6:134" x14ac:dyDescent="0.25">
      <c r="F1403" s="89">
        <v>0</v>
      </c>
      <c r="G1403" s="101">
        <f>Samples!C1381</f>
        <v>0</v>
      </c>
      <c r="CA1403" s="206"/>
      <c r="CB1403" s="466"/>
      <c r="ED1403" s="167"/>
    </row>
    <row r="1404" spans="6:134" x14ac:dyDescent="0.25">
      <c r="F1404" s="89">
        <v>0</v>
      </c>
      <c r="G1404" s="101">
        <f>Samples!C1382</f>
        <v>0</v>
      </c>
      <c r="CA1404" s="206"/>
      <c r="CB1404" s="466"/>
      <c r="ED1404" s="167"/>
    </row>
    <row r="1405" spans="6:134" x14ac:dyDescent="0.25">
      <c r="F1405" s="89">
        <v>0</v>
      </c>
      <c r="G1405" s="101">
        <f>Samples!C1383</f>
        <v>0</v>
      </c>
      <c r="CA1405" s="206"/>
      <c r="CB1405" s="466"/>
      <c r="ED1405" s="167"/>
    </row>
    <row r="1406" spans="6:134" x14ac:dyDescent="0.25">
      <c r="F1406" s="89">
        <v>0</v>
      </c>
      <c r="G1406" s="101">
        <f>Samples!C1384</f>
        <v>0</v>
      </c>
      <c r="CA1406" s="206"/>
      <c r="CB1406" s="466"/>
      <c r="ED1406" s="167"/>
    </row>
    <row r="1407" spans="6:134" x14ac:dyDescent="0.25">
      <c r="F1407" s="89">
        <v>0</v>
      </c>
      <c r="G1407" s="101">
        <f>Samples!C1385</f>
        <v>0</v>
      </c>
      <c r="CA1407" s="206"/>
      <c r="CB1407" s="466"/>
      <c r="ED1407" s="167"/>
    </row>
    <row r="1408" spans="6:134" x14ac:dyDescent="0.25">
      <c r="F1408" s="89">
        <v>0</v>
      </c>
      <c r="G1408" s="101">
        <f>Samples!C1386</f>
        <v>0</v>
      </c>
      <c r="CA1408" s="206"/>
      <c r="CB1408" s="466"/>
      <c r="ED1408" s="167"/>
    </row>
    <row r="1409" spans="6:134" x14ac:dyDescent="0.25">
      <c r="F1409" s="89">
        <v>0</v>
      </c>
      <c r="G1409" s="101">
        <f>Samples!C1387</f>
        <v>0</v>
      </c>
      <c r="CA1409" s="206"/>
      <c r="CB1409" s="466"/>
      <c r="ED1409" s="167"/>
    </row>
    <row r="1410" spans="6:134" x14ac:dyDescent="0.25">
      <c r="F1410" s="89">
        <v>0</v>
      </c>
      <c r="G1410" s="101">
        <f>Samples!C1388</f>
        <v>0</v>
      </c>
      <c r="CA1410" s="206"/>
      <c r="CB1410" s="466"/>
      <c r="ED1410" s="167"/>
    </row>
    <row r="1411" spans="6:134" x14ac:dyDescent="0.25">
      <c r="F1411" s="89">
        <v>0</v>
      </c>
      <c r="G1411" s="101">
        <f>Samples!C1389</f>
        <v>0</v>
      </c>
      <c r="CA1411" s="206"/>
      <c r="CB1411" s="466"/>
      <c r="ED1411" s="167"/>
    </row>
    <row r="1412" spans="6:134" x14ac:dyDescent="0.25">
      <c r="F1412" s="89">
        <v>0</v>
      </c>
      <c r="G1412" s="101">
        <f>Samples!C1390</f>
        <v>0</v>
      </c>
      <c r="CA1412" s="206"/>
      <c r="CB1412" s="466"/>
      <c r="ED1412" s="167"/>
    </row>
    <row r="1413" spans="6:134" x14ac:dyDescent="0.25">
      <c r="F1413" s="89">
        <v>0</v>
      </c>
      <c r="G1413" s="101">
        <f>Samples!C1391</f>
        <v>0</v>
      </c>
      <c r="CA1413" s="206"/>
      <c r="CB1413" s="466"/>
      <c r="ED1413" s="167"/>
    </row>
    <row r="1414" spans="6:134" x14ac:dyDescent="0.25">
      <c r="F1414" s="89">
        <v>0</v>
      </c>
      <c r="G1414" s="101">
        <f>Samples!C1392</f>
        <v>0</v>
      </c>
      <c r="CA1414" s="206"/>
      <c r="CB1414" s="466"/>
      <c r="ED1414" s="167"/>
    </row>
    <row r="1415" spans="6:134" x14ac:dyDescent="0.25">
      <c r="F1415" s="89">
        <v>0</v>
      </c>
      <c r="G1415" s="101">
        <f>Samples!C1393</f>
        <v>0</v>
      </c>
      <c r="CA1415" s="206"/>
      <c r="CB1415" s="466"/>
      <c r="ED1415" s="167"/>
    </row>
    <row r="1416" spans="6:134" x14ac:dyDescent="0.25">
      <c r="F1416" s="89">
        <v>0</v>
      </c>
      <c r="G1416" s="101">
        <f>Samples!C1394</f>
        <v>0</v>
      </c>
      <c r="CA1416" s="206"/>
      <c r="CB1416" s="466"/>
      <c r="ED1416" s="167"/>
    </row>
    <row r="1417" spans="6:134" x14ac:dyDescent="0.25">
      <c r="F1417" s="89">
        <v>0</v>
      </c>
      <c r="G1417" s="101">
        <f>Samples!C1395</f>
        <v>0</v>
      </c>
      <c r="CA1417" s="206"/>
      <c r="CB1417" s="466"/>
      <c r="ED1417" s="167"/>
    </row>
    <row r="1418" spans="6:134" x14ac:dyDescent="0.25">
      <c r="F1418" s="89">
        <v>0</v>
      </c>
      <c r="G1418" s="101">
        <f>Samples!C1396</f>
        <v>0</v>
      </c>
      <c r="CA1418" s="206"/>
      <c r="CB1418" s="466"/>
      <c r="ED1418" s="167"/>
    </row>
    <row r="1419" spans="6:134" x14ac:dyDescent="0.25">
      <c r="F1419" s="89">
        <v>0</v>
      </c>
      <c r="G1419" s="101">
        <f>Samples!C1397</f>
        <v>0</v>
      </c>
      <c r="CA1419" s="206"/>
      <c r="CB1419" s="466"/>
      <c r="ED1419" s="167"/>
    </row>
    <row r="1420" spans="6:134" x14ac:dyDescent="0.25">
      <c r="F1420" s="89">
        <v>0</v>
      </c>
      <c r="G1420" s="101">
        <f>Samples!C1398</f>
        <v>0</v>
      </c>
      <c r="CA1420" s="206"/>
      <c r="CB1420" s="466"/>
      <c r="ED1420" s="167"/>
    </row>
    <row r="1421" spans="6:134" x14ac:dyDescent="0.25">
      <c r="F1421" s="89">
        <v>0</v>
      </c>
      <c r="G1421" s="101">
        <f>Samples!C1399</f>
        <v>0</v>
      </c>
      <c r="CA1421" s="206"/>
      <c r="CB1421" s="466"/>
      <c r="ED1421" s="167"/>
    </row>
    <row r="1422" spans="6:134" x14ac:dyDescent="0.25">
      <c r="F1422" s="89">
        <v>0</v>
      </c>
      <c r="G1422" s="101">
        <f>Samples!C1400</f>
        <v>0</v>
      </c>
      <c r="CA1422" s="206"/>
      <c r="CB1422" s="466"/>
      <c r="ED1422" s="167"/>
    </row>
    <row r="1423" spans="6:134" x14ac:dyDescent="0.25">
      <c r="F1423" s="89">
        <v>0</v>
      </c>
      <c r="G1423" s="101">
        <f>Samples!C1401</f>
        <v>0</v>
      </c>
      <c r="CA1423" s="206"/>
      <c r="CB1423" s="466"/>
      <c r="ED1423" s="167"/>
    </row>
    <row r="1424" spans="6:134" x14ac:dyDescent="0.25">
      <c r="F1424" s="89">
        <v>0</v>
      </c>
      <c r="G1424" s="101">
        <f>Samples!C1402</f>
        <v>0</v>
      </c>
      <c r="CA1424" s="206"/>
      <c r="CB1424" s="466"/>
      <c r="ED1424" s="167"/>
    </row>
    <row r="1425" spans="6:134" x14ac:dyDescent="0.25">
      <c r="F1425" s="89">
        <v>0</v>
      </c>
      <c r="G1425" s="101">
        <f>Samples!C1403</f>
        <v>0</v>
      </c>
      <c r="CA1425" s="206"/>
      <c r="CB1425" s="466"/>
      <c r="ED1425" s="167"/>
    </row>
    <row r="1426" spans="6:134" x14ac:dyDescent="0.25">
      <c r="F1426" s="89">
        <v>0</v>
      </c>
      <c r="G1426" s="101">
        <f>Samples!C1404</f>
        <v>0</v>
      </c>
      <c r="CA1426" s="206"/>
      <c r="CB1426" s="466"/>
      <c r="ED1426" s="167"/>
    </row>
    <row r="1427" spans="6:134" x14ac:dyDescent="0.25">
      <c r="F1427" s="89">
        <v>0</v>
      </c>
      <c r="G1427" s="101">
        <f>Samples!C1405</f>
        <v>0</v>
      </c>
      <c r="CA1427" s="206"/>
      <c r="CB1427" s="466"/>
      <c r="ED1427" s="167"/>
    </row>
    <row r="1428" spans="6:134" x14ac:dyDescent="0.25">
      <c r="F1428" s="89">
        <v>0</v>
      </c>
      <c r="G1428" s="101">
        <f>Samples!C1406</f>
        <v>0</v>
      </c>
      <c r="CA1428" s="206"/>
      <c r="CB1428" s="466"/>
      <c r="ED1428" s="167"/>
    </row>
    <row r="1429" spans="6:134" x14ac:dyDescent="0.25">
      <c r="F1429" s="89">
        <v>0</v>
      </c>
      <c r="G1429" s="101">
        <f>Samples!C1407</f>
        <v>0</v>
      </c>
      <c r="CA1429" s="206"/>
      <c r="CB1429" s="466"/>
      <c r="ED1429" s="167"/>
    </row>
    <row r="1430" spans="6:134" x14ac:dyDescent="0.25">
      <c r="F1430" s="89">
        <v>0</v>
      </c>
      <c r="G1430" s="101">
        <f>Samples!C1408</f>
        <v>0</v>
      </c>
      <c r="CA1430" s="206"/>
      <c r="CB1430" s="466"/>
      <c r="ED1430" s="167"/>
    </row>
    <row r="1431" spans="6:134" x14ac:dyDescent="0.25">
      <c r="F1431" s="89">
        <v>0</v>
      </c>
      <c r="G1431" s="101">
        <f>Samples!C1409</f>
        <v>0</v>
      </c>
      <c r="CA1431" s="206"/>
      <c r="CB1431" s="466"/>
      <c r="ED1431" s="167"/>
    </row>
    <row r="1432" spans="6:134" x14ac:dyDescent="0.25">
      <c r="F1432" s="89">
        <v>0</v>
      </c>
      <c r="G1432" s="101">
        <f>Samples!C1410</f>
        <v>0</v>
      </c>
      <c r="CA1432" s="206"/>
      <c r="CB1432" s="466"/>
      <c r="ED1432" s="167"/>
    </row>
    <row r="1433" spans="6:134" x14ac:dyDescent="0.25">
      <c r="F1433" s="89">
        <v>0</v>
      </c>
      <c r="G1433" s="101">
        <f>Samples!C1411</f>
        <v>0</v>
      </c>
      <c r="CA1433" s="206"/>
      <c r="CB1433" s="466"/>
      <c r="ED1433" s="167"/>
    </row>
    <row r="1434" spans="6:134" x14ac:dyDescent="0.25">
      <c r="F1434" s="89">
        <v>0</v>
      </c>
      <c r="G1434" s="101">
        <f>Samples!C1412</f>
        <v>0</v>
      </c>
      <c r="CA1434" s="206"/>
      <c r="CB1434" s="466"/>
      <c r="ED1434" s="167"/>
    </row>
    <row r="1435" spans="6:134" x14ac:dyDescent="0.25">
      <c r="F1435" s="89">
        <v>0</v>
      </c>
      <c r="G1435" s="101">
        <f>Samples!C1413</f>
        <v>0</v>
      </c>
      <c r="CA1435" s="206"/>
      <c r="CB1435" s="466"/>
      <c r="ED1435" s="167"/>
    </row>
    <row r="1436" spans="6:134" x14ac:dyDescent="0.25">
      <c r="F1436" s="89">
        <v>0</v>
      </c>
      <c r="G1436" s="101">
        <f>Samples!C1414</f>
        <v>0</v>
      </c>
      <c r="CA1436" s="206"/>
      <c r="CB1436" s="466"/>
      <c r="ED1436" s="167"/>
    </row>
    <row r="1437" spans="6:134" x14ac:dyDescent="0.25">
      <c r="F1437" s="89">
        <v>0</v>
      </c>
      <c r="G1437" s="101">
        <f>Samples!C1415</f>
        <v>0</v>
      </c>
      <c r="CA1437" s="206"/>
      <c r="CB1437" s="466"/>
      <c r="ED1437" s="167"/>
    </row>
    <row r="1438" spans="6:134" x14ac:dyDescent="0.25">
      <c r="F1438" s="89">
        <v>0</v>
      </c>
      <c r="G1438" s="101">
        <f>Samples!C1416</f>
        <v>0</v>
      </c>
      <c r="CA1438" s="206"/>
      <c r="CB1438" s="466"/>
      <c r="ED1438" s="167"/>
    </row>
    <row r="1439" spans="6:134" x14ac:dyDescent="0.25">
      <c r="F1439" s="89">
        <v>0</v>
      </c>
      <c r="G1439" s="101">
        <f>Samples!C1417</f>
        <v>0</v>
      </c>
      <c r="CA1439" s="206"/>
      <c r="CB1439" s="466"/>
      <c r="ED1439" s="167"/>
    </row>
    <row r="1440" spans="6:134" x14ac:dyDescent="0.25">
      <c r="F1440" s="89">
        <v>0</v>
      </c>
      <c r="G1440" s="101">
        <f>Samples!C1418</f>
        <v>0</v>
      </c>
      <c r="CA1440" s="206"/>
      <c r="CB1440" s="466"/>
      <c r="ED1440" s="167"/>
    </row>
    <row r="1441" spans="6:134" x14ac:dyDescent="0.25">
      <c r="F1441" s="89">
        <v>0</v>
      </c>
      <c r="G1441" s="101">
        <f>Samples!C1419</f>
        <v>0</v>
      </c>
      <c r="CA1441" s="206"/>
      <c r="CB1441" s="466"/>
      <c r="ED1441" s="167"/>
    </row>
    <row r="1442" spans="6:134" x14ac:dyDescent="0.25">
      <c r="F1442" s="89">
        <v>0</v>
      </c>
      <c r="G1442" s="101">
        <f>Samples!C1420</f>
        <v>0</v>
      </c>
      <c r="CA1442" s="206"/>
      <c r="CB1442" s="466"/>
      <c r="ED1442" s="167"/>
    </row>
    <row r="1443" spans="6:134" x14ac:dyDescent="0.25">
      <c r="F1443" s="89">
        <v>0</v>
      </c>
      <c r="G1443" s="101">
        <f>Samples!C1421</f>
        <v>0</v>
      </c>
      <c r="CA1443" s="206"/>
      <c r="CB1443" s="466"/>
      <c r="ED1443" s="167"/>
    </row>
    <row r="1444" spans="6:134" x14ac:dyDescent="0.25">
      <c r="F1444" s="89">
        <v>0</v>
      </c>
      <c r="G1444" s="101">
        <f>Samples!C1422</f>
        <v>0</v>
      </c>
      <c r="CA1444" s="206"/>
      <c r="CB1444" s="466"/>
      <c r="ED1444" s="167"/>
    </row>
    <row r="1445" spans="6:134" x14ac:dyDescent="0.25">
      <c r="F1445" s="89">
        <v>0</v>
      </c>
      <c r="G1445" s="101">
        <f>Samples!C1423</f>
        <v>0</v>
      </c>
      <c r="CA1445" s="206"/>
      <c r="CB1445" s="466"/>
      <c r="ED1445" s="167"/>
    </row>
    <row r="1446" spans="6:134" x14ac:dyDescent="0.25">
      <c r="F1446" s="89">
        <v>0</v>
      </c>
      <c r="G1446" s="101">
        <f>Samples!C1424</f>
        <v>0</v>
      </c>
      <c r="CA1446" s="206"/>
      <c r="CB1446" s="466"/>
      <c r="ED1446" s="167"/>
    </row>
    <row r="1447" spans="6:134" x14ac:dyDescent="0.25">
      <c r="F1447" s="89">
        <v>0</v>
      </c>
      <c r="G1447" s="101">
        <f>Samples!C1425</f>
        <v>0</v>
      </c>
      <c r="CA1447" s="206"/>
      <c r="CB1447" s="466"/>
      <c r="ED1447" s="167"/>
    </row>
    <row r="1448" spans="6:134" x14ac:dyDescent="0.25">
      <c r="F1448" s="89">
        <v>0</v>
      </c>
      <c r="G1448" s="101">
        <f>Samples!C1426</f>
        <v>0</v>
      </c>
      <c r="CA1448" s="206"/>
      <c r="CB1448" s="466"/>
      <c r="ED1448" s="167"/>
    </row>
    <row r="1449" spans="6:134" x14ac:dyDescent="0.25">
      <c r="F1449" s="89">
        <v>0</v>
      </c>
      <c r="G1449" s="101">
        <f>Samples!C1427</f>
        <v>0</v>
      </c>
      <c r="CA1449" s="206"/>
      <c r="CB1449" s="466"/>
      <c r="ED1449" s="167"/>
    </row>
    <row r="1450" spans="6:134" x14ac:dyDescent="0.25">
      <c r="F1450" s="89">
        <v>0</v>
      </c>
      <c r="G1450" s="101">
        <f>Samples!C1428</f>
        <v>0</v>
      </c>
      <c r="CA1450" s="206"/>
      <c r="CB1450" s="466"/>
      <c r="ED1450" s="167"/>
    </row>
    <row r="1451" spans="6:134" x14ac:dyDescent="0.25">
      <c r="F1451" s="89">
        <v>0</v>
      </c>
      <c r="G1451" s="101">
        <f>Samples!C1429</f>
        <v>0</v>
      </c>
      <c r="CA1451" s="206"/>
      <c r="CB1451" s="466"/>
      <c r="ED1451" s="167"/>
    </row>
    <row r="1452" spans="6:134" x14ac:dyDescent="0.25">
      <c r="F1452" s="89">
        <v>0</v>
      </c>
      <c r="G1452" s="101">
        <f>Samples!C1430</f>
        <v>0</v>
      </c>
      <c r="CA1452" s="206"/>
      <c r="CB1452" s="466"/>
      <c r="ED1452" s="167"/>
    </row>
    <row r="1453" spans="6:134" x14ac:dyDescent="0.25">
      <c r="F1453" s="89">
        <v>0</v>
      </c>
      <c r="G1453" s="101">
        <f>Samples!C1431</f>
        <v>0</v>
      </c>
      <c r="CA1453" s="206"/>
      <c r="CB1453" s="466"/>
      <c r="ED1453" s="167"/>
    </row>
    <row r="1454" spans="6:134" x14ac:dyDescent="0.25">
      <c r="F1454" s="89">
        <v>0</v>
      </c>
      <c r="G1454" s="101">
        <f>Samples!C1432</f>
        <v>0</v>
      </c>
      <c r="CA1454" s="206"/>
      <c r="CB1454" s="466"/>
      <c r="ED1454" s="167"/>
    </row>
    <row r="1455" spans="6:134" x14ac:dyDescent="0.25">
      <c r="F1455" s="89">
        <v>0</v>
      </c>
      <c r="G1455" s="101">
        <f>Samples!C1433</f>
        <v>0</v>
      </c>
      <c r="CA1455" s="206"/>
      <c r="CB1455" s="466"/>
      <c r="ED1455" s="167"/>
    </row>
    <row r="1456" spans="6:134" x14ac:dyDescent="0.25">
      <c r="F1456" s="89">
        <v>0</v>
      </c>
      <c r="G1456" s="101">
        <f>Samples!C1434</f>
        <v>0</v>
      </c>
      <c r="CA1456" s="206"/>
      <c r="CB1456" s="466"/>
    </row>
    <row r="1457" spans="6:80" x14ac:dyDescent="0.25">
      <c r="F1457" s="89">
        <v>0</v>
      </c>
      <c r="G1457" s="101">
        <f>Samples!C1435</f>
        <v>0</v>
      </c>
      <c r="CA1457" s="206"/>
      <c r="CB1457" s="466"/>
    </row>
    <row r="1458" spans="6:80" x14ac:dyDescent="0.25">
      <c r="F1458" s="89">
        <v>0</v>
      </c>
      <c r="G1458" s="101">
        <f>Samples!C1436</f>
        <v>0</v>
      </c>
      <c r="CA1458" s="206"/>
      <c r="CB1458" s="466"/>
    </row>
    <row r="1459" spans="6:80" x14ac:dyDescent="0.25">
      <c r="F1459" s="89">
        <v>0</v>
      </c>
      <c r="G1459" s="101">
        <f>Samples!C1437</f>
        <v>0</v>
      </c>
      <c r="CA1459" s="206"/>
      <c r="CB1459" s="466"/>
    </row>
    <row r="1460" spans="6:80" x14ac:dyDescent="0.25">
      <c r="F1460" s="89">
        <v>0</v>
      </c>
      <c r="G1460" s="101">
        <f>Samples!C1438</f>
        <v>0</v>
      </c>
      <c r="CA1460" s="206"/>
      <c r="CB1460" s="466"/>
    </row>
    <row r="1461" spans="6:80" x14ac:dyDescent="0.25">
      <c r="F1461" s="89">
        <v>0</v>
      </c>
      <c r="G1461" s="101">
        <f>Samples!C1439</f>
        <v>0</v>
      </c>
      <c r="CA1461" s="206"/>
      <c r="CB1461" s="466"/>
    </row>
    <row r="1462" spans="6:80" x14ac:dyDescent="0.25">
      <c r="F1462" s="89">
        <v>0</v>
      </c>
      <c r="G1462" s="101">
        <f>Samples!C1440</f>
        <v>0</v>
      </c>
      <c r="CA1462" s="206"/>
      <c r="CB1462" s="466"/>
    </row>
    <row r="1463" spans="6:80" x14ac:dyDescent="0.25">
      <c r="F1463" s="89">
        <v>0</v>
      </c>
      <c r="G1463" s="101">
        <f>Samples!C1441</f>
        <v>0</v>
      </c>
      <c r="CA1463" s="206"/>
      <c r="CB1463" s="466"/>
    </row>
    <row r="1464" spans="6:80" x14ac:dyDescent="0.25">
      <c r="F1464" s="89">
        <v>0</v>
      </c>
      <c r="G1464" s="101">
        <f>Samples!C1442</f>
        <v>0</v>
      </c>
      <c r="CA1464" s="206"/>
      <c r="CB1464" s="466"/>
    </row>
    <row r="1465" spans="6:80" x14ac:dyDescent="0.25">
      <c r="F1465" s="89">
        <v>0</v>
      </c>
      <c r="G1465" s="101">
        <f>Samples!C1443</f>
        <v>0</v>
      </c>
      <c r="CA1465" s="206"/>
      <c r="CB1465" s="466"/>
    </row>
    <row r="1466" spans="6:80" x14ac:dyDescent="0.25">
      <c r="F1466" s="89">
        <v>0</v>
      </c>
      <c r="G1466" s="101">
        <f>Samples!C1444</f>
        <v>0</v>
      </c>
      <c r="CA1466" s="206"/>
      <c r="CB1466" s="466"/>
    </row>
    <row r="1467" spans="6:80" x14ac:dyDescent="0.25">
      <c r="F1467" s="89">
        <v>0</v>
      </c>
      <c r="G1467" s="101">
        <f>Samples!C1445</f>
        <v>0</v>
      </c>
      <c r="CA1467" s="206"/>
      <c r="CB1467" s="466"/>
    </row>
    <row r="1468" spans="6:80" x14ac:dyDescent="0.25">
      <c r="F1468" s="89">
        <v>0</v>
      </c>
      <c r="G1468" s="101">
        <f>Samples!C1446</f>
        <v>0</v>
      </c>
      <c r="CA1468" s="206"/>
      <c r="CB1468" s="466"/>
    </row>
    <row r="1469" spans="6:80" x14ac:dyDescent="0.25">
      <c r="F1469" s="89">
        <v>0</v>
      </c>
      <c r="G1469" s="101">
        <f>Samples!C1447</f>
        <v>0</v>
      </c>
      <c r="CA1469" s="206"/>
      <c r="CB1469" s="466"/>
    </row>
    <row r="1470" spans="6:80" x14ac:dyDescent="0.25">
      <c r="F1470" s="89">
        <v>0</v>
      </c>
      <c r="G1470" s="101">
        <f>Samples!C1448</f>
        <v>0</v>
      </c>
      <c r="CA1470" s="206"/>
      <c r="CB1470" s="466"/>
    </row>
    <row r="1471" spans="6:80" x14ac:dyDescent="0.25">
      <c r="F1471" s="89">
        <v>0</v>
      </c>
      <c r="G1471" s="101">
        <f>Samples!C1449</f>
        <v>0</v>
      </c>
      <c r="CA1471" s="206"/>
      <c r="CB1471" s="466"/>
    </row>
    <row r="1472" spans="6:80" x14ac:dyDescent="0.25">
      <c r="F1472" s="89">
        <v>0</v>
      </c>
      <c r="G1472" s="101">
        <f>Samples!C1450</f>
        <v>0</v>
      </c>
      <c r="CA1472" s="206"/>
      <c r="CB1472" s="466"/>
    </row>
    <row r="1473" spans="6:80" x14ac:dyDescent="0.25">
      <c r="F1473" s="89">
        <v>0</v>
      </c>
      <c r="G1473" s="101">
        <f>Samples!C1451</f>
        <v>0</v>
      </c>
      <c r="CA1473" s="206"/>
      <c r="CB1473" s="466"/>
    </row>
    <row r="1474" spans="6:80" x14ac:dyDescent="0.25">
      <c r="F1474" s="89">
        <v>0</v>
      </c>
      <c r="G1474" s="101">
        <f>Samples!C1452</f>
        <v>0</v>
      </c>
      <c r="CA1474" s="206"/>
      <c r="CB1474" s="466"/>
    </row>
    <row r="1475" spans="6:80" x14ac:dyDescent="0.25">
      <c r="F1475" s="89">
        <v>0</v>
      </c>
      <c r="G1475" s="101">
        <f>Samples!C1453</f>
        <v>0</v>
      </c>
      <c r="CA1475" s="206"/>
      <c r="CB1475" s="466"/>
    </row>
    <row r="1476" spans="6:80" x14ac:dyDescent="0.25">
      <c r="F1476" s="89">
        <v>0</v>
      </c>
      <c r="G1476" s="101">
        <f>Samples!C1454</f>
        <v>0</v>
      </c>
      <c r="CA1476" s="206"/>
      <c r="CB1476" s="466"/>
    </row>
    <row r="1477" spans="6:80" x14ac:dyDescent="0.25">
      <c r="F1477" s="89">
        <v>0</v>
      </c>
      <c r="G1477" s="101">
        <f>Samples!C1455</f>
        <v>0</v>
      </c>
      <c r="CA1477" s="206"/>
      <c r="CB1477" s="466"/>
    </row>
    <row r="1478" spans="6:80" x14ac:dyDescent="0.25">
      <c r="F1478" s="89">
        <v>0</v>
      </c>
      <c r="G1478" s="101">
        <f>Samples!C1456</f>
        <v>0</v>
      </c>
      <c r="CA1478" s="206"/>
      <c r="CB1478" s="466"/>
    </row>
    <row r="1479" spans="6:80" x14ac:dyDescent="0.25">
      <c r="F1479" s="89">
        <v>0</v>
      </c>
      <c r="G1479" s="101">
        <f>Samples!C1457</f>
        <v>0</v>
      </c>
      <c r="CA1479" s="206"/>
      <c r="CB1479" s="466"/>
    </row>
    <row r="1480" spans="6:80" x14ac:dyDescent="0.25">
      <c r="F1480" s="89">
        <v>0</v>
      </c>
      <c r="G1480" s="101">
        <f>Samples!C1458</f>
        <v>0</v>
      </c>
      <c r="CA1480" s="206"/>
      <c r="CB1480" s="466"/>
    </row>
    <row r="1481" spans="6:80" x14ac:dyDescent="0.25">
      <c r="F1481" s="89">
        <v>0</v>
      </c>
      <c r="G1481" s="101">
        <f>Samples!C1459</f>
        <v>0</v>
      </c>
      <c r="CA1481" s="206"/>
      <c r="CB1481" s="466"/>
    </row>
    <row r="1482" spans="6:80" x14ac:dyDescent="0.25">
      <c r="F1482" s="89">
        <v>0</v>
      </c>
      <c r="G1482" s="101">
        <f>Samples!C1460</f>
        <v>0</v>
      </c>
      <c r="CA1482" s="206"/>
      <c r="CB1482" s="466"/>
    </row>
    <row r="1483" spans="6:80" x14ac:dyDescent="0.25">
      <c r="F1483" s="89">
        <v>0</v>
      </c>
      <c r="G1483" s="101">
        <f>Samples!C1461</f>
        <v>0</v>
      </c>
      <c r="CA1483" s="206"/>
      <c r="CB1483" s="466"/>
    </row>
    <row r="1484" spans="6:80" x14ac:dyDescent="0.25">
      <c r="F1484" s="89">
        <v>0</v>
      </c>
      <c r="G1484" s="101">
        <f>Samples!C1462</f>
        <v>0</v>
      </c>
      <c r="CA1484" s="206"/>
      <c r="CB1484" s="466"/>
    </row>
    <row r="1485" spans="6:80" x14ac:dyDescent="0.25">
      <c r="F1485" s="89">
        <v>0</v>
      </c>
      <c r="G1485" s="101">
        <f>Samples!C1463</f>
        <v>0</v>
      </c>
      <c r="CA1485" s="206"/>
      <c r="CB1485" s="466"/>
    </row>
    <row r="1486" spans="6:80" x14ac:dyDescent="0.25">
      <c r="F1486" s="89">
        <v>0</v>
      </c>
      <c r="G1486" s="101">
        <f>Samples!C1464</f>
        <v>0</v>
      </c>
      <c r="CA1486" s="206"/>
      <c r="CB1486" s="466"/>
    </row>
    <row r="1487" spans="6:80" x14ac:dyDescent="0.25">
      <c r="F1487" s="89">
        <v>0</v>
      </c>
      <c r="G1487" s="101">
        <f>Samples!C1465</f>
        <v>0</v>
      </c>
      <c r="CA1487" s="206"/>
      <c r="CB1487" s="466"/>
    </row>
    <row r="1488" spans="6:80" x14ac:dyDescent="0.25">
      <c r="F1488" s="89">
        <v>0</v>
      </c>
      <c r="G1488" s="101">
        <f>Samples!C1466</f>
        <v>0</v>
      </c>
      <c r="CA1488" s="206"/>
      <c r="CB1488" s="466"/>
    </row>
    <row r="1489" spans="6:80" x14ac:dyDescent="0.25">
      <c r="F1489" s="89">
        <v>0</v>
      </c>
      <c r="G1489" s="101">
        <f>Samples!C1467</f>
        <v>0</v>
      </c>
      <c r="CA1489" s="206"/>
      <c r="CB1489" s="466"/>
    </row>
    <row r="1490" spans="6:80" x14ac:dyDescent="0.25">
      <c r="F1490" s="89">
        <v>0</v>
      </c>
      <c r="G1490" s="101">
        <f>Samples!C1468</f>
        <v>0</v>
      </c>
      <c r="CA1490" s="206"/>
      <c r="CB1490" s="466"/>
    </row>
    <row r="1491" spans="6:80" x14ac:dyDescent="0.25">
      <c r="F1491" s="89">
        <v>0</v>
      </c>
      <c r="G1491" s="101">
        <f>Samples!C1469</f>
        <v>0</v>
      </c>
      <c r="CA1491" s="206"/>
      <c r="CB1491" s="466"/>
    </row>
    <row r="1492" spans="6:80" x14ac:dyDescent="0.25">
      <c r="F1492" s="89">
        <v>0</v>
      </c>
      <c r="G1492" s="101">
        <f>Samples!C1470</f>
        <v>0</v>
      </c>
      <c r="CA1492" s="206"/>
      <c r="CB1492" s="466"/>
    </row>
    <row r="1493" spans="6:80" x14ac:dyDescent="0.25">
      <c r="F1493" s="89">
        <v>0</v>
      </c>
      <c r="G1493" s="101">
        <f>Samples!C1471</f>
        <v>0</v>
      </c>
      <c r="CA1493" s="206"/>
      <c r="CB1493" s="466"/>
    </row>
    <row r="1494" spans="6:80" x14ac:dyDescent="0.25">
      <c r="F1494" s="89">
        <v>0</v>
      </c>
      <c r="G1494" s="101">
        <f>Samples!C1472</f>
        <v>0</v>
      </c>
      <c r="CA1494" s="206"/>
      <c r="CB1494" s="466"/>
    </row>
    <row r="1495" spans="6:80" x14ac:dyDescent="0.25">
      <c r="F1495" s="89">
        <v>0</v>
      </c>
      <c r="G1495" s="101">
        <f>Samples!C1473</f>
        <v>0</v>
      </c>
      <c r="CA1495" s="206"/>
      <c r="CB1495" s="466"/>
    </row>
    <row r="1496" spans="6:80" x14ac:dyDescent="0.25">
      <c r="F1496" s="89">
        <v>0</v>
      </c>
      <c r="G1496" s="101">
        <f>Samples!C1474</f>
        <v>0</v>
      </c>
      <c r="CA1496" s="206"/>
      <c r="CB1496" s="466"/>
    </row>
    <row r="1497" spans="6:80" x14ac:dyDescent="0.25">
      <c r="F1497" s="89">
        <v>0</v>
      </c>
      <c r="G1497" s="101">
        <f>Samples!C1475</f>
        <v>0</v>
      </c>
      <c r="CA1497" s="206"/>
      <c r="CB1497" s="466"/>
    </row>
    <row r="1498" spans="6:80" x14ac:dyDescent="0.25">
      <c r="F1498" s="89">
        <v>0</v>
      </c>
      <c r="G1498" s="101">
        <f>Samples!C1476</f>
        <v>0</v>
      </c>
      <c r="CA1498" s="206"/>
      <c r="CB1498" s="466"/>
    </row>
    <row r="1499" spans="6:80" x14ac:dyDescent="0.25">
      <c r="F1499" s="89">
        <v>0</v>
      </c>
      <c r="G1499" s="101">
        <f>Samples!C1477</f>
        <v>0</v>
      </c>
      <c r="CA1499" s="206"/>
      <c r="CB1499" s="466"/>
    </row>
    <row r="1500" spans="6:80" x14ac:dyDescent="0.25">
      <c r="F1500" s="89">
        <v>0</v>
      </c>
      <c r="G1500" s="101">
        <f>Samples!C1478</f>
        <v>0</v>
      </c>
      <c r="CA1500" s="206"/>
      <c r="CB1500" s="466"/>
    </row>
    <row r="1501" spans="6:80" x14ac:dyDescent="0.25">
      <c r="F1501" s="89">
        <v>0</v>
      </c>
      <c r="G1501" s="101">
        <f>Samples!C1479</f>
        <v>0</v>
      </c>
      <c r="CA1501" s="206"/>
      <c r="CB1501" s="466"/>
    </row>
    <row r="1502" spans="6:80" x14ac:dyDescent="0.25">
      <c r="F1502" s="89">
        <v>0</v>
      </c>
      <c r="G1502" s="101">
        <f>Samples!C1480</f>
        <v>0</v>
      </c>
      <c r="CA1502" s="206"/>
      <c r="CB1502" s="466"/>
    </row>
    <row r="1503" spans="6:80" x14ac:dyDescent="0.25">
      <c r="F1503" s="89">
        <v>0</v>
      </c>
      <c r="G1503" s="101">
        <f>Samples!C1481</f>
        <v>0</v>
      </c>
      <c r="CA1503" s="206"/>
      <c r="CB1503" s="466"/>
    </row>
    <row r="1504" spans="6:80" x14ac:dyDescent="0.25">
      <c r="F1504" s="89">
        <v>0</v>
      </c>
      <c r="G1504" s="101">
        <f>Samples!C1482</f>
        <v>0</v>
      </c>
      <c r="CA1504" s="206"/>
      <c r="CB1504" s="466"/>
    </row>
    <row r="1505" spans="6:80" x14ac:dyDescent="0.25">
      <c r="F1505" s="89">
        <v>0</v>
      </c>
      <c r="G1505" s="101">
        <f>Samples!C1483</f>
        <v>0</v>
      </c>
      <c r="CA1505" s="206"/>
      <c r="CB1505" s="466"/>
    </row>
    <row r="1506" spans="6:80" x14ac:dyDescent="0.25">
      <c r="F1506" s="89">
        <v>0</v>
      </c>
      <c r="G1506" s="101">
        <f>Samples!C1484</f>
        <v>0</v>
      </c>
      <c r="CA1506" s="206"/>
      <c r="CB1506" s="466"/>
    </row>
    <row r="1507" spans="6:80" x14ac:dyDescent="0.25">
      <c r="F1507" s="89">
        <v>0</v>
      </c>
      <c r="G1507" s="101">
        <f>Samples!C1485</f>
        <v>0</v>
      </c>
      <c r="CA1507" s="206"/>
      <c r="CB1507" s="466"/>
    </row>
    <row r="1508" spans="6:80" x14ac:dyDescent="0.25">
      <c r="F1508" s="89">
        <v>0</v>
      </c>
      <c r="G1508" s="101">
        <f>Samples!C1486</f>
        <v>0</v>
      </c>
      <c r="CA1508" s="206"/>
      <c r="CB1508" s="466"/>
    </row>
    <row r="1509" spans="6:80" x14ac:dyDescent="0.25">
      <c r="F1509" s="89">
        <v>0</v>
      </c>
      <c r="G1509" s="101">
        <f>Samples!C1487</f>
        <v>0</v>
      </c>
      <c r="CA1509" s="206"/>
      <c r="CB1509" s="466"/>
    </row>
    <row r="1510" spans="6:80" x14ac:dyDescent="0.25">
      <c r="F1510" s="89">
        <v>0</v>
      </c>
      <c r="G1510" s="101">
        <f>Samples!C1488</f>
        <v>0</v>
      </c>
      <c r="CA1510" s="206"/>
      <c r="CB1510" s="466"/>
    </row>
    <row r="1511" spans="6:80" x14ac:dyDescent="0.25">
      <c r="F1511" s="89">
        <v>0</v>
      </c>
      <c r="G1511" s="101">
        <f>Samples!C1489</f>
        <v>0</v>
      </c>
      <c r="CA1511" s="206"/>
      <c r="CB1511" s="466"/>
    </row>
    <row r="1512" spans="6:80" x14ac:dyDescent="0.25">
      <c r="F1512" s="89">
        <v>0</v>
      </c>
      <c r="G1512" s="101">
        <f>Samples!C1490</f>
        <v>0</v>
      </c>
      <c r="CA1512" s="206"/>
      <c r="CB1512" s="466"/>
    </row>
    <row r="1513" spans="6:80" x14ac:dyDescent="0.25">
      <c r="F1513" s="89">
        <v>0</v>
      </c>
      <c r="G1513" s="101">
        <f>Samples!C1491</f>
        <v>0</v>
      </c>
      <c r="CA1513" s="206"/>
      <c r="CB1513" s="466"/>
    </row>
    <row r="1514" spans="6:80" x14ac:dyDescent="0.25">
      <c r="F1514" s="89">
        <v>0</v>
      </c>
      <c r="G1514" s="101">
        <f>Samples!C1492</f>
        <v>0</v>
      </c>
      <c r="CA1514" s="206"/>
      <c r="CB1514" s="466"/>
    </row>
    <row r="1515" spans="6:80" x14ac:dyDescent="0.25">
      <c r="F1515" s="89">
        <v>0</v>
      </c>
      <c r="G1515" s="101">
        <f>Samples!C1493</f>
        <v>0</v>
      </c>
      <c r="CA1515" s="206"/>
      <c r="CB1515" s="466"/>
    </row>
    <row r="1516" spans="6:80" x14ac:dyDescent="0.25">
      <c r="F1516" s="89">
        <v>0</v>
      </c>
      <c r="G1516" s="101">
        <f>Samples!C1494</f>
        <v>0</v>
      </c>
      <c r="CA1516" s="206"/>
      <c r="CB1516" s="466"/>
    </row>
    <row r="1517" spans="6:80" x14ac:dyDescent="0.25">
      <c r="F1517" s="89">
        <v>0</v>
      </c>
      <c r="G1517" s="101">
        <f>Samples!C1495</f>
        <v>0</v>
      </c>
      <c r="CA1517" s="206"/>
      <c r="CB1517" s="466"/>
    </row>
    <row r="1518" spans="6:80" x14ac:dyDescent="0.25">
      <c r="F1518" s="89">
        <v>0</v>
      </c>
      <c r="G1518" s="101">
        <f>Samples!C1496</f>
        <v>0</v>
      </c>
      <c r="CA1518" s="206"/>
      <c r="CB1518" s="466"/>
    </row>
    <row r="1519" spans="6:80" x14ac:dyDescent="0.25">
      <c r="F1519" s="89">
        <v>0</v>
      </c>
      <c r="G1519" s="101">
        <f>Samples!C1497</f>
        <v>0</v>
      </c>
      <c r="CA1519" s="206"/>
      <c r="CB1519" s="466"/>
    </row>
    <row r="1520" spans="6:80" x14ac:dyDescent="0.25">
      <c r="F1520" s="89">
        <v>0</v>
      </c>
      <c r="G1520" s="101">
        <f>Samples!C1498</f>
        <v>0</v>
      </c>
      <c r="CA1520" s="206"/>
      <c r="CB1520" s="466"/>
    </row>
    <row r="1521" spans="6:80" x14ac:dyDescent="0.25">
      <c r="F1521" s="89">
        <v>0</v>
      </c>
      <c r="G1521" s="101">
        <f>Samples!C1499</f>
        <v>0</v>
      </c>
      <c r="CA1521" s="206"/>
      <c r="CB1521" s="466"/>
    </row>
    <row r="1522" spans="6:80" x14ac:dyDescent="0.25">
      <c r="F1522" s="89">
        <v>0</v>
      </c>
      <c r="G1522" s="101">
        <f>Samples!C1500</f>
        <v>0</v>
      </c>
      <c r="CA1522" s="206"/>
      <c r="CB1522" s="466"/>
    </row>
    <row r="1523" spans="6:80" x14ac:dyDescent="0.25">
      <c r="F1523" s="89">
        <v>0</v>
      </c>
      <c r="G1523" s="101">
        <f>Samples!C1501</f>
        <v>0</v>
      </c>
      <c r="CA1523" s="206"/>
      <c r="CB1523" s="466"/>
    </row>
    <row r="1524" spans="6:80" x14ac:dyDescent="0.25">
      <c r="F1524" s="89">
        <v>0</v>
      </c>
      <c r="G1524" s="101">
        <f>Samples!C1502</f>
        <v>0</v>
      </c>
      <c r="CA1524" s="206"/>
      <c r="CB1524" s="466"/>
    </row>
    <row r="1525" spans="6:80" x14ac:dyDescent="0.25">
      <c r="F1525" s="89">
        <v>0</v>
      </c>
      <c r="G1525" s="101">
        <f>Samples!C1503</f>
        <v>0</v>
      </c>
      <c r="CA1525" s="206"/>
      <c r="CB1525" s="466"/>
    </row>
    <row r="1526" spans="6:80" x14ac:dyDescent="0.25">
      <c r="F1526" s="89">
        <v>0</v>
      </c>
      <c r="G1526" s="101">
        <f>Samples!C1504</f>
        <v>0</v>
      </c>
      <c r="CA1526" s="206"/>
      <c r="CB1526" s="466"/>
    </row>
    <row r="1527" spans="6:80" x14ac:dyDescent="0.25">
      <c r="F1527" s="89">
        <v>0</v>
      </c>
      <c r="G1527" s="101">
        <f>Samples!C1505</f>
        <v>0</v>
      </c>
      <c r="CA1527" s="206"/>
      <c r="CB1527" s="466"/>
    </row>
    <row r="1528" spans="6:80" x14ac:dyDescent="0.25">
      <c r="F1528" s="89">
        <v>0</v>
      </c>
      <c r="G1528" s="101">
        <f>Samples!C1506</f>
        <v>0</v>
      </c>
      <c r="CA1528" s="206"/>
      <c r="CB1528" s="466"/>
    </row>
    <row r="1529" spans="6:80" x14ac:dyDescent="0.25">
      <c r="F1529" s="89">
        <v>0</v>
      </c>
      <c r="G1529" s="101">
        <f>Samples!C1507</f>
        <v>0</v>
      </c>
      <c r="CA1529" s="206"/>
      <c r="CB1529" s="466"/>
    </row>
    <row r="1530" spans="6:80" x14ac:dyDescent="0.25">
      <c r="F1530" s="89">
        <v>0</v>
      </c>
      <c r="G1530" s="101">
        <f>Samples!C1508</f>
        <v>0</v>
      </c>
      <c r="CA1530" s="206"/>
      <c r="CB1530" s="466"/>
    </row>
    <row r="1531" spans="6:80" x14ac:dyDescent="0.25">
      <c r="F1531" s="89">
        <v>0</v>
      </c>
      <c r="G1531" s="101">
        <f>Samples!C1509</f>
        <v>0</v>
      </c>
      <c r="CA1531" s="206"/>
      <c r="CB1531" s="466"/>
    </row>
    <row r="1532" spans="6:80" x14ac:dyDescent="0.25">
      <c r="F1532" s="89">
        <v>0</v>
      </c>
      <c r="G1532" s="101">
        <f>Samples!C1510</f>
        <v>0</v>
      </c>
      <c r="CA1532" s="206"/>
      <c r="CB1532" s="466"/>
    </row>
    <row r="1533" spans="6:80" x14ac:dyDescent="0.25">
      <c r="F1533" s="89">
        <v>0</v>
      </c>
      <c r="G1533" s="101">
        <f>Samples!C1511</f>
        <v>0</v>
      </c>
      <c r="CA1533" s="206"/>
      <c r="CB1533" s="466"/>
    </row>
    <row r="1534" spans="6:80" x14ac:dyDescent="0.25">
      <c r="F1534" s="89">
        <v>0</v>
      </c>
      <c r="G1534" s="101">
        <f>Samples!C1512</f>
        <v>0</v>
      </c>
      <c r="CA1534" s="206"/>
      <c r="CB1534" s="466"/>
    </row>
    <row r="1535" spans="6:80" x14ac:dyDescent="0.25">
      <c r="F1535" s="89">
        <v>0</v>
      </c>
      <c r="G1535" s="101">
        <f>Samples!C1513</f>
        <v>0</v>
      </c>
      <c r="CA1535" s="206"/>
      <c r="CB1535" s="466"/>
    </row>
    <row r="1536" spans="6:80" x14ac:dyDescent="0.25">
      <c r="F1536" s="89">
        <v>0</v>
      </c>
      <c r="G1536" s="101">
        <f>Samples!C1514</f>
        <v>0</v>
      </c>
      <c r="CA1536" s="206"/>
      <c r="CB1536" s="466"/>
    </row>
    <row r="1537" spans="6:80" x14ac:dyDescent="0.25">
      <c r="F1537" s="89">
        <v>0</v>
      </c>
      <c r="G1537" s="101">
        <f>Samples!C1515</f>
        <v>0</v>
      </c>
      <c r="CA1537" s="206"/>
      <c r="CB1537" s="466"/>
    </row>
    <row r="1538" spans="6:80" x14ac:dyDescent="0.25">
      <c r="F1538" s="89">
        <v>0</v>
      </c>
      <c r="G1538" s="101">
        <f>Samples!C1516</f>
        <v>0</v>
      </c>
      <c r="CA1538" s="206"/>
      <c r="CB1538" s="466"/>
    </row>
    <row r="1539" spans="6:80" x14ac:dyDescent="0.25">
      <c r="F1539" s="89">
        <v>0</v>
      </c>
      <c r="G1539" s="101">
        <f>Samples!C1517</f>
        <v>0</v>
      </c>
      <c r="CA1539" s="206"/>
      <c r="CB1539" s="466"/>
    </row>
    <row r="1540" spans="6:80" x14ac:dyDescent="0.25">
      <c r="F1540" s="89">
        <v>0</v>
      </c>
      <c r="G1540" s="101">
        <f>Samples!C1518</f>
        <v>0</v>
      </c>
      <c r="CA1540" s="206"/>
      <c r="CB1540" s="466"/>
    </row>
    <row r="1541" spans="6:80" x14ac:dyDescent="0.25">
      <c r="F1541" s="89">
        <v>0</v>
      </c>
      <c r="G1541" s="101">
        <f>Samples!C1519</f>
        <v>0</v>
      </c>
      <c r="CA1541" s="206"/>
      <c r="CB1541" s="466"/>
    </row>
    <row r="1542" spans="6:80" x14ac:dyDescent="0.25">
      <c r="F1542" s="89">
        <v>0</v>
      </c>
      <c r="G1542" s="101">
        <f>Samples!C1520</f>
        <v>0</v>
      </c>
      <c r="CA1542" s="206"/>
      <c r="CB1542" s="466"/>
    </row>
    <row r="1543" spans="6:80" x14ac:dyDescent="0.25">
      <c r="F1543" s="89">
        <v>0</v>
      </c>
      <c r="G1543" s="101">
        <f>Samples!C1521</f>
        <v>0</v>
      </c>
      <c r="CA1543" s="206"/>
      <c r="CB1543" s="466"/>
    </row>
    <row r="1544" spans="6:80" x14ac:dyDescent="0.25">
      <c r="F1544" s="89">
        <v>0</v>
      </c>
      <c r="G1544" s="101">
        <f>Samples!C1522</f>
        <v>0</v>
      </c>
      <c r="CA1544" s="206"/>
      <c r="CB1544" s="466"/>
    </row>
    <row r="1545" spans="6:80" x14ac:dyDescent="0.25">
      <c r="F1545" s="89">
        <v>0</v>
      </c>
      <c r="G1545" s="101">
        <f>Samples!C1523</f>
        <v>0</v>
      </c>
      <c r="CA1545" s="206"/>
      <c r="CB1545" s="466"/>
    </row>
    <row r="1546" spans="6:80" x14ac:dyDescent="0.25">
      <c r="F1546" s="89">
        <v>0</v>
      </c>
      <c r="G1546" s="101">
        <f>Samples!C1524</f>
        <v>0</v>
      </c>
      <c r="CA1546" s="206"/>
      <c r="CB1546" s="466"/>
    </row>
    <row r="1547" spans="6:80" x14ac:dyDescent="0.25">
      <c r="F1547" s="89">
        <v>0</v>
      </c>
      <c r="G1547" s="101">
        <f>Samples!C1525</f>
        <v>0</v>
      </c>
      <c r="CA1547" s="206"/>
      <c r="CB1547" s="466"/>
    </row>
    <row r="1548" spans="6:80" x14ac:dyDescent="0.25">
      <c r="F1548" s="89">
        <v>0</v>
      </c>
      <c r="G1548" s="101">
        <f>Samples!C1526</f>
        <v>0</v>
      </c>
      <c r="CA1548" s="206"/>
      <c r="CB1548" s="466"/>
    </row>
    <row r="1549" spans="6:80" x14ac:dyDescent="0.25">
      <c r="F1549" s="89">
        <v>0</v>
      </c>
      <c r="G1549" s="101">
        <f>Samples!C1527</f>
        <v>0</v>
      </c>
      <c r="CA1549" s="206"/>
      <c r="CB1549" s="466"/>
    </row>
    <row r="1550" spans="6:80" x14ac:dyDescent="0.25">
      <c r="F1550" s="89">
        <v>0</v>
      </c>
      <c r="G1550" s="101">
        <f>Samples!C1528</f>
        <v>0</v>
      </c>
      <c r="CA1550" s="206"/>
      <c r="CB1550" s="466"/>
    </row>
    <row r="1551" spans="6:80" x14ac:dyDescent="0.25">
      <c r="F1551" s="89">
        <v>0</v>
      </c>
      <c r="G1551" s="101">
        <f>Samples!C1529</f>
        <v>0</v>
      </c>
      <c r="CA1551" s="206"/>
      <c r="CB1551" s="466"/>
    </row>
    <row r="1552" spans="6:80" x14ac:dyDescent="0.25">
      <c r="F1552" s="89">
        <v>0</v>
      </c>
      <c r="G1552" s="101">
        <f>Samples!C1530</f>
        <v>0</v>
      </c>
      <c r="CA1552" s="206"/>
      <c r="CB1552" s="466"/>
    </row>
    <row r="1553" spans="6:80" x14ac:dyDescent="0.25">
      <c r="F1553" s="89">
        <v>0</v>
      </c>
      <c r="G1553" s="101">
        <f>Samples!C1531</f>
        <v>0</v>
      </c>
      <c r="CA1553" s="206"/>
      <c r="CB1553" s="466"/>
    </row>
    <row r="1554" spans="6:80" x14ac:dyDescent="0.25">
      <c r="F1554" s="89">
        <v>0</v>
      </c>
      <c r="G1554" s="101">
        <f>Samples!C1532</f>
        <v>0</v>
      </c>
      <c r="CA1554" s="206"/>
      <c r="CB1554" s="466"/>
    </row>
    <row r="1555" spans="6:80" x14ac:dyDescent="0.25">
      <c r="F1555" s="89">
        <v>0</v>
      </c>
      <c r="G1555" s="101">
        <f>Samples!C1533</f>
        <v>0</v>
      </c>
      <c r="CA1555" s="206"/>
      <c r="CB1555" s="466"/>
    </row>
    <row r="1556" spans="6:80" x14ac:dyDescent="0.25">
      <c r="F1556" s="89">
        <v>0</v>
      </c>
      <c r="G1556" s="101">
        <f>Samples!C1534</f>
        <v>0</v>
      </c>
      <c r="CA1556" s="206"/>
      <c r="CB1556" s="466"/>
    </row>
    <row r="1557" spans="6:80" x14ac:dyDescent="0.25">
      <c r="F1557" s="89">
        <v>0</v>
      </c>
      <c r="G1557" s="101">
        <f>Samples!C1535</f>
        <v>0</v>
      </c>
      <c r="CA1557" s="206"/>
      <c r="CB1557" s="466"/>
    </row>
    <row r="1558" spans="6:80" x14ac:dyDescent="0.25">
      <c r="F1558" s="89">
        <v>0</v>
      </c>
      <c r="G1558" s="101">
        <f>Samples!C1536</f>
        <v>0</v>
      </c>
      <c r="CA1558" s="206"/>
      <c r="CB1558" s="466"/>
    </row>
    <row r="1559" spans="6:80" x14ac:dyDescent="0.25">
      <c r="F1559" s="89">
        <v>0</v>
      </c>
      <c r="G1559" s="101">
        <f>Samples!C1537</f>
        <v>0</v>
      </c>
      <c r="CA1559" s="206"/>
      <c r="CB1559" s="466"/>
    </row>
    <row r="1560" spans="6:80" x14ac:dyDescent="0.25">
      <c r="F1560" s="89">
        <v>0</v>
      </c>
      <c r="G1560" s="101">
        <f>Samples!C1538</f>
        <v>0</v>
      </c>
      <c r="CA1560" s="206"/>
      <c r="CB1560" s="466"/>
    </row>
    <row r="1561" spans="6:80" x14ac:dyDescent="0.25">
      <c r="F1561" s="89">
        <v>0</v>
      </c>
      <c r="G1561" s="101">
        <f>Samples!C1539</f>
        <v>0</v>
      </c>
      <c r="CA1561" s="206"/>
      <c r="CB1561" s="466"/>
    </row>
    <row r="1562" spans="6:80" x14ac:dyDescent="0.25">
      <c r="F1562" s="89">
        <v>0</v>
      </c>
      <c r="G1562" s="101">
        <f>Samples!C1540</f>
        <v>0</v>
      </c>
      <c r="CA1562" s="206"/>
      <c r="CB1562" s="466"/>
    </row>
    <row r="1563" spans="6:80" x14ac:dyDescent="0.25">
      <c r="F1563" s="89">
        <v>0</v>
      </c>
      <c r="G1563" s="101">
        <f>Samples!C1541</f>
        <v>0</v>
      </c>
      <c r="CA1563" s="206"/>
      <c r="CB1563" s="466"/>
    </row>
    <row r="1564" spans="6:80" x14ac:dyDescent="0.25">
      <c r="F1564" s="89">
        <v>0</v>
      </c>
      <c r="G1564" s="101">
        <f>Samples!C1542</f>
        <v>0</v>
      </c>
      <c r="CA1564" s="206"/>
      <c r="CB1564" s="466"/>
    </row>
    <row r="1565" spans="6:80" x14ac:dyDescent="0.25">
      <c r="F1565" s="89">
        <v>0</v>
      </c>
      <c r="G1565" s="101">
        <f>Samples!C1543</f>
        <v>0</v>
      </c>
      <c r="CA1565" s="206"/>
      <c r="CB1565" s="466"/>
    </row>
    <row r="1566" spans="6:80" x14ac:dyDescent="0.25">
      <c r="F1566" s="89">
        <v>0</v>
      </c>
      <c r="G1566" s="101">
        <f>Samples!C1544</f>
        <v>0</v>
      </c>
      <c r="CA1566" s="206"/>
      <c r="CB1566" s="466"/>
    </row>
    <row r="1567" spans="6:80" x14ac:dyDescent="0.25">
      <c r="F1567" s="89">
        <v>0</v>
      </c>
      <c r="G1567" s="101">
        <f>Samples!C1545</f>
        <v>0</v>
      </c>
      <c r="CA1567" s="206"/>
      <c r="CB1567" s="466"/>
    </row>
    <row r="1568" spans="6:80" x14ac:dyDescent="0.25">
      <c r="F1568" s="89">
        <v>0</v>
      </c>
      <c r="G1568" s="101">
        <f>Samples!C1546</f>
        <v>0</v>
      </c>
      <c r="CA1568" s="206"/>
      <c r="CB1568" s="466"/>
    </row>
    <row r="1569" spans="6:80" x14ac:dyDescent="0.25">
      <c r="F1569" s="89">
        <v>0</v>
      </c>
      <c r="G1569" s="101">
        <f>Samples!C1547</f>
        <v>0</v>
      </c>
      <c r="CA1569" s="206"/>
      <c r="CB1569" s="466"/>
    </row>
    <row r="1570" spans="6:80" x14ac:dyDescent="0.25">
      <c r="F1570" s="89">
        <v>0</v>
      </c>
      <c r="G1570" s="101">
        <f>Samples!C1548</f>
        <v>0</v>
      </c>
      <c r="CA1570" s="206"/>
      <c r="CB1570" s="466"/>
    </row>
    <row r="1571" spans="6:80" x14ac:dyDescent="0.25">
      <c r="F1571" s="89">
        <v>0</v>
      </c>
      <c r="G1571" s="101">
        <f>Samples!C1549</f>
        <v>0</v>
      </c>
      <c r="CA1571" s="206"/>
      <c r="CB1571" s="466"/>
    </row>
    <row r="1572" spans="6:80" x14ac:dyDescent="0.25">
      <c r="F1572" s="89">
        <v>0</v>
      </c>
      <c r="G1572" s="101">
        <f>Samples!C1550</f>
        <v>0</v>
      </c>
      <c r="CA1572" s="206"/>
      <c r="CB1572" s="466"/>
    </row>
    <row r="1573" spans="6:80" x14ac:dyDescent="0.25">
      <c r="F1573" s="89">
        <v>0</v>
      </c>
      <c r="G1573" s="101">
        <f>Samples!C1551</f>
        <v>0</v>
      </c>
      <c r="CA1573" s="206"/>
      <c r="CB1573" s="466"/>
    </row>
    <row r="1574" spans="6:80" x14ac:dyDescent="0.25">
      <c r="F1574" s="89">
        <v>0</v>
      </c>
      <c r="G1574" s="101">
        <f>Samples!C1552</f>
        <v>0</v>
      </c>
      <c r="CA1574" s="206"/>
      <c r="CB1574" s="466"/>
    </row>
    <row r="1575" spans="6:80" x14ac:dyDescent="0.25">
      <c r="F1575" s="89">
        <v>0</v>
      </c>
      <c r="G1575" s="101">
        <f>Samples!C1553</f>
        <v>0</v>
      </c>
      <c r="CA1575" s="206"/>
      <c r="CB1575" s="466"/>
    </row>
    <row r="1576" spans="6:80" x14ac:dyDescent="0.25">
      <c r="F1576" s="89">
        <v>0</v>
      </c>
      <c r="G1576" s="101">
        <f>Samples!C1554</f>
        <v>0</v>
      </c>
      <c r="CA1576" s="206"/>
      <c r="CB1576" s="466"/>
    </row>
    <row r="1577" spans="6:80" x14ac:dyDescent="0.25">
      <c r="F1577" s="89">
        <v>0</v>
      </c>
      <c r="G1577" s="101">
        <f>Samples!C1555</f>
        <v>0</v>
      </c>
      <c r="CA1577" s="206"/>
      <c r="CB1577" s="466"/>
    </row>
    <row r="1578" spans="6:80" x14ac:dyDescent="0.25">
      <c r="F1578" s="89">
        <v>0</v>
      </c>
      <c r="G1578" s="101">
        <f>Samples!C1556</f>
        <v>0</v>
      </c>
      <c r="CA1578" s="206"/>
      <c r="CB1578" s="466"/>
    </row>
    <row r="1579" spans="6:80" x14ac:dyDescent="0.25">
      <c r="F1579" s="89">
        <v>0</v>
      </c>
      <c r="G1579" s="101">
        <f>Samples!C1557</f>
        <v>0</v>
      </c>
      <c r="CA1579" s="206"/>
      <c r="CB1579" s="466"/>
    </row>
    <row r="1580" spans="6:80" x14ac:dyDescent="0.25">
      <c r="F1580" s="89">
        <v>0</v>
      </c>
      <c r="G1580" s="101">
        <f>Samples!C1558</f>
        <v>0</v>
      </c>
      <c r="CA1580" s="206"/>
      <c r="CB1580" s="466"/>
    </row>
    <row r="1581" spans="6:80" x14ac:dyDescent="0.25">
      <c r="F1581" s="89">
        <v>0</v>
      </c>
      <c r="G1581" s="101">
        <f>Samples!C1559</f>
        <v>0</v>
      </c>
      <c r="CA1581" s="206"/>
      <c r="CB1581" s="466"/>
    </row>
    <row r="1582" spans="6:80" x14ac:dyDescent="0.25">
      <c r="F1582" s="89">
        <v>0</v>
      </c>
      <c r="G1582" s="101">
        <f>Samples!C1560</f>
        <v>0</v>
      </c>
      <c r="CA1582" s="206"/>
      <c r="CB1582" s="466"/>
    </row>
    <row r="1583" spans="6:80" x14ac:dyDescent="0.25">
      <c r="F1583" s="89">
        <v>0</v>
      </c>
      <c r="G1583" s="101">
        <f>Samples!C1561</f>
        <v>0</v>
      </c>
      <c r="CA1583" s="206"/>
      <c r="CB1583" s="466"/>
    </row>
    <row r="1584" spans="6:80" x14ac:dyDescent="0.25">
      <c r="F1584" s="89">
        <v>0</v>
      </c>
      <c r="G1584" s="101">
        <f>Samples!C1562</f>
        <v>0</v>
      </c>
      <c r="CA1584" s="206"/>
      <c r="CB1584" s="466"/>
    </row>
    <row r="1585" spans="6:80" ht="15.75" thickBot="1" x14ac:dyDescent="0.3">
      <c r="F1585" s="89">
        <v>0</v>
      </c>
      <c r="G1585" s="101">
        <f>Samples!C1563</f>
        <v>0</v>
      </c>
      <c r="CA1585" s="207"/>
      <c r="CB1585" s="468"/>
    </row>
    <row r="1586" spans="6:80" x14ac:dyDescent="0.25">
      <c r="F1586" s="89">
        <v>0</v>
      </c>
      <c r="G1586" s="101">
        <f>Samples!C1564</f>
        <v>0</v>
      </c>
    </row>
    <row r="1587" spans="6:80" x14ac:dyDescent="0.25">
      <c r="F1587" s="89">
        <v>0</v>
      </c>
      <c r="G1587" s="101">
        <f>Samples!C1565</f>
        <v>0</v>
      </c>
    </row>
    <row r="1588" spans="6:80" x14ac:dyDescent="0.25">
      <c r="F1588" s="89">
        <v>0</v>
      </c>
      <c r="G1588" s="101">
        <f>Samples!C1566</f>
        <v>0</v>
      </c>
    </row>
    <row r="1589" spans="6:80" x14ac:dyDescent="0.25">
      <c r="F1589" s="89">
        <v>0</v>
      </c>
      <c r="G1589" s="101">
        <f>Samples!C1567</f>
        <v>0</v>
      </c>
    </row>
    <row r="1590" spans="6:80" x14ac:dyDescent="0.25">
      <c r="F1590" s="89">
        <v>0</v>
      </c>
      <c r="G1590" s="101">
        <f>Samples!C1568</f>
        <v>0</v>
      </c>
    </row>
    <row r="1591" spans="6:80" x14ac:dyDescent="0.25">
      <c r="F1591" s="89">
        <v>0</v>
      </c>
      <c r="G1591" s="101">
        <f>Samples!C1569</f>
        <v>0</v>
      </c>
    </row>
    <row r="1592" spans="6:80" x14ac:dyDescent="0.25">
      <c r="F1592" s="89">
        <v>0</v>
      </c>
      <c r="G1592" s="101">
        <f>Samples!C1570</f>
        <v>0</v>
      </c>
    </row>
    <row r="1593" spans="6:80" x14ac:dyDescent="0.25">
      <c r="F1593" s="89">
        <v>0</v>
      </c>
      <c r="G1593" s="101">
        <f>Samples!C1571</f>
        <v>0</v>
      </c>
    </row>
    <row r="1594" spans="6:80" x14ac:dyDescent="0.25">
      <c r="F1594" s="89">
        <v>0</v>
      </c>
      <c r="G1594" s="101">
        <f>Samples!C1572</f>
        <v>0</v>
      </c>
    </row>
    <row r="1595" spans="6:80" x14ac:dyDescent="0.25">
      <c r="F1595" s="89">
        <v>0</v>
      </c>
      <c r="G1595" s="101">
        <f>Samples!C1573</f>
        <v>0</v>
      </c>
    </row>
    <row r="1596" spans="6:80" x14ac:dyDescent="0.25">
      <c r="F1596" s="89">
        <v>0</v>
      </c>
      <c r="G1596" s="101">
        <f>Samples!C1574</f>
        <v>0</v>
      </c>
    </row>
    <row r="1597" spans="6:80" x14ac:dyDescent="0.25">
      <c r="F1597" s="89">
        <v>0</v>
      </c>
      <c r="G1597" s="101">
        <f>Samples!C1575</f>
        <v>0</v>
      </c>
    </row>
    <row r="1598" spans="6:80" x14ac:dyDescent="0.25">
      <c r="F1598" s="89">
        <v>0</v>
      </c>
      <c r="G1598" s="101">
        <f>Samples!C1576</f>
        <v>0</v>
      </c>
    </row>
    <row r="1599" spans="6:80" x14ac:dyDescent="0.25">
      <c r="F1599" s="89">
        <v>0</v>
      </c>
      <c r="G1599" s="101">
        <f>Samples!C1577</f>
        <v>0</v>
      </c>
    </row>
    <row r="1600" spans="6:80" x14ac:dyDescent="0.25">
      <c r="F1600" s="89">
        <v>0</v>
      </c>
      <c r="G1600" s="101">
        <f>Samples!C1578</f>
        <v>0</v>
      </c>
    </row>
    <row r="1601" spans="6:7" x14ac:dyDescent="0.25">
      <c r="F1601" s="89">
        <v>0</v>
      </c>
      <c r="G1601" s="101">
        <f>Samples!C1579</f>
        <v>0</v>
      </c>
    </row>
    <row r="1602" spans="6:7" x14ac:dyDescent="0.25">
      <c r="F1602" s="89">
        <v>0</v>
      </c>
      <c r="G1602" s="101">
        <f>Samples!C1580</f>
        <v>0</v>
      </c>
    </row>
    <row r="1603" spans="6:7" x14ac:dyDescent="0.25">
      <c r="F1603" s="89">
        <v>0</v>
      </c>
      <c r="G1603" s="101">
        <f>Samples!C1581</f>
        <v>0</v>
      </c>
    </row>
    <row r="1604" spans="6:7" x14ac:dyDescent="0.25">
      <c r="F1604" s="89">
        <v>0</v>
      </c>
      <c r="G1604" s="101">
        <f>Samples!C1582</f>
        <v>0</v>
      </c>
    </row>
    <row r="1605" spans="6:7" x14ac:dyDescent="0.25">
      <c r="F1605" s="89">
        <v>0</v>
      </c>
      <c r="G1605" s="101">
        <f>Samples!C1583</f>
        <v>0</v>
      </c>
    </row>
    <row r="1606" spans="6:7" x14ac:dyDescent="0.25">
      <c r="F1606" s="89">
        <v>0</v>
      </c>
      <c r="G1606" s="101">
        <f>Samples!C1584</f>
        <v>0</v>
      </c>
    </row>
    <row r="1607" spans="6:7" x14ac:dyDescent="0.25">
      <c r="F1607" s="89">
        <v>0</v>
      </c>
      <c r="G1607" s="101">
        <f>Samples!C1585</f>
        <v>0</v>
      </c>
    </row>
    <row r="1608" spans="6:7" x14ac:dyDescent="0.25">
      <c r="F1608" s="89">
        <v>0</v>
      </c>
      <c r="G1608" s="101">
        <f>Samples!C1586</f>
        <v>0</v>
      </c>
    </row>
    <row r="1609" spans="6:7" x14ac:dyDescent="0.25">
      <c r="F1609" s="89">
        <v>0</v>
      </c>
      <c r="G1609" s="101">
        <f>Samples!C1587</f>
        <v>0</v>
      </c>
    </row>
    <row r="1610" spans="6:7" x14ac:dyDescent="0.25">
      <c r="F1610" s="89">
        <v>0</v>
      </c>
      <c r="G1610" s="101">
        <f>Samples!C1588</f>
        <v>0</v>
      </c>
    </row>
    <row r="1611" spans="6:7" x14ac:dyDescent="0.25">
      <c r="F1611" s="89">
        <v>0</v>
      </c>
      <c r="G1611" s="101">
        <f>Samples!C1589</f>
        <v>0</v>
      </c>
    </row>
    <row r="1612" spans="6:7" x14ac:dyDescent="0.25">
      <c r="F1612" s="89">
        <v>0</v>
      </c>
      <c r="G1612" s="101">
        <f>Samples!C1590</f>
        <v>0</v>
      </c>
    </row>
    <row r="1613" spans="6:7" x14ac:dyDescent="0.25">
      <c r="F1613" s="89">
        <v>0</v>
      </c>
      <c r="G1613" s="101">
        <f>Samples!C1591</f>
        <v>0</v>
      </c>
    </row>
    <row r="1614" spans="6:7" x14ac:dyDescent="0.25">
      <c r="F1614" s="89">
        <v>0</v>
      </c>
      <c r="G1614" s="101">
        <f>Samples!C1592</f>
        <v>0</v>
      </c>
    </row>
    <row r="1615" spans="6:7" x14ac:dyDescent="0.25">
      <c r="F1615" s="89">
        <v>0</v>
      </c>
      <c r="G1615" s="101">
        <f>Samples!C1593</f>
        <v>0</v>
      </c>
    </row>
    <row r="1616" spans="6:7" x14ac:dyDescent="0.25">
      <c r="F1616" s="89">
        <v>0</v>
      </c>
      <c r="G1616" s="101">
        <f>Samples!C1594</f>
        <v>0</v>
      </c>
    </row>
    <row r="1617" spans="6:7" x14ac:dyDescent="0.25">
      <c r="F1617" s="89">
        <v>0</v>
      </c>
      <c r="G1617" s="101">
        <f>Samples!C1595</f>
        <v>0</v>
      </c>
    </row>
    <row r="1618" spans="6:7" x14ac:dyDescent="0.25">
      <c r="F1618" s="89">
        <v>0</v>
      </c>
      <c r="G1618" s="101">
        <f>Samples!C1596</f>
        <v>0</v>
      </c>
    </row>
    <row r="1619" spans="6:7" x14ac:dyDescent="0.25">
      <c r="F1619" s="89">
        <v>0</v>
      </c>
      <c r="G1619" s="101">
        <f>Samples!C1597</f>
        <v>0</v>
      </c>
    </row>
    <row r="1620" spans="6:7" x14ac:dyDescent="0.25">
      <c r="F1620" s="89">
        <v>0</v>
      </c>
      <c r="G1620" s="101">
        <f>Samples!C1598</f>
        <v>0</v>
      </c>
    </row>
    <row r="1621" spans="6:7" x14ac:dyDescent="0.25">
      <c r="F1621" s="89">
        <v>0</v>
      </c>
      <c r="G1621" s="101">
        <f>Samples!C1599</f>
        <v>0</v>
      </c>
    </row>
    <row r="1622" spans="6:7" x14ac:dyDescent="0.25">
      <c r="F1622" s="89">
        <v>0</v>
      </c>
      <c r="G1622" s="101">
        <f>Samples!C1600</f>
        <v>0</v>
      </c>
    </row>
    <row r="1623" spans="6:7" x14ac:dyDescent="0.25">
      <c r="F1623" s="89">
        <v>0</v>
      </c>
      <c r="G1623" s="101">
        <f>Samples!C1601</f>
        <v>0</v>
      </c>
    </row>
    <row r="1624" spans="6:7" x14ac:dyDescent="0.25">
      <c r="F1624" s="89">
        <v>0</v>
      </c>
      <c r="G1624" s="101">
        <f>Samples!C1602</f>
        <v>0</v>
      </c>
    </row>
    <row r="1625" spans="6:7" x14ac:dyDescent="0.25">
      <c r="F1625" s="89">
        <v>0</v>
      </c>
      <c r="G1625" s="101">
        <f>Samples!C1603</f>
        <v>0</v>
      </c>
    </row>
    <row r="1626" spans="6:7" x14ac:dyDescent="0.25">
      <c r="F1626" s="89">
        <v>0</v>
      </c>
      <c r="G1626" s="101">
        <f>Samples!C1604</f>
        <v>0</v>
      </c>
    </row>
    <row r="1627" spans="6:7" x14ac:dyDescent="0.25">
      <c r="F1627" s="89">
        <v>0</v>
      </c>
      <c r="G1627" s="101">
        <f>Samples!C1605</f>
        <v>0</v>
      </c>
    </row>
    <row r="1628" spans="6:7" x14ac:dyDescent="0.25">
      <c r="F1628" s="89">
        <v>0</v>
      </c>
      <c r="G1628" s="101">
        <f>Samples!C1606</f>
        <v>0</v>
      </c>
    </row>
    <row r="1629" spans="6:7" x14ac:dyDescent="0.25">
      <c r="F1629" s="89">
        <v>0</v>
      </c>
      <c r="G1629" s="101">
        <f>Samples!C1607</f>
        <v>0</v>
      </c>
    </row>
    <row r="1630" spans="6:7" x14ac:dyDescent="0.25">
      <c r="F1630" s="89">
        <v>0</v>
      </c>
      <c r="G1630" s="101">
        <f>Samples!C1608</f>
        <v>0</v>
      </c>
    </row>
    <row r="1631" spans="6:7" x14ac:dyDescent="0.25">
      <c r="F1631" s="89">
        <v>0</v>
      </c>
      <c r="G1631" s="101">
        <f>Samples!C1609</f>
        <v>0</v>
      </c>
    </row>
    <row r="1632" spans="6:7" x14ac:dyDescent="0.25">
      <c r="F1632" s="89">
        <v>0</v>
      </c>
      <c r="G1632" s="101">
        <f>Samples!C1610</f>
        <v>0</v>
      </c>
    </row>
    <row r="1633" spans="6:7" x14ac:dyDescent="0.25">
      <c r="F1633" s="89">
        <v>0</v>
      </c>
      <c r="G1633" s="101">
        <f>Samples!C1611</f>
        <v>0</v>
      </c>
    </row>
    <row r="1634" spans="6:7" x14ac:dyDescent="0.25">
      <c r="F1634" s="89">
        <v>0</v>
      </c>
      <c r="G1634" s="101">
        <f>Samples!C1612</f>
        <v>0</v>
      </c>
    </row>
    <row r="1635" spans="6:7" x14ac:dyDescent="0.25">
      <c r="F1635" s="89">
        <v>0</v>
      </c>
      <c r="G1635" s="101">
        <f>Samples!C1613</f>
        <v>0</v>
      </c>
    </row>
    <row r="1636" spans="6:7" x14ac:dyDescent="0.25">
      <c r="F1636" s="89">
        <v>0</v>
      </c>
      <c r="G1636" s="101">
        <f>Samples!C1614</f>
        <v>0</v>
      </c>
    </row>
    <row r="1637" spans="6:7" x14ac:dyDescent="0.25">
      <c r="F1637" s="89">
        <v>0</v>
      </c>
      <c r="G1637" s="101">
        <f>Samples!C1615</f>
        <v>0</v>
      </c>
    </row>
    <row r="1638" spans="6:7" x14ac:dyDescent="0.25">
      <c r="F1638" s="89">
        <v>0</v>
      </c>
      <c r="G1638" s="101">
        <f>Samples!C1616</f>
        <v>0</v>
      </c>
    </row>
    <row r="1639" spans="6:7" x14ac:dyDescent="0.25">
      <c r="F1639" s="89">
        <v>0</v>
      </c>
      <c r="G1639" s="101">
        <f>Samples!C1617</f>
        <v>0</v>
      </c>
    </row>
    <row r="1640" spans="6:7" x14ac:dyDescent="0.25">
      <c r="F1640" s="89">
        <v>0</v>
      </c>
      <c r="G1640" s="101">
        <f>Samples!C1618</f>
        <v>0</v>
      </c>
    </row>
    <row r="1641" spans="6:7" x14ac:dyDescent="0.25">
      <c r="F1641" s="89">
        <v>0</v>
      </c>
      <c r="G1641" s="101">
        <f>Samples!C1619</f>
        <v>0</v>
      </c>
    </row>
    <row r="1642" spans="6:7" x14ac:dyDescent="0.25">
      <c r="F1642" s="89">
        <v>0</v>
      </c>
      <c r="G1642" s="101">
        <f>Samples!C1620</f>
        <v>0</v>
      </c>
    </row>
    <row r="1643" spans="6:7" x14ac:dyDescent="0.25">
      <c r="F1643" s="89">
        <v>0</v>
      </c>
      <c r="G1643" s="101">
        <f>Samples!C1621</f>
        <v>0</v>
      </c>
    </row>
    <row r="1644" spans="6:7" x14ac:dyDescent="0.25">
      <c r="F1644" s="89">
        <v>0</v>
      </c>
      <c r="G1644" s="101">
        <f>Samples!C1622</f>
        <v>0</v>
      </c>
    </row>
    <row r="1645" spans="6:7" x14ac:dyDescent="0.25">
      <c r="F1645" s="89">
        <v>0</v>
      </c>
      <c r="G1645" s="101">
        <f>Samples!C1623</f>
        <v>0</v>
      </c>
    </row>
    <row r="1646" spans="6:7" x14ac:dyDescent="0.25">
      <c r="F1646" s="89">
        <v>0</v>
      </c>
      <c r="G1646" s="101">
        <f>Samples!C1624</f>
        <v>0</v>
      </c>
    </row>
    <row r="1647" spans="6:7" x14ac:dyDescent="0.25">
      <c r="F1647" s="89">
        <v>0</v>
      </c>
      <c r="G1647" s="101">
        <f>Samples!C1625</f>
        <v>0</v>
      </c>
    </row>
    <row r="1648" spans="6:7" x14ac:dyDescent="0.25">
      <c r="F1648" s="89">
        <v>0</v>
      </c>
      <c r="G1648" s="101">
        <f>Samples!C1626</f>
        <v>0</v>
      </c>
    </row>
    <row r="1649" spans="6:7" x14ac:dyDescent="0.25">
      <c r="F1649" s="89">
        <v>0</v>
      </c>
      <c r="G1649" s="101">
        <f>Samples!C1627</f>
        <v>0</v>
      </c>
    </row>
    <row r="1650" spans="6:7" x14ac:dyDescent="0.25">
      <c r="F1650" s="89">
        <v>0</v>
      </c>
      <c r="G1650" s="101">
        <f>Samples!C1628</f>
        <v>0</v>
      </c>
    </row>
    <row r="1651" spans="6:7" x14ac:dyDescent="0.25">
      <c r="F1651" s="89">
        <v>0</v>
      </c>
      <c r="G1651" s="101">
        <f>Samples!C1629</f>
        <v>0</v>
      </c>
    </row>
    <row r="1652" spans="6:7" x14ac:dyDescent="0.25">
      <c r="F1652" s="89">
        <v>0</v>
      </c>
      <c r="G1652" s="101">
        <f>Samples!C1630</f>
        <v>0</v>
      </c>
    </row>
    <row r="1653" spans="6:7" x14ac:dyDescent="0.25">
      <c r="F1653" s="89">
        <v>0</v>
      </c>
      <c r="G1653" s="101">
        <f>Samples!C1631</f>
        <v>0</v>
      </c>
    </row>
    <row r="1654" spans="6:7" x14ac:dyDescent="0.25">
      <c r="F1654" s="89">
        <v>0</v>
      </c>
      <c r="G1654" s="101">
        <f>Samples!C1632</f>
        <v>0</v>
      </c>
    </row>
    <row r="1655" spans="6:7" x14ac:dyDescent="0.25">
      <c r="F1655" s="89">
        <v>0</v>
      </c>
      <c r="G1655" s="101">
        <f>Samples!C1633</f>
        <v>0</v>
      </c>
    </row>
    <row r="1656" spans="6:7" x14ac:dyDescent="0.25">
      <c r="F1656" s="89">
        <v>0</v>
      </c>
      <c r="G1656" s="101">
        <f>Samples!C1634</f>
        <v>0</v>
      </c>
    </row>
    <row r="1657" spans="6:7" x14ac:dyDescent="0.25">
      <c r="F1657" s="89">
        <v>0</v>
      </c>
      <c r="G1657" s="101">
        <f>Samples!C1635</f>
        <v>0</v>
      </c>
    </row>
    <row r="1658" spans="6:7" x14ac:dyDescent="0.25">
      <c r="F1658" s="89">
        <v>0</v>
      </c>
      <c r="G1658" s="101">
        <f>Samples!C1636</f>
        <v>0</v>
      </c>
    </row>
    <row r="1659" spans="6:7" x14ac:dyDescent="0.25">
      <c r="F1659" s="89">
        <v>0</v>
      </c>
      <c r="G1659" s="101">
        <f>Samples!C1637</f>
        <v>0</v>
      </c>
    </row>
    <row r="1660" spans="6:7" x14ac:dyDescent="0.25">
      <c r="F1660" s="89">
        <v>0</v>
      </c>
      <c r="G1660" s="101">
        <f>Samples!C1638</f>
        <v>0</v>
      </c>
    </row>
    <row r="1661" spans="6:7" x14ac:dyDescent="0.25">
      <c r="F1661" s="89">
        <v>0</v>
      </c>
      <c r="G1661" s="101">
        <f>Samples!C1639</f>
        <v>0</v>
      </c>
    </row>
    <row r="1662" spans="6:7" x14ac:dyDescent="0.25">
      <c r="F1662" s="89">
        <v>0</v>
      </c>
      <c r="G1662" s="101">
        <f>Samples!C1640</f>
        <v>0</v>
      </c>
    </row>
    <row r="1663" spans="6:7" x14ac:dyDescent="0.25">
      <c r="F1663" s="89">
        <v>0</v>
      </c>
      <c r="G1663" s="101">
        <f>Samples!C1641</f>
        <v>0</v>
      </c>
    </row>
    <row r="1664" spans="6:7" x14ac:dyDescent="0.25">
      <c r="F1664" s="89">
        <v>0</v>
      </c>
      <c r="G1664" s="101">
        <f>Samples!C1642</f>
        <v>0</v>
      </c>
    </row>
    <row r="1665" spans="6:7" x14ac:dyDescent="0.25">
      <c r="F1665" s="89">
        <v>0</v>
      </c>
      <c r="G1665" s="101">
        <f>Samples!C1643</f>
        <v>0</v>
      </c>
    </row>
    <row r="1666" spans="6:7" x14ac:dyDescent="0.25">
      <c r="F1666" s="89">
        <v>0</v>
      </c>
      <c r="G1666" s="101">
        <f>Samples!C1644</f>
        <v>0</v>
      </c>
    </row>
    <row r="1667" spans="6:7" x14ac:dyDescent="0.25">
      <c r="F1667" s="89">
        <v>0</v>
      </c>
      <c r="G1667" s="101">
        <f>Samples!C1645</f>
        <v>0</v>
      </c>
    </row>
    <row r="1668" spans="6:7" x14ac:dyDescent="0.25">
      <c r="F1668" s="89">
        <v>0</v>
      </c>
      <c r="G1668" s="101">
        <f>Samples!C1646</f>
        <v>0</v>
      </c>
    </row>
    <row r="1669" spans="6:7" x14ac:dyDescent="0.25">
      <c r="F1669" s="89">
        <v>0</v>
      </c>
      <c r="G1669" s="101">
        <f>Samples!C1647</f>
        <v>0</v>
      </c>
    </row>
    <row r="1670" spans="6:7" x14ac:dyDescent="0.25">
      <c r="F1670" s="89">
        <v>0</v>
      </c>
      <c r="G1670" s="101">
        <f>Samples!C1648</f>
        <v>0</v>
      </c>
    </row>
    <row r="1671" spans="6:7" x14ac:dyDescent="0.25">
      <c r="F1671" s="89">
        <v>0</v>
      </c>
      <c r="G1671" s="101">
        <f>Samples!C1649</f>
        <v>0</v>
      </c>
    </row>
    <row r="1672" spans="6:7" x14ac:dyDescent="0.25">
      <c r="F1672" s="89">
        <v>0</v>
      </c>
      <c r="G1672" s="101">
        <f>Samples!C1650</f>
        <v>0</v>
      </c>
    </row>
    <row r="1673" spans="6:7" x14ac:dyDescent="0.25">
      <c r="F1673" s="89">
        <v>0</v>
      </c>
      <c r="G1673" s="101">
        <f>Samples!C1651</f>
        <v>0</v>
      </c>
    </row>
    <row r="1674" spans="6:7" x14ac:dyDescent="0.25">
      <c r="F1674" s="89">
        <v>0</v>
      </c>
      <c r="G1674" s="101">
        <f>Samples!C1652</f>
        <v>0</v>
      </c>
    </row>
    <row r="1675" spans="6:7" x14ac:dyDescent="0.25">
      <c r="F1675" s="89">
        <v>0</v>
      </c>
      <c r="G1675" s="101">
        <f>Samples!C1653</f>
        <v>0</v>
      </c>
    </row>
    <row r="1676" spans="6:7" x14ac:dyDescent="0.25">
      <c r="F1676" s="89">
        <v>0</v>
      </c>
      <c r="G1676" s="101">
        <f>Samples!C1654</f>
        <v>0</v>
      </c>
    </row>
    <row r="1677" spans="6:7" x14ac:dyDescent="0.25">
      <c r="F1677" s="89">
        <v>0</v>
      </c>
      <c r="G1677" s="101">
        <f>Samples!C1655</f>
        <v>0</v>
      </c>
    </row>
    <row r="1678" spans="6:7" x14ac:dyDescent="0.25">
      <c r="F1678" s="89">
        <v>0</v>
      </c>
      <c r="G1678" s="101">
        <f>Samples!C1656</f>
        <v>0</v>
      </c>
    </row>
    <row r="1679" spans="6:7" x14ac:dyDescent="0.25">
      <c r="F1679" s="89">
        <v>0</v>
      </c>
      <c r="G1679" s="101">
        <f>Samples!C1657</f>
        <v>0</v>
      </c>
    </row>
    <row r="1680" spans="6:7" x14ac:dyDescent="0.25">
      <c r="F1680" s="89">
        <v>0</v>
      </c>
      <c r="G1680" s="101">
        <f>Samples!C1658</f>
        <v>0</v>
      </c>
    </row>
    <row r="1681" spans="6:7" x14ac:dyDescent="0.25">
      <c r="F1681" s="89">
        <v>0</v>
      </c>
      <c r="G1681" s="101">
        <f>Samples!C1659</f>
        <v>0</v>
      </c>
    </row>
    <row r="1682" spans="6:7" x14ac:dyDescent="0.25">
      <c r="F1682" s="89">
        <v>0</v>
      </c>
      <c r="G1682" s="101">
        <f>Samples!C1660</f>
        <v>0</v>
      </c>
    </row>
    <row r="1683" spans="6:7" x14ac:dyDescent="0.25">
      <c r="F1683" s="89">
        <v>0</v>
      </c>
      <c r="G1683" s="101">
        <f>Samples!C1661</f>
        <v>0</v>
      </c>
    </row>
    <row r="1684" spans="6:7" x14ac:dyDescent="0.25">
      <c r="F1684" s="89">
        <v>0</v>
      </c>
      <c r="G1684" s="101">
        <f>Samples!C1662</f>
        <v>0</v>
      </c>
    </row>
    <row r="1685" spans="6:7" x14ac:dyDescent="0.25">
      <c r="F1685" s="89">
        <v>0</v>
      </c>
      <c r="G1685" s="101">
        <f>Samples!C1663</f>
        <v>0</v>
      </c>
    </row>
    <row r="1686" spans="6:7" x14ac:dyDescent="0.25">
      <c r="F1686" s="89">
        <v>0</v>
      </c>
      <c r="G1686" s="101">
        <f>Samples!C1664</f>
        <v>0</v>
      </c>
    </row>
    <row r="1687" spans="6:7" x14ac:dyDescent="0.25">
      <c r="F1687" s="89">
        <v>0</v>
      </c>
      <c r="G1687" s="101">
        <f>Samples!C1665</f>
        <v>0</v>
      </c>
    </row>
    <row r="1688" spans="6:7" x14ac:dyDescent="0.25">
      <c r="F1688" s="89">
        <v>0</v>
      </c>
      <c r="G1688" s="101">
        <f>Samples!C1666</f>
        <v>0</v>
      </c>
    </row>
    <row r="1689" spans="6:7" x14ac:dyDescent="0.25">
      <c r="F1689" s="89">
        <v>0</v>
      </c>
      <c r="G1689" s="101">
        <f>Samples!C1667</f>
        <v>0</v>
      </c>
    </row>
    <row r="1690" spans="6:7" x14ac:dyDescent="0.25">
      <c r="F1690" s="89">
        <v>0</v>
      </c>
      <c r="G1690" s="101">
        <f>Samples!C1668</f>
        <v>0</v>
      </c>
    </row>
    <row r="1691" spans="6:7" x14ac:dyDescent="0.25">
      <c r="F1691" s="89">
        <v>0</v>
      </c>
      <c r="G1691" s="101">
        <f>Samples!C1669</f>
        <v>0</v>
      </c>
    </row>
    <row r="1692" spans="6:7" x14ac:dyDescent="0.25">
      <c r="F1692" s="89">
        <v>0</v>
      </c>
      <c r="G1692" s="101">
        <f>Samples!C1670</f>
        <v>0</v>
      </c>
    </row>
    <row r="1693" spans="6:7" x14ac:dyDescent="0.25">
      <c r="F1693" s="89">
        <v>0</v>
      </c>
      <c r="G1693" s="101">
        <f>Samples!C1671</f>
        <v>0</v>
      </c>
    </row>
    <row r="1694" spans="6:7" x14ac:dyDescent="0.25">
      <c r="F1694" s="89">
        <v>0</v>
      </c>
      <c r="G1694" s="101">
        <f>Samples!C1672</f>
        <v>0</v>
      </c>
    </row>
    <row r="1695" spans="6:7" x14ac:dyDescent="0.25">
      <c r="F1695" s="89">
        <v>0</v>
      </c>
      <c r="G1695" s="101">
        <f>Samples!C1673</f>
        <v>0</v>
      </c>
    </row>
    <row r="1696" spans="6:7" x14ac:dyDescent="0.25">
      <c r="F1696" s="89">
        <v>0</v>
      </c>
      <c r="G1696" s="101">
        <f>Samples!C1674</f>
        <v>0</v>
      </c>
    </row>
    <row r="1697" spans="6:7" x14ac:dyDescent="0.25">
      <c r="F1697" s="89">
        <v>0</v>
      </c>
      <c r="G1697" s="101">
        <f>Samples!C1675</f>
        <v>0</v>
      </c>
    </row>
    <row r="1698" spans="6:7" x14ac:dyDescent="0.25">
      <c r="F1698" s="89">
        <v>0</v>
      </c>
      <c r="G1698" s="101">
        <f>Samples!C1676</f>
        <v>0</v>
      </c>
    </row>
    <row r="1699" spans="6:7" x14ac:dyDescent="0.25">
      <c r="F1699" s="89">
        <v>0</v>
      </c>
      <c r="G1699" s="101">
        <f>Samples!C1677</f>
        <v>0</v>
      </c>
    </row>
    <row r="1700" spans="6:7" x14ac:dyDescent="0.25">
      <c r="F1700" s="89">
        <v>0</v>
      </c>
      <c r="G1700" s="101">
        <f>Samples!C1678</f>
        <v>0</v>
      </c>
    </row>
    <row r="1701" spans="6:7" x14ac:dyDescent="0.25">
      <c r="F1701" s="89">
        <v>0</v>
      </c>
      <c r="G1701" s="101">
        <f>Samples!C1679</f>
        <v>0</v>
      </c>
    </row>
    <row r="1702" spans="6:7" x14ac:dyDescent="0.25">
      <c r="F1702" s="89">
        <v>0</v>
      </c>
      <c r="G1702" s="101">
        <f>Samples!C1680</f>
        <v>0</v>
      </c>
    </row>
    <row r="1703" spans="6:7" x14ac:dyDescent="0.25">
      <c r="F1703" s="89">
        <v>0</v>
      </c>
      <c r="G1703" s="101">
        <f>Samples!C1681</f>
        <v>0</v>
      </c>
    </row>
    <row r="1704" spans="6:7" x14ac:dyDescent="0.25">
      <c r="F1704" s="89">
        <v>0</v>
      </c>
      <c r="G1704" s="101">
        <f>Samples!C1682</f>
        <v>0</v>
      </c>
    </row>
    <row r="1705" spans="6:7" x14ac:dyDescent="0.25">
      <c r="F1705" s="89">
        <v>0</v>
      </c>
      <c r="G1705" s="101">
        <f>Samples!C1683</f>
        <v>0</v>
      </c>
    </row>
    <row r="1706" spans="6:7" x14ac:dyDescent="0.25">
      <c r="F1706" s="89">
        <v>0</v>
      </c>
      <c r="G1706" s="101">
        <f>Samples!C1684</f>
        <v>0</v>
      </c>
    </row>
    <row r="1707" spans="6:7" x14ac:dyDescent="0.25">
      <c r="F1707" s="89">
        <v>0</v>
      </c>
      <c r="G1707" s="101">
        <f>Samples!C1685</f>
        <v>0</v>
      </c>
    </row>
    <row r="1708" spans="6:7" x14ac:dyDescent="0.25">
      <c r="F1708" s="89">
        <v>0</v>
      </c>
      <c r="G1708" s="101">
        <f>Samples!C1686</f>
        <v>0</v>
      </c>
    </row>
    <row r="1709" spans="6:7" x14ac:dyDescent="0.25">
      <c r="F1709" s="89">
        <v>0</v>
      </c>
      <c r="G1709" s="101">
        <f>Samples!C1687</f>
        <v>0</v>
      </c>
    </row>
    <row r="1710" spans="6:7" x14ac:dyDescent="0.25">
      <c r="F1710" s="89">
        <v>0</v>
      </c>
      <c r="G1710" s="101">
        <f>Samples!C1688</f>
        <v>0</v>
      </c>
    </row>
    <row r="1711" spans="6:7" x14ac:dyDescent="0.25">
      <c r="F1711" s="89">
        <v>0</v>
      </c>
      <c r="G1711" s="101">
        <f>Samples!C1689</f>
        <v>0</v>
      </c>
    </row>
    <row r="1712" spans="6:7" x14ac:dyDescent="0.25">
      <c r="F1712" s="89">
        <v>0</v>
      </c>
      <c r="G1712" s="101">
        <f>Samples!C1690</f>
        <v>0</v>
      </c>
    </row>
    <row r="1713" spans="6:7" x14ac:dyDescent="0.25">
      <c r="F1713" s="89">
        <v>0</v>
      </c>
      <c r="G1713" s="101">
        <f>Samples!C1691</f>
        <v>0</v>
      </c>
    </row>
    <row r="1714" spans="6:7" x14ac:dyDescent="0.25">
      <c r="F1714" s="89">
        <v>0</v>
      </c>
      <c r="G1714" s="101">
        <f>Samples!C1692</f>
        <v>0</v>
      </c>
    </row>
    <row r="1715" spans="6:7" x14ac:dyDescent="0.25">
      <c r="F1715" s="89">
        <v>0</v>
      </c>
      <c r="G1715" s="101">
        <f>Samples!C1693</f>
        <v>0</v>
      </c>
    </row>
    <row r="1716" spans="6:7" x14ac:dyDescent="0.25">
      <c r="F1716" s="89">
        <v>0</v>
      </c>
      <c r="G1716" s="101">
        <f>Samples!C1694</f>
        <v>0</v>
      </c>
    </row>
    <row r="1717" spans="6:7" x14ac:dyDescent="0.25">
      <c r="F1717" s="89">
        <v>0</v>
      </c>
      <c r="G1717" s="101">
        <f>Samples!C1695</f>
        <v>0</v>
      </c>
    </row>
    <row r="1718" spans="6:7" x14ac:dyDescent="0.25">
      <c r="F1718" s="89">
        <v>0</v>
      </c>
      <c r="G1718" s="101">
        <f>Samples!C1696</f>
        <v>0</v>
      </c>
    </row>
    <row r="1719" spans="6:7" x14ac:dyDescent="0.25">
      <c r="F1719" s="89">
        <v>0</v>
      </c>
      <c r="G1719" s="101">
        <f>Samples!C1697</f>
        <v>0</v>
      </c>
    </row>
    <row r="1720" spans="6:7" x14ac:dyDescent="0.25">
      <c r="F1720" s="89">
        <v>0</v>
      </c>
      <c r="G1720" s="101">
        <f>Samples!C1698</f>
        <v>0</v>
      </c>
    </row>
    <row r="1721" spans="6:7" x14ac:dyDescent="0.25">
      <c r="F1721" s="89">
        <v>0</v>
      </c>
      <c r="G1721" s="101">
        <f>Samples!C1699</f>
        <v>0</v>
      </c>
    </row>
    <row r="1722" spans="6:7" x14ac:dyDescent="0.25">
      <c r="F1722" s="89">
        <v>0</v>
      </c>
      <c r="G1722" s="101">
        <f>Samples!C1700</f>
        <v>0</v>
      </c>
    </row>
    <row r="1723" spans="6:7" x14ac:dyDescent="0.25">
      <c r="F1723" s="89">
        <v>0</v>
      </c>
      <c r="G1723" s="101">
        <f>Samples!C1701</f>
        <v>0</v>
      </c>
    </row>
    <row r="1724" spans="6:7" x14ac:dyDescent="0.25">
      <c r="F1724" s="89">
        <v>0</v>
      </c>
      <c r="G1724" s="101">
        <f>Samples!C1702</f>
        <v>0</v>
      </c>
    </row>
    <row r="1725" spans="6:7" x14ac:dyDescent="0.25">
      <c r="F1725" s="89">
        <v>0</v>
      </c>
      <c r="G1725" s="101">
        <f>Samples!C1703</f>
        <v>0</v>
      </c>
    </row>
    <row r="1726" spans="6:7" x14ac:dyDescent="0.25">
      <c r="F1726" s="89">
        <v>0</v>
      </c>
      <c r="G1726" s="101">
        <f>Samples!C1704</f>
        <v>0</v>
      </c>
    </row>
    <row r="1727" spans="6:7" x14ac:dyDescent="0.25">
      <c r="F1727" s="89">
        <v>0</v>
      </c>
      <c r="G1727" s="101">
        <f>Samples!C1705</f>
        <v>0</v>
      </c>
    </row>
    <row r="1728" spans="6:7" x14ac:dyDescent="0.25">
      <c r="F1728" s="89">
        <v>0</v>
      </c>
      <c r="G1728" s="101">
        <f>Samples!C1706</f>
        <v>0</v>
      </c>
    </row>
    <row r="1729" spans="6:7" x14ac:dyDescent="0.25">
      <c r="F1729" s="89">
        <v>0</v>
      </c>
      <c r="G1729" s="101">
        <f>Samples!C1707</f>
        <v>0</v>
      </c>
    </row>
    <row r="1730" spans="6:7" x14ac:dyDescent="0.25">
      <c r="F1730" s="89">
        <v>0</v>
      </c>
      <c r="G1730" s="101">
        <f>Samples!C1708</f>
        <v>0</v>
      </c>
    </row>
    <row r="1731" spans="6:7" x14ac:dyDescent="0.25">
      <c r="F1731" s="89">
        <v>0</v>
      </c>
      <c r="G1731" s="101">
        <f>Samples!C1709</f>
        <v>0</v>
      </c>
    </row>
    <row r="1732" spans="6:7" x14ac:dyDescent="0.25">
      <c r="F1732" s="89">
        <v>0</v>
      </c>
      <c r="G1732" s="101">
        <f>Samples!C1710</f>
        <v>0</v>
      </c>
    </row>
    <row r="1733" spans="6:7" x14ac:dyDescent="0.25">
      <c r="F1733" s="89">
        <v>0</v>
      </c>
      <c r="G1733" s="101">
        <f>Samples!C1711</f>
        <v>0</v>
      </c>
    </row>
    <row r="1734" spans="6:7" x14ac:dyDescent="0.25">
      <c r="F1734" s="89">
        <v>0</v>
      </c>
      <c r="G1734" s="101">
        <f>Samples!C1712</f>
        <v>0</v>
      </c>
    </row>
    <row r="1735" spans="6:7" x14ac:dyDescent="0.25">
      <c r="F1735" s="89">
        <v>0</v>
      </c>
      <c r="G1735" s="101">
        <f>Samples!C1713</f>
        <v>0</v>
      </c>
    </row>
    <row r="1736" spans="6:7" x14ac:dyDescent="0.25">
      <c r="F1736" s="89">
        <v>0</v>
      </c>
      <c r="G1736" s="101">
        <f>Samples!C1714</f>
        <v>0</v>
      </c>
    </row>
    <row r="1737" spans="6:7" x14ac:dyDescent="0.25">
      <c r="F1737" s="89">
        <v>0</v>
      </c>
      <c r="G1737" s="101">
        <f>Samples!C1715</f>
        <v>0</v>
      </c>
    </row>
    <row r="1738" spans="6:7" x14ac:dyDescent="0.25">
      <c r="F1738" s="89">
        <v>0</v>
      </c>
      <c r="G1738" s="101">
        <f>Samples!C1716</f>
        <v>0</v>
      </c>
    </row>
    <row r="1739" spans="6:7" x14ac:dyDescent="0.25">
      <c r="F1739" s="89">
        <v>0</v>
      </c>
      <c r="G1739" s="101">
        <f>Samples!C1717</f>
        <v>0</v>
      </c>
    </row>
    <row r="1740" spans="6:7" x14ac:dyDescent="0.25">
      <c r="F1740" s="89">
        <v>0</v>
      </c>
      <c r="G1740" s="101">
        <f>Samples!C1718</f>
        <v>0</v>
      </c>
    </row>
    <row r="1741" spans="6:7" x14ac:dyDescent="0.25">
      <c r="F1741" s="89">
        <v>0</v>
      </c>
      <c r="G1741" s="101">
        <f>Samples!C1719</f>
        <v>0</v>
      </c>
    </row>
    <row r="1742" spans="6:7" x14ac:dyDescent="0.25">
      <c r="F1742" s="89">
        <v>0</v>
      </c>
      <c r="G1742" s="101">
        <f>Samples!C1720</f>
        <v>0</v>
      </c>
    </row>
    <row r="1743" spans="6:7" x14ac:dyDescent="0.25">
      <c r="F1743" s="89">
        <v>0</v>
      </c>
      <c r="G1743" s="101">
        <f>Samples!C1721</f>
        <v>0</v>
      </c>
    </row>
    <row r="1744" spans="6:7" x14ac:dyDescent="0.25">
      <c r="F1744" s="89">
        <v>0</v>
      </c>
      <c r="G1744" s="101">
        <f>Samples!C1722</f>
        <v>0</v>
      </c>
    </row>
    <row r="1745" spans="6:7" x14ac:dyDescent="0.25">
      <c r="F1745" s="89">
        <v>0</v>
      </c>
      <c r="G1745" s="101">
        <f>Samples!C1723</f>
        <v>0</v>
      </c>
    </row>
    <row r="1746" spans="6:7" x14ac:dyDescent="0.25">
      <c r="F1746" s="89">
        <v>0</v>
      </c>
      <c r="G1746" s="101">
        <f>Samples!C1724</f>
        <v>0</v>
      </c>
    </row>
    <row r="1747" spans="6:7" x14ac:dyDescent="0.25">
      <c r="F1747" s="89">
        <v>0</v>
      </c>
      <c r="G1747" s="101">
        <f>Samples!C1725</f>
        <v>0</v>
      </c>
    </row>
    <row r="1748" spans="6:7" x14ac:dyDescent="0.25">
      <c r="F1748" s="89">
        <v>0</v>
      </c>
      <c r="G1748" s="101">
        <f>Samples!C1726</f>
        <v>0</v>
      </c>
    </row>
    <row r="1749" spans="6:7" x14ac:dyDescent="0.25">
      <c r="F1749" s="89">
        <v>0</v>
      </c>
      <c r="G1749" s="101">
        <f>Samples!C1727</f>
        <v>0</v>
      </c>
    </row>
    <row r="1750" spans="6:7" x14ac:dyDescent="0.25">
      <c r="F1750" s="89">
        <v>0</v>
      </c>
      <c r="G1750" s="101">
        <f>Samples!C1728</f>
        <v>0</v>
      </c>
    </row>
    <row r="1751" spans="6:7" x14ac:dyDescent="0.25">
      <c r="F1751" s="89">
        <v>0</v>
      </c>
      <c r="G1751" s="101">
        <f>Samples!C1729</f>
        <v>0</v>
      </c>
    </row>
    <row r="1752" spans="6:7" x14ac:dyDescent="0.25">
      <c r="F1752" s="89">
        <v>0</v>
      </c>
      <c r="G1752" s="101">
        <f>Samples!C1730</f>
        <v>0</v>
      </c>
    </row>
    <row r="1753" spans="6:7" x14ac:dyDescent="0.25">
      <c r="F1753" s="89">
        <v>0</v>
      </c>
      <c r="G1753" s="101">
        <f>Samples!C1731</f>
        <v>0</v>
      </c>
    </row>
    <row r="1754" spans="6:7" x14ac:dyDescent="0.25">
      <c r="F1754" s="89">
        <v>0</v>
      </c>
      <c r="G1754" s="101">
        <f>Samples!C1732</f>
        <v>0</v>
      </c>
    </row>
    <row r="1755" spans="6:7" x14ac:dyDescent="0.25">
      <c r="F1755" s="89">
        <v>0</v>
      </c>
      <c r="G1755" s="101">
        <f>Samples!C1733</f>
        <v>0</v>
      </c>
    </row>
    <row r="1756" spans="6:7" x14ac:dyDescent="0.25">
      <c r="F1756" s="89">
        <v>0</v>
      </c>
      <c r="G1756" s="101">
        <f>Samples!C1734</f>
        <v>0</v>
      </c>
    </row>
    <row r="1757" spans="6:7" x14ac:dyDescent="0.25">
      <c r="F1757" s="89">
        <v>0</v>
      </c>
      <c r="G1757" s="101">
        <f>Samples!C1735</f>
        <v>0</v>
      </c>
    </row>
    <row r="1758" spans="6:7" x14ac:dyDescent="0.25">
      <c r="F1758" s="89">
        <v>0</v>
      </c>
      <c r="G1758" s="101">
        <f>Samples!C1736</f>
        <v>0</v>
      </c>
    </row>
    <row r="1759" spans="6:7" x14ac:dyDescent="0.25">
      <c r="F1759" s="89">
        <v>0</v>
      </c>
      <c r="G1759" s="101">
        <f>Samples!C1737</f>
        <v>0</v>
      </c>
    </row>
    <row r="1760" spans="6:7" x14ac:dyDescent="0.25">
      <c r="F1760" s="89">
        <v>0</v>
      </c>
      <c r="G1760" s="101">
        <f>Samples!C1738</f>
        <v>0</v>
      </c>
    </row>
    <row r="1761" spans="6:7" x14ac:dyDescent="0.25">
      <c r="F1761" s="89">
        <v>0</v>
      </c>
      <c r="G1761" s="101">
        <f>Samples!C1739</f>
        <v>0</v>
      </c>
    </row>
    <row r="1762" spans="6:7" x14ac:dyDescent="0.25">
      <c r="F1762" s="89">
        <v>0</v>
      </c>
      <c r="G1762" s="101">
        <f>Samples!C1740</f>
        <v>0</v>
      </c>
    </row>
    <row r="1763" spans="6:7" x14ac:dyDescent="0.25">
      <c r="F1763" s="89">
        <v>0</v>
      </c>
      <c r="G1763" s="101">
        <f>Samples!C1741</f>
        <v>0</v>
      </c>
    </row>
    <row r="1764" spans="6:7" x14ac:dyDescent="0.25">
      <c r="F1764" s="89">
        <v>0</v>
      </c>
      <c r="G1764" s="101">
        <f>Samples!C1742</f>
        <v>0</v>
      </c>
    </row>
    <row r="1765" spans="6:7" x14ac:dyDescent="0.25">
      <c r="F1765" s="89">
        <v>0</v>
      </c>
      <c r="G1765" s="101">
        <f>Samples!C1743</f>
        <v>0</v>
      </c>
    </row>
    <row r="1766" spans="6:7" x14ac:dyDescent="0.25">
      <c r="F1766" s="89">
        <v>0</v>
      </c>
      <c r="G1766" s="101">
        <f>Samples!C1744</f>
        <v>0</v>
      </c>
    </row>
    <row r="1767" spans="6:7" x14ac:dyDescent="0.25">
      <c r="F1767" s="89">
        <v>0</v>
      </c>
      <c r="G1767" s="101">
        <f>Samples!C1745</f>
        <v>0</v>
      </c>
    </row>
    <row r="1768" spans="6:7" x14ac:dyDescent="0.25">
      <c r="F1768" s="89">
        <v>0</v>
      </c>
      <c r="G1768" s="101">
        <f>Samples!C1746</f>
        <v>0</v>
      </c>
    </row>
    <row r="1769" spans="6:7" x14ac:dyDescent="0.25">
      <c r="F1769" s="89">
        <v>0</v>
      </c>
      <c r="G1769" s="101">
        <f>Samples!C1747</f>
        <v>0</v>
      </c>
    </row>
    <row r="1770" spans="6:7" x14ac:dyDescent="0.25">
      <c r="F1770" s="89">
        <v>0</v>
      </c>
      <c r="G1770" s="101">
        <f>Samples!C1748</f>
        <v>0</v>
      </c>
    </row>
    <row r="1771" spans="6:7" x14ac:dyDescent="0.25">
      <c r="F1771" s="89">
        <v>0</v>
      </c>
      <c r="G1771" s="101">
        <f>Samples!C1749</f>
        <v>0</v>
      </c>
    </row>
    <row r="1772" spans="6:7" x14ac:dyDescent="0.25">
      <c r="F1772" s="89">
        <v>0</v>
      </c>
      <c r="G1772" s="101">
        <f>Samples!C1750</f>
        <v>0</v>
      </c>
    </row>
    <row r="1773" spans="6:7" x14ac:dyDescent="0.25">
      <c r="F1773" s="89">
        <v>0</v>
      </c>
      <c r="G1773" s="101">
        <f>Samples!C1751</f>
        <v>0</v>
      </c>
    </row>
    <row r="1774" spans="6:7" x14ac:dyDescent="0.25">
      <c r="F1774" s="89">
        <v>0</v>
      </c>
      <c r="G1774" s="101">
        <f>Samples!C1752</f>
        <v>0</v>
      </c>
    </row>
    <row r="1775" spans="6:7" x14ac:dyDescent="0.25">
      <c r="F1775" s="89">
        <v>0</v>
      </c>
      <c r="G1775" s="101">
        <f>Samples!C1753</f>
        <v>0</v>
      </c>
    </row>
    <row r="1776" spans="6:7" x14ac:dyDescent="0.25">
      <c r="F1776" s="89">
        <v>0</v>
      </c>
      <c r="G1776" s="101">
        <f>Samples!C1754</f>
        <v>0</v>
      </c>
    </row>
    <row r="1777" spans="6:7" x14ac:dyDescent="0.25">
      <c r="F1777" s="89">
        <v>0</v>
      </c>
      <c r="G1777" s="101">
        <f>Samples!C1755</f>
        <v>0</v>
      </c>
    </row>
    <row r="1778" spans="6:7" x14ac:dyDescent="0.25">
      <c r="F1778" s="89">
        <v>0</v>
      </c>
      <c r="G1778" s="101">
        <f>Samples!C1756</f>
        <v>0</v>
      </c>
    </row>
    <row r="1779" spans="6:7" x14ac:dyDescent="0.25">
      <c r="F1779" s="89">
        <v>0</v>
      </c>
      <c r="G1779" s="101">
        <f>Samples!C1757</f>
        <v>0</v>
      </c>
    </row>
    <row r="1780" spans="6:7" x14ac:dyDescent="0.25">
      <c r="F1780" s="89">
        <v>0</v>
      </c>
      <c r="G1780" s="101">
        <f>Samples!C1758</f>
        <v>0</v>
      </c>
    </row>
    <row r="1781" spans="6:7" x14ac:dyDescent="0.25">
      <c r="F1781" s="89">
        <v>0</v>
      </c>
      <c r="G1781" s="101">
        <f>Samples!C1759</f>
        <v>0</v>
      </c>
    </row>
    <row r="1782" spans="6:7" x14ac:dyDescent="0.25">
      <c r="F1782" s="89">
        <v>0</v>
      </c>
      <c r="G1782" s="101">
        <f>Samples!C1760</f>
        <v>0</v>
      </c>
    </row>
    <row r="1783" spans="6:7" x14ac:dyDescent="0.25">
      <c r="F1783" s="89">
        <v>0</v>
      </c>
      <c r="G1783" s="101">
        <f>Samples!C1761</f>
        <v>0</v>
      </c>
    </row>
    <row r="1784" spans="6:7" x14ac:dyDescent="0.25">
      <c r="F1784" s="89">
        <v>0</v>
      </c>
      <c r="G1784" s="101">
        <f>Samples!C1762</f>
        <v>0</v>
      </c>
    </row>
    <row r="1785" spans="6:7" x14ac:dyDescent="0.25">
      <c r="F1785" s="89">
        <v>0</v>
      </c>
      <c r="G1785" s="101">
        <f>Samples!C1763</f>
        <v>0</v>
      </c>
    </row>
    <row r="1786" spans="6:7" x14ac:dyDescent="0.25">
      <c r="F1786" s="89">
        <v>0</v>
      </c>
      <c r="G1786" s="101">
        <f>Samples!C1764</f>
        <v>0</v>
      </c>
    </row>
    <row r="1787" spans="6:7" x14ac:dyDescent="0.25">
      <c r="F1787" s="89">
        <v>0</v>
      </c>
      <c r="G1787" s="101">
        <f>Samples!C1765</f>
        <v>0</v>
      </c>
    </row>
    <row r="1788" spans="6:7" x14ac:dyDescent="0.25">
      <c r="F1788" s="89">
        <v>0</v>
      </c>
      <c r="G1788" s="101">
        <f>Samples!C1766</f>
        <v>0</v>
      </c>
    </row>
    <row r="1789" spans="6:7" x14ac:dyDescent="0.25">
      <c r="F1789" s="89">
        <v>0</v>
      </c>
      <c r="G1789" s="101">
        <f>Samples!C1767</f>
        <v>0</v>
      </c>
    </row>
    <row r="1790" spans="6:7" x14ac:dyDescent="0.25">
      <c r="F1790" s="89">
        <v>0</v>
      </c>
      <c r="G1790" s="101">
        <f>Samples!C1768</f>
        <v>0</v>
      </c>
    </row>
    <row r="1791" spans="6:7" x14ac:dyDescent="0.25">
      <c r="F1791" s="89">
        <v>0</v>
      </c>
      <c r="G1791" s="101">
        <f>Samples!C1769</f>
        <v>0</v>
      </c>
    </row>
    <row r="1792" spans="6:7" x14ac:dyDescent="0.25">
      <c r="F1792" s="89">
        <v>0</v>
      </c>
      <c r="G1792" s="101">
        <f>Samples!C1770</f>
        <v>0</v>
      </c>
    </row>
    <row r="1793" spans="6:7" x14ac:dyDescent="0.25">
      <c r="F1793" s="89">
        <v>0</v>
      </c>
      <c r="G1793" s="101">
        <f>Samples!C1771</f>
        <v>0</v>
      </c>
    </row>
    <row r="1794" spans="6:7" x14ac:dyDescent="0.25">
      <c r="F1794" s="89">
        <v>0</v>
      </c>
      <c r="G1794" s="101">
        <f>Samples!C1772</f>
        <v>0</v>
      </c>
    </row>
    <row r="1795" spans="6:7" x14ac:dyDescent="0.25">
      <c r="F1795" s="89">
        <v>0</v>
      </c>
      <c r="G1795" s="101">
        <f>Samples!C1773</f>
        <v>0</v>
      </c>
    </row>
    <row r="1796" spans="6:7" x14ac:dyDescent="0.25">
      <c r="F1796" s="89">
        <v>0</v>
      </c>
      <c r="G1796" s="101">
        <f>Samples!C1774</f>
        <v>0</v>
      </c>
    </row>
    <row r="1797" spans="6:7" x14ac:dyDescent="0.25">
      <c r="F1797" s="89">
        <v>0</v>
      </c>
      <c r="G1797" s="101">
        <f>Samples!C1775</f>
        <v>0</v>
      </c>
    </row>
    <row r="1798" spans="6:7" x14ac:dyDescent="0.25">
      <c r="F1798" s="89">
        <v>0</v>
      </c>
      <c r="G1798" s="101">
        <f>Samples!C1776</f>
        <v>0</v>
      </c>
    </row>
    <row r="1799" spans="6:7" x14ac:dyDescent="0.25">
      <c r="F1799" s="89">
        <v>0</v>
      </c>
      <c r="G1799" s="101">
        <f>Samples!C1777</f>
        <v>0</v>
      </c>
    </row>
    <row r="1800" spans="6:7" x14ac:dyDescent="0.25">
      <c r="F1800" s="89">
        <v>0</v>
      </c>
      <c r="G1800" s="101">
        <f>Samples!C1778</f>
        <v>0</v>
      </c>
    </row>
    <row r="1801" spans="6:7" x14ac:dyDescent="0.25">
      <c r="F1801" s="89">
        <v>0</v>
      </c>
      <c r="G1801" s="101">
        <f>Samples!C1779</f>
        <v>0</v>
      </c>
    </row>
    <row r="1802" spans="6:7" x14ac:dyDescent="0.25">
      <c r="F1802" s="89">
        <v>0</v>
      </c>
      <c r="G1802" s="101">
        <f>Samples!C1780</f>
        <v>0</v>
      </c>
    </row>
    <row r="1803" spans="6:7" x14ac:dyDescent="0.25">
      <c r="F1803" s="89">
        <v>0</v>
      </c>
      <c r="G1803" s="101">
        <f>Samples!C1781</f>
        <v>0</v>
      </c>
    </row>
    <row r="1804" spans="6:7" x14ac:dyDescent="0.25">
      <c r="F1804" s="89">
        <v>0</v>
      </c>
      <c r="G1804" s="101">
        <f>Samples!C1782</f>
        <v>0</v>
      </c>
    </row>
    <row r="1805" spans="6:7" x14ac:dyDescent="0.25">
      <c r="F1805" s="89">
        <v>0</v>
      </c>
      <c r="G1805" s="101">
        <f>Samples!C1783</f>
        <v>0</v>
      </c>
    </row>
    <row r="1806" spans="6:7" x14ac:dyDescent="0.25">
      <c r="F1806" s="89">
        <v>0</v>
      </c>
      <c r="G1806" s="101">
        <f>Samples!C1784</f>
        <v>0</v>
      </c>
    </row>
    <row r="1807" spans="6:7" x14ac:dyDescent="0.25">
      <c r="F1807" s="89">
        <v>0</v>
      </c>
      <c r="G1807" s="101">
        <f>Samples!C1785</f>
        <v>0</v>
      </c>
    </row>
    <row r="1808" spans="6:7" x14ac:dyDescent="0.25">
      <c r="F1808" s="89">
        <v>0</v>
      </c>
      <c r="G1808" s="101">
        <f>Samples!C1786</f>
        <v>0</v>
      </c>
    </row>
    <row r="1809" spans="6:7" x14ac:dyDescent="0.25">
      <c r="F1809" s="89">
        <v>0</v>
      </c>
      <c r="G1809" s="101">
        <f>Samples!C1787</f>
        <v>0</v>
      </c>
    </row>
    <row r="1810" spans="6:7" x14ac:dyDescent="0.25">
      <c r="F1810" s="89">
        <v>0</v>
      </c>
      <c r="G1810" s="101">
        <f>Samples!C1788</f>
        <v>0</v>
      </c>
    </row>
    <row r="1811" spans="6:7" x14ac:dyDescent="0.25">
      <c r="F1811" s="89">
        <v>0</v>
      </c>
      <c r="G1811" s="101">
        <f>Samples!C1789</f>
        <v>0</v>
      </c>
    </row>
    <row r="1812" spans="6:7" x14ac:dyDescent="0.25">
      <c r="F1812" s="89">
        <v>0</v>
      </c>
      <c r="G1812" s="101">
        <f>Samples!C1790</f>
        <v>0</v>
      </c>
    </row>
    <row r="1813" spans="6:7" x14ac:dyDescent="0.25">
      <c r="F1813" s="89">
        <v>0</v>
      </c>
      <c r="G1813" s="101">
        <f>Samples!C1791</f>
        <v>0</v>
      </c>
    </row>
    <row r="1814" spans="6:7" x14ac:dyDescent="0.25">
      <c r="F1814" s="89">
        <v>0</v>
      </c>
      <c r="G1814" s="101">
        <f>Samples!C1792</f>
        <v>0</v>
      </c>
    </row>
    <row r="1815" spans="6:7" x14ac:dyDescent="0.25">
      <c r="F1815" s="89">
        <v>0</v>
      </c>
      <c r="G1815" s="101">
        <f>Samples!C1793</f>
        <v>0</v>
      </c>
    </row>
    <row r="1816" spans="6:7" x14ac:dyDescent="0.25">
      <c r="F1816" s="89">
        <v>0</v>
      </c>
      <c r="G1816" s="101">
        <f>Samples!C1794</f>
        <v>0</v>
      </c>
    </row>
    <row r="1817" spans="6:7" x14ac:dyDescent="0.25">
      <c r="F1817" s="89">
        <v>0</v>
      </c>
      <c r="G1817" s="101">
        <f>Samples!C1795</f>
        <v>0</v>
      </c>
    </row>
    <row r="1818" spans="6:7" x14ac:dyDescent="0.25">
      <c r="F1818" s="89">
        <v>0</v>
      </c>
      <c r="G1818" s="101">
        <f>Samples!C1796</f>
        <v>0</v>
      </c>
    </row>
    <row r="1819" spans="6:7" x14ac:dyDescent="0.25">
      <c r="F1819" s="89">
        <v>0</v>
      </c>
      <c r="G1819" s="101">
        <f>Samples!C1797</f>
        <v>0</v>
      </c>
    </row>
    <row r="1820" spans="6:7" x14ac:dyDescent="0.25">
      <c r="F1820" s="89">
        <v>0</v>
      </c>
      <c r="G1820" s="101">
        <f>Samples!C1798</f>
        <v>0</v>
      </c>
    </row>
    <row r="1821" spans="6:7" x14ac:dyDescent="0.25">
      <c r="F1821" s="89">
        <v>0</v>
      </c>
      <c r="G1821" s="101">
        <f>Samples!C1799</f>
        <v>0</v>
      </c>
    </row>
    <row r="1822" spans="6:7" x14ac:dyDescent="0.25">
      <c r="F1822" s="89">
        <v>0</v>
      </c>
      <c r="G1822" s="101">
        <f>Samples!C1800</f>
        <v>0</v>
      </c>
    </row>
    <row r="1823" spans="6:7" x14ac:dyDescent="0.25">
      <c r="F1823" s="89">
        <v>0</v>
      </c>
      <c r="G1823" s="101">
        <f>Samples!C1801</f>
        <v>0</v>
      </c>
    </row>
    <row r="1824" spans="6:7" x14ac:dyDescent="0.25">
      <c r="F1824" s="89">
        <v>0</v>
      </c>
      <c r="G1824" s="101">
        <f>Samples!C1802</f>
        <v>0</v>
      </c>
    </row>
    <row r="1825" spans="6:7" x14ac:dyDescent="0.25">
      <c r="F1825" s="89">
        <v>0</v>
      </c>
      <c r="G1825" s="101">
        <f>Samples!C1803</f>
        <v>0</v>
      </c>
    </row>
    <row r="1826" spans="6:7" x14ac:dyDescent="0.25">
      <c r="F1826" s="89">
        <v>0</v>
      </c>
      <c r="G1826" s="101">
        <f>Samples!C1804</f>
        <v>0</v>
      </c>
    </row>
    <row r="1827" spans="6:7" x14ac:dyDescent="0.25">
      <c r="F1827" s="89">
        <v>0</v>
      </c>
      <c r="G1827" s="101">
        <f>Samples!C1805</f>
        <v>0</v>
      </c>
    </row>
    <row r="1828" spans="6:7" x14ac:dyDescent="0.25">
      <c r="F1828" s="89">
        <v>0</v>
      </c>
      <c r="G1828" s="101">
        <f>Samples!C1806</f>
        <v>0</v>
      </c>
    </row>
    <row r="1829" spans="6:7" x14ac:dyDescent="0.25">
      <c r="F1829" s="89">
        <v>0</v>
      </c>
      <c r="G1829" s="101">
        <f>Samples!C1807</f>
        <v>0</v>
      </c>
    </row>
    <row r="1830" spans="6:7" x14ac:dyDescent="0.25">
      <c r="F1830" s="89">
        <v>0</v>
      </c>
      <c r="G1830" s="101">
        <f>Samples!C1808</f>
        <v>0</v>
      </c>
    </row>
    <row r="1831" spans="6:7" x14ac:dyDescent="0.25">
      <c r="F1831" s="89">
        <v>0</v>
      </c>
      <c r="G1831" s="101">
        <f>Samples!C1809</f>
        <v>0</v>
      </c>
    </row>
    <row r="1832" spans="6:7" x14ac:dyDescent="0.25">
      <c r="F1832" s="89">
        <v>0</v>
      </c>
      <c r="G1832" s="101">
        <f>Samples!C1810</f>
        <v>0</v>
      </c>
    </row>
    <row r="1833" spans="6:7" x14ac:dyDescent="0.25">
      <c r="F1833" s="89">
        <v>0</v>
      </c>
      <c r="G1833" s="101">
        <f>Samples!C1811</f>
        <v>0</v>
      </c>
    </row>
    <row r="1834" spans="6:7" x14ac:dyDescent="0.25">
      <c r="F1834" s="89">
        <v>0</v>
      </c>
      <c r="G1834" s="101">
        <f>Samples!C1812</f>
        <v>0</v>
      </c>
    </row>
    <row r="1835" spans="6:7" x14ac:dyDescent="0.25">
      <c r="F1835" s="89">
        <v>0</v>
      </c>
      <c r="G1835" s="101">
        <f>Samples!C1813</f>
        <v>0</v>
      </c>
    </row>
    <row r="1836" spans="6:7" x14ac:dyDescent="0.25">
      <c r="F1836" s="89">
        <v>0</v>
      </c>
      <c r="G1836" s="101">
        <f>Samples!C1814</f>
        <v>0</v>
      </c>
    </row>
    <row r="1837" spans="6:7" x14ac:dyDescent="0.25">
      <c r="F1837" s="89">
        <v>0</v>
      </c>
      <c r="G1837" s="101">
        <f>Samples!C1815</f>
        <v>0</v>
      </c>
    </row>
    <row r="1838" spans="6:7" x14ac:dyDescent="0.25">
      <c r="F1838" s="89">
        <v>0</v>
      </c>
      <c r="G1838" s="101">
        <f>Samples!C1816</f>
        <v>0</v>
      </c>
    </row>
    <row r="1839" spans="6:7" x14ac:dyDescent="0.25">
      <c r="F1839" s="89">
        <v>0</v>
      </c>
      <c r="G1839" s="101">
        <f>Samples!C1817</f>
        <v>0</v>
      </c>
    </row>
    <row r="1840" spans="6:7" x14ac:dyDescent="0.25">
      <c r="F1840" s="89">
        <v>0</v>
      </c>
      <c r="G1840" s="101">
        <f>Samples!C1818</f>
        <v>0</v>
      </c>
    </row>
    <row r="1841" spans="6:7" x14ac:dyDescent="0.25">
      <c r="F1841" s="89">
        <v>0</v>
      </c>
      <c r="G1841" s="101">
        <f>Samples!C1819</f>
        <v>0</v>
      </c>
    </row>
    <row r="1842" spans="6:7" x14ac:dyDescent="0.25">
      <c r="F1842" s="89">
        <v>0</v>
      </c>
      <c r="G1842" s="101">
        <f>Samples!C1820</f>
        <v>0</v>
      </c>
    </row>
    <row r="1843" spans="6:7" x14ac:dyDescent="0.25">
      <c r="F1843" s="89">
        <v>0</v>
      </c>
      <c r="G1843" s="101">
        <f>Samples!C1821</f>
        <v>0</v>
      </c>
    </row>
    <row r="1844" spans="6:7" x14ac:dyDescent="0.25">
      <c r="F1844" s="89">
        <v>0</v>
      </c>
      <c r="G1844" s="101">
        <f>Samples!C1822</f>
        <v>0</v>
      </c>
    </row>
    <row r="1845" spans="6:7" x14ac:dyDescent="0.25">
      <c r="F1845" s="89">
        <v>0</v>
      </c>
      <c r="G1845" s="101">
        <f>Samples!C1823</f>
        <v>0</v>
      </c>
    </row>
    <row r="1846" spans="6:7" x14ac:dyDescent="0.25">
      <c r="F1846" s="89">
        <v>0</v>
      </c>
      <c r="G1846" s="101">
        <f>Samples!C1824</f>
        <v>0</v>
      </c>
    </row>
    <row r="1847" spans="6:7" x14ac:dyDescent="0.25">
      <c r="F1847" s="89">
        <v>0</v>
      </c>
      <c r="G1847" s="101">
        <f>Samples!C1825</f>
        <v>0</v>
      </c>
    </row>
    <row r="1848" spans="6:7" x14ac:dyDescent="0.25">
      <c r="F1848" s="89">
        <v>0</v>
      </c>
      <c r="G1848" s="101">
        <f>Samples!C1826</f>
        <v>0</v>
      </c>
    </row>
    <row r="1849" spans="6:7" x14ac:dyDescent="0.25">
      <c r="F1849" s="89">
        <v>0</v>
      </c>
      <c r="G1849" s="101">
        <f>Samples!C1827</f>
        <v>0</v>
      </c>
    </row>
    <row r="1850" spans="6:7" x14ac:dyDescent="0.25">
      <c r="F1850" s="89">
        <v>0</v>
      </c>
      <c r="G1850" s="101">
        <f>Samples!C1828</f>
        <v>0</v>
      </c>
    </row>
    <row r="1851" spans="6:7" x14ac:dyDescent="0.25">
      <c r="F1851" s="89">
        <v>0</v>
      </c>
      <c r="G1851" s="101">
        <f>Samples!C1829</f>
        <v>0</v>
      </c>
    </row>
    <row r="1852" spans="6:7" x14ac:dyDescent="0.25">
      <c r="F1852" s="89">
        <v>0</v>
      </c>
      <c r="G1852" s="101">
        <f>Samples!C1830</f>
        <v>0</v>
      </c>
    </row>
    <row r="1853" spans="6:7" x14ac:dyDescent="0.25">
      <c r="F1853" s="89">
        <v>0</v>
      </c>
      <c r="G1853" s="101">
        <f>Samples!C1831</f>
        <v>0</v>
      </c>
    </row>
    <row r="1854" spans="6:7" x14ac:dyDescent="0.25">
      <c r="F1854" s="89">
        <v>0</v>
      </c>
      <c r="G1854" s="101">
        <f>Samples!C1832</f>
        <v>0</v>
      </c>
    </row>
    <row r="1855" spans="6:7" x14ac:dyDescent="0.25">
      <c r="F1855" s="89">
        <v>0</v>
      </c>
      <c r="G1855" s="101">
        <f>Samples!C1833</f>
        <v>0</v>
      </c>
    </row>
    <row r="1856" spans="6:7" x14ac:dyDescent="0.25">
      <c r="F1856" s="89">
        <v>0</v>
      </c>
      <c r="G1856" s="101">
        <f>Samples!C1834</f>
        <v>0</v>
      </c>
    </row>
    <row r="1857" spans="6:7" x14ac:dyDescent="0.25">
      <c r="F1857" s="89">
        <v>0</v>
      </c>
      <c r="G1857" s="101">
        <f>Samples!C1835</f>
        <v>0</v>
      </c>
    </row>
    <row r="1858" spans="6:7" x14ac:dyDescent="0.25">
      <c r="F1858" s="89">
        <v>0</v>
      </c>
      <c r="G1858" s="101">
        <f>Samples!C1836</f>
        <v>0</v>
      </c>
    </row>
    <row r="1859" spans="6:7" x14ac:dyDescent="0.25">
      <c r="F1859" s="89">
        <v>0</v>
      </c>
      <c r="G1859" s="101">
        <f>Samples!C1837</f>
        <v>0</v>
      </c>
    </row>
    <row r="1860" spans="6:7" x14ac:dyDescent="0.25">
      <c r="F1860" s="89">
        <v>0</v>
      </c>
      <c r="G1860" s="101">
        <f>Samples!C1838</f>
        <v>0</v>
      </c>
    </row>
    <row r="1861" spans="6:7" x14ac:dyDescent="0.25">
      <c r="F1861" s="89">
        <v>0</v>
      </c>
      <c r="G1861" s="101">
        <f>Samples!C1839</f>
        <v>0</v>
      </c>
    </row>
    <row r="1862" spans="6:7" x14ac:dyDescent="0.25">
      <c r="F1862" s="89">
        <v>0</v>
      </c>
      <c r="G1862" s="101">
        <f>Samples!C1840</f>
        <v>0</v>
      </c>
    </row>
    <row r="1863" spans="6:7" x14ac:dyDescent="0.25">
      <c r="F1863" s="89">
        <v>0</v>
      </c>
      <c r="G1863" s="101">
        <f>Samples!C1841</f>
        <v>0</v>
      </c>
    </row>
    <row r="1864" spans="6:7" x14ac:dyDescent="0.25">
      <c r="F1864" s="89">
        <v>0</v>
      </c>
      <c r="G1864" s="101">
        <f>Samples!C1842</f>
        <v>0</v>
      </c>
    </row>
    <row r="1865" spans="6:7" x14ac:dyDescent="0.25">
      <c r="F1865" s="89">
        <v>0</v>
      </c>
      <c r="G1865" s="101">
        <f>Samples!C1843</f>
        <v>0</v>
      </c>
    </row>
    <row r="1866" spans="6:7" x14ac:dyDescent="0.25">
      <c r="F1866" s="89">
        <v>0</v>
      </c>
      <c r="G1866" s="101">
        <f>Samples!C1844</f>
        <v>0</v>
      </c>
    </row>
    <row r="1867" spans="6:7" x14ac:dyDescent="0.25">
      <c r="F1867" s="89">
        <v>0</v>
      </c>
      <c r="G1867" s="101">
        <f>Samples!C1845</f>
        <v>0</v>
      </c>
    </row>
    <row r="1868" spans="6:7" x14ac:dyDescent="0.25">
      <c r="F1868" s="89">
        <v>0</v>
      </c>
      <c r="G1868" s="101">
        <f>Samples!C1846</f>
        <v>0</v>
      </c>
    </row>
    <row r="1869" spans="6:7" x14ac:dyDescent="0.25">
      <c r="F1869" s="89">
        <v>0</v>
      </c>
      <c r="G1869" s="101">
        <f>Samples!C1847</f>
        <v>0</v>
      </c>
    </row>
    <row r="1870" spans="6:7" x14ac:dyDescent="0.25">
      <c r="F1870" s="89">
        <v>0</v>
      </c>
      <c r="G1870" s="101">
        <f>Samples!C1848</f>
        <v>0</v>
      </c>
    </row>
    <row r="1871" spans="6:7" x14ac:dyDescent="0.25">
      <c r="F1871" s="89">
        <v>0</v>
      </c>
      <c r="G1871" s="101">
        <f>Samples!C1849</f>
        <v>0</v>
      </c>
    </row>
    <row r="1872" spans="6:7" x14ac:dyDescent="0.25">
      <c r="F1872" s="89">
        <v>0</v>
      </c>
      <c r="G1872" s="101">
        <f>Samples!C1850</f>
        <v>0</v>
      </c>
    </row>
    <row r="1873" spans="6:7" x14ac:dyDescent="0.25">
      <c r="F1873" s="89">
        <v>0</v>
      </c>
      <c r="G1873" s="101">
        <f>Samples!C1851</f>
        <v>0</v>
      </c>
    </row>
    <row r="1874" spans="6:7" x14ac:dyDescent="0.25">
      <c r="F1874" s="89">
        <v>0</v>
      </c>
      <c r="G1874" s="101">
        <f>Samples!C1852</f>
        <v>0</v>
      </c>
    </row>
    <row r="1875" spans="6:7" x14ac:dyDescent="0.25">
      <c r="F1875" s="89">
        <v>0</v>
      </c>
      <c r="G1875" s="101">
        <f>Samples!C1853</f>
        <v>0</v>
      </c>
    </row>
    <row r="1876" spans="6:7" x14ac:dyDescent="0.25">
      <c r="F1876" s="89">
        <v>0</v>
      </c>
      <c r="G1876" s="101">
        <f>Samples!C1854</f>
        <v>0</v>
      </c>
    </row>
    <row r="1877" spans="6:7" x14ac:dyDescent="0.25">
      <c r="F1877" s="89">
        <v>0</v>
      </c>
      <c r="G1877" s="101">
        <f>Samples!C1855</f>
        <v>0</v>
      </c>
    </row>
    <row r="1878" spans="6:7" x14ac:dyDescent="0.25">
      <c r="F1878" s="89">
        <v>0</v>
      </c>
      <c r="G1878" s="101">
        <f>Samples!C1856</f>
        <v>0</v>
      </c>
    </row>
    <row r="1879" spans="6:7" x14ac:dyDescent="0.25">
      <c r="F1879" s="89">
        <v>0</v>
      </c>
      <c r="G1879" s="101">
        <f>Samples!C1857</f>
        <v>0</v>
      </c>
    </row>
    <row r="1880" spans="6:7" x14ac:dyDescent="0.25">
      <c r="F1880" s="89">
        <v>0</v>
      </c>
      <c r="G1880" s="101">
        <f>Samples!C1858</f>
        <v>0</v>
      </c>
    </row>
    <row r="1881" spans="6:7" x14ac:dyDescent="0.25">
      <c r="F1881" s="89">
        <v>0</v>
      </c>
      <c r="G1881" s="101">
        <f>Samples!C1859</f>
        <v>0</v>
      </c>
    </row>
    <row r="1882" spans="6:7" x14ac:dyDescent="0.25">
      <c r="F1882" s="89">
        <v>0</v>
      </c>
      <c r="G1882" s="101">
        <f>Samples!C1860</f>
        <v>0</v>
      </c>
    </row>
    <row r="1883" spans="6:7" x14ac:dyDescent="0.25">
      <c r="F1883" s="89">
        <v>0</v>
      </c>
      <c r="G1883" s="101">
        <f>Samples!C1861</f>
        <v>0</v>
      </c>
    </row>
    <row r="1884" spans="6:7" x14ac:dyDescent="0.25">
      <c r="F1884" s="89">
        <v>0</v>
      </c>
      <c r="G1884" s="101">
        <f>Samples!C1862</f>
        <v>0</v>
      </c>
    </row>
    <row r="1885" spans="6:7" x14ac:dyDescent="0.25">
      <c r="F1885" s="89">
        <v>0</v>
      </c>
      <c r="G1885" s="101">
        <f>Samples!C1863</f>
        <v>0</v>
      </c>
    </row>
    <row r="1886" spans="6:7" x14ac:dyDescent="0.25">
      <c r="F1886" s="89">
        <v>0</v>
      </c>
      <c r="G1886" s="101">
        <f>Samples!C1864</f>
        <v>0</v>
      </c>
    </row>
    <row r="1887" spans="6:7" x14ac:dyDescent="0.25">
      <c r="F1887" s="89">
        <v>0</v>
      </c>
      <c r="G1887" s="101">
        <f>Samples!C1865</f>
        <v>0</v>
      </c>
    </row>
    <row r="1888" spans="6:7" x14ac:dyDescent="0.25">
      <c r="F1888" s="89">
        <v>0</v>
      </c>
      <c r="G1888" s="101">
        <f>Samples!C1866</f>
        <v>0</v>
      </c>
    </row>
    <row r="1889" spans="6:7" x14ac:dyDescent="0.25">
      <c r="F1889" s="89">
        <v>0</v>
      </c>
      <c r="G1889" s="101">
        <f>Samples!C1867</f>
        <v>0</v>
      </c>
    </row>
    <row r="1890" spans="6:7" x14ac:dyDescent="0.25">
      <c r="F1890" s="89">
        <v>0</v>
      </c>
      <c r="G1890" s="101">
        <f>Samples!C1868</f>
        <v>0</v>
      </c>
    </row>
    <row r="1891" spans="6:7" x14ac:dyDescent="0.25">
      <c r="F1891" s="89">
        <v>0</v>
      </c>
      <c r="G1891" s="101">
        <f>Samples!C1869</f>
        <v>0</v>
      </c>
    </row>
    <row r="1892" spans="6:7" x14ac:dyDescent="0.25">
      <c r="F1892" s="89">
        <v>0</v>
      </c>
      <c r="G1892" s="101">
        <f>Samples!C1870</f>
        <v>0</v>
      </c>
    </row>
    <row r="1893" spans="6:7" x14ac:dyDescent="0.25">
      <c r="F1893" s="89">
        <v>0</v>
      </c>
      <c r="G1893" s="101">
        <f>Samples!C1871</f>
        <v>0</v>
      </c>
    </row>
    <row r="1894" spans="6:7" x14ac:dyDescent="0.25">
      <c r="F1894" s="89">
        <v>0</v>
      </c>
      <c r="G1894" s="101">
        <f>Samples!C1872</f>
        <v>0</v>
      </c>
    </row>
    <row r="1895" spans="6:7" x14ac:dyDescent="0.25">
      <c r="F1895" s="89">
        <v>0</v>
      </c>
      <c r="G1895" s="101">
        <f>Samples!C1873</f>
        <v>0</v>
      </c>
    </row>
    <row r="1896" spans="6:7" x14ac:dyDescent="0.25">
      <c r="F1896" s="89">
        <v>0</v>
      </c>
      <c r="G1896" s="101">
        <f>Samples!C1874</f>
        <v>0</v>
      </c>
    </row>
    <row r="1897" spans="6:7" x14ac:dyDescent="0.25">
      <c r="F1897" s="89">
        <v>0</v>
      </c>
      <c r="G1897" s="101">
        <f>Samples!C1875</f>
        <v>0</v>
      </c>
    </row>
    <row r="1898" spans="6:7" x14ac:dyDescent="0.25">
      <c r="F1898" s="89">
        <v>0</v>
      </c>
      <c r="G1898" s="101">
        <f>Samples!C1876</f>
        <v>0</v>
      </c>
    </row>
    <row r="1899" spans="6:7" x14ac:dyDescent="0.25">
      <c r="F1899" s="89">
        <v>0</v>
      </c>
      <c r="G1899" s="101">
        <f>Samples!C1877</f>
        <v>0</v>
      </c>
    </row>
    <row r="1900" spans="6:7" x14ac:dyDescent="0.25">
      <c r="F1900" s="89">
        <v>0</v>
      </c>
      <c r="G1900" s="101">
        <f>Samples!C1878</f>
        <v>0</v>
      </c>
    </row>
    <row r="1901" spans="6:7" x14ac:dyDescent="0.25">
      <c r="F1901" s="89">
        <v>0</v>
      </c>
      <c r="G1901" s="101">
        <f>Samples!C1879</f>
        <v>0</v>
      </c>
    </row>
    <row r="1902" spans="6:7" x14ac:dyDescent="0.25">
      <c r="F1902" s="89">
        <v>0</v>
      </c>
      <c r="G1902" s="101">
        <f>Samples!C1880</f>
        <v>0</v>
      </c>
    </row>
    <row r="1903" spans="6:7" x14ac:dyDescent="0.25">
      <c r="F1903" s="89">
        <v>0</v>
      </c>
      <c r="G1903" s="101">
        <f>Samples!C1881</f>
        <v>0</v>
      </c>
    </row>
    <row r="1904" spans="6:7" x14ac:dyDescent="0.25">
      <c r="F1904" s="89">
        <v>0</v>
      </c>
      <c r="G1904" s="101">
        <f>Samples!C1882</f>
        <v>0</v>
      </c>
    </row>
    <row r="1905" spans="6:7" x14ac:dyDescent="0.25">
      <c r="F1905" s="89">
        <v>0</v>
      </c>
      <c r="G1905" s="101">
        <f>Samples!C1883</f>
        <v>0</v>
      </c>
    </row>
    <row r="1906" spans="6:7" x14ac:dyDescent="0.25">
      <c r="F1906" s="89">
        <v>0</v>
      </c>
      <c r="G1906" s="101">
        <f>Samples!C1884</f>
        <v>0</v>
      </c>
    </row>
    <row r="1907" spans="6:7" x14ac:dyDescent="0.25">
      <c r="F1907" s="89">
        <v>0</v>
      </c>
      <c r="G1907" s="101">
        <f>Samples!C1885</f>
        <v>0</v>
      </c>
    </row>
    <row r="1908" spans="6:7" x14ac:dyDescent="0.25">
      <c r="F1908" s="89">
        <v>0</v>
      </c>
      <c r="G1908" s="101">
        <f>Samples!C1886</f>
        <v>0</v>
      </c>
    </row>
    <row r="1909" spans="6:7" x14ac:dyDescent="0.25">
      <c r="F1909" s="89">
        <v>0</v>
      </c>
      <c r="G1909" s="101">
        <f>Samples!C1887</f>
        <v>0</v>
      </c>
    </row>
    <row r="1910" spans="6:7" x14ac:dyDescent="0.25">
      <c r="F1910" s="89">
        <v>0</v>
      </c>
      <c r="G1910" s="101">
        <f>Samples!C1888</f>
        <v>0</v>
      </c>
    </row>
    <row r="1911" spans="6:7" x14ac:dyDescent="0.25">
      <c r="F1911" s="89">
        <v>0</v>
      </c>
      <c r="G1911" s="101">
        <f>Samples!C1889</f>
        <v>0</v>
      </c>
    </row>
    <row r="1912" spans="6:7" x14ac:dyDescent="0.25">
      <c r="F1912" s="89">
        <v>0</v>
      </c>
      <c r="G1912" s="101">
        <f>Samples!C1890</f>
        <v>0</v>
      </c>
    </row>
    <row r="1913" spans="6:7" x14ac:dyDescent="0.25">
      <c r="F1913" s="89">
        <v>0</v>
      </c>
      <c r="G1913" s="101">
        <f>Samples!C1891</f>
        <v>0</v>
      </c>
    </row>
    <row r="1914" spans="6:7" x14ac:dyDescent="0.25">
      <c r="F1914" s="89">
        <v>0</v>
      </c>
      <c r="G1914" s="101">
        <f>Samples!C1892</f>
        <v>0</v>
      </c>
    </row>
    <row r="1915" spans="6:7" x14ac:dyDescent="0.25">
      <c r="F1915" s="89">
        <v>0</v>
      </c>
      <c r="G1915" s="101">
        <f>Samples!C1893</f>
        <v>0</v>
      </c>
    </row>
    <row r="1916" spans="6:7" x14ac:dyDescent="0.25">
      <c r="F1916" s="89">
        <v>0</v>
      </c>
      <c r="G1916" s="101">
        <f>Samples!C1894</f>
        <v>0</v>
      </c>
    </row>
    <row r="1917" spans="6:7" x14ac:dyDescent="0.25">
      <c r="F1917" s="89">
        <v>0</v>
      </c>
      <c r="G1917" s="101">
        <f>Samples!C1895</f>
        <v>0</v>
      </c>
    </row>
    <row r="1918" spans="6:7" x14ac:dyDescent="0.25">
      <c r="F1918" s="89">
        <v>0</v>
      </c>
      <c r="G1918" s="101">
        <f>Samples!C1896</f>
        <v>0</v>
      </c>
    </row>
    <row r="1919" spans="6:7" x14ac:dyDescent="0.25">
      <c r="F1919" s="89">
        <v>0</v>
      </c>
      <c r="G1919" s="101">
        <f>Samples!C1897</f>
        <v>0</v>
      </c>
    </row>
    <row r="1920" spans="6:7" x14ac:dyDescent="0.25">
      <c r="F1920" s="89">
        <v>0</v>
      </c>
      <c r="G1920" s="101">
        <f>Samples!C1898</f>
        <v>0</v>
      </c>
    </row>
    <row r="1921" spans="6:7" x14ac:dyDescent="0.25">
      <c r="F1921" s="89">
        <v>0</v>
      </c>
      <c r="G1921" s="101">
        <f>Samples!C1899</f>
        <v>0</v>
      </c>
    </row>
    <row r="1922" spans="6:7" x14ac:dyDescent="0.25">
      <c r="F1922" s="89">
        <v>0</v>
      </c>
      <c r="G1922" s="101">
        <f>Samples!C1900</f>
        <v>0</v>
      </c>
    </row>
    <row r="1923" spans="6:7" x14ac:dyDescent="0.25">
      <c r="F1923" s="89">
        <v>0</v>
      </c>
      <c r="G1923" s="101">
        <f>Samples!C1901</f>
        <v>0</v>
      </c>
    </row>
    <row r="1924" spans="6:7" x14ac:dyDescent="0.25">
      <c r="F1924" s="89">
        <v>0</v>
      </c>
      <c r="G1924" s="101">
        <f>Samples!C1902</f>
        <v>0</v>
      </c>
    </row>
    <row r="1925" spans="6:7" x14ac:dyDescent="0.25">
      <c r="F1925" s="89">
        <v>0</v>
      </c>
      <c r="G1925" s="101">
        <f>Samples!C1903</f>
        <v>0</v>
      </c>
    </row>
    <row r="1926" spans="6:7" x14ac:dyDescent="0.25">
      <c r="F1926" s="89">
        <v>0</v>
      </c>
      <c r="G1926" s="101">
        <f>Samples!C1904</f>
        <v>0</v>
      </c>
    </row>
    <row r="1927" spans="6:7" x14ac:dyDescent="0.25">
      <c r="F1927" s="89">
        <v>0</v>
      </c>
      <c r="G1927" s="101">
        <f>Samples!C1905</f>
        <v>0</v>
      </c>
    </row>
    <row r="1928" spans="6:7" x14ac:dyDescent="0.25">
      <c r="F1928" s="89">
        <v>0</v>
      </c>
      <c r="G1928" s="101">
        <f>Samples!C1906</f>
        <v>0</v>
      </c>
    </row>
    <row r="1929" spans="6:7" x14ac:dyDescent="0.25">
      <c r="F1929" s="89">
        <v>0</v>
      </c>
      <c r="G1929" s="101">
        <f>Samples!C1907</f>
        <v>0</v>
      </c>
    </row>
    <row r="1930" spans="6:7" x14ac:dyDescent="0.25">
      <c r="F1930" s="89">
        <v>0</v>
      </c>
      <c r="G1930" s="101">
        <f>Samples!C1908</f>
        <v>0</v>
      </c>
    </row>
    <row r="1931" spans="6:7" x14ac:dyDescent="0.25">
      <c r="F1931" s="89">
        <v>0</v>
      </c>
      <c r="G1931" s="101">
        <f>Samples!C1909</f>
        <v>0</v>
      </c>
    </row>
    <row r="1932" spans="6:7" x14ac:dyDescent="0.25">
      <c r="F1932" s="89">
        <v>0</v>
      </c>
      <c r="G1932" s="101">
        <f>Samples!C1910</f>
        <v>0</v>
      </c>
    </row>
    <row r="1933" spans="6:7" x14ac:dyDescent="0.25">
      <c r="F1933" s="89">
        <v>0</v>
      </c>
      <c r="G1933" s="101">
        <f>Samples!C1911</f>
        <v>0</v>
      </c>
    </row>
    <row r="1934" spans="6:7" x14ac:dyDescent="0.25">
      <c r="F1934" s="89">
        <v>0</v>
      </c>
      <c r="G1934" s="101">
        <f>Samples!C1912</f>
        <v>0</v>
      </c>
    </row>
    <row r="1935" spans="6:7" x14ac:dyDescent="0.25">
      <c r="F1935" s="89">
        <v>0</v>
      </c>
      <c r="G1935" s="101">
        <f>Samples!C1913</f>
        <v>0</v>
      </c>
    </row>
    <row r="1936" spans="6:7" x14ac:dyDescent="0.25">
      <c r="F1936" s="89">
        <v>0</v>
      </c>
      <c r="G1936" s="101">
        <f>Samples!C1914</f>
        <v>0</v>
      </c>
    </row>
    <row r="1937" spans="6:7" x14ac:dyDescent="0.25">
      <c r="F1937" s="89">
        <v>0</v>
      </c>
      <c r="G1937" s="101">
        <f>Samples!C1915</f>
        <v>0</v>
      </c>
    </row>
    <row r="1938" spans="6:7" x14ac:dyDescent="0.25">
      <c r="F1938" s="89">
        <v>0</v>
      </c>
      <c r="G1938" s="101">
        <f>Samples!C1916</f>
        <v>0</v>
      </c>
    </row>
    <row r="1939" spans="6:7" x14ac:dyDescent="0.25">
      <c r="F1939" s="89">
        <v>0</v>
      </c>
      <c r="G1939" s="101">
        <f>Samples!C1917</f>
        <v>0</v>
      </c>
    </row>
    <row r="1940" spans="6:7" x14ac:dyDescent="0.25">
      <c r="F1940" s="89">
        <v>0</v>
      </c>
      <c r="G1940" s="101">
        <f>Samples!C1918</f>
        <v>0</v>
      </c>
    </row>
    <row r="1941" spans="6:7" x14ac:dyDescent="0.25">
      <c r="F1941" s="89">
        <v>0</v>
      </c>
      <c r="G1941" s="101">
        <f>Samples!C1919</f>
        <v>0</v>
      </c>
    </row>
    <row r="1942" spans="6:7" x14ac:dyDescent="0.25">
      <c r="F1942" s="89">
        <v>0</v>
      </c>
      <c r="G1942" s="101">
        <f>Samples!C1920</f>
        <v>0</v>
      </c>
    </row>
    <row r="1943" spans="6:7" x14ac:dyDescent="0.25">
      <c r="F1943" s="89">
        <v>0</v>
      </c>
      <c r="G1943" s="101">
        <f>Samples!C1921</f>
        <v>0</v>
      </c>
    </row>
    <row r="1944" spans="6:7" x14ac:dyDescent="0.25">
      <c r="F1944" s="89">
        <v>0</v>
      </c>
      <c r="G1944" s="101">
        <f>Samples!C1922</f>
        <v>0</v>
      </c>
    </row>
    <row r="1945" spans="6:7" x14ac:dyDescent="0.25">
      <c r="F1945" s="89">
        <v>0</v>
      </c>
      <c r="G1945" s="101">
        <f>Samples!C1923</f>
        <v>0</v>
      </c>
    </row>
    <row r="1946" spans="6:7" x14ac:dyDescent="0.25">
      <c r="F1946" s="89">
        <v>0</v>
      </c>
      <c r="G1946" s="101">
        <f>Samples!C1924</f>
        <v>0</v>
      </c>
    </row>
    <row r="1947" spans="6:7" x14ac:dyDescent="0.25">
      <c r="F1947" s="89">
        <v>0</v>
      </c>
      <c r="G1947" s="101">
        <f>Samples!C1925</f>
        <v>0</v>
      </c>
    </row>
    <row r="1948" spans="6:7" x14ac:dyDescent="0.25">
      <c r="F1948" s="89">
        <v>0</v>
      </c>
      <c r="G1948" s="101">
        <f>Samples!C1926</f>
        <v>0</v>
      </c>
    </row>
    <row r="1949" spans="6:7" x14ac:dyDescent="0.25">
      <c r="F1949" s="89">
        <v>0</v>
      </c>
      <c r="G1949" s="101">
        <f>Samples!C1927</f>
        <v>0</v>
      </c>
    </row>
    <row r="1950" spans="6:7" x14ac:dyDescent="0.25">
      <c r="F1950" s="89">
        <v>0</v>
      </c>
      <c r="G1950" s="101">
        <f>Samples!C1928</f>
        <v>0</v>
      </c>
    </row>
    <row r="1951" spans="6:7" x14ac:dyDescent="0.25">
      <c r="F1951" s="89">
        <v>0</v>
      </c>
      <c r="G1951" s="101">
        <f>Samples!C1929</f>
        <v>0</v>
      </c>
    </row>
    <row r="1952" spans="6:7" x14ac:dyDescent="0.25">
      <c r="F1952" s="89">
        <v>0</v>
      </c>
      <c r="G1952" s="101">
        <f>Samples!C1930</f>
        <v>0</v>
      </c>
    </row>
    <row r="1953" spans="6:7" x14ac:dyDescent="0.25">
      <c r="F1953" s="89">
        <v>0</v>
      </c>
      <c r="G1953" s="101">
        <f>Samples!C1931</f>
        <v>0</v>
      </c>
    </row>
    <row r="1954" spans="6:7" x14ac:dyDescent="0.25">
      <c r="F1954" s="89">
        <v>0</v>
      </c>
      <c r="G1954" s="101">
        <f>Samples!C1932</f>
        <v>0</v>
      </c>
    </row>
    <row r="1955" spans="6:7" x14ac:dyDescent="0.25">
      <c r="F1955" s="89">
        <v>0</v>
      </c>
      <c r="G1955" s="101">
        <f>Samples!C1933</f>
        <v>0</v>
      </c>
    </row>
    <row r="1956" spans="6:7" x14ac:dyDescent="0.25">
      <c r="F1956" s="89">
        <v>0</v>
      </c>
      <c r="G1956" s="101">
        <f>Samples!C1934</f>
        <v>0</v>
      </c>
    </row>
    <row r="1957" spans="6:7" x14ac:dyDescent="0.25">
      <c r="F1957" s="89">
        <v>0</v>
      </c>
      <c r="G1957" s="101">
        <f>Samples!C1935</f>
        <v>0</v>
      </c>
    </row>
    <row r="1958" spans="6:7" x14ac:dyDescent="0.25">
      <c r="F1958" s="89">
        <v>0</v>
      </c>
      <c r="G1958" s="101">
        <f>Samples!C1936</f>
        <v>0</v>
      </c>
    </row>
    <row r="1959" spans="6:7" x14ac:dyDescent="0.25">
      <c r="F1959" s="89">
        <v>0</v>
      </c>
      <c r="G1959" s="101">
        <f>Samples!C1937</f>
        <v>0</v>
      </c>
    </row>
    <row r="1960" spans="6:7" x14ac:dyDescent="0.25">
      <c r="F1960" s="89">
        <v>0</v>
      </c>
      <c r="G1960" s="101">
        <f>Samples!C1938</f>
        <v>0</v>
      </c>
    </row>
    <row r="1961" spans="6:7" x14ac:dyDescent="0.25">
      <c r="F1961" s="89">
        <v>0</v>
      </c>
      <c r="G1961" s="101">
        <f>Samples!C1939</f>
        <v>0</v>
      </c>
    </row>
    <row r="1962" spans="6:7" x14ac:dyDescent="0.25">
      <c r="F1962" s="89">
        <v>0</v>
      </c>
      <c r="G1962" s="101">
        <f>Samples!C1940</f>
        <v>0</v>
      </c>
    </row>
    <row r="1963" spans="6:7" x14ac:dyDescent="0.25">
      <c r="F1963" s="89">
        <v>0</v>
      </c>
      <c r="G1963" s="101">
        <f>Samples!C1941</f>
        <v>0</v>
      </c>
    </row>
    <row r="1964" spans="6:7" x14ac:dyDescent="0.25">
      <c r="F1964" s="89">
        <v>0</v>
      </c>
      <c r="G1964" s="101">
        <f>Samples!C1942</f>
        <v>0</v>
      </c>
    </row>
    <row r="1965" spans="6:7" x14ac:dyDescent="0.25">
      <c r="F1965" s="89">
        <v>0</v>
      </c>
      <c r="G1965" s="101">
        <f>Samples!C1943</f>
        <v>0</v>
      </c>
    </row>
    <row r="1966" spans="6:7" x14ac:dyDescent="0.25">
      <c r="F1966" s="89">
        <v>0</v>
      </c>
      <c r="G1966" s="101">
        <f>Samples!C1944</f>
        <v>0</v>
      </c>
    </row>
    <row r="1967" spans="6:7" x14ac:dyDescent="0.25">
      <c r="F1967" s="89">
        <v>0</v>
      </c>
      <c r="G1967" s="101">
        <f>Samples!C1945</f>
        <v>0</v>
      </c>
    </row>
    <row r="1968" spans="6:7" x14ac:dyDescent="0.25">
      <c r="F1968" s="89">
        <v>0</v>
      </c>
      <c r="G1968" s="101">
        <f>Samples!C1946</f>
        <v>0</v>
      </c>
    </row>
    <row r="1969" spans="6:7" x14ac:dyDescent="0.25">
      <c r="F1969" s="89">
        <v>0</v>
      </c>
      <c r="G1969" s="101">
        <f>Samples!C1947</f>
        <v>0</v>
      </c>
    </row>
    <row r="1970" spans="6:7" x14ac:dyDescent="0.25">
      <c r="F1970" s="89">
        <v>0</v>
      </c>
      <c r="G1970" s="101">
        <f>Samples!C1948</f>
        <v>0</v>
      </c>
    </row>
    <row r="1971" spans="6:7" x14ac:dyDescent="0.25">
      <c r="F1971" s="89">
        <v>0</v>
      </c>
      <c r="G1971" s="101">
        <f>Samples!C1949</f>
        <v>0</v>
      </c>
    </row>
    <row r="1972" spans="6:7" x14ac:dyDescent="0.25">
      <c r="F1972" s="89">
        <v>0</v>
      </c>
      <c r="G1972" s="101">
        <f>Samples!C1950</f>
        <v>0</v>
      </c>
    </row>
    <row r="1973" spans="6:7" x14ac:dyDescent="0.25">
      <c r="F1973" s="89">
        <v>0</v>
      </c>
      <c r="G1973" s="101">
        <f>Samples!C1951</f>
        <v>0</v>
      </c>
    </row>
    <row r="1974" spans="6:7" x14ac:dyDescent="0.25">
      <c r="F1974" s="89">
        <v>0</v>
      </c>
      <c r="G1974" s="101">
        <f>Samples!C1952</f>
        <v>0</v>
      </c>
    </row>
    <row r="1975" spans="6:7" x14ac:dyDescent="0.25">
      <c r="F1975" s="89">
        <v>0</v>
      </c>
      <c r="G1975" s="101">
        <f>Samples!C1953</f>
        <v>0</v>
      </c>
    </row>
    <row r="1976" spans="6:7" x14ac:dyDescent="0.25">
      <c r="F1976" s="89">
        <v>0</v>
      </c>
      <c r="G1976" s="101">
        <f>Samples!C1954</f>
        <v>0</v>
      </c>
    </row>
    <row r="1977" spans="6:7" x14ac:dyDescent="0.25">
      <c r="F1977" s="89">
        <v>0</v>
      </c>
      <c r="G1977" s="101">
        <f>Samples!C1955</f>
        <v>0</v>
      </c>
    </row>
    <row r="1978" spans="6:7" x14ac:dyDescent="0.25">
      <c r="F1978" s="89">
        <v>0</v>
      </c>
      <c r="G1978" s="101">
        <f>Samples!C1956</f>
        <v>0</v>
      </c>
    </row>
    <row r="1979" spans="6:7" x14ac:dyDescent="0.25">
      <c r="F1979" s="89">
        <v>0</v>
      </c>
      <c r="G1979" s="101">
        <f>Samples!C1957</f>
        <v>0</v>
      </c>
    </row>
    <row r="1980" spans="6:7" x14ac:dyDescent="0.25">
      <c r="F1980" s="89">
        <v>0</v>
      </c>
      <c r="G1980" s="101">
        <f>Samples!C1958</f>
        <v>0</v>
      </c>
    </row>
    <row r="1981" spans="6:7" x14ac:dyDescent="0.25">
      <c r="F1981" s="89">
        <v>0</v>
      </c>
      <c r="G1981" s="101">
        <f>Samples!C1959</f>
        <v>0</v>
      </c>
    </row>
    <row r="1982" spans="6:7" x14ac:dyDescent="0.25">
      <c r="F1982" s="89">
        <v>0</v>
      </c>
      <c r="G1982" s="101">
        <f>Samples!C1960</f>
        <v>0</v>
      </c>
    </row>
    <row r="1983" spans="6:7" x14ac:dyDescent="0.25">
      <c r="F1983" s="89">
        <v>0</v>
      </c>
      <c r="G1983" s="101">
        <f>Samples!C1961</f>
        <v>0</v>
      </c>
    </row>
    <row r="1984" spans="6:7" x14ac:dyDescent="0.25">
      <c r="F1984" s="89">
        <v>0</v>
      </c>
      <c r="G1984" s="101">
        <f>Samples!C1962</f>
        <v>0</v>
      </c>
    </row>
    <row r="1985" spans="6:7" x14ac:dyDescent="0.25">
      <c r="F1985" s="89">
        <v>0</v>
      </c>
      <c r="G1985" s="101">
        <f>Samples!C1963</f>
        <v>0</v>
      </c>
    </row>
    <row r="1986" spans="6:7" x14ac:dyDescent="0.25">
      <c r="F1986" s="89">
        <v>0</v>
      </c>
      <c r="G1986" s="101">
        <f>Samples!C1964</f>
        <v>0</v>
      </c>
    </row>
    <row r="1987" spans="6:7" x14ac:dyDescent="0.25">
      <c r="F1987" s="89">
        <v>0</v>
      </c>
      <c r="G1987" s="101">
        <f>Samples!C1965</f>
        <v>0</v>
      </c>
    </row>
    <row r="1988" spans="6:7" x14ac:dyDescent="0.25">
      <c r="F1988" s="89">
        <v>0</v>
      </c>
      <c r="G1988" s="101">
        <f>Samples!C1966</f>
        <v>0</v>
      </c>
    </row>
    <row r="1989" spans="6:7" x14ac:dyDescent="0.25">
      <c r="F1989" s="89">
        <v>0</v>
      </c>
      <c r="G1989" s="101">
        <f>Samples!C1967</f>
        <v>0</v>
      </c>
    </row>
    <row r="1990" spans="6:7" x14ac:dyDescent="0.25">
      <c r="F1990" s="89">
        <v>0</v>
      </c>
      <c r="G1990" s="101">
        <f>Samples!C1968</f>
        <v>0</v>
      </c>
    </row>
    <row r="1991" spans="6:7" x14ac:dyDescent="0.25">
      <c r="F1991" s="89">
        <v>0</v>
      </c>
      <c r="G1991" s="101">
        <f>Samples!C1969</f>
        <v>0</v>
      </c>
    </row>
    <row r="1992" spans="6:7" x14ac:dyDescent="0.25">
      <c r="F1992" s="89">
        <v>0</v>
      </c>
      <c r="G1992" s="101">
        <f>Samples!C1970</f>
        <v>0</v>
      </c>
    </row>
    <row r="1993" spans="6:7" x14ac:dyDescent="0.25">
      <c r="F1993" s="89">
        <v>0</v>
      </c>
      <c r="G1993" s="101">
        <f>Samples!C1971</f>
        <v>0</v>
      </c>
    </row>
    <row r="1994" spans="6:7" x14ac:dyDescent="0.25">
      <c r="F1994" s="89">
        <v>0</v>
      </c>
      <c r="G1994" s="101">
        <f>Samples!C1972</f>
        <v>0</v>
      </c>
    </row>
    <row r="1995" spans="6:7" x14ac:dyDescent="0.25">
      <c r="F1995" s="89">
        <v>0</v>
      </c>
      <c r="G1995" s="101">
        <f>Samples!C1973</f>
        <v>0</v>
      </c>
    </row>
    <row r="1996" spans="6:7" x14ac:dyDescent="0.25">
      <c r="F1996" s="89">
        <v>0</v>
      </c>
      <c r="G1996" s="101">
        <f>Samples!C1974</f>
        <v>0</v>
      </c>
    </row>
    <row r="1997" spans="6:7" x14ac:dyDescent="0.25">
      <c r="F1997" s="89">
        <v>0</v>
      </c>
      <c r="G1997" s="101">
        <f>Samples!C1975</f>
        <v>0</v>
      </c>
    </row>
    <row r="1998" spans="6:7" x14ac:dyDescent="0.25">
      <c r="F1998" s="89">
        <v>0</v>
      </c>
      <c r="G1998" s="101">
        <f>Samples!C1976</f>
        <v>0</v>
      </c>
    </row>
    <row r="1999" spans="6:7" x14ac:dyDescent="0.25">
      <c r="F1999" s="89">
        <v>0</v>
      </c>
      <c r="G1999" s="101">
        <f>Samples!C1977</f>
        <v>0</v>
      </c>
    </row>
    <row r="2000" spans="6:7" x14ac:dyDescent="0.25">
      <c r="F2000" s="89">
        <v>0</v>
      </c>
      <c r="G2000" s="101">
        <f>Samples!C1978</f>
        <v>0</v>
      </c>
    </row>
    <row r="2001" spans="6:7" x14ac:dyDescent="0.25">
      <c r="F2001" s="89">
        <v>0</v>
      </c>
      <c r="G2001" s="101">
        <f>Samples!C1979</f>
        <v>0</v>
      </c>
    </row>
    <row r="2002" spans="6:7" x14ac:dyDescent="0.25">
      <c r="F2002" s="89">
        <v>0</v>
      </c>
      <c r="G2002" s="101">
        <f>Samples!C1980</f>
        <v>0</v>
      </c>
    </row>
    <row r="2003" spans="6:7" x14ac:dyDescent="0.25">
      <c r="F2003" s="89">
        <v>0</v>
      </c>
      <c r="G2003" s="101">
        <f>Samples!C1981</f>
        <v>0</v>
      </c>
    </row>
    <row r="2004" spans="6:7" x14ac:dyDescent="0.25">
      <c r="F2004" s="89">
        <v>0</v>
      </c>
      <c r="G2004" s="101">
        <f>Samples!C1982</f>
        <v>0</v>
      </c>
    </row>
    <row r="2005" spans="6:7" x14ac:dyDescent="0.25">
      <c r="F2005" s="89">
        <v>0</v>
      </c>
      <c r="G2005" s="101">
        <f>Samples!C1983</f>
        <v>0</v>
      </c>
    </row>
    <row r="2006" spans="6:7" x14ac:dyDescent="0.25">
      <c r="F2006" s="89">
        <v>0</v>
      </c>
      <c r="G2006" s="101">
        <f>Samples!C1984</f>
        <v>0</v>
      </c>
    </row>
    <row r="2007" spans="6:7" x14ac:dyDescent="0.25">
      <c r="F2007" s="89">
        <v>0</v>
      </c>
      <c r="G2007" s="101">
        <f>Samples!C1985</f>
        <v>0</v>
      </c>
    </row>
    <row r="2008" spans="6:7" x14ac:dyDescent="0.25">
      <c r="F2008" s="89">
        <v>0</v>
      </c>
      <c r="G2008" s="101">
        <f>Samples!C1986</f>
        <v>0</v>
      </c>
    </row>
    <row r="2009" spans="6:7" x14ac:dyDescent="0.25">
      <c r="F2009" s="89">
        <v>0</v>
      </c>
      <c r="G2009" s="101">
        <f>Samples!C1987</f>
        <v>0</v>
      </c>
    </row>
    <row r="2010" spans="6:7" x14ac:dyDescent="0.25">
      <c r="F2010" s="89">
        <v>0</v>
      </c>
      <c r="G2010" s="101">
        <f>Samples!C1988</f>
        <v>0</v>
      </c>
    </row>
    <row r="2011" spans="6:7" x14ac:dyDescent="0.25">
      <c r="F2011" s="89">
        <v>0</v>
      </c>
      <c r="G2011" s="101">
        <f>Samples!C1989</f>
        <v>0</v>
      </c>
    </row>
    <row r="2012" spans="6:7" x14ac:dyDescent="0.25">
      <c r="F2012" s="89">
        <v>0</v>
      </c>
      <c r="G2012" s="101">
        <f>Samples!C1990</f>
        <v>0</v>
      </c>
    </row>
    <row r="2013" spans="6:7" x14ac:dyDescent="0.25">
      <c r="F2013" s="89">
        <v>0</v>
      </c>
      <c r="G2013" s="101">
        <f>Samples!C1991</f>
        <v>0</v>
      </c>
    </row>
    <row r="2014" spans="6:7" x14ac:dyDescent="0.25">
      <c r="F2014" s="89">
        <v>0</v>
      </c>
      <c r="G2014" s="101">
        <f>Samples!C1992</f>
        <v>0</v>
      </c>
    </row>
    <row r="2015" spans="6:7" x14ac:dyDescent="0.25">
      <c r="F2015" s="89">
        <v>0</v>
      </c>
      <c r="G2015" s="101">
        <f>Samples!C1993</f>
        <v>0</v>
      </c>
    </row>
    <row r="2016" spans="6:7" x14ac:dyDescent="0.25">
      <c r="F2016" s="89">
        <v>0</v>
      </c>
      <c r="G2016" s="101">
        <f>Samples!C1994</f>
        <v>0</v>
      </c>
    </row>
    <row r="2017" spans="6:7" x14ac:dyDescent="0.25">
      <c r="F2017" s="89">
        <v>0</v>
      </c>
      <c r="G2017" s="101">
        <f>Samples!C1995</f>
        <v>0</v>
      </c>
    </row>
    <row r="2018" spans="6:7" x14ac:dyDescent="0.25">
      <c r="F2018" s="89">
        <v>0</v>
      </c>
      <c r="G2018" s="101">
        <f>Samples!C1996</f>
        <v>0</v>
      </c>
    </row>
    <row r="2019" spans="6:7" x14ac:dyDescent="0.25">
      <c r="F2019" s="89">
        <v>0</v>
      </c>
      <c r="G2019" s="101">
        <f>Samples!C1997</f>
        <v>0</v>
      </c>
    </row>
    <row r="2020" spans="6:7" x14ac:dyDescent="0.25">
      <c r="F2020" s="89">
        <v>0</v>
      </c>
      <c r="G2020" s="101">
        <f>Samples!C1998</f>
        <v>0</v>
      </c>
    </row>
    <row r="2021" spans="6:7" x14ac:dyDescent="0.25">
      <c r="F2021" s="89">
        <v>0</v>
      </c>
      <c r="G2021" s="101">
        <f>Samples!C1999</f>
        <v>0</v>
      </c>
    </row>
    <row r="2022" spans="6:7" x14ac:dyDescent="0.25">
      <c r="F2022" s="89">
        <v>0</v>
      </c>
      <c r="G2022" s="101">
        <f>Samples!C2000</f>
        <v>0</v>
      </c>
    </row>
    <row r="2023" spans="6:7" x14ac:dyDescent="0.25">
      <c r="F2023" s="89">
        <v>0</v>
      </c>
      <c r="G2023" s="101">
        <f>Samples!C2001</f>
        <v>0</v>
      </c>
    </row>
    <row r="2024" spans="6:7" x14ac:dyDescent="0.25">
      <c r="F2024" s="89">
        <v>0</v>
      </c>
      <c r="G2024" s="101">
        <f>Samples!C2002</f>
        <v>0</v>
      </c>
    </row>
    <row r="2025" spans="6:7" x14ac:dyDescent="0.25">
      <c r="F2025" s="89">
        <v>0</v>
      </c>
      <c r="G2025" s="101">
        <f>Samples!C2003</f>
        <v>0</v>
      </c>
    </row>
    <row r="2026" spans="6:7" x14ac:dyDescent="0.25">
      <c r="F2026" s="89">
        <v>0</v>
      </c>
      <c r="G2026" s="101">
        <f>Samples!C2004</f>
        <v>0</v>
      </c>
    </row>
    <row r="2027" spans="6:7" x14ac:dyDescent="0.25">
      <c r="F2027" s="89">
        <v>0</v>
      </c>
      <c r="G2027" s="101">
        <f>Samples!C2005</f>
        <v>0</v>
      </c>
    </row>
  </sheetData>
  <mergeCells count="27">
    <mergeCell ref="Y5:Z5"/>
    <mergeCell ref="Y26:Z26"/>
    <mergeCell ref="C26:D26"/>
    <mergeCell ref="BJ26:BK26"/>
    <mergeCell ref="H5:N5"/>
    <mergeCell ref="O5:S5"/>
    <mergeCell ref="T5:V5"/>
    <mergeCell ref="W5:X5"/>
    <mergeCell ref="AA5:AD5"/>
    <mergeCell ref="BJ5:BK5"/>
    <mergeCell ref="H26:N26"/>
    <mergeCell ref="O26:S26"/>
    <mergeCell ref="T26:V26"/>
    <mergeCell ref="W26:X26"/>
    <mergeCell ref="AA26:AD26"/>
    <mergeCell ref="AE5:AH5"/>
    <mergeCell ref="AI5:AL5"/>
    <mergeCell ref="AM5:AO5"/>
    <mergeCell ref="AP5:AU5"/>
    <mergeCell ref="AV5:BA5"/>
    <mergeCell ref="BB5:BI5"/>
    <mergeCell ref="BB26:BI26"/>
    <mergeCell ref="AE26:AH26"/>
    <mergeCell ref="AI26:AL26"/>
    <mergeCell ref="AM26:AO26"/>
    <mergeCell ref="AP26:AU26"/>
    <mergeCell ref="AV26:BA26"/>
  </mergeCells>
  <conditionalFormatting sqref="W28:X406">
    <cfRule type="dataBar" priority="12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{23F6637F-5173-44B9-828F-2C33ADB65361}</x14:id>
        </ext>
      </extLst>
    </cfRule>
  </conditionalFormatting>
  <conditionalFormatting sqref="AA28:AB406">
    <cfRule type="dataBar" priority="11">
      <dataBar>
        <cfvo type="num" val="0"/>
        <cfvo type="num" val="100"/>
        <color rgb="FF7FE99B"/>
      </dataBar>
      <extLst>
        <ext xmlns:x14="http://schemas.microsoft.com/office/spreadsheetml/2009/9/main" uri="{B025F937-C7B1-47D3-B67F-A62EFF666E3E}">
          <x14:id>{610C54E2-D4E9-4582-94C3-8060A78DE39D}</x14:id>
        </ext>
      </extLst>
    </cfRule>
  </conditionalFormatting>
  <conditionalFormatting sqref="AC28:BI406">
    <cfRule type="dataBar" priority="10">
      <dataBar>
        <cfvo type="num" val="0"/>
        <cfvo type="num" val="100"/>
        <color rgb="FF1CA440"/>
      </dataBar>
      <extLst>
        <ext xmlns:x14="http://schemas.microsoft.com/office/spreadsheetml/2009/9/main" uri="{B025F937-C7B1-47D3-B67F-A62EFF666E3E}">
          <x14:id>{4C2F9F09-82C0-4A4A-ACC9-BD8420C53EDA}</x14:id>
        </ext>
      </extLst>
    </cfRule>
  </conditionalFormatting>
  <conditionalFormatting sqref="F28:F406">
    <cfRule type="cellIs" dxfId="3" priority="8" operator="equal">
      <formula>1</formula>
    </cfRule>
    <cfRule type="cellIs" dxfId="2" priority="9" operator="equal">
      <formula>0</formula>
    </cfRule>
  </conditionalFormatting>
  <conditionalFormatting sqref="H28:N406">
    <cfRule type="dataBar" priority="7">
      <dataBar>
        <cfvo type="num" val="0"/>
        <cfvo type="num" val="100"/>
        <color rgb="FFF4A570"/>
      </dataBar>
      <extLst>
        <ext xmlns:x14="http://schemas.microsoft.com/office/spreadsheetml/2009/9/main" uri="{B025F937-C7B1-47D3-B67F-A62EFF666E3E}">
          <x14:id>{4B8E27B9-0F51-449A-A11A-FFF348D5C843}</x14:id>
        </ext>
      </extLst>
    </cfRule>
  </conditionalFormatting>
  <conditionalFormatting sqref="O28:S406">
    <cfRule type="dataBar" priority="6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{5E479025-CB2B-4356-A07E-35255E892AF2}</x14:id>
        </ext>
      </extLst>
    </cfRule>
  </conditionalFormatting>
  <conditionalFormatting sqref="T28:V406">
    <cfRule type="dataBar" priority="5">
      <dataBar>
        <cfvo type="num" val="0"/>
        <cfvo type="num" val="100"/>
        <color rgb="FF83A1D7"/>
      </dataBar>
      <extLst>
        <ext xmlns:x14="http://schemas.microsoft.com/office/spreadsheetml/2009/9/main" uri="{B025F937-C7B1-47D3-B67F-A62EFF666E3E}">
          <x14:id>{3A21C1F3-15CF-4D07-8FF8-0C43A82CA996}</x14:id>
        </ext>
      </extLst>
    </cfRule>
  </conditionalFormatting>
  <conditionalFormatting sqref="BJ28:BJ406 BL28:BL406 BN28:BN406 BP28:BP406 BR28:BR406 BT28:BT406">
    <cfRule type="dataBar" priority="3">
      <dataBar>
        <cfvo type="num" val="0"/>
        <cfvo type="num" val="100"/>
        <color rgb="FFC5AA79"/>
      </dataBar>
      <extLst>
        <ext xmlns:x14="http://schemas.microsoft.com/office/spreadsheetml/2009/9/main" uri="{B025F937-C7B1-47D3-B67F-A62EFF666E3E}">
          <x14:id>{6F8DBB05-A29B-4752-8DA1-41CB88A7C194}</x14:id>
        </ext>
      </extLst>
    </cfRule>
  </conditionalFormatting>
  <conditionalFormatting sqref="BK28:BK406 BM28:BM406 BO28:BO406 BQ28:BQ406 BS28:BS406 BU28:BU406">
    <cfRule type="dataBar" priority="2">
      <dataBar>
        <cfvo type="num" val="0"/>
        <cfvo type="num" val="100"/>
        <color rgb="FFD8C5B0"/>
      </dataBar>
      <extLst>
        <ext xmlns:x14="http://schemas.microsoft.com/office/spreadsheetml/2009/9/main" uri="{B025F937-C7B1-47D3-B67F-A62EFF666E3E}">
          <x14:id>{51C8C954-415A-44DB-B162-F505B34397F9}</x14:id>
        </ext>
      </extLst>
    </cfRule>
  </conditionalFormatting>
  <conditionalFormatting sqref="Y28:Z406">
    <cfRule type="dataBar" priority="1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{A76997EA-E986-476E-93ED-D7EB22775717}</x14:id>
        </ext>
      </extLst>
    </cfRule>
  </conditionalFormatting>
  <dataValidations count="1">
    <dataValidation type="whole" showInputMessage="1" showErrorMessage="1" errorTitle="Validation Error" error="The only values for this cell is either 0 or 1 for being excluded or included in the analysis, respectively." sqref="F28:F406">
      <formula1>0</formula1>
      <formula2>1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roupAnalysis">
                <anchor moveWithCells="1" sizeWithCells="1">
                  <from>
                    <xdr:col>6</xdr:col>
                    <xdr:colOff>142875</xdr:colOff>
                    <xdr:row>20</xdr:row>
                    <xdr:rowOff>95250</xdr:rowOff>
                  </from>
                  <to>
                    <xdr:col>6</xdr:col>
                    <xdr:colOff>1476375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F6637F-5173-44B9-828F-2C33ADB6536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W28:X406</xm:sqref>
        </x14:conditionalFormatting>
        <x14:conditionalFormatting xmlns:xm="http://schemas.microsoft.com/office/excel/2006/main">
          <x14:cfRule type="dataBar" id="{610C54E2-D4E9-4582-94C3-8060A78DE39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AA28:AB406</xm:sqref>
        </x14:conditionalFormatting>
        <x14:conditionalFormatting xmlns:xm="http://schemas.microsoft.com/office/excel/2006/main">
          <x14:cfRule type="dataBar" id="{4C2F9F09-82C0-4A4A-ACC9-BD8420C53EDA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AC28:BI406</xm:sqref>
        </x14:conditionalFormatting>
        <x14:conditionalFormatting xmlns:xm="http://schemas.microsoft.com/office/excel/2006/main">
          <x14:cfRule type="dataBar" id="{4B8E27B9-0F51-449A-A11A-FFF348D5C84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H28:N406</xm:sqref>
        </x14:conditionalFormatting>
        <x14:conditionalFormatting xmlns:xm="http://schemas.microsoft.com/office/excel/2006/main">
          <x14:cfRule type="dataBar" id="{5E479025-CB2B-4356-A07E-35255E892AF2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O28:S406</xm:sqref>
        </x14:conditionalFormatting>
        <x14:conditionalFormatting xmlns:xm="http://schemas.microsoft.com/office/excel/2006/main">
          <x14:cfRule type="dataBar" id="{3A21C1F3-15CF-4D07-8FF8-0C43A82CA996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T28:V406</xm:sqref>
        </x14:conditionalFormatting>
        <x14:conditionalFormatting xmlns:xm="http://schemas.microsoft.com/office/excel/2006/main">
          <x14:cfRule type="dataBar" id="{6F8DBB05-A29B-4752-8DA1-41CB88A7C194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BJ28:BJ406 BL28:BL406 BN28:BN406 BP28:BP406 BR28:BR406 BT28:BT406</xm:sqref>
        </x14:conditionalFormatting>
        <x14:conditionalFormatting xmlns:xm="http://schemas.microsoft.com/office/excel/2006/main">
          <x14:cfRule type="dataBar" id="{51C8C954-415A-44DB-B162-F505B34397F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BK28:BK406 BM28:BM406 BO28:BO406 BQ28:BQ406 BS28:BS406 BU28:BU406</xm:sqref>
        </x14:conditionalFormatting>
        <x14:conditionalFormatting xmlns:xm="http://schemas.microsoft.com/office/excel/2006/main">
          <x14:cfRule type="dataBar" id="{A76997EA-E986-476E-93ED-D7EB22775717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Y28:Z406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27D3C"/>
  </sheetPr>
  <dimension ref="A1:BF2188"/>
  <sheetViews>
    <sheetView zoomScale="110" zoomScaleNormal="110" workbookViewId="0">
      <selection activeCell="C4" sqref="C4:C8"/>
    </sheetView>
  </sheetViews>
  <sheetFormatPr defaultRowHeight="15" x14ac:dyDescent="0.25"/>
  <cols>
    <col min="1" max="1" width="6" style="148" customWidth="1"/>
    <col min="2" max="2" width="5.7109375" style="147" customWidth="1"/>
    <col min="3" max="3" width="13.42578125" style="89" customWidth="1"/>
    <col min="4" max="4" width="25.28515625" customWidth="1"/>
    <col min="5" max="5" width="9.140625" style="124"/>
    <col min="6" max="6" width="10.28515625" style="124" customWidth="1"/>
    <col min="7" max="9" width="10.7109375" style="124" customWidth="1"/>
    <col min="10" max="10" width="10.28515625" style="124" customWidth="1"/>
    <col min="11" max="18" width="9.140625" style="124"/>
    <col min="19" max="20" width="12.140625" style="124" customWidth="1"/>
    <col min="21" max="25" width="9.140625" style="124"/>
    <col min="26" max="26" width="10.42578125" style="124" customWidth="1"/>
    <col min="27" max="36" width="9.140625" style="124"/>
    <col min="37" max="51" width="9.140625" style="148"/>
    <col min="52" max="52" width="156.42578125" style="169" customWidth="1"/>
    <col min="53" max="53" width="9.140625" style="169"/>
    <col min="54" max="58" width="9.140625" style="287"/>
  </cols>
  <sheetData>
    <row r="1" spans="2:58" x14ac:dyDescent="0.25">
      <c r="C1" s="147"/>
      <c r="D1" s="148"/>
      <c r="E1" s="216" t="s">
        <v>5</v>
      </c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</row>
    <row r="2" spans="2:58" ht="15.75" thickBot="1" x14ac:dyDescent="0.3">
      <c r="C2" s="147" t="s">
        <v>131</v>
      </c>
      <c r="E2" s="216" t="s">
        <v>5</v>
      </c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</row>
    <row r="3" spans="2:58" ht="15.75" thickBot="1" x14ac:dyDescent="0.3">
      <c r="B3" s="217" t="s">
        <v>122</v>
      </c>
      <c r="C3" s="88" t="s">
        <v>97</v>
      </c>
      <c r="D3" s="99" t="str">
        <f>Samples</f>
        <v>Samples</v>
      </c>
      <c r="E3" s="216" t="s">
        <v>5</v>
      </c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BA3" s="269"/>
      <c r="BB3" s="289"/>
      <c r="BC3" s="289"/>
      <c r="BD3" s="289"/>
      <c r="BE3" s="289"/>
    </row>
    <row r="4" spans="2:58" s="148" customFormat="1" ht="15.75" thickBot="1" x14ac:dyDescent="0.3">
      <c r="B4" s="223">
        <v>1</v>
      </c>
      <c r="C4" s="202">
        <v>0</v>
      </c>
      <c r="D4" s="250">
        <f>Samples!C6</f>
        <v>0</v>
      </c>
      <c r="E4" s="260" t="s">
        <v>5</v>
      </c>
      <c r="F4" s="260"/>
      <c r="G4" s="260"/>
      <c r="H4" s="260"/>
      <c r="I4" s="260"/>
      <c r="J4" s="260"/>
      <c r="K4" s="260"/>
      <c r="L4" s="260"/>
      <c r="N4" s="260"/>
      <c r="O4" s="260"/>
      <c r="P4" s="260"/>
      <c r="Q4" s="260"/>
      <c r="R4" s="260"/>
      <c r="S4" s="260"/>
      <c r="Y4" s="260"/>
      <c r="Z4" s="260"/>
      <c r="AA4" s="260"/>
      <c r="AB4" s="260"/>
      <c r="AC4" s="260"/>
      <c r="AD4" s="260"/>
      <c r="AE4" s="260"/>
      <c r="AF4" s="260"/>
      <c r="AG4" s="260"/>
      <c r="AH4" s="260"/>
      <c r="AI4" s="260"/>
      <c r="AJ4" s="260"/>
      <c r="AK4" s="259"/>
      <c r="AW4" s="216"/>
      <c r="AZ4" s="169"/>
      <c r="BA4" s="162" t="s">
        <v>76</v>
      </c>
      <c r="BB4" s="289"/>
      <c r="BC4" s="289"/>
      <c r="BD4" s="289"/>
      <c r="BE4" s="289"/>
      <c r="BF4" s="288"/>
    </row>
    <row r="5" spans="2:58" s="148" customFormat="1" ht="15.75" thickBot="1" x14ac:dyDescent="0.3">
      <c r="B5" s="224">
        <v>2</v>
      </c>
      <c r="C5" s="203">
        <v>0</v>
      </c>
      <c r="D5" s="250">
        <f>Samples!C7</f>
        <v>0</v>
      </c>
      <c r="E5" s="260" t="s">
        <v>5</v>
      </c>
      <c r="F5" s="260"/>
      <c r="G5" s="279" t="s">
        <v>132</v>
      </c>
      <c r="H5" s="280" t="s">
        <v>133</v>
      </c>
      <c r="I5" s="281" t="s">
        <v>134</v>
      </c>
      <c r="J5" s="260"/>
      <c r="K5" s="260"/>
      <c r="L5" s="260"/>
      <c r="M5" s="260"/>
      <c r="N5" s="260"/>
      <c r="O5" s="260"/>
      <c r="P5" s="260"/>
      <c r="Q5" s="260"/>
      <c r="R5" s="260"/>
      <c r="S5" s="260"/>
      <c r="Y5" s="260"/>
      <c r="Z5" s="260"/>
      <c r="AA5" s="260"/>
      <c r="AB5" s="260"/>
      <c r="AC5" s="260"/>
      <c r="AD5" s="260"/>
      <c r="AE5" s="260"/>
      <c r="AF5" s="260"/>
      <c r="AG5" s="260"/>
      <c r="AH5" s="260"/>
      <c r="AI5" s="260"/>
      <c r="AJ5" s="260"/>
      <c r="AZ5" s="169"/>
      <c r="BA5" s="162" t="s">
        <v>75</v>
      </c>
      <c r="BB5" s="289"/>
      <c r="BC5" s="289"/>
      <c r="BD5" s="289"/>
      <c r="BE5" s="289"/>
      <c r="BF5" s="288"/>
    </row>
    <row r="6" spans="2:58" s="148" customFormat="1" ht="15.75" thickBot="1" x14ac:dyDescent="0.3">
      <c r="B6" s="224">
        <v>3</v>
      </c>
      <c r="C6" s="203">
        <v>0</v>
      </c>
      <c r="D6" s="250">
        <f>Samples!C8</f>
        <v>0</v>
      </c>
      <c r="E6" s="260" t="s">
        <v>5</v>
      </c>
      <c r="F6" s="260"/>
      <c r="G6" s="255" t="s">
        <v>25</v>
      </c>
      <c r="H6" s="255" t="s">
        <v>24</v>
      </c>
      <c r="I6" s="217" t="s">
        <v>2</v>
      </c>
      <c r="J6" s="282" t="s">
        <v>135</v>
      </c>
      <c r="K6" s="260"/>
      <c r="M6" s="260"/>
      <c r="N6" s="260"/>
      <c r="O6" s="260"/>
      <c r="P6" s="260"/>
      <c r="Q6" s="260"/>
      <c r="R6" s="260"/>
      <c r="S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Z6" s="169"/>
      <c r="BA6" s="162" t="s">
        <v>78</v>
      </c>
      <c r="BB6" s="289"/>
      <c r="BC6" s="289"/>
      <c r="BD6" s="289"/>
      <c r="BE6" s="290"/>
      <c r="BF6" s="288"/>
    </row>
    <row r="7" spans="2:58" s="148" customFormat="1" ht="15.75" thickBot="1" x14ac:dyDescent="0.3">
      <c r="B7" s="224">
        <v>4</v>
      </c>
      <c r="C7" s="203">
        <v>0</v>
      </c>
      <c r="D7" s="250">
        <f>Samples!C9</f>
        <v>0</v>
      </c>
      <c r="E7" s="260" t="s">
        <v>5</v>
      </c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Y7" s="260"/>
      <c r="Z7" s="260"/>
      <c r="AA7" s="260"/>
      <c r="AB7" s="260"/>
      <c r="AC7" s="260"/>
      <c r="AD7" s="260"/>
      <c r="AE7" s="260"/>
      <c r="AF7" s="260"/>
      <c r="AG7" s="260"/>
      <c r="AH7" s="260"/>
      <c r="AI7" s="260"/>
      <c r="AJ7" s="260"/>
      <c r="AZ7" s="160"/>
      <c r="BA7" s="162" t="s">
        <v>77</v>
      </c>
      <c r="BB7" s="289"/>
      <c r="BC7" s="289"/>
      <c r="BD7" s="289"/>
      <c r="BE7" s="290"/>
      <c r="BF7" s="288"/>
    </row>
    <row r="8" spans="2:58" s="148" customFormat="1" x14ac:dyDescent="0.25">
      <c r="B8" s="224">
        <v>5</v>
      </c>
      <c r="C8" s="203">
        <v>0</v>
      </c>
      <c r="D8" s="250">
        <f>Samples!C10</f>
        <v>0</v>
      </c>
      <c r="E8" s="260" t="s">
        <v>5</v>
      </c>
      <c r="F8" s="260"/>
      <c r="N8" s="260"/>
      <c r="O8" s="260"/>
      <c r="P8" s="260"/>
      <c r="Q8" s="260"/>
      <c r="R8" s="260"/>
      <c r="S8" s="260"/>
      <c r="Y8" s="260"/>
      <c r="Z8" s="260"/>
      <c r="AA8" s="260"/>
      <c r="AB8" s="260"/>
      <c r="AC8" s="260"/>
      <c r="AD8" s="260"/>
      <c r="AE8" s="260"/>
      <c r="AF8" s="260"/>
      <c r="AG8" s="260"/>
      <c r="AH8" s="260"/>
      <c r="AI8" s="260"/>
      <c r="AJ8" s="260"/>
      <c r="AZ8" s="160"/>
      <c r="BA8" s="283">
        <v>1</v>
      </c>
      <c r="BB8" s="289"/>
      <c r="BC8" s="289"/>
      <c r="BD8" s="289"/>
      <c r="BE8" s="290"/>
      <c r="BF8" s="287"/>
    </row>
    <row r="9" spans="2:58" s="148" customFormat="1" x14ac:dyDescent="0.25">
      <c r="B9" s="224">
        <v>6</v>
      </c>
      <c r="C9" s="203">
        <v>0</v>
      </c>
      <c r="D9" s="250">
        <f>Samples!C11</f>
        <v>0</v>
      </c>
      <c r="E9" s="260" t="s">
        <v>5</v>
      </c>
      <c r="F9" s="260"/>
      <c r="M9" s="260"/>
      <c r="N9" s="260"/>
      <c r="O9" s="260"/>
      <c r="P9" s="260"/>
      <c r="Q9" s="260"/>
      <c r="R9" s="260"/>
      <c r="S9" s="260"/>
      <c r="Y9" s="260"/>
      <c r="Z9" s="260"/>
      <c r="AA9" s="260"/>
      <c r="AB9" s="260"/>
      <c r="AC9" s="260"/>
      <c r="AD9" s="260"/>
      <c r="AE9" s="260"/>
      <c r="AF9" s="260"/>
      <c r="AG9" s="260"/>
      <c r="AH9" s="260"/>
      <c r="AI9" s="260"/>
      <c r="AJ9" s="260"/>
      <c r="AZ9" s="160"/>
      <c r="BA9" s="284">
        <v>2</v>
      </c>
      <c r="BB9" s="289"/>
      <c r="BC9" s="289"/>
      <c r="BD9" s="289"/>
      <c r="BE9" s="290"/>
      <c r="BF9" s="287"/>
    </row>
    <row r="10" spans="2:58" s="148" customFormat="1" x14ac:dyDescent="0.25">
      <c r="B10" s="224">
        <v>7</v>
      </c>
      <c r="C10" s="203">
        <v>0</v>
      </c>
      <c r="D10" s="250">
        <f>Samples!C12</f>
        <v>0</v>
      </c>
      <c r="E10" s="260" t="s">
        <v>5</v>
      </c>
      <c r="F10" s="260"/>
      <c r="G10" s="260"/>
      <c r="H10" s="260"/>
      <c r="M10" s="260"/>
      <c r="N10" s="260"/>
      <c r="P10" s="260"/>
      <c r="Q10" s="260"/>
      <c r="R10" s="260"/>
      <c r="S10" s="260"/>
      <c r="Y10" s="260"/>
      <c r="Z10" s="260"/>
      <c r="AA10" s="260"/>
      <c r="AB10" s="260"/>
      <c r="AC10" s="260"/>
      <c r="AD10" s="260"/>
      <c r="AE10" s="260"/>
      <c r="AF10" s="260"/>
      <c r="AG10" s="260"/>
      <c r="AH10" s="260"/>
      <c r="AI10" s="260"/>
      <c r="AJ10" s="260"/>
      <c r="AZ10" s="160"/>
      <c r="BA10" s="284">
        <v>3</v>
      </c>
      <c r="BB10" s="289"/>
      <c r="BC10" s="289"/>
      <c r="BD10" s="289"/>
      <c r="BE10" s="290"/>
      <c r="BF10" s="287"/>
    </row>
    <row r="11" spans="2:58" s="148" customFormat="1" x14ac:dyDescent="0.25">
      <c r="B11" s="224">
        <v>8</v>
      </c>
      <c r="C11" s="203">
        <v>0</v>
      </c>
      <c r="D11" s="250">
        <f>Samples!C13</f>
        <v>0</v>
      </c>
      <c r="E11" s="260" t="s">
        <v>5</v>
      </c>
      <c r="F11" s="260"/>
      <c r="G11" s="260"/>
      <c r="M11" s="260"/>
      <c r="N11" s="260"/>
      <c r="O11" s="260"/>
      <c r="P11" s="260"/>
      <c r="Q11" s="260"/>
      <c r="R11" s="260"/>
      <c r="S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Z11" s="160"/>
      <c r="BA11" s="284">
        <v>4</v>
      </c>
      <c r="BB11" s="289"/>
      <c r="BC11" s="289"/>
      <c r="BD11" s="289"/>
      <c r="BE11" s="290"/>
      <c r="BF11" s="287"/>
    </row>
    <row r="12" spans="2:58" s="148" customFormat="1" x14ac:dyDescent="0.25">
      <c r="B12" s="224">
        <v>9</v>
      </c>
      <c r="C12" s="203">
        <v>0</v>
      </c>
      <c r="D12" s="250">
        <f>Samples!C14</f>
        <v>0</v>
      </c>
      <c r="E12" s="260" t="s">
        <v>5</v>
      </c>
      <c r="F12" s="260"/>
      <c r="G12" s="260"/>
      <c r="H12" s="260"/>
      <c r="M12" s="260"/>
      <c r="N12" s="260"/>
      <c r="O12" s="260"/>
      <c r="P12" s="260"/>
      <c r="Q12" s="260"/>
      <c r="R12" s="260"/>
      <c r="S12" s="260"/>
      <c r="Y12" s="260"/>
      <c r="Z12" s="260"/>
      <c r="AA12" s="260"/>
      <c r="AB12" s="260"/>
      <c r="AC12" s="260"/>
      <c r="AD12" s="260"/>
      <c r="AE12" s="260"/>
      <c r="AF12" s="260"/>
      <c r="AG12" s="260"/>
      <c r="AH12" s="260"/>
      <c r="AI12" s="260"/>
      <c r="AJ12" s="260"/>
      <c r="AZ12" s="160"/>
      <c r="BA12" s="284">
        <v>5</v>
      </c>
      <c r="BB12" s="289"/>
      <c r="BC12" s="289"/>
      <c r="BD12" s="289"/>
      <c r="BE12" s="290"/>
      <c r="BF12" s="287"/>
    </row>
    <row r="13" spans="2:58" s="148" customFormat="1" x14ac:dyDescent="0.25">
      <c r="B13" s="224">
        <v>10</v>
      </c>
      <c r="C13" s="203">
        <v>0</v>
      </c>
      <c r="D13" s="250">
        <f>Samples!C15</f>
        <v>0</v>
      </c>
      <c r="E13" s="260" t="s">
        <v>5</v>
      </c>
      <c r="F13" s="260"/>
      <c r="G13" s="260"/>
      <c r="H13" s="260"/>
      <c r="M13" s="260"/>
      <c r="N13" s="260"/>
      <c r="O13" s="260"/>
      <c r="P13" s="260"/>
      <c r="Q13" s="260"/>
      <c r="R13" s="260"/>
      <c r="S13" s="260"/>
      <c r="Y13" s="260"/>
      <c r="Z13" s="260"/>
      <c r="AA13" s="260"/>
      <c r="AB13" s="260"/>
      <c r="AC13" s="260"/>
      <c r="AD13" s="260"/>
      <c r="AE13" s="260"/>
      <c r="AF13" s="260"/>
      <c r="AG13" s="260"/>
      <c r="AH13" s="260"/>
      <c r="AI13" s="260"/>
      <c r="AJ13" s="260"/>
      <c r="AZ13" s="160"/>
      <c r="BA13" s="284">
        <v>6</v>
      </c>
      <c r="BB13" s="289"/>
      <c r="BC13" s="289"/>
      <c r="BD13" s="289"/>
      <c r="BE13" s="290"/>
      <c r="BF13" s="287"/>
    </row>
    <row r="14" spans="2:58" s="148" customFormat="1" x14ac:dyDescent="0.25">
      <c r="B14" s="224">
        <v>11</v>
      </c>
      <c r="C14" s="203">
        <v>0</v>
      </c>
      <c r="D14" s="250">
        <f>Samples!C16</f>
        <v>0</v>
      </c>
      <c r="E14" s="260" t="s">
        <v>5</v>
      </c>
      <c r="F14" s="260"/>
      <c r="G14" s="260"/>
      <c r="H14" s="260"/>
      <c r="M14" s="260"/>
      <c r="N14" s="260"/>
      <c r="O14" s="260"/>
      <c r="P14" s="260"/>
      <c r="Q14" s="260"/>
      <c r="R14" s="260"/>
      <c r="S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Z14" s="160"/>
      <c r="BA14" s="284">
        <v>7</v>
      </c>
      <c r="BB14" s="289"/>
      <c r="BC14" s="289"/>
      <c r="BD14" s="289"/>
      <c r="BE14" s="290"/>
      <c r="BF14" s="287"/>
    </row>
    <row r="15" spans="2:58" s="148" customFormat="1" x14ac:dyDescent="0.25">
      <c r="B15" s="224">
        <v>12</v>
      </c>
      <c r="C15" s="203">
        <v>0</v>
      </c>
      <c r="D15" s="250">
        <f>Samples!C17</f>
        <v>0</v>
      </c>
      <c r="E15" s="260" t="s">
        <v>5</v>
      </c>
      <c r="F15" s="260"/>
      <c r="G15" s="260"/>
      <c r="H15" s="260"/>
      <c r="M15" s="260"/>
      <c r="N15" s="260"/>
      <c r="O15" s="260"/>
      <c r="P15" s="260"/>
      <c r="Q15" s="260"/>
      <c r="R15" s="260"/>
      <c r="S15" s="260"/>
      <c r="Y15" s="260"/>
      <c r="Z15" s="260"/>
      <c r="AA15" s="260"/>
      <c r="AB15" s="260"/>
      <c r="AC15" s="260"/>
      <c r="AD15" s="260"/>
      <c r="AE15" s="260"/>
      <c r="AF15" s="260"/>
      <c r="AG15" s="260"/>
      <c r="AH15" s="260"/>
      <c r="AI15" s="260"/>
      <c r="AJ15" s="260"/>
      <c r="AZ15" s="160"/>
      <c r="BA15" s="284">
        <v>8</v>
      </c>
      <c r="BB15" s="289"/>
      <c r="BC15" s="289"/>
      <c r="BD15" s="289"/>
      <c r="BE15" s="290"/>
      <c r="BF15" s="287"/>
    </row>
    <row r="16" spans="2:58" s="148" customFormat="1" x14ac:dyDescent="0.25">
      <c r="B16" s="224">
        <v>13</v>
      </c>
      <c r="C16" s="203">
        <v>0</v>
      </c>
      <c r="D16" s="250">
        <f>Samples!C18</f>
        <v>0</v>
      </c>
      <c r="E16" s="260" t="s">
        <v>5</v>
      </c>
      <c r="F16" s="260"/>
      <c r="H16" s="260"/>
      <c r="I16" s="260"/>
      <c r="J16" s="260"/>
      <c r="M16" s="260"/>
      <c r="N16" s="260"/>
      <c r="O16" s="260"/>
      <c r="P16" s="260"/>
      <c r="Q16" s="260"/>
      <c r="R16" s="260"/>
      <c r="S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Z16" s="160"/>
      <c r="BA16" s="284">
        <v>9</v>
      </c>
      <c r="BB16" s="289"/>
      <c r="BC16" s="289"/>
      <c r="BD16" s="289"/>
      <c r="BE16" s="290"/>
      <c r="BF16" s="287"/>
    </row>
    <row r="17" spans="2:58" s="148" customFormat="1" x14ac:dyDescent="0.25">
      <c r="B17" s="224">
        <v>14</v>
      </c>
      <c r="C17" s="203">
        <v>0</v>
      </c>
      <c r="D17" s="250">
        <f>Samples!C19</f>
        <v>0</v>
      </c>
      <c r="E17" s="260" t="s">
        <v>5</v>
      </c>
      <c r="F17" s="260"/>
      <c r="H17" s="260"/>
      <c r="I17" s="260"/>
      <c r="J17" s="260"/>
      <c r="M17" s="260"/>
      <c r="N17" s="260"/>
      <c r="O17" s="260"/>
      <c r="P17" s="260"/>
      <c r="Q17" s="260"/>
      <c r="R17" s="260"/>
      <c r="S17" s="260"/>
      <c r="Y17" s="260"/>
      <c r="Z17" s="260"/>
      <c r="AA17" s="260"/>
      <c r="AB17" s="260"/>
      <c r="AC17" s="260"/>
      <c r="AD17" s="260"/>
      <c r="AE17" s="260"/>
      <c r="AF17" s="260"/>
      <c r="AG17" s="260"/>
      <c r="AH17" s="260"/>
      <c r="AI17" s="260"/>
      <c r="AJ17" s="260"/>
      <c r="AZ17" s="160"/>
      <c r="BA17" s="284">
        <v>10</v>
      </c>
      <c r="BB17" s="289"/>
      <c r="BC17" s="289"/>
      <c r="BD17" s="289"/>
      <c r="BE17" s="290"/>
      <c r="BF17" s="287"/>
    </row>
    <row r="18" spans="2:58" s="148" customFormat="1" x14ac:dyDescent="0.25">
      <c r="B18" s="224">
        <v>15</v>
      </c>
      <c r="C18" s="203">
        <v>0</v>
      </c>
      <c r="D18" s="250">
        <f>Samples!C20</f>
        <v>0</v>
      </c>
      <c r="E18" s="260" t="s">
        <v>5</v>
      </c>
      <c r="F18" s="260"/>
      <c r="G18" s="260"/>
      <c r="H18" s="260"/>
      <c r="I18" s="260"/>
      <c r="J18" s="260"/>
      <c r="M18" s="260"/>
      <c r="N18" s="260"/>
      <c r="O18" s="260"/>
      <c r="P18" s="260"/>
      <c r="Q18" s="260"/>
      <c r="R18" s="260"/>
      <c r="S18" s="260"/>
      <c r="Y18" s="260"/>
      <c r="Z18" s="260"/>
      <c r="AA18" s="260"/>
      <c r="AB18" s="260"/>
      <c r="AC18" s="260"/>
      <c r="AD18" s="260"/>
      <c r="AE18" s="260"/>
      <c r="AF18" s="260"/>
      <c r="AG18" s="260"/>
      <c r="AH18" s="260"/>
      <c r="AI18" s="260"/>
      <c r="AJ18" s="260"/>
      <c r="AZ18" s="160"/>
      <c r="BA18" s="284">
        <v>11</v>
      </c>
      <c r="BB18" s="289"/>
      <c r="BC18" s="289"/>
      <c r="BD18" s="289"/>
      <c r="BE18" s="290"/>
      <c r="BF18" s="287"/>
    </row>
    <row r="19" spans="2:58" s="148" customFormat="1" x14ac:dyDescent="0.25">
      <c r="B19" s="224">
        <v>16</v>
      </c>
      <c r="C19" s="203">
        <v>0</v>
      </c>
      <c r="D19" s="250">
        <f>Samples!C21</f>
        <v>0</v>
      </c>
      <c r="E19" s="260" t="s">
        <v>5</v>
      </c>
      <c r="F19" s="260"/>
      <c r="G19" s="260"/>
      <c r="H19" s="260"/>
      <c r="J19" s="260"/>
      <c r="M19" s="260"/>
      <c r="N19" s="260"/>
      <c r="O19" s="260"/>
      <c r="P19" s="260"/>
      <c r="Q19" s="260"/>
      <c r="R19" s="260"/>
      <c r="S19" s="260"/>
      <c r="Y19" s="260"/>
      <c r="Z19" s="260"/>
      <c r="AA19" s="260"/>
      <c r="AB19" s="260"/>
      <c r="AC19" s="260"/>
      <c r="AD19" s="260"/>
      <c r="AE19" s="260"/>
      <c r="AF19" s="260"/>
      <c r="AG19" s="260"/>
      <c r="AH19" s="260"/>
      <c r="AI19" s="260"/>
      <c r="AJ19" s="260"/>
      <c r="AZ19" s="160"/>
      <c r="BA19" s="284">
        <v>12</v>
      </c>
      <c r="BB19" s="289"/>
      <c r="BC19" s="289"/>
      <c r="BD19" s="289"/>
      <c r="BE19" s="290"/>
      <c r="BF19" s="287"/>
    </row>
    <row r="20" spans="2:58" s="148" customFormat="1" x14ac:dyDescent="0.25">
      <c r="B20" s="224">
        <v>17</v>
      </c>
      <c r="C20" s="203">
        <v>0</v>
      </c>
      <c r="D20" s="250">
        <f>Samples!C22</f>
        <v>0</v>
      </c>
      <c r="E20" s="260" t="s">
        <v>5</v>
      </c>
      <c r="F20" s="260"/>
      <c r="G20" s="260"/>
      <c r="H20" s="260"/>
      <c r="I20" s="260"/>
      <c r="J20" s="260"/>
      <c r="M20" s="260"/>
      <c r="N20" s="260"/>
      <c r="O20" s="260"/>
      <c r="P20" s="260"/>
      <c r="Q20" s="260"/>
      <c r="R20" s="260"/>
      <c r="S20" s="260"/>
      <c r="Y20" s="260"/>
      <c r="Z20" s="260"/>
      <c r="AA20" s="260"/>
      <c r="AB20" s="260"/>
      <c r="AC20" s="260"/>
      <c r="AD20" s="260"/>
      <c r="AE20" s="260"/>
      <c r="AF20" s="260"/>
      <c r="AG20" s="260"/>
      <c r="AH20" s="260"/>
      <c r="AI20" s="260"/>
      <c r="AJ20" s="260"/>
      <c r="AZ20" s="160"/>
      <c r="BA20" s="284">
        <v>13</v>
      </c>
      <c r="BB20" s="289"/>
      <c r="BC20" s="289"/>
      <c r="BD20" s="289"/>
      <c r="BE20" s="290"/>
      <c r="BF20" s="287"/>
    </row>
    <row r="21" spans="2:58" s="148" customFormat="1" x14ac:dyDescent="0.25">
      <c r="B21" s="224">
        <v>18</v>
      </c>
      <c r="C21" s="203">
        <v>0</v>
      </c>
      <c r="D21" s="250">
        <f>Samples!C23</f>
        <v>0</v>
      </c>
      <c r="E21" s="260" t="s">
        <v>5</v>
      </c>
      <c r="F21" s="260"/>
      <c r="G21" s="260"/>
      <c r="H21" s="260"/>
      <c r="I21" s="260"/>
      <c r="J21" s="260"/>
      <c r="M21" s="260"/>
      <c r="N21" s="260"/>
      <c r="O21" s="260"/>
      <c r="P21" s="260"/>
      <c r="Q21" s="260"/>
      <c r="R21" s="260"/>
      <c r="S21" s="260"/>
      <c r="Y21" s="260"/>
      <c r="Z21" s="260"/>
      <c r="AA21" s="260"/>
      <c r="AB21" s="260"/>
      <c r="AC21" s="260"/>
      <c r="AD21" s="260"/>
      <c r="AE21" s="260"/>
      <c r="AF21" s="260"/>
      <c r="AG21" s="260"/>
      <c r="AH21" s="260"/>
      <c r="AI21" s="260"/>
      <c r="AJ21" s="260"/>
      <c r="AZ21" s="160"/>
      <c r="BA21" s="284">
        <v>14</v>
      </c>
      <c r="BB21" s="289"/>
      <c r="BC21" s="289"/>
      <c r="BD21" s="289"/>
      <c r="BE21" s="290"/>
      <c r="BF21" s="287"/>
    </row>
    <row r="22" spans="2:58" s="148" customFormat="1" x14ac:dyDescent="0.25">
      <c r="B22" s="224">
        <v>19</v>
      </c>
      <c r="C22" s="203">
        <v>0</v>
      </c>
      <c r="D22" s="250">
        <f>Samples!C24</f>
        <v>0</v>
      </c>
      <c r="E22" s="260" t="s">
        <v>5</v>
      </c>
      <c r="F22" s="260"/>
      <c r="G22" s="260"/>
      <c r="H22" s="260"/>
      <c r="I22" s="260"/>
      <c r="J22" s="260"/>
      <c r="M22" s="260"/>
      <c r="N22" s="260"/>
      <c r="O22" s="260"/>
      <c r="P22" s="260"/>
      <c r="Q22" s="260"/>
      <c r="R22" s="260"/>
      <c r="S22" s="260"/>
      <c r="Y22" s="260"/>
      <c r="Z22" s="260"/>
      <c r="AA22" s="260"/>
      <c r="AB22" s="260"/>
      <c r="AC22" s="260"/>
      <c r="AD22" s="260"/>
      <c r="AE22" s="260"/>
      <c r="AF22" s="260"/>
      <c r="AG22" s="260"/>
      <c r="AH22" s="260"/>
      <c r="AI22" s="260"/>
      <c r="AJ22" s="260"/>
      <c r="AZ22" s="160"/>
      <c r="BA22" s="284">
        <v>15</v>
      </c>
      <c r="BB22" s="289"/>
      <c r="BC22" s="289"/>
      <c r="BD22" s="289"/>
      <c r="BE22" s="290"/>
      <c r="BF22" s="287"/>
    </row>
    <row r="23" spans="2:58" s="148" customFormat="1" x14ac:dyDescent="0.25">
      <c r="B23" s="224">
        <v>20</v>
      </c>
      <c r="C23" s="203">
        <v>0</v>
      </c>
      <c r="D23" s="250">
        <f>Samples!C25</f>
        <v>0</v>
      </c>
      <c r="E23" s="219" t="s">
        <v>5</v>
      </c>
      <c r="F23" s="219"/>
      <c r="G23" s="260"/>
      <c r="H23" s="260"/>
      <c r="I23" s="260"/>
      <c r="J23" s="260"/>
      <c r="M23" s="219"/>
      <c r="N23" s="219"/>
      <c r="O23" s="219"/>
      <c r="P23" s="219"/>
      <c r="Q23" s="219"/>
      <c r="R23" s="219"/>
      <c r="S23" s="219"/>
      <c r="Y23" s="219"/>
      <c r="Z23" s="219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Z23" s="160"/>
      <c r="BA23" s="284">
        <v>16</v>
      </c>
      <c r="BB23" s="289"/>
      <c r="BC23" s="289"/>
      <c r="BD23" s="289"/>
      <c r="BE23" s="290"/>
      <c r="BF23" s="287"/>
    </row>
    <row r="24" spans="2:58" s="148" customFormat="1" x14ac:dyDescent="0.25">
      <c r="B24" s="224">
        <v>21</v>
      </c>
      <c r="C24" s="203">
        <v>0</v>
      </c>
      <c r="D24" s="250">
        <f>Samples!C26</f>
        <v>0</v>
      </c>
      <c r="E24" s="219" t="s">
        <v>5</v>
      </c>
      <c r="F24" s="219"/>
      <c r="G24" s="260"/>
      <c r="H24" s="260"/>
      <c r="I24" s="260"/>
      <c r="J24" s="260"/>
      <c r="M24" s="219"/>
      <c r="N24" s="219"/>
      <c r="O24" s="219"/>
      <c r="P24" s="219"/>
      <c r="Q24" s="219"/>
      <c r="R24" s="219"/>
      <c r="S24" s="219"/>
      <c r="Y24" s="219"/>
      <c r="Z24" s="219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Z24" s="160"/>
      <c r="BA24" s="284">
        <v>17</v>
      </c>
      <c r="BB24" s="289"/>
      <c r="BC24" s="289"/>
      <c r="BD24" s="289"/>
      <c r="BE24" s="290"/>
      <c r="BF24" s="287"/>
    </row>
    <row r="25" spans="2:58" s="148" customFormat="1" x14ac:dyDescent="0.25">
      <c r="B25" s="224">
        <v>22</v>
      </c>
      <c r="C25" s="203">
        <v>0</v>
      </c>
      <c r="D25" s="250">
        <f>Samples!C27</f>
        <v>0</v>
      </c>
      <c r="E25" s="216" t="s">
        <v>5</v>
      </c>
      <c r="F25" s="216"/>
      <c r="G25" s="260"/>
      <c r="H25" s="260"/>
      <c r="I25" s="260"/>
      <c r="J25" s="260"/>
      <c r="M25" s="216"/>
      <c r="N25" s="216"/>
      <c r="O25" s="216"/>
      <c r="P25" s="216"/>
      <c r="Q25" s="216"/>
      <c r="R25" s="216"/>
      <c r="S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Z25" s="160"/>
      <c r="BA25" s="284">
        <v>18</v>
      </c>
      <c r="BB25" s="289"/>
      <c r="BC25" s="289"/>
      <c r="BD25" s="289"/>
      <c r="BE25" s="287"/>
      <c r="BF25" s="287"/>
    </row>
    <row r="26" spans="2:58" x14ac:dyDescent="0.25">
      <c r="B26" s="224">
        <v>23</v>
      </c>
      <c r="C26" s="203">
        <v>0</v>
      </c>
      <c r="D26" s="250">
        <f>Samples!C28</f>
        <v>0</v>
      </c>
      <c r="E26" s="264" t="s">
        <v>5</v>
      </c>
      <c r="F26" s="261"/>
      <c r="G26" s="260"/>
      <c r="H26" s="260"/>
      <c r="I26" s="260"/>
      <c r="J26" s="260"/>
      <c r="K26" s="216"/>
      <c r="L26" s="216"/>
      <c r="M26" s="261"/>
      <c r="N26" s="261"/>
      <c r="O26" s="261"/>
      <c r="P26" s="261"/>
      <c r="Q26" s="261"/>
      <c r="R26" s="261"/>
      <c r="S26" s="261"/>
      <c r="T26" s="216"/>
      <c r="U26" s="216"/>
      <c r="V26" s="216"/>
      <c r="W26" s="216"/>
      <c r="X26" s="216"/>
      <c r="Y26" s="261"/>
      <c r="Z26" s="261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Z26" s="160"/>
      <c r="BA26" s="284">
        <v>19</v>
      </c>
      <c r="BB26" s="289"/>
      <c r="BC26" s="289"/>
      <c r="BD26" s="289"/>
    </row>
    <row r="27" spans="2:58" x14ac:dyDescent="0.25">
      <c r="B27" s="224">
        <v>24</v>
      </c>
      <c r="C27" s="203">
        <v>0</v>
      </c>
      <c r="D27" s="250">
        <f>Samples!C29</f>
        <v>0</v>
      </c>
      <c r="E27" s="265" t="s">
        <v>5</v>
      </c>
      <c r="F27" s="262"/>
      <c r="G27" s="260"/>
      <c r="H27" s="260"/>
      <c r="I27" s="260"/>
      <c r="J27" s="260"/>
      <c r="K27" s="216"/>
      <c r="L27" s="216"/>
      <c r="M27" s="4"/>
      <c r="N27" s="4"/>
      <c r="O27" s="273"/>
      <c r="P27" s="4"/>
      <c r="Q27" s="4"/>
      <c r="R27" s="4"/>
      <c r="S27" s="262"/>
      <c r="T27" s="216"/>
      <c r="U27" s="216"/>
      <c r="V27" s="216"/>
      <c r="W27" s="216"/>
      <c r="X27" s="216"/>
      <c r="Y27" s="275"/>
      <c r="Z27" s="275"/>
      <c r="AA27" s="275"/>
      <c r="AB27" s="275"/>
      <c r="AC27" s="275"/>
      <c r="AD27" s="275"/>
      <c r="AE27" s="275"/>
      <c r="AF27" s="275"/>
      <c r="AG27" s="275"/>
      <c r="AH27" s="275"/>
      <c r="AI27" s="275"/>
      <c r="AJ27" s="275"/>
      <c r="AZ27" s="160"/>
      <c r="BA27" s="284">
        <v>20</v>
      </c>
      <c r="BB27" s="289"/>
      <c r="BC27" s="289"/>
      <c r="BD27" s="289"/>
      <c r="BE27" s="289"/>
    </row>
    <row r="28" spans="2:58" x14ac:dyDescent="0.25">
      <c r="B28" s="224">
        <v>25</v>
      </c>
      <c r="C28" s="203">
        <v>0</v>
      </c>
      <c r="D28" s="250">
        <f>Samples!C30</f>
        <v>0</v>
      </c>
      <c r="E28" s="266" t="s">
        <v>5</v>
      </c>
      <c r="F28" s="263"/>
      <c r="G28" s="260"/>
      <c r="H28" s="260"/>
      <c r="I28" s="260"/>
      <c r="J28" s="260"/>
      <c r="K28" s="216"/>
      <c r="L28" s="216"/>
      <c r="M28" s="274"/>
      <c r="N28" s="274"/>
      <c r="O28" s="274"/>
      <c r="P28" s="276"/>
      <c r="Q28" s="276"/>
      <c r="R28" s="276"/>
      <c r="S28" s="263"/>
      <c r="T28" s="216"/>
      <c r="U28" s="216"/>
      <c r="V28" s="216"/>
      <c r="W28" s="216"/>
      <c r="X28" s="216"/>
      <c r="Y28" s="263"/>
      <c r="Z28" s="277"/>
      <c r="AA28" s="263"/>
      <c r="AB28" s="277"/>
      <c r="AC28" s="263"/>
      <c r="AD28" s="277"/>
      <c r="AE28" s="263"/>
      <c r="AF28" s="277"/>
      <c r="AG28" s="263"/>
      <c r="AH28" s="277"/>
      <c r="AI28" s="263"/>
      <c r="AJ28" s="277"/>
      <c r="AZ28" s="160"/>
      <c r="BA28" s="284">
        <v>21</v>
      </c>
      <c r="BB28" s="289"/>
      <c r="BC28" s="289"/>
      <c r="BD28" s="289"/>
      <c r="BE28" s="290"/>
    </row>
    <row r="29" spans="2:58" x14ac:dyDescent="0.25">
      <c r="B29" s="224">
        <v>26</v>
      </c>
      <c r="C29" s="203">
        <v>0</v>
      </c>
      <c r="D29" s="250">
        <f>Samples!C31</f>
        <v>0</v>
      </c>
      <c r="E29" s="266" t="s">
        <v>5</v>
      </c>
      <c r="F29" s="263"/>
      <c r="G29" s="260"/>
      <c r="H29" s="260"/>
      <c r="I29" s="260"/>
      <c r="J29" s="260"/>
      <c r="K29" s="216"/>
      <c r="L29" s="216"/>
      <c r="M29" s="274"/>
      <c r="N29" s="274"/>
      <c r="O29" s="274"/>
      <c r="P29" s="276"/>
      <c r="Q29" s="276"/>
      <c r="R29" s="276"/>
      <c r="S29" s="263"/>
      <c r="T29" s="216"/>
      <c r="U29" s="216"/>
      <c r="V29" s="216"/>
      <c r="W29" s="216"/>
      <c r="X29" s="216"/>
      <c r="Y29" s="263"/>
      <c r="Z29" s="277"/>
      <c r="AA29" s="263"/>
      <c r="AB29" s="277"/>
      <c r="AC29" s="263"/>
      <c r="AD29" s="277"/>
      <c r="AE29" s="263"/>
      <c r="AF29" s="277"/>
      <c r="AG29" s="263"/>
      <c r="AH29" s="277"/>
      <c r="AI29" s="263"/>
      <c r="AJ29" s="277"/>
      <c r="AZ29" s="160"/>
      <c r="BA29" s="284">
        <v>22</v>
      </c>
      <c r="BB29" s="289"/>
      <c r="BC29" s="289"/>
      <c r="BD29" s="289"/>
      <c r="BE29" s="291"/>
    </row>
    <row r="30" spans="2:58" x14ac:dyDescent="0.25">
      <c r="B30" s="224">
        <v>27</v>
      </c>
      <c r="C30" s="203">
        <v>0</v>
      </c>
      <c r="D30" s="250">
        <f>Samples!C32</f>
        <v>0</v>
      </c>
      <c r="E30" s="266" t="s">
        <v>5</v>
      </c>
      <c r="F30" s="263"/>
      <c r="G30" s="260"/>
      <c r="H30" s="260"/>
      <c r="I30" s="260"/>
      <c r="J30" s="260"/>
      <c r="K30" s="216"/>
      <c r="L30" s="216"/>
      <c r="M30" s="274"/>
      <c r="N30" s="274"/>
      <c r="O30" s="274"/>
      <c r="P30" s="276"/>
      <c r="Q30" s="276"/>
      <c r="R30" s="276"/>
      <c r="S30" s="263"/>
      <c r="T30" s="216"/>
      <c r="U30" s="216"/>
      <c r="V30" s="216"/>
      <c r="W30" s="216"/>
      <c r="X30" s="216"/>
      <c r="Y30" s="263"/>
      <c r="Z30" s="277"/>
      <c r="AA30" s="263"/>
      <c r="AB30" s="277"/>
      <c r="AC30" s="263"/>
      <c r="AD30" s="277"/>
      <c r="AE30" s="263"/>
      <c r="AF30" s="277"/>
      <c r="AG30" s="263"/>
      <c r="AH30" s="277"/>
      <c r="AI30" s="263"/>
      <c r="AJ30" s="277"/>
      <c r="AZ30" s="160"/>
      <c r="BA30" s="284">
        <v>23</v>
      </c>
      <c r="BB30" s="289"/>
      <c r="BC30" s="289"/>
      <c r="BD30" s="289"/>
      <c r="BE30" s="123"/>
    </row>
    <row r="31" spans="2:58" x14ac:dyDescent="0.25">
      <c r="B31" s="224">
        <v>28</v>
      </c>
      <c r="C31" s="203">
        <v>0</v>
      </c>
      <c r="D31" s="250">
        <f>Samples!C33</f>
        <v>0</v>
      </c>
      <c r="E31" s="266" t="s">
        <v>5</v>
      </c>
      <c r="F31" s="263"/>
      <c r="G31" s="219"/>
      <c r="H31" s="219"/>
      <c r="I31" s="219"/>
      <c r="J31" s="219"/>
      <c r="K31" s="216"/>
      <c r="L31" s="216"/>
      <c r="M31" s="274"/>
      <c r="N31" s="274"/>
      <c r="O31" s="274"/>
      <c r="P31" s="276"/>
      <c r="Q31" s="276"/>
      <c r="R31" s="276"/>
      <c r="S31" s="263"/>
      <c r="T31" s="216"/>
      <c r="U31" s="216"/>
      <c r="V31" s="216"/>
      <c r="W31" s="216"/>
      <c r="X31" s="216"/>
      <c r="Y31" s="263"/>
      <c r="Z31" s="277"/>
      <c r="AA31" s="263"/>
      <c r="AB31" s="277"/>
      <c r="AC31" s="263"/>
      <c r="AD31" s="277"/>
      <c r="AE31" s="263"/>
      <c r="AF31" s="277"/>
      <c r="AG31" s="263"/>
      <c r="AH31" s="277"/>
      <c r="AI31" s="263"/>
      <c r="AJ31" s="277"/>
      <c r="AZ31" s="160"/>
      <c r="BA31" s="284">
        <v>24</v>
      </c>
      <c r="BB31" s="289"/>
      <c r="BC31" s="289"/>
      <c r="BD31" s="289"/>
      <c r="BE31" s="123"/>
    </row>
    <row r="32" spans="2:58" x14ac:dyDescent="0.25">
      <c r="B32" s="224">
        <v>29</v>
      </c>
      <c r="C32" s="203">
        <v>0</v>
      </c>
      <c r="D32" s="250">
        <f>Samples!C34</f>
        <v>0</v>
      </c>
      <c r="E32" s="266" t="s">
        <v>5</v>
      </c>
      <c r="F32" s="263"/>
      <c r="G32" s="219"/>
      <c r="H32" s="219"/>
      <c r="I32" s="219"/>
      <c r="J32" s="219"/>
      <c r="K32" s="266"/>
      <c r="L32" s="274"/>
      <c r="M32" s="274"/>
      <c r="N32" s="274"/>
      <c r="O32" s="274"/>
      <c r="P32" s="276"/>
      <c r="Q32" s="276"/>
      <c r="R32" s="276"/>
      <c r="S32" s="263"/>
      <c r="T32" s="216"/>
      <c r="U32" s="216"/>
      <c r="V32" s="216"/>
      <c r="W32" s="216"/>
      <c r="X32" s="216"/>
      <c r="Y32" s="263"/>
      <c r="Z32" s="277"/>
      <c r="AA32" s="263"/>
      <c r="AB32" s="277"/>
      <c r="AC32" s="263"/>
      <c r="AD32" s="277"/>
      <c r="AE32" s="263"/>
      <c r="AF32" s="277"/>
      <c r="AG32" s="263"/>
      <c r="AH32" s="277"/>
      <c r="AI32" s="263"/>
      <c r="AJ32" s="277"/>
      <c r="AZ32" s="160"/>
      <c r="BA32" s="284">
        <v>25</v>
      </c>
      <c r="BB32" s="289"/>
      <c r="BC32" s="289"/>
      <c r="BD32" s="289"/>
      <c r="BE32" s="123"/>
    </row>
    <row r="33" spans="2:57" x14ac:dyDescent="0.25">
      <c r="B33" s="224">
        <v>30</v>
      </c>
      <c r="C33" s="203">
        <v>0</v>
      </c>
      <c r="D33" s="250">
        <f>Samples!C35</f>
        <v>0</v>
      </c>
      <c r="E33" s="266" t="s">
        <v>5</v>
      </c>
      <c r="F33" s="263"/>
      <c r="G33" s="216"/>
      <c r="H33" s="216"/>
      <c r="I33" s="216"/>
      <c r="J33" s="216"/>
      <c r="K33" s="266"/>
      <c r="L33" s="274"/>
      <c r="M33" s="274"/>
      <c r="N33" s="274"/>
      <c r="O33" s="274"/>
      <c r="P33" s="276"/>
      <c r="Q33" s="276"/>
      <c r="R33" s="276"/>
      <c r="S33" s="263"/>
      <c r="T33" s="216"/>
      <c r="U33" s="216"/>
      <c r="V33" s="216"/>
      <c r="W33" s="216"/>
      <c r="X33" s="216"/>
      <c r="Y33" s="263"/>
      <c r="Z33" s="277"/>
      <c r="AA33" s="263"/>
      <c r="AB33" s="277"/>
      <c r="AC33" s="263"/>
      <c r="AD33" s="277"/>
      <c r="AE33" s="263"/>
      <c r="AF33" s="277"/>
      <c r="AG33" s="263"/>
      <c r="AH33" s="277"/>
      <c r="AI33" s="263"/>
      <c r="AJ33" s="277"/>
      <c r="AZ33" s="160"/>
      <c r="BA33" s="284">
        <v>26</v>
      </c>
      <c r="BB33" s="289"/>
      <c r="BC33" s="289"/>
      <c r="BD33" s="289"/>
      <c r="BE33" s="123"/>
    </row>
    <row r="34" spans="2:57" x14ac:dyDescent="0.25">
      <c r="B34" s="224">
        <v>31</v>
      </c>
      <c r="C34" s="203">
        <v>0</v>
      </c>
      <c r="D34" s="250">
        <f>Samples!C36</f>
        <v>0</v>
      </c>
      <c r="E34" s="266" t="s">
        <v>5</v>
      </c>
      <c r="F34" s="263"/>
      <c r="G34" s="261"/>
      <c r="H34" s="261"/>
      <c r="I34" s="261"/>
      <c r="J34" s="261"/>
      <c r="K34" s="266"/>
      <c r="L34" s="274"/>
      <c r="M34" s="274"/>
      <c r="N34" s="274"/>
      <c r="O34" s="274"/>
      <c r="P34" s="276"/>
      <c r="Q34" s="276"/>
      <c r="R34" s="276"/>
      <c r="S34" s="263"/>
      <c r="T34" s="216"/>
      <c r="U34" s="216"/>
      <c r="V34" s="216"/>
      <c r="W34" s="216"/>
      <c r="X34" s="216"/>
      <c r="Y34" s="263"/>
      <c r="Z34" s="277"/>
      <c r="AA34" s="263"/>
      <c r="AB34" s="277"/>
      <c r="AC34" s="263"/>
      <c r="AD34" s="277"/>
      <c r="AE34" s="263"/>
      <c r="AF34" s="277"/>
      <c r="AG34" s="263"/>
      <c r="AH34" s="277"/>
      <c r="AI34" s="263"/>
      <c r="AJ34" s="277"/>
      <c r="AZ34" s="160"/>
      <c r="BA34" s="284">
        <v>27</v>
      </c>
      <c r="BB34" s="289"/>
      <c r="BC34" s="289"/>
      <c r="BD34" s="289"/>
      <c r="BE34" s="123"/>
    </row>
    <row r="35" spans="2:57" x14ac:dyDescent="0.25">
      <c r="B35" s="224">
        <v>32</v>
      </c>
      <c r="C35" s="203">
        <v>0</v>
      </c>
      <c r="D35" s="250">
        <f>Samples!C37</f>
        <v>0</v>
      </c>
      <c r="E35" s="266" t="s">
        <v>5</v>
      </c>
      <c r="F35" s="263"/>
      <c r="G35" s="271"/>
      <c r="H35" s="272"/>
      <c r="I35" s="4"/>
      <c r="J35" s="4"/>
      <c r="K35" s="266"/>
      <c r="L35" s="274"/>
      <c r="M35" s="274"/>
      <c r="N35" s="274"/>
      <c r="O35" s="274"/>
      <c r="P35" s="276"/>
      <c r="Q35" s="276"/>
      <c r="R35" s="276"/>
      <c r="S35" s="263"/>
      <c r="T35" s="216"/>
      <c r="U35" s="216"/>
      <c r="V35" s="216"/>
      <c r="W35" s="216"/>
      <c r="X35" s="216"/>
      <c r="Y35" s="263"/>
      <c r="Z35" s="277"/>
      <c r="AA35" s="263"/>
      <c r="AB35" s="277"/>
      <c r="AC35" s="263"/>
      <c r="AD35" s="277"/>
      <c r="AE35" s="263"/>
      <c r="AF35" s="277"/>
      <c r="AG35" s="263"/>
      <c r="AH35" s="277"/>
      <c r="AI35" s="263"/>
      <c r="AJ35" s="277"/>
      <c r="AZ35" s="160"/>
      <c r="BA35" s="284">
        <v>28</v>
      </c>
      <c r="BB35" s="289"/>
      <c r="BC35" s="289"/>
      <c r="BD35" s="289"/>
      <c r="BE35" s="123"/>
    </row>
    <row r="36" spans="2:57" x14ac:dyDescent="0.25">
      <c r="B36" s="224">
        <v>33</v>
      </c>
      <c r="C36" s="203">
        <v>0</v>
      </c>
      <c r="D36" s="250">
        <f>Samples!C38</f>
        <v>0</v>
      </c>
      <c r="E36" s="266" t="s">
        <v>5</v>
      </c>
      <c r="F36" s="263"/>
      <c r="G36" s="263"/>
      <c r="H36" s="263"/>
      <c r="I36" s="266"/>
      <c r="J36" s="274"/>
      <c r="K36" s="266"/>
      <c r="L36" s="274"/>
      <c r="M36" s="274"/>
      <c r="N36" s="274"/>
      <c r="O36" s="274"/>
      <c r="P36" s="276"/>
      <c r="Q36" s="276"/>
      <c r="R36" s="276"/>
      <c r="S36" s="263"/>
      <c r="T36" s="216"/>
      <c r="U36" s="216"/>
      <c r="V36" s="216"/>
      <c r="W36" s="216"/>
      <c r="X36" s="216"/>
      <c r="Y36" s="263"/>
      <c r="Z36" s="277"/>
      <c r="AA36" s="263"/>
      <c r="AB36" s="277"/>
      <c r="AC36" s="263"/>
      <c r="AD36" s="277"/>
      <c r="AE36" s="263"/>
      <c r="AF36" s="277"/>
      <c r="AG36" s="263"/>
      <c r="AH36" s="277"/>
      <c r="AI36" s="263"/>
      <c r="AJ36" s="277"/>
      <c r="AZ36" s="160"/>
      <c r="BA36" s="284">
        <v>29</v>
      </c>
      <c r="BB36" s="289"/>
      <c r="BC36" s="289"/>
      <c r="BD36" s="289"/>
      <c r="BE36" s="123"/>
    </row>
    <row r="37" spans="2:57" x14ac:dyDescent="0.25">
      <c r="B37" s="224">
        <v>34</v>
      </c>
      <c r="C37" s="203">
        <v>0</v>
      </c>
      <c r="D37" s="250">
        <f>Samples!C39</f>
        <v>0</v>
      </c>
      <c r="E37" s="266" t="s">
        <v>5</v>
      </c>
      <c r="F37" s="263"/>
      <c r="G37" s="263"/>
      <c r="H37" s="263"/>
      <c r="I37" s="266"/>
      <c r="J37" s="274"/>
      <c r="K37" s="266"/>
      <c r="L37" s="274"/>
      <c r="M37" s="274"/>
      <c r="N37" s="274"/>
      <c r="O37" s="274"/>
      <c r="P37" s="276"/>
      <c r="Q37" s="276"/>
      <c r="R37" s="276"/>
      <c r="S37" s="263"/>
      <c r="T37" s="216"/>
      <c r="U37" s="216"/>
      <c r="V37" s="216"/>
      <c r="W37" s="216"/>
      <c r="X37" s="216"/>
      <c r="Y37" s="263"/>
      <c r="Z37" s="277"/>
      <c r="AA37" s="263"/>
      <c r="AB37" s="277"/>
      <c r="AC37" s="263"/>
      <c r="AD37" s="277"/>
      <c r="AE37" s="263"/>
      <c r="AF37" s="277"/>
      <c r="AG37" s="263"/>
      <c r="AH37" s="277"/>
      <c r="AI37" s="263"/>
      <c r="AJ37" s="277"/>
      <c r="AZ37" s="160"/>
      <c r="BA37" s="284">
        <v>30</v>
      </c>
      <c r="BB37" s="289"/>
      <c r="BC37" s="289"/>
      <c r="BD37" s="289"/>
      <c r="BE37" s="123"/>
    </row>
    <row r="38" spans="2:57" x14ac:dyDescent="0.25">
      <c r="B38" s="224">
        <v>35</v>
      </c>
      <c r="C38" s="203">
        <v>0</v>
      </c>
      <c r="D38" s="250">
        <f>Samples!C40</f>
        <v>0</v>
      </c>
      <c r="E38" s="266" t="s">
        <v>5</v>
      </c>
      <c r="F38" s="263"/>
      <c r="G38" s="263"/>
      <c r="H38" s="263"/>
      <c r="I38" s="266"/>
      <c r="J38" s="274"/>
      <c r="K38" s="266"/>
      <c r="L38" s="274"/>
      <c r="M38" s="274"/>
      <c r="N38" s="274"/>
      <c r="O38" s="274"/>
      <c r="P38" s="276"/>
      <c r="Q38" s="276"/>
      <c r="R38" s="276"/>
      <c r="S38" s="263"/>
      <c r="T38" s="216"/>
      <c r="U38" s="216"/>
      <c r="V38" s="216"/>
      <c r="W38" s="216"/>
      <c r="X38" s="216"/>
      <c r="Y38" s="263"/>
      <c r="Z38" s="277"/>
      <c r="AA38" s="263"/>
      <c r="AB38" s="277"/>
      <c r="AC38" s="263"/>
      <c r="AD38" s="277"/>
      <c r="AE38" s="263"/>
      <c r="AF38" s="277"/>
      <c r="AG38" s="263"/>
      <c r="AH38" s="277"/>
      <c r="AI38" s="263"/>
      <c r="AJ38" s="277"/>
      <c r="AZ38" s="160"/>
      <c r="BA38" s="284">
        <v>31</v>
      </c>
      <c r="BB38" s="289"/>
      <c r="BC38" s="289"/>
      <c r="BD38" s="289"/>
      <c r="BE38" s="123"/>
    </row>
    <row r="39" spans="2:57" x14ac:dyDescent="0.25">
      <c r="B39" s="224">
        <v>36</v>
      </c>
      <c r="C39" s="203">
        <v>0</v>
      </c>
      <c r="D39" s="250">
        <f>Samples!C41</f>
        <v>0</v>
      </c>
      <c r="E39" s="266" t="s">
        <v>5</v>
      </c>
      <c r="F39" s="263"/>
      <c r="G39" s="263"/>
      <c r="H39" s="263"/>
      <c r="I39" s="266"/>
      <c r="J39" s="274"/>
      <c r="K39" s="266"/>
      <c r="L39" s="274"/>
      <c r="M39" s="274"/>
      <c r="N39" s="274"/>
      <c r="O39" s="274"/>
      <c r="P39" s="276"/>
      <c r="Q39" s="276"/>
      <c r="R39" s="276"/>
      <c r="S39" s="263"/>
      <c r="T39" s="216"/>
      <c r="U39" s="216"/>
      <c r="V39" s="216"/>
      <c r="W39" s="216"/>
      <c r="X39" s="216"/>
      <c r="Y39" s="263"/>
      <c r="Z39" s="277"/>
      <c r="AA39" s="263"/>
      <c r="AB39" s="277"/>
      <c r="AC39" s="263"/>
      <c r="AD39" s="277"/>
      <c r="AE39" s="263"/>
      <c r="AF39" s="277"/>
      <c r="AG39" s="263"/>
      <c r="AH39" s="277"/>
      <c r="AI39" s="263"/>
      <c r="AJ39" s="277"/>
      <c r="AZ39" s="160"/>
      <c r="BA39" s="284">
        <v>32</v>
      </c>
      <c r="BB39" s="289"/>
      <c r="BC39" s="289"/>
      <c r="BD39" s="289"/>
      <c r="BE39" s="123"/>
    </row>
    <row r="40" spans="2:57" x14ac:dyDescent="0.25">
      <c r="B40" s="224">
        <v>37</v>
      </c>
      <c r="C40" s="203">
        <v>0</v>
      </c>
      <c r="D40" s="250">
        <f>Samples!C42</f>
        <v>0</v>
      </c>
      <c r="E40" s="266" t="s">
        <v>5</v>
      </c>
      <c r="F40" s="263"/>
      <c r="G40" s="263"/>
      <c r="H40" s="263"/>
      <c r="I40" s="263"/>
      <c r="J40" s="263"/>
      <c r="K40" s="266"/>
      <c r="L40" s="274"/>
      <c r="M40" s="274"/>
      <c r="N40" s="274"/>
      <c r="O40" s="274"/>
      <c r="P40" s="276"/>
      <c r="Q40" s="276"/>
      <c r="R40" s="276"/>
      <c r="S40" s="263"/>
      <c r="T40" s="216"/>
      <c r="U40" s="216"/>
      <c r="V40" s="216"/>
      <c r="W40" s="216"/>
      <c r="X40" s="216"/>
      <c r="Y40" s="263"/>
      <c r="Z40" s="277"/>
      <c r="AA40" s="263"/>
      <c r="AB40" s="277"/>
      <c r="AC40" s="263"/>
      <c r="AD40" s="277"/>
      <c r="AE40" s="263"/>
      <c r="AF40" s="277"/>
      <c r="AG40" s="263"/>
      <c r="AH40" s="277"/>
      <c r="AI40" s="263"/>
      <c r="AJ40" s="277"/>
      <c r="AZ40" s="160"/>
      <c r="BA40" s="284">
        <v>33</v>
      </c>
      <c r="BB40" s="289"/>
      <c r="BC40" s="289"/>
      <c r="BD40" s="289"/>
      <c r="BE40" s="123"/>
    </row>
    <row r="41" spans="2:57" x14ac:dyDescent="0.25">
      <c r="B41" s="224">
        <v>38</v>
      </c>
      <c r="C41" s="203">
        <v>0</v>
      </c>
      <c r="D41" s="250">
        <f>Samples!C43</f>
        <v>0</v>
      </c>
      <c r="E41" s="266" t="s">
        <v>5</v>
      </c>
      <c r="F41" s="263"/>
      <c r="G41" s="263"/>
      <c r="H41" s="263"/>
      <c r="I41" s="263"/>
      <c r="J41" s="263"/>
      <c r="K41" s="266"/>
      <c r="L41" s="274"/>
      <c r="M41" s="274"/>
      <c r="N41" s="274"/>
      <c r="O41" s="274"/>
      <c r="P41" s="276"/>
      <c r="Q41" s="276"/>
      <c r="R41" s="276"/>
      <c r="S41" s="263"/>
      <c r="T41" s="216"/>
      <c r="U41" s="216"/>
      <c r="V41" s="216"/>
      <c r="W41" s="216"/>
      <c r="X41" s="216"/>
      <c r="Y41" s="263"/>
      <c r="Z41" s="277"/>
      <c r="AA41" s="263"/>
      <c r="AB41" s="277"/>
      <c r="AC41" s="263"/>
      <c r="AD41" s="277"/>
      <c r="AE41" s="263"/>
      <c r="AF41" s="277"/>
      <c r="AG41" s="263"/>
      <c r="AH41" s="277"/>
      <c r="AI41" s="263"/>
      <c r="AJ41" s="277"/>
      <c r="AZ41" s="160"/>
      <c r="BA41" s="284">
        <v>34</v>
      </c>
      <c r="BB41" s="289"/>
      <c r="BC41" s="289"/>
      <c r="BD41" s="289"/>
      <c r="BE41" s="123"/>
    </row>
    <row r="42" spans="2:57" x14ac:dyDescent="0.25">
      <c r="B42" s="224">
        <v>39</v>
      </c>
      <c r="C42" s="203">
        <v>0</v>
      </c>
      <c r="D42" s="250">
        <f>Samples!C44</f>
        <v>0</v>
      </c>
      <c r="E42" s="266" t="s">
        <v>5</v>
      </c>
      <c r="F42" s="263"/>
      <c r="G42" s="263"/>
      <c r="H42" s="263"/>
      <c r="I42" s="263"/>
      <c r="J42" s="263"/>
      <c r="K42" s="266"/>
      <c r="L42" s="274"/>
      <c r="M42" s="274"/>
      <c r="N42" s="274"/>
      <c r="O42" s="274"/>
      <c r="P42" s="276"/>
      <c r="Q42" s="276"/>
      <c r="R42" s="276"/>
      <c r="S42" s="263"/>
      <c r="T42" s="216"/>
      <c r="U42" s="216"/>
      <c r="V42" s="216"/>
      <c r="W42" s="216"/>
      <c r="X42" s="216"/>
      <c r="Y42" s="263"/>
      <c r="Z42" s="277"/>
      <c r="AA42" s="263"/>
      <c r="AB42" s="277"/>
      <c r="AC42" s="263"/>
      <c r="AD42" s="277"/>
      <c r="AE42" s="263"/>
      <c r="AF42" s="277"/>
      <c r="AG42" s="263"/>
      <c r="AH42" s="277"/>
      <c r="AI42" s="263"/>
      <c r="AJ42" s="277"/>
      <c r="AZ42" s="160"/>
      <c r="BA42" s="285">
        <v>35</v>
      </c>
      <c r="BB42" s="289"/>
      <c r="BC42" s="289"/>
      <c r="BD42" s="289"/>
      <c r="BE42" s="123"/>
    </row>
    <row r="43" spans="2:57" x14ac:dyDescent="0.25">
      <c r="B43" s="224">
        <v>40</v>
      </c>
      <c r="C43" s="203">
        <v>0</v>
      </c>
      <c r="D43" s="250">
        <f>Samples!C45</f>
        <v>0</v>
      </c>
      <c r="E43" s="266" t="s">
        <v>5</v>
      </c>
      <c r="F43" s="263"/>
      <c r="G43" s="263"/>
      <c r="H43" s="263"/>
      <c r="I43" s="263"/>
      <c r="J43" s="263"/>
      <c r="K43" s="266"/>
      <c r="L43" s="274"/>
      <c r="M43" s="274"/>
      <c r="N43" s="274"/>
      <c r="O43" s="274"/>
      <c r="P43" s="276"/>
      <c r="Q43" s="276"/>
      <c r="R43" s="276"/>
      <c r="S43" s="263"/>
      <c r="T43" s="216"/>
      <c r="U43" s="216"/>
      <c r="V43" s="216"/>
      <c r="W43" s="216"/>
      <c r="X43" s="216"/>
      <c r="Y43" s="263"/>
      <c r="Z43" s="277"/>
      <c r="AA43" s="263"/>
      <c r="AB43" s="277"/>
      <c r="AC43" s="263"/>
      <c r="AD43" s="277"/>
      <c r="AE43" s="263"/>
      <c r="AF43" s="277"/>
      <c r="AG43" s="263"/>
      <c r="AH43" s="277"/>
      <c r="AI43" s="263"/>
      <c r="AJ43" s="277"/>
      <c r="AZ43" s="160"/>
      <c r="BA43" s="285">
        <v>36</v>
      </c>
      <c r="BB43" s="289"/>
      <c r="BC43" s="289"/>
      <c r="BD43" s="289"/>
      <c r="BE43" s="123"/>
    </row>
    <row r="44" spans="2:57" x14ac:dyDescent="0.25">
      <c r="B44" s="224">
        <v>41</v>
      </c>
      <c r="C44" s="203">
        <v>0</v>
      </c>
      <c r="D44" s="250">
        <f>Samples!C46</f>
        <v>0</v>
      </c>
      <c r="E44" s="266" t="s">
        <v>5</v>
      </c>
      <c r="F44" s="263"/>
      <c r="G44" s="263"/>
      <c r="H44" s="263"/>
      <c r="I44" s="263"/>
      <c r="J44" s="263"/>
      <c r="K44" s="266"/>
      <c r="L44" s="274"/>
      <c r="M44" s="274"/>
      <c r="N44" s="274"/>
      <c r="O44" s="274"/>
      <c r="P44" s="276"/>
      <c r="Q44" s="276"/>
      <c r="R44" s="276"/>
      <c r="S44" s="263"/>
      <c r="T44" s="216"/>
      <c r="U44" s="216"/>
      <c r="V44" s="216"/>
      <c r="W44" s="216"/>
      <c r="X44" s="216"/>
      <c r="Y44" s="263"/>
      <c r="Z44" s="277"/>
      <c r="AA44" s="263"/>
      <c r="AB44" s="277"/>
      <c r="AC44" s="263"/>
      <c r="AD44" s="277"/>
      <c r="AE44" s="263"/>
      <c r="AF44" s="277"/>
      <c r="AG44" s="263"/>
      <c r="AH44" s="277"/>
      <c r="AI44" s="263"/>
      <c r="AJ44" s="277"/>
      <c r="AZ44" s="160"/>
      <c r="BA44" s="285">
        <v>37</v>
      </c>
      <c r="BB44" s="289"/>
      <c r="BC44" s="289"/>
      <c r="BD44" s="289"/>
      <c r="BE44" s="123"/>
    </row>
    <row r="45" spans="2:57" x14ac:dyDescent="0.25">
      <c r="B45" s="224">
        <v>42</v>
      </c>
      <c r="C45" s="203">
        <v>0</v>
      </c>
      <c r="D45" s="250">
        <f>Samples!C47</f>
        <v>0</v>
      </c>
      <c r="E45" s="266" t="s">
        <v>5</v>
      </c>
      <c r="F45" s="263"/>
      <c r="G45" s="263"/>
      <c r="H45" s="263"/>
      <c r="I45" s="263"/>
      <c r="J45" s="263"/>
      <c r="K45" s="266"/>
      <c r="L45" s="274"/>
      <c r="M45" s="274"/>
      <c r="N45" s="274"/>
      <c r="O45" s="274"/>
      <c r="P45" s="276"/>
      <c r="Q45" s="276"/>
      <c r="R45" s="276"/>
      <c r="S45" s="263"/>
      <c r="T45" s="216"/>
      <c r="U45" s="216"/>
      <c r="V45" s="216"/>
      <c r="W45" s="216"/>
      <c r="X45" s="216"/>
      <c r="Y45" s="263"/>
      <c r="Z45" s="277"/>
      <c r="AA45" s="263"/>
      <c r="AB45" s="277"/>
      <c r="AC45" s="263"/>
      <c r="AD45" s="277"/>
      <c r="AE45" s="263"/>
      <c r="AF45" s="277"/>
      <c r="AG45" s="263"/>
      <c r="AH45" s="277"/>
      <c r="AI45" s="263"/>
      <c r="AJ45" s="277"/>
      <c r="AZ45" s="160"/>
      <c r="BA45" s="285">
        <v>38</v>
      </c>
      <c r="BB45" s="289"/>
      <c r="BC45" s="289"/>
      <c r="BD45" s="289"/>
      <c r="BE45" s="123"/>
    </row>
    <row r="46" spans="2:57" x14ac:dyDescent="0.25">
      <c r="B46" s="224">
        <v>43</v>
      </c>
      <c r="C46" s="203">
        <v>0</v>
      </c>
      <c r="D46" s="250">
        <f>Samples!C48</f>
        <v>0</v>
      </c>
      <c r="E46" s="266" t="s">
        <v>5</v>
      </c>
      <c r="F46" s="263"/>
      <c r="G46" s="263"/>
      <c r="H46" s="263"/>
      <c r="I46" s="263"/>
      <c r="J46" s="263"/>
      <c r="K46" s="266"/>
      <c r="L46" s="274"/>
      <c r="M46" s="274"/>
      <c r="N46" s="274"/>
      <c r="O46" s="274"/>
      <c r="P46" s="276"/>
      <c r="Q46" s="276"/>
      <c r="R46" s="276"/>
      <c r="S46" s="263"/>
      <c r="T46" s="216"/>
      <c r="U46" s="216"/>
      <c r="V46" s="216"/>
      <c r="W46" s="216"/>
      <c r="X46" s="216"/>
      <c r="Y46" s="263"/>
      <c r="Z46" s="277"/>
      <c r="AA46" s="263"/>
      <c r="AB46" s="277"/>
      <c r="AC46" s="263"/>
      <c r="AD46" s="277"/>
      <c r="AE46" s="263"/>
      <c r="AF46" s="277"/>
      <c r="AG46" s="263"/>
      <c r="AH46" s="277"/>
      <c r="AI46" s="263"/>
      <c r="AJ46" s="277"/>
      <c r="AZ46" s="160"/>
      <c r="BA46" s="285">
        <v>39</v>
      </c>
      <c r="BB46" s="289"/>
      <c r="BC46" s="289"/>
      <c r="BD46" s="289"/>
      <c r="BE46" s="123"/>
    </row>
    <row r="47" spans="2:57" x14ac:dyDescent="0.25">
      <c r="B47" s="224">
        <v>44</v>
      </c>
      <c r="C47" s="203">
        <v>0</v>
      </c>
      <c r="D47" s="250">
        <f>Samples!C49</f>
        <v>0</v>
      </c>
      <c r="E47" s="266" t="s">
        <v>5</v>
      </c>
      <c r="F47" s="263"/>
      <c r="G47" s="263"/>
      <c r="H47" s="263"/>
      <c r="I47" s="263"/>
      <c r="J47" s="263"/>
      <c r="K47" s="266"/>
      <c r="L47" s="274"/>
      <c r="M47" s="274"/>
      <c r="N47" s="274"/>
      <c r="O47" s="274"/>
      <c r="P47" s="276"/>
      <c r="Q47" s="276"/>
      <c r="R47" s="276"/>
      <c r="S47" s="263"/>
      <c r="T47" s="216"/>
      <c r="U47" s="216"/>
      <c r="V47" s="216"/>
      <c r="W47" s="216"/>
      <c r="X47" s="216"/>
      <c r="Y47" s="263"/>
      <c r="Z47" s="277"/>
      <c r="AA47" s="263"/>
      <c r="AB47" s="277"/>
      <c r="AC47" s="263"/>
      <c r="AD47" s="277"/>
      <c r="AE47" s="263"/>
      <c r="AF47" s="277"/>
      <c r="AG47" s="263"/>
      <c r="AH47" s="277"/>
      <c r="AI47" s="263"/>
      <c r="AJ47" s="277"/>
      <c r="AZ47" s="160"/>
      <c r="BA47" s="285">
        <v>40</v>
      </c>
      <c r="BB47" s="289"/>
      <c r="BC47" s="289"/>
      <c r="BD47" s="289"/>
      <c r="BE47" s="123"/>
    </row>
    <row r="48" spans="2:57" x14ac:dyDescent="0.25">
      <c r="B48" s="224">
        <v>45</v>
      </c>
      <c r="C48" s="203">
        <v>0</v>
      </c>
      <c r="D48" s="250">
        <f>Samples!C50</f>
        <v>0</v>
      </c>
      <c r="E48" s="266" t="s">
        <v>5</v>
      </c>
      <c r="F48" s="263"/>
      <c r="G48" s="263"/>
      <c r="H48" s="263"/>
      <c r="I48" s="263"/>
      <c r="J48" s="263"/>
      <c r="K48" s="266"/>
      <c r="L48" s="274"/>
      <c r="M48" s="274"/>
      <c r="N48" s="274"/>
      <c r="O48" s="274"/>
      <c r="P48" s="276"/>
      <c r="Q48" s="276"/>
      <c r="R48" s="276"/>
      <c r="S48" s="263"/>
      <c r="T48" s="216"/>
      <c r="U48" s="216"/>
      <c r="V48" s="216"/>
      <c r="W48" s="216"/>
      <c r="X48" s="216"/>
      <c r="Y48" s="263"/>
      <c r="Z48" s="277"/>
      <c r="AA48" s="263"/>
      <c r="AB48" s="277"/>
      <c r="AC48" s="263"/>
      <c r="AD48" s="277"/>
      <c r="AE48" s="263"/>
      <c r="AF48" s="277"/>
      <c r="AG48" s="263"/>
      <c r="AH48" s="277"/>
      <c r="AI48" s="263"/>
      <c r="AJ48" s="277"/>
      <c r="AZ48" s="160"/>
      <c r="BA48" s="285">
        <v>41</v>
      </c>
      <c r="BB48" s="289"/>
      <c r="BC48" s="289"/>
      <c r="BD48" s="289"/>
      <c r="BE48" s="123"/>
    </row>
    <row r="49" spans="2:57" x14ac:dyDescent="0.25">
      <c r="B49" s="224">
        <v>46</v>
      </c>
      <c r="C49" s="203">
        <v>0</v>
      </c>
      <c r="D49" s="250">
        <f>Samples!C51</f>
        <v>0</v>
      </c>
      <c r="E49" s="266" t="s">
        <v>5</v>
      </c>
      <c r="F49" s="263"/>
      <c r="G49" s="263"/>
      <c r="H49" s="263"/>
      <c r="I49" s="263"/>
      <c r="J49" s="263"/>
      <c r="K49" s="266"/>
      <c r="L49" s="274"/>
      <c r="M49" s="274"/>
      <c r="N49" s="274"/>
      <c r="O49" s="274"/>
      <c r="P49" s="276"/>
      <c r="Q49" s="276"/>
      <c r="R49" s="276"/>
      <c r="S49" s="263"/>
      <c r="T49" s="216"/>
      <c r="U49" s="216"/>
      <c r="V49" s="216"/>
      <c r="W49" s="216"/>
      <c r="X49" s="216"/>
      <c r="Y49" s="263"/>
      <c r="Z49" s="277"/>
      <c r="AA49" s="263"/>
      <c r="AB49" s="277"/>
      <c r="AC49" s="263"/>
      <c r="AD49" s="277"/>
      <c r="AE49" s="263"/>
      <c r="AF49" s="277"/>
      <c r="AG49" s="263"/>
      <c r="AH49" s="277"/>
      <c r="AI49" s="263"/>
      <c r="AJ49" s="277"/>
      <c r="AZ49" s="160"/>
      <c r="BA49" s="285">
        <v>42</v>
      </c>
      <c r="BB49" s="289"/>
      <c r="BC49" s="289"/>
      <c r="BD49" s="289"/>
      <c r="BE49" s="123"/>
    </row>
    <row r="50" spans="2:57" x14ac:dyDescent="0.25">
      <c r="B50" s="224">
        <v>47</v>
      </c>
      <c r="C50" s="203">
        <v>0</v>
      </c>
      <c r="D50" s="250">
        <f>Samples!C52</f>
        <v>0</v>
      </c>
      <c r="E50" s="266" t="s">
        <v>5</v>
      </c>
      <c r="F50" s="263"/>
      <c r="G50" s="263"/>
      <c r="H50" s="263"/>
      <c r="I50" s="263"/>
      <c r="J50" s="263"/>
      <c r="K50" s="266"/>
      <c r="L50" s="274"/>
      <c r="M50" s="274"/>
      <c r="N50" s="274"/>
      <c r="O50" s="274"/>
      <c r="P50" s="276"/>
      <c r="Q50" s="276"/>
      <c r="R50" s="276"/>
      <c r="S50" s="263"/>
      <c r="T50" s="216"/>
      <c r="U50" s="216"/>
      <c r="V50" s="216"/>
      <c r="W50" s="216"/>
      <c r="X50" s="216"/>
      <c r="Y50" s="263"/>
      <c r="Z50" s="277"/>
      <c r="AA50" s="263"/>
      <c r="AB50" s="277"/>
      <c r="AC50" s="263"/>
      <c r="AD50" s="277"/>
      <c r="AE50" s="263"/>
      <c r="AF50" s="277"/>
      <c r="AG50" s="263"/>
      <c r="AH50" s="277"/>
      <c r="AI50" s="263"/>
      <c r="AJ50" s="277"/>
      <c r="AZ50" s="160"/>
      <c r="BA50" s="285">
        <v>43</v>
      </c>
      <c r="BB50" s="289"/>
      <c r="BC50" s="289"/>
      <c r="BD50" s="289"/>
      <c r="BE50" s="123"/>
    </row>
    <row r="51" spans="2:57" x14ac:dyDescent="0.25">
      <c r="B51" s="224">
        <v>48</v>
      </c>
      <c r="C51" s="203">
        <v>0</v>
      </c>
      <c r="D51" s="250">
        <f>Samples!C53</f>
        <v>0</v>
      </c>
      <c r="E51" s="266" t="s">
        <v>5</v>
      </c>
      <c r="F51" s="263"/>
      <c r="G51" s="263"/>
      <c r="H51" s="263"/>
      <c r="I51" s="263"/>
      <c r="J51" s="263"/>
      <c r="K51" s="266"/>
      <c r="L51" s="274"/>
      <c r="M51" s="274"/>
      <c r="N51" s="274"/>
      <c r="O51" s="274"/>
      <c r="P51" s="276"/>
      <c r="Q51" s="276"/>
      <c r="R51" s="276"/>
      <c r="S51" s="263"/>
      <c r="T51" s="216"/>
      <c r="U51" s="216"/>
      <c r="V51" s="216"/>
      <c r="W51" s="216"/>
      <c r="X51" s="216"/>
      <c r="Y51" s="263"/>
      <c r="Z51" s="277"/>
      <c r="AA51" s="263"/>
      <c r="AB51" s="277"/>
      <c r="AC51" s="263"/>
      <c r="AD51" s="277"/>
      <c r="AE51" s="263"/>
      <c r="AF51" s="277"/>
      <c r="AG51" s="263"/>
      <c r="AH51" s="277"/>
      <c r="AI51" s="263"/>
      <c r="AJ51" s="277"/>
      <c r="AZ51" s="160"/>
      <c r="BA51" s="285">
        <v>44</v>
      </c>
      <c r="BB51" s="289"/>
      <c r="BC51" s="289"/>
      <c r="BD51" s="289"/>
      <c r="BE51" s="123"/>
    </row>
    <row r="52" spans="2:57" x14ac:dyDescent="0.25">
      <c r="B52" s="224">
        <v>49</v>
      </c>
      <c r="C52" s="203">
        <v>0</v>
      </c>
      <c r="D52" s="250">
        <f>Samples!C54</f>
        <v>0</v>
      </c>
      <c r="E52" s="266" t="s">
        <v>5</v>
      </c>
      <c r="F52" s="263"/>
      <c r="G52" s="263"/>
      <c r="H52" s="263"/>
      <c r="I52" s="263"/>
      <c r="J52" s="263"/>
      <c r="K52" s="266"/>
      <c r="L52" s="274"/>
      <c r="M52" s="274"/>
      <c r="N52" s="274"/>
      <c r="O52" s="274"/>
      <c r="P52" s="276"/>
      <c r="Q52" s="276"/>
      <c r="R52" s="276"/>
      <c r="S52" s="263"/>
      <c r="T52" s="216"/>
      <c r="U52" s="216"/>
      <c r="V52" s="216"/>
      <c r="W52" s="216"/>
      <c r="X52" s="216"/>
      <c r="Y52" s="263"/>
      <c r="Z52" s="277"/>
      <c r="AA52" s="263"/>
      <c r="AB52" s="277"/>
      <c r="AC52" s="263"/>
      <c r="AD52" s="277"/>
      <c r="AE52" s="263"/>
      <c r="AF52" s="277"/>
      <c r="AG52" s="263"/>
      <c r="AH52" s="277"/>
      <c r="AI52" s="263"/>
      <c r="AJ52" s="277"/>
      <c r="AZ52" s="160"/>
      <c r="BA52" s="285">
        <v>45</v>
      </c>
      <c r="BB52" s="289"/>
      <c r="BC52" s="289"/>
      <c r="BD52" s="289"/>
      <c r="BE52" s="123"/>
    </row>
    <row r="53" spans="2:57" x14ac:dyDescent="0.25">
      <c r="B53" s="224">
        <v>50</v>
      </c>
      <c r="C53" s="203">
        <v>0</v>
      </c>
      <c r="D53" s="250">
        <f>Samples!C55</f>
        <v>0</v>
      </c>
      <c r="E53" s="266" t="s">
        <v>5</v>
      </c>
      <c r="F53" s="263"/>
      <c r="G53" s="263"/>
      <c r="H53" s="263"/>
      <c r="I53" s="263"/>
      <c r="J53" s="263"/>
      <c r="K53" s="266"/>
      <c r="L53" s="274"/>
      <c r="M53" s="274"/>
      <c r="N53" s="274"/>
      <c r="O53" s="274"/>
      <c r="P53" s="276"/>
      <c r="Q53" s="276"/>
      <c r="R53" s="276"/>
      <c r="S53" s="263"/>
      <c r="T53" s="216"/>
      <c r="U53" s="216"/>
      <c r="V53" s="216"/>
      <c r="W53" s="216"/>
      <c r="X53" s="216"/>
      <c r="Y53" s="263"/>
      <c r="Z53" s="277"/>
      <c r="AA53" s="263"/>
      <c r="AB53" s="277"/>
      <c r="AC53" s="263"/>
      <c r="AD53" s="277"/>
      <c r="AE53" s="263"/>
      <c r="AF53" s="277"/>
      <c r="AG53" s="263"/>
      <c r="AH53" s="277"/>
      <c r="AI53" s="263"/>
      <c r="AJ53" s="277"/>
      <c r="AZ53" s="160"/>
      <c r="BA53" s="285">
        <v>46</v>
      </c>
      <c r="BB53" s="289"/>
      <c r="BC53" s="289"/>
      <c r="BD53" s="289"/>
      <c r="BE53" s="123"/>
    </row>
    <row r="54" spans="2:57" x14ac:dyDescent="0.25">
      <c r="B54" s="224">
        <v>51</v>
      </c>
      <c r="C54" s="203">
        <v>0</v>
      </c>
      <c r="D54" s="250">
        <f>Samples!C56</f>
        <v>0</v>
      </c>
      <c r="E54" s="266" t="s">
        <v>5</v>
      </c>
      <c r="F54" s="263"/>
      <c r="G54" s="263"/>
      <c r="H54" s="263"/>
      <c r="I54" s="263"/>
      <c r="J54" s="263"/>
      <c r="K54" s="266"/>
      <c r="L54" s="274"/>
      <c r="M54" s="274"/>
      <c r="N54" s="274"/>
      <c r="O54" s="274"/>
      <c r="P54" s="276"/>
      <c r="Q54" s="276"/>
      <c r="R54" s="276"/>
      <c r="S54" s="263"/>
      <c r="T54" s="216"/>
      <c r="U54" s="216"/>
      <c r="V54" s="216"/>
      <c r="W54" s="216"/>
      <c r="X54" s="216"/>
      <c r="Y54" s="263"/>
      <c r="Z54" s="277"/>
      <c r="AA54" s="263"/>
      <c r="AB54" s="277"/>
      <c r="AC54" s="263"/>
      <c r="AD54" s="277"/>
      <c r="AE54" s="263"/>
      <c r="AF54" s="277"/>
      <c r="AG54" s="263"/>
      <c r="AH54" s="277"/>
      <c r="AI54" s="263"/>
      <c r="AJ54" s="277"/>
      <c r="AZ54" s="160"/>
      <c r="BA54" s="285">
        <v>47</v>
      </c>
      <c r="BB54" s="289"/>
      <c r="BC54" s="289"/>
      <c r="BD54" s="289"/>
      <c r="BE54" s="123"/>
    </row>
    <row r="55" spans="2:57" x14ac:dyDescent="0.25">
      <c r="B55" s="224">
        <v>52</v>
      </c>
      <c r="C55" s="203">
        <v>0</v>
      </c>
      <c r="D55" s="250">
        <f>Samples!C57</f>
        <v>0</v>
      </c>
      <c r="E55" s="266" t="s">
        <v>5</v>
      </c>
      <c r="F55" s="263"/>
      <c r="G55" s="263"/>
      <c r="H55" s="263"/>
      <c r="I55" s="263"/>
      <c r="J55" s="263"/>
      <c r="K55" s="266"/>
      <c r="L55" s="274"/>
      <c r="M55" s="274"/>
      <c r="N55" s="274"/>
      <c r="O55" s="274"/>
      <c r="P55" s="276"/>
      <c r="Q55" s="276"/>
      <c r="R55" s="276"/>
      <c r="S55" s="263"/>
      <c r="T55" s="216"/>
      <c r="U55" s="216"/>
      <c r="V55" s="216"/>
      <c r="W55" s="216"/>
      <c r="X55" s="216"/>
      <c r="Y55" s="263"/>
      <c r="Z55" s="277"/>
      <c r="AA55" s="263"/>
      <c r="AB55" s="277"/>
      <c r="AC55" s="263"/>
      <c r="AD55" s="277"/>
      <c r="AE55" s="263"/>
      <c r="AF55" s="277"/>
      <c r="AG55" s="263"/>
      <c r="AH55" s="277"/>
      <c r="AI55" s="263"/>
      <c r="AJ55" s="277"/>
      <c r="AZ55" s="160"/>
      <c r="BA55" s="285">
        <v>48</v>
      </c>
      <c r="BB55" s="289"/>
      <c r="BC55" s="289"/>
      <c r="BD55" s="289"/>
      <c r="BE55" s="123"/>
    </row>
    <row r="56" spans="2:57" x14ac:dyDescent="0.25">
      <c r="B56" s="224">
        <v>53</v>
      </c>
      <c r="C56" s="203">
        <v>0</v>
      </c>
      <c r="D56" s="250">
        <f>Samples!C58</f>
        <v>0</v>
      </c>
      <c r="E56" s="266" t="s">
        <v>5</v>
      </c>
      <c r="F56" s="263"/>
      <c r="G56" s="263"/>
      <c r="H56" s="263"/>
      <c r="I56" s="263"/>
      <c r="J56" s="263"/>
      <c r="K56" s="266"/>
      <c r="L56" s="274"/>
      <c r="M56" s="274"/>
      <c r="N56" s="274"/>
      <c r="O56" s="274"/>
      <c r="P56" s="276"/>
      <c r="Q56" s="276"/>
      <c r="R56" s="276"/>
      <c r="S56" s="263"/>
      <c r="T56" s="216"/>
      <c r="U56" s="216"/>
      <c r="V56" s="216"/>
      <c r="W56" s="216"/>
      <c r="X56" s="216"/>
      <c r="Y56" s="263"/>
      <c r="Z56" s="277"/>
      <c r="AA56" s="263"/>
      <c r="AB56" s="277"/>
      <c r="AC56" s="263"/>
      <c r="AD56" s="277"/>
      <c r="AE56" s="263"/>
      <c r="AF56" s="277"/>
      <c r="AG56" s="263"/>
      <c r="AH56" s="277"/>
      <c r="AI56" s="263"/>
      <c r="AJ56" s="277"/>
      <c r="AZ56" s="160"/>
      <c r="BA56" s="285">
        <v>49</v>
      </c>
      <c r="BB56" s="289"/>
      <c r="BC56" s="289"/>
      <c r="BD56" s="289"/>
      <c r="BE56" s="123"/>
    </row>
    <row r="57" spans="2:57" x14ac:dyDescent="0.25">
      <c r="B57" s="224">
        <v>54</v>
      </c>
      <c r="C57" s="203">
        <v>0</v>
      </c>
      <c r="D57" s="250">
        <f>Samples!C59</f>
        <v>0</v>
      </c>
      <c r="E57" s="266" t="s">
        <v>5</v>
      </c>
      <c r="F57" s="263"/>
      <c r="G57" s="263"/>
      <c r="H57" s="263"/>
      <c r="I57" s="263"/>
      <c r="J57" s="263"/>
      <c r="K57" s="266"/>
      <c r="L57" s="274"/>
      <c r="M57" s="274"/>
      <c r="N57" s="274"/>
      <c r="O57" s="274"/>
      <c r="P57" s="276"/>
      <c r="Q57" s="276"/>
      <c r="R57" s="276"/>
      <c r="S57" s="263"/>
      <c r="T57" s="216"/>
      <c r="U57" s="216"/>
      <c r="V57" s="216"/>
      <c r="W57" s="216"/>
      <c r="X57" s="216"/>
      <c r="Y57" s="263"/>
      <c r="Z57" s="277"/>
      <c r="AA57" s="263"/>
      <c r="AB57" s="277"/>
      <c r="AC57" s="263"/>
      <c r="AD57" s="277"/>
      <c r="AE57" s="263"/>
      <c r="AF57" s="277"/>
      <c r="AG57" s="263"/>
      <c r="AH57" s="277"/>
      <c r="AI57" s="263"/>
      <c r="AJ57" s="277"/>
      <c r="AZ57" s="160"/>
      <c r="BA57" s="285">
        <v>50</v>
      </c>
      <c r="BB57" s="289"/>
      <c r="BC57" s="289"/>
      <c r="BD57" s="289"/>
      <c r="BE57" s="123"/>
    </row>
    <row r="58" spans="2:57" x14ac:dyDescent="0.25">
      <c r="B58" s="224">
        <v>55</v>
      </c>
      <c r="C58" s="203">
        <v>0</v>
      </c>
      <c r="D58" s="250">
        <f>Samples!C60</f>
        <v>0</v>
      </c>
      <c r="E58" s="266" t="s">
        <v>5</v>
      </c>
      <c r="F58" s="263"/>
      <c r="G58" s="263"/>
      <c r="H58" s="263"/>
      <c r="I58" s="263"/>
      <c r="J58" s="263"/>
      <c r="K58" s="266"/>
      <c r="L58" s="274"/>
      <c r="M58" s="274"/>
      <c r="N58" s="274"/>
      <c r="O58" s="274"/>
      <c r="P58" s="276"/>
      <c r="Q58" s="276"/>
      <c r="R58" s="276"/>
      <c r="S58" s="263"/>
      <c r="T58" s="216"/>
      <c r="U58" s="216"/>
      <c r="V58" s="216"/>
      <c r="W58" s="216"/>
      <c r="X58" s="216"/>
      <c r="Y58" s="263"/>
      <c r="Z58" s="277"/>
      <c r="AA58" s="263"/>
      <c r="AB58" s="277"/>
      <c r="AC58" s="263"/>
      <c r="AD58" s="277"/>
      <c r="AE58" s="263"/>
      <c r="AF58" s="277"/>
      <c r="AG58" s="263"/>
      <c r="AH58" s="277"/>
      <c r="AI58" s="263"/>
      <c r="AJ58" s="277"/>
      <c r="AZ58" s="160"/>
      <c r="BA58" s="285">
        <v>51</v>
      </c>
      <c r="BB58" s="289"/>
      <c r="BC58" s="289"/>
      <c r="BD58" s="289"/>
      <c r="BE58" s="123"/>
    </row>
    <row r="59" spans="2:57" x14ac:dyDescent="0.25">
      <c r="B59" s="224">
        <v>56</v>
      </c>
      <c r="C59" s="203">
        <v>0</v>
      </c>
      <c r="D59" s="250">
        <f>Samples!C61</f>
        <v>0</v>
      </c>
      <c r="E59" s="266" t="s">
        <v>5</v>
      </c>
      <c r="F59" s="263"/>
      <c r="G59" s="263"/>
      <c r="H59" s="263"/>
      <c r="I59" s="263"/>
      <c r="J59" s="263"/>
      <c r="K59" s="266"/>
      <c r="L59" s="274"/>
      <c r="M59" s="274"/>
      <c r="N59" s="274"/>
      <c r="O59" s="274"/>
      <c r="P59" s="276"/>
      <c r="Q59" s="276"/>
      <c r="R59" s="276"/>
      <c r="S59" s="263"/>
      <c r="T59" s="216"/>
      <c r="U59" s="216"/>
      <c r="V59" s="216"/>
      <c r="W59" s="216"/>
      <c r="X59" s="216"/>
      <c r="Y59" s="263"/>
      <c r="Z59" s="277"/>
      <c r="AA59" s="263"/>
      <c r="AB59" s="277"/>
      <c r="AC59" s="263"/>
      <c r="AD59" s="277"/>
      <c r="AE59" s="263"/>
      <c r="AF59" s="277"/>
      <c r="AG59" s="263"/>
      <c r="AH59" s="277"/>
      <c r="AI59" s="263"/>
      <c r="AJ59" s="277"/>
      <c r="AZ59" s="160"/>
      <c r="BA59" s="285">
        <v>52</v>
      </c>
      <c r="BB59" s="289"/>
      <c r="BC59" s="289"/>
      <c r="BD59" s="289"/>
      <c r="BE59" s="123"/>
    </row>
    <row r="60" spans="2:57" x14ac:dyDescent="0.25">
      <c r="B60" s="224">
        <v>57</v>
      </c>
      <c r="C60" s="203">
        <v>0</v>
      </c>
      <c r="D60" s="250">
        <f>Samples!C62</f>
        <v>0</v>
      </c>
      <c r="E60" s="266" t="s">
        <v>5</v>
      </c>
      <c r="F60" s="263"/>
      <c r="G60" s="263"/>
      <c r="H60" s="263"/>
      <c r="I60" s="263"/>
      <c r="J60" s="263"/>
      <c r="K60" s="266"/>
      <c r="L60" s="274"/>
      <c r="M60" s="274"/>
      <c r="N60" s="274"/>
      <c r="O60" s="274"/>
      <c r="P60" s="276"/>
      <c r="Q60" s="276"/>
      <c r="R60" s="276"/>
      <c r="S60" s="263"/>
      <c r="T60" s="216"/>
      <c r="U60" s="216"/>
      <c r="V60" s="216"/>
      <c r="W60" s="216"/>
      <c r="X60" s="216"/>
      <c r="Y60" s="263"/>
      <c r="Z60" s="277"/>
      <c r="AA60" s="263"/>
      <c r="AB60" s="277"/>
      <c r="AC60" s="263"/>
      <c r="AD60" s="277"/>
      <c r="AE60" s="263"/>
      <c r="AF60" s="277"/>
      <c r="AG60" s="263"/>
      <c r="AH60" s="277"/>
      <c r="AI60" s="263"/>
      <c r="AJ60" s="277"/>
      <c r="AZ60" s="160"/>
      <c r="BA60" s="285">
        <v>53</v>
      </c>
      <c r="BB60" s="289"/>
      <c r="BC60" s="289"/>
      <c r="BD60" s="289"/>
      <c r="BE60" s="123"/>
    </row>
    <row r="61" spans="2:57" x14ac:dyDescent="0.25">
      <c r="B61" s="224">
        <v>58</v>
      </c>
      <c r="C61" s="203">
        <v>0</v>
      </c>
      <c r="D61" s="250">
        <f>Samples!C63</f>
        <v>0</v>
      </c>
      <c r="E61" s="266" t="s">
        <v>5</v>
      </c>
      <c r="F61" s="263"/>
      <c r="G61" s="263"/>
      <c r="H61" s="263"/>
      <c r="I61" s="263"/>
      <c r="J61" s="263"/>
      <c r="K61" s="266"/>
      <c r="L61" s="274"/>
      <c r="M61" s="274"/>
      <c r="N61" s="274"/>
      <c r="O61" s="274"/>
      <c r="P61" s="276"/>
      <c r="Q61" s="276"/>
      <c r="R61" s="276"/>
      <c r="S61" s="263"/>
      <c r="T61" s="216"/>
      <c r="U61" s="216"/>
      <c r="V61" s="216"/>
      <c r="W61" s="216"/>
      <c r="X61" s="216"/>
      <c r="Y61" s="263"/>
      <c r="Z61" s="277"/>
      <c r="AA61" s="263"/>
      <c r="AB61" s="277"/>
      <c r="AC61" s="263"/>
      <c r="AD61" s="277"/>
      <c r="AE61" s="263"/>
      <c r="AF61" s="277"/>
      <c r="AG61" s="263"/>
      <c r="AH61" s="277"/>
      <c r="AI61" s="263"/>
      <c r="AJ61" s="277"/>
      <c r="AZ61" s="160"/>
      <c r="BA61" s="285">
        <v>54</v>
      </c>
      <c r="BB61" s="289"/>
      <c r="BC61" s="289"/>
      <c r="BD61" s="289"/>
      <c r="BE61" s="123"/>
    </row>
    <row r="62" spans="2:57" x14ac:dyDescent="0.25">
      <c r="B62" s="224">
        <v>59</v>
      </c>
      <c r="C62" s="203">
        <v>0</v>
      </c>
      <c r="D62" s="250">
        <f>Samples!C64</f>
        <v>0</v>
      </c>
      <c r="E62" s="266" t="s">
        <v>5</v>
      </c>
      <c r="F62" s="263"/>
      <c r="G62" s="263"/>
      <c r="H62" s="263"/>
      <c r="I62" s="263"/>
      <c r="J62" s="263"/>
      <c r="K62" s="266"/>
      <c r="L62" s="274"/>
      <c r="M62" s="274"/>
      <c r="N62" s="274"/>
      <c r="O62" s="274"/>
      <c r="P62" s="276"/>
      <c r="Q62" s="276"/>
      <c r="R62" s="276"/>
      <c r="S62" s="263"/>
      <c r="T62" s="216"/>
      <c r="U62" s="216"/>
      <c r="V62" s="216"/>
      <c r="W62" s="216"/>
      <c r="X62" s="216"/>
      <c r="Y62" s="263"/>
      <c r="Z62" s="277"/>
      <c r="AA62" s="263"/>
      <c r="AB62" s="277"/>
      <c r="AC62" s="263"/>
      <c r="AD62" s="277"/>
      <c r="AE62" s="263"/>
      <c r="AF62" s="277"/>
      <c r="AG62" s="263"/>
      <c r="AH62" s="277"/>
      <c r="AI62" s="263"/>
      <c r="AJ62" s="277"/>
      <c r="AZ62" s="160"/>
      <c r="BA62" s="285">
        <v>55</v>
      </c>
      <c r="BB62" s="289"/>
      <c r="BC62" s="289"/>
      <c r="BD62" s="289"/>
      <c r="BE62" s="123"/>
    </row>
    <row r="63" spans="2:57" x14ac:dyDescent="0.25">
      <c r="B63" s="224">
        <v>60</v>
      </c>
      <c r="C63" s="203">
        <v>0</v>
      </c>
      <c r="D63" s="250">
        <f>Samples!C65</f>
        <v>0</v>
      </c>
      <c r="E63" s="266" t="s">
        <v>5</v>
      </c>
      <c r="F63" s="263"/>
      <c r="G63" s="263"/>
      <c r="H63" s="263"/>
      <c r="I63" s="263"/>
      <c r="J63" s="263"/>
      <c r="K63" s="266"/>
      <c r="L63" s="274"/>
      <c r="M63" s="274"/>
      <c r="N63" s="274"/>
      <c r="O63" s="274"/>
      <c r="P63" s="276"/>
      <c r="Q63" s="276"/>
      <c r="R63" s="276"/>
      <c r="S63" s="263"/>
      <c r="T63" s="216"/>
      <c r="U63" s="216"/>
      <c r="V63" s="216"/>
      <c r="W63" s="216"/>
      <c r="X63" s="216"/>
      <c r="Y63" s="263"/>
      <c r="Z63" s="277"/>
      <c r="AA63" s="263"/>
      <c r="AB63" s="277"/>
      <c r="AC63" s="263"/>
      <c r="AD63" s="277"/>
      <c r="AE63" s="263"/>
      <c r="AF63" s="277"/>
      <c r="AG63" s="263"/>
      <c r="AH63" s="277"/>
      <c r="AI63" s="263"/>
      <c r="AJ63" s="277"/>
      <c r="AZ63" s="160"/>
      <c r="BA63" s="285">
        <v>56</v>
      </c>
      <c r="BB63" s="289"/>
      <c r="BC63" s="289"/>
      <c r="BD63" s="289"/>
      <c r="BE63" s="123"/>
    </row>
    <row r="64" spans="2:57" x14ac:dyDescent="0.25">
      <c r="B64" s="224">
        <v>61</v>
      </c>
      <c r="C64" s="203">
        <v>0</v>
      </c>
      <c r="D64" s="250">
        <f>Samples!C66</f>
        <v>0</v>
      </c>
      <c r="E64" s="266" t="s">
        <v>5</v>
      </c>
      <c r="F64" s="263"/>
      <c r="G64" s="263"/>
      <c r="H64" s="263"/>
      <c r="I64" s="263"/>
      <c r="J64" s="263"/>
      <c r="K64" s="266"/>
      <c r="L64" s="274"/>
      <c r="M64" s="274"/>
      <c r="N64" s="274"/>
      <c r="O64" s="274"/>
      <c r="P64" s="276"/>
      <c r="Q64" s="276"/>
      <c r="R64" s="276"/>
      <c r="S64" s="263"/>
      <c r="T64" s="216"/>
      <c r="U64" s="216"/>
      <c r="V64" s="216"/>
      <c r="W64" s="216"/>
      <c r="X64" s="216"/>
      <c r="Y64" s="263"/>
      <c r="Z64" s="277"/>
      <c r="AA64" s="263"/>
      <c r="AB64" s="277"/>
      <c r="AC64" s="263"/>
      <c r="AD64" s="277"/>
      <c r="AE64" s="263"/>
      <c r="AF64" s="277"/>
      <c r="AG64" s="263"/>
      <c r="AH64" s="277"/>
      <c r="AI64" s="263"/>
      <c r="AJ64" s="277"/>
      <c r="AZ64" s="160"/>
      <c r="BA64" s="285">
        <v>57</v>
      </c>
      <c r="BB64" s="289"/>
      <c r="BC64" s="289"/>
      <c r="BD64" s="289"/>
      <c r="BE64" s="123"/>
    </row>
    <row r="65" spans="2:57" x14ac:dyDescent="0.25">
      <c r="B65" s="224">
        <v>62</v>
      </c>
      <c r="C65" s="203">
        <v>0</v>
      </c>
      <c r="D65" s="250">
        <f>Samples!C67</f>
        <v>0</v>
      </c>
      <c r="E65" s="266" t="s">
        <v>5</v>
      </c>
      <c r="F65" s="263"/>
      <c r="G65" s="263"/>
      <c r="H65" s="263"/>
      <c r="I65" s="263"/>
      <c r="J65" s="263"/>
      <c r="K65" s="266"/>
      <c r="L65" s="274"/>
      <c r="M65" s="274"/>
      <c r="N65" s="274"/>
      <c r="O65" s="274"/>
      <c r="P65" s="276"/>
      <c r="Q65" s="276"/>
      <c r="R65" s="276"/>
      <c r="S65" s="263"/>
      <c r="T65" s="216"/>
      <c r="U65" s="216"/>
      <c r="V65" s="216"/>
      <c r="W65" s="216"/>
      <c r="X65" s="216"/>
      <c r="Y65" s="263"/>
      <c r="Z65" s="277"/>
      <c r="AA65" s="263"/>
      <c r="AB65" s="277"/>
      <c r="AC65" s="263"/>
      <c r="AD65" s="277"/>
      <c r="AE65" s="263"/>
      <c r="AF65" s="277"/>
      <c r="AG65" s="263"/>
      <c r="AH65" s="277"/>
      <c r="AI65" s="263"/>
      <c r="AJ65" s="277"/>
      <c r="AZ65" s="160"/>
      <c r="BA65" s="285">
        <v>58</v>
      </c>
      <c r="BB65" s="289"/>
      <c r="BC65" s="289"/>
      <c r="BD65" s="289"/>
      <c r="BE65" s="123"/>
    </row>
    <row r="66" spans="2:57" x14ac:dyDescent="0.25">
      <c r="B66" s="224">
        <v>63</v>
      </c>
      <c r="C66" s="203">
        <v>0</v>
      </c>
      <c r="D66" s="250">
        <f>Samples!C68</f>
        <v>0</v>
      </c>
      <c r="E66" s="266" t="s">
        <v>5</v>
      </c>
      <c r="F66" s="263"/>
      <c r="G66" s="263"/>
      <c r="H66" s="263"/>
      <c r="I66" s="263"/>
      <c r="J66" s="263"/>
      <c r="K66" s="266"/>
      <c r="L66" s="274"/>
      <c r="M66" s="274"/>
      <c r="N66" s="274"/>
      <c r="O66" s="274"/>
      <c r="P66" s="276"/>
      <c r="Q66" s="276"/>
      <c r="R66" s="276"/>
      <c r="S66" s="263"/>
      <c r="T66" s="216"/>
      <c r="U66" s="216"/>
      <c r="V66" s="216"/>
      <c r="W66" s="216"/>
      <c r="X66" s="216"/>
      <c r="Y66" s="263"/>
      <c r="Z66" s="277"/>
      <c r="AA66" s="263"/>
      <c r="AB66" s="277"/>
      <c r="AC66" s="263"/>
      <c r="AD66" s="277"/>
      <c r="AE66" s="263"/>
      <c r="AF66" s="277"/>
      <c r="AG66" s="263"/>
      <c r="AH66" s="277"/>
      <c r="AI66" s="263"/>
      <c r="AJ66" s="277"/>
      <c r="AZ66" s="160"/>
      <c r="BA66" s="285">
        <v>59</v>
      </c>
      <c r="BB66" s="289"/>
      <c r="BC66" s="289"/>
      <c r="BD66" s="289"/>
      <c r="BE66" s="123"/>
    </row>
    <row r="67" spans="2:57" x14ac:dyDescent="0.25">
      <c r="B67" s="224">
        <v>64</v>
      </c>
      <c r="C67" s="203">
        <v>0</v>
      </c>
      <c r="D67" s="250">
        <f>Samples!C69</f>
        <v>0</v>
      </c>
      <c r="E67" s="266" t="s">
        <v>5</v>
      </c>
      <c r="F67" s="263"/>
      <c r="G67" s="263"/>
      <c r="H67" s="263"/>
      <c r="I67" s="263"/>
      <c r="J67" s="263"/>
      <c r="K67" s="266"/>
      <c r="L67" s="274"/>
      <c r="M67" s="274"/>
      <c r="N67" s="274"/>
      <c r="O67" s="274"/>
      <c r="P67" s="276"/>
      <c r="Q67" s="276"/>
      <c r="R67" s="276"/>
      <c r="S67" s="263"/>
      <c r="T67" s="216"/>
      <c r="U67" s="216"/>
      <c r="V67" s="216"/>
      <c r="W67" s="216"/>
      <c r="X67" s="216"/>
      <c r="Y67" s="263"/>
      <c r="Z67" s="277"/>
      <c r="AA67" s="263"/>
      <c r="AB67" s="277"/>
      <c r="AC67" s="263"/>
      <c r="AD67" s="277"/>
      <c r="AE67" s="263"/>
      <c r="AF67" s="277"/>
      <c r="AG67" s="263"/>
      <c r="AH67" s="277"/>
      <c r="AI67" s="263"/>
      <c r="AJ67" s="277"/>
      <c r="AZ67" s="160"/>
      <c r="BA67" s="285">
        <v>60</v>
      </c>
      <c r="BB67" s="289"/>
      <c r="BC67" s="289"/>
      <c r="BD67" s="289"/>
      <c r="BE67" s="123"/>
    </row>
    <row r="68" spans="2:57" x14ac:dyDescent="0.25">
      <c r="B68" s="224">
        <v>65</v>
      </c>
      <c r="C68" s="203">
        <v>0</v>
      </c>
      <c r="D68" s="250">
        <f>Samples!C70</f>
        <v>0</v>
      </c>
      <c r="E68" s="266" t="s">
        <v>5</v>
      </c>
      <c r="F68" s="263"/>
      <c r="G68" s="263"/>
      <c r="H68" s="263"/>
      <c r="I68" s="263"/>
      <c r="J68" s="263"/>
      <c r="K68" s="266"/>
      <c r="L68" s="274"/>
      <c r="M68" s="274"/>
      <c r="N68" s="274"/>
      <c r="O68" s="274"/>
      <c r="P68" s="276"/>
      <c r="Q68" s="276"/>
      <c r="R68" s="276"/>
      <c r="S68" s="263"/>
      <c r="T68" s="216"/>
      <c r="U68" s="216"/>
      <c r="V68" s="216"/>
      <c r="W68" s="216"/>
      <c r="X68" s="216"/>
      <c r="Y68" s="263"/>
      <c r="Z68" s="277"/>
      <c r="AA68" s="263"/>
      <c r="AB68" s="277"/>
      <c r="AC68" s="263"/>
      <c r="AD68" s="277"/>
      <c r="AE68" s="263"/>
      <c r="AF68" s="277"/>
      <c r="AG68" s="263"/>
      <c r="AH68" s="277"/>
      <c r="AI68" s="263"/>
      <c r="AJ68" s="277"/>
      <c r="AZ68" s="160"/>
      <c r="BA68" s="285">
        <v>61</v>
      </c>
      <c r="BB68" s="289"/>
      <c r="BC68" s="289"/>
      <c r="BD68" s="289"/>
      <c r="BE68" s="123"/>
    </row>
    <row r="69" spans="2:57" x14ac:dyDescent="0.25">
      <c r="B69" s="224">
        <v>66</v>
      </c>
      <c r="C69" s="203">
        <v>0</v>
      </c>
      <c r="D69" s="250">
        <f>Samples!C71</f>
        <v>0</v>
      </c>
      <c r="E69" s="266" t="s">
        <v>5</v>
      </c>
      <c r="F69" s="263"/>
      <c r="G69" s="263"/>
      <c r="H69" s="263"/>
      <c r="I69" s="263"/>
      <c r="J69" s="263"/>
      <c r="K69" s="266"/>
      <c r="L69" s="274"/>
      <c r="M69" s="274"/>
      <c r="N69" s="274"/>
      <c r="O69" s="274"/>
      <c r="P69" s="276"/>
      <c r="Q69" s="276"/>
      <c r="R69" s="276"/>
      <c r="S69" s="263"/>
      <c r="T69" s="216"/>
      <c r="U69" s="216"/>
      <c r="V69" s="216"/>
      <c r="W69" s="216"/>
      <c r="X69" s="216"/>
      <c r="Y69" s="263"/>
      <c r="Z69" s="277"/>
      <c r="AA69" s="263"/>
      <c r="AB69" s="277"/>
      <c r="AC69" s="263"/>
      <c r="AD69" s="277"/>
      <c r="AE69" s="263"/>
      <c r="AF69" s="277"/>
      <c r="AG69" s="263"/>
      <c r="AH69" s="277"/>
      <c r="AI69" s="263"/>
      <c r="AJ69" s="277"/>
      <c r="AZ69" s="160"/>
      <c r="BA69" s="285">
        <v>62</v>
      </c>
      <c r="BB69" s="289"/>
      <c r="BC69" s="289"/>
      <c r="BD69" s="289"/>
      <c r="BE69" s="123"/>
    </row>
    <row r="70" spans="2:57" x14ac:dyDescent="0.25">
      <c r="B70" s="224">
        <v>67</v>
      </c>
      <c r="C70" s="203">
        <v>0</v>
      </c>
      <c r="D70" s="250">
        <f>Samples!C72</f>
        <v>0</v>
      </c>
      <c r="E70" s="266" t="s">
        <v>5</v>
      </c>
      <c r="F70" s="263"/>
      <c r="G70" s="263"/>
      <c r="H70" s="263"/>
      <c r="I70" s="263"/>
      <c r="J70" s="263"/>
      <c r="K70" s="266"/>
      <c r="L70" s="274"/>
      <c r="M70" s="274"/>
      <c r="N70" s="274"/>
      <c r="O70" s="274"/>
      <c r="P70" s="276"/>
      <c r="Q70" s="276"/>
      <c r="R70" s="276"/>
      <c r="S70" s="263"/>
      <c r="T70" s="216"/>
      <c r="U70" s="216"/>
      <c r="V70" s="216"/>
      <c r="W70" s="216"/>
      <c r="X70" s="216"/>
      <c r="Y70" s="263"/>
      <c r="Z70" s="277"/>
      <c r="AA70" s="263"/>
      <c r="AB70" s="277"/>
      <c r="AC70" s="263"/>
      <c r="AD70" s="277"/>
      <c r="AE70" s="263"/>
      <c r="AF70" s="277"/>
      <c r="AG70" s="263"/>
      <c r="AH70" s="277"/>
      <c r="AI70" s="263"/>
      <c r="AJ70" s="277"/>
      <c r="AZ70" s="160"/>
      <c r="BA70" s="285">
        <v>63</v>
      </c>
      <c r="BB70" s="289"/>
      <c r="BC70" s="289"/>
      <c r="BD70" s="289"/>
      <c r="BE70" s="123"/>
    </row>
    <row r="71" spans="2:57" x14ac:dyDescent="0.25">
      <c r="B71" s="224">
        <v>68</v>
      </c>
      <c r="C71" s="203">
        <v>0</v>
      </c>
      <c r="D71" s="250">
        <f>Samples!C73</f>
        <v>0</v>
      </c>
      <c r="E71" s="266" t="s">
        <v>5</v>
      </c>
      <c r="F71" s="263"/>
      <c r="G71" s="263"/>
      <c r="H71" s="263"/>
      <c r="I71" s="263"/>
      <c r="J71" s="263"/>
      <c r="K71" s="266"/>
      <c r="L71" s="274"/>
      <c r="M71" s="274"/>
      <c r="N71" s="274"/>
      <c r="O71" s="274"/>
      <c r="P71" s="276"/>
      <c r="Q71" s="276"/>
      <c r="R71" s="276"/>
      <c r="S71" s="263"/>
      <c r="T71" s="216"/>
      <c r="U71" s="216"/>
      <c r="V71" s="216"/>
      <c r="W71" s="216"/>
      <c r="X71" s="216"/>
      <c r="Y71" s="263"/>
      <c r="Z71" s="277"/>
      <c r="AA71" s="263"/>
      <c r="AB71" s="277"/>
      <c r="AC71" s="263"/>
      <c r="AD71" s="277"/>
      <c r="AE71" s="263"/>
      <c r="AF71" s="277"/>
      <c r="AG71" s="263"/>
      <c r="AH71" s="277"/>
      <c r="AI71" s="263"/>
      <c r="AJ71" s="277"/>
      <c r="AZ71" s="160"/>
      <c r="BA71" s="285">
        <v>64</v>
      </c>
      <c r="BB71" s="289"/>
      <c r="BC71" s="289"/>
      <c r="BD71" s="289"/>
      <c r="BE71" s="123"/>
    </row>
    <row r="72" spans="2:57" x14ac:dyDescent="0.25">
      <c r="B72" s="224">
        <v>69</v>
      </c>
      <c r="C72" s="203">
        <v>0</v>
      </c>
      <c r="D72" s="250">
        <f>Samples!C74</f>
        <v>0</v>
      </c>
      <c r="E72" s="266" t="s">
        <v>5</v>
      </c>
      <c r="F72" s="263"/>
      <c r="G72" s="263"/>
      <c r="H72" s="263"/>
      <c r="I72" s="263"/>
      <c r="J72" s="263"/>
      <c r="K72" s="266"/>
      <c r="L72" s="274"/>
      <c r="M72" s="274"/>
      <c r="N72" s="274"/>
      <c r="O72" s="274"/>
      <c r="P72" s="276"/>
      <c r="Q72" s="276"/>
      <c r="R72" s="276"/>
      <c r="S72" s="263"/>
      <c r="T72" s="216"/>
      <c r="U72" s="216"/>
      <c r="V72" s="216"/>
      <c r="W72" s="216"/>
      <c r="X72" s="216"/>
      <c r="Y72" s="263"/>
      <c r="Z72" s="277"/>
      <c r="AA72" s="263"/>
      <c r="AB72" s="277"/>
      <c r="AC72" s="263"/>
      <c r="AD72" s="277"/>
      <c r="AE72" s="263"/>
      <c r="AF72" s="277"/>
      <c r="AG72" s="263"/>
      <c r="AH72" s="277"/>
      <c r="AI72" s="263"/>
      <c r="AJ72" s="277"/>
      <c r="AZ72" s="160"/>
      <c r="BA72" s="285">
        <v>65</v>
      </c>
      <c r="BB72" s="289"/>
      <c r="BC72" s="289"/>
      <c r="BD72" s="289"/>
      <c r="BE72" s="123"/>
    </row>
    <row r="73" spans="2:57" x14ac:dyDescent="0.25">
      <c r="B73" s="224">
        <v>70</v>
      </c>
      <c r="C73" s="203">
        <v>0</v>
      </c>
      <c r="D73" s="250">
        <f>Samples!C75</f>
        <v>0</v>
      </c>
      <c r="E73" s="266" t="s">
        <v>5</v>
      </c>
      <c r="F73" s="263"/>
      <c r="G73" s="263"/>
      <c r="H73" s="263"/>
      <c r="I73" s="263"/>
      <c r="J73" s="263"/>
      <c r="K73" s="266"/>
      <c r="L73" s="274"/>
      <c r="M73" s="274"/>
      <c r="N73" s="274"/>
      <c r="O73" s="274"/>
      <c r="P73" s="276"/>
      <c r="Q73" s="276"/>
      <c r="R73" s="276"/>
      <c r="S73" s="263"/>
      <c r="T73" s="216"/>
      <c r="U73" s="216"/>
      <c r="V73" s="216"/>
      <c r="W73" s="216"/>
      <c r="X73" s="216"/>
      <c r="Y73" s="263"/>
      <c r="Z73" s="277"/>
      <c r="AA73" s="263"/>
      <c r="AB73" s="277"/>
      <c r="AC73" s="263"/>
      <c r="AD73" s="277"/>
      <c r="AE73" s="263"/>
      <c r="AF73" s="277"/>
      <c r="AG73" s="263"/>
      <c r="AH73" s="277"/>
      <c r="AI73" s="263"/>
      <c r="AJ73" s="277"/>
      <c r="AZ73" s="160"/>
      <c r="BA73" s="285">
        <v>66</v>
      </c>
      <c r="BB73" s="289"/>
      <c r="BC73" s="289"/>
      <c r="BD73" s="289"/>
      <c r="BE73" s="123"/>
    </row>
    <row r="74" spans="2:57" x14ac:dyDescent="0.25">
      <c r="B74" s="224">
        <v>71</v>
      </c>
      <c r="C74" s="203">
        <v>0</v>
      </c>
      <c r="D74" s="250">
        <f>Samples!C76</f>
        <v>0</v>
      </c>
      <c r="E74" s="266" t="s">
        <v>5</v>
      </c>
      <c r="F74" s="263"/>
      <c r="G74" s="263"/>
      <c r="H74" s="263"/>
      <c r="I74" s="263"/>
      <c r="J74" s="263"/>
      <c r="K74" s="266"/>
      <c r="L74" s="274"/>
      <c r="M74" s="274"/>
      <c r="N74" s="274"/>
      <c r="O74" s="274"/>
      <c r="P74" s="276"/>
      <c r="Q74" s="276"/>
      <c r="R74" s="276"/>
      <c r="S74" s="263"/>
      <c r="T74" s="216"/>
      <c r="U74" s="216"/>
      <c r="V74" s="216"/>
      <c r="W74" s="216"/>
      <c r="X74" s="216"/>
      <c r="Y74" s="263"/>
      <c r="Z74" s="277"/>
      <c r="AA74" s="263"/>
      <c r="AB74" s="277"/>
      <c r="AC74" s="263"/>
      <c r="AD74" s="277"/>
      <c r="AE74" s="263"/>
      <c r="AF74" s="277"/>
      <c r="AG74" s="263"/>
      <c r="AH74" s="277"/>
      <c r="AI74" s="263"/>
      <c r="AJ74" s="277"/>
      <c r="AZ74" s="160"/>
      <c r="BA74" s="285">
        <v>67</v>
      </c>
      <c r="BB74" s="289"/>
      <c r="BC74" s="289"/>
      <c r="BD74" s="289"/>
      <c r="BE74" s="123"/>
    </row>
    <row r="75" spans="2:57" x14ac:dyDescent="0.25">
      <c r="B75" s="224">
        <v>72</v>
      </c>
      <c r="C75" s="203">
        <v>0</v>
      </c>
      <c r="D75" s="250">
        <f>Samples!C77</f>
        <v>0</v>
      </c>
      <c r="E75" s="266" t="s">
        <v>5</v>
      </c>
      <c r="F75" s="263"/>
      <c r="G75" s="263"/>
      <c r="H75" s="263"/>
      <c r="I75" s="263"/>
      <c r="J75" s="263"/>
      <c r="K75" s="266"/>
      <c r="L75" s="274"/>
      <c r="M75" s="274"/>
      <c r="N75" s="274"/>
      <c r="O75" s="274"/>
      <c r="P75" s="276"/>
      <c r="Q75" s="276"/>
      <c r="R75" s="276"/>
      <c r="S75" s="263"/>
      <c r="T75" s="216"/>
      <c r="U75" s="216"/>
      <c r="V75" s="216"/>
      <c r="W75" s="216"/>
      <c r="X75" s="216"/>
      <c r="Y75" s="263"/>
      <c r="Z75" s="277"/>
      <c r="AA75" s="263"/>
      <c r="AB75" s="277"/>
      <c r="AC75" s="263"/>
      <c r="AD75" s="277"/>
      <c r="AE75" s="263"/>
      <c r="AF75" s="277"/>
      <c r="AG75" s="263"/>
      <c r="AH75" s="277"/>
      <c r="AI75" s="263"/>
      <c r="AJ75" s="277"/>
      <c r="AZ75" s="160"/>
      <c r="BA75" s="285">
        <v>68</v>
      </c>
      <c r="BB75" s="289"/>
      <c r="BC75" s="289"/>
      <c r="BD75" s="289"/>
      <c r="BE75" s="123"/>
    </row>
    <row r="76" spans="2:57" x14ac:dyDescent="0.25">
      <c r="B76" s="224">
        <v>73</v>
      </c>
      <c r="C76" s="203">
        <v>0</v>
      </c>
      <c r="D76" s="250">
        <f>Samples!C78</f>
        <v>0</v>
      </c>
      <c r="E76" s="266" t="s">
        <v>5</v>
      </c>
      <c r="F76" s="263"/>
      <c r="G76" s="263"/>
      <c r="H76" s="263"/>
      <c r="I76" s="263"/>
      <c r="J76" s="263"/>
      <c r="K76" s="266"/>
      <c r="L76" s="274"/>
      <c r="M76" s="274"/>
      <c r="N76" s="274"/>
      <c r="O76" s="274"/>
      <c r="P76" s="276"/>
      <c r="Q76" s="276"/>
      <c r="R76" s="276"/>
      <c r="S76" s="263"/>
      <c r="T76" s="216"/>
      <c r="U76" s="216"/>
      <c r="V76" s="216"/>
      <c r="W76" s="216"/>
      <c r="X76" s="216"/>
      <c r="Y76" s="263"/>
      <c r="Z76" s="277"/>
      <c r="AA76" s="263"/>
      <c r="AB76" s="277"/>
      <c r="AC76" s="263"/>
      <c r="AD76" s="277"/>
      <c r="AE76" s="263"/>
      <c r="AF76" s="277"/>
      <c r="AG76" s="263"/>
      <c r="AH76" s="277"/>
      <c r="AI76" s="263"/>
      <c r="AJ76" s="277"/>
      <c r="AZ76" s="160"/>
      <c r="BA76" s="285">
        <v>69</v>
      </c>
      <c r="BB76" s="289"/>
      <c r="BC76" s="289"/>
      <c r="BD76" s="289"/>
      <c r="BE76" s="123"/>
    </row>
    <row r="77" spans="2:57" x14ac:dyDescent="0.25">
      <c r="B77" s="224">
        <v>74</v>
      </c>
      <c r="C77" s="203">
        <v>0</v>
      </c>
      <c r="D77" s="250">
        <f>Samples!C79</f>
        <v>0</v>
      </c>
      <c r="E77" s="266" t="s">
        <v>5</v>
      </c>
      <c r="F77" s="263"/>
      <c r="G77" s="263"/>
      <c r="H77" s="263"/>
      <c r="I77" s="263"/>
      <c r="J77" s="263"/>
      <c r="K77" s="266"/>
      <c r="L77" s="274"/>
      <c r="M77" s="274"/>
      <c r="N77" s="274"/>
      <c r="O77" s="274"/>
      <c r="P77" s="276"/>
      <c r="Q77" s="276"/>
      <c r="R77" s="276"/>
      <c r="S77" s="263"/>
      <c r="T77" s="216"/>
      <c r="U77" s="216"/>
      <c r="V77" s="216"/>
      <c r="W77" s="216"/>
      <c r="X77" s="216"/>
      <c r="Y77" s="263"/>
      <c r="Z77" s="277"/>
      <c r="AA77" s="263"/>
      <c r="AB77" s="277"/>
      <c r="AC77" s="263"/>
      <c r="AD77" s="277"/>
      <c r="AE77" s="263"/>
      <c r="AF77" s="277"/>
      <c r="AG77" s="263"/>
      <c r="AH77" s="277"/>
      <c r="AI77" s="263"/>
      <c r="AJ77" s="277"/>
      <c r="AZ77" s="160"/>
      <c r="BA77" s="285">
        <v>70</v>
      </c>
      <c r="BB77" s="289"/>
      <c r="BC77" s="289"/>
      <c r="BD77" s="289"/>
      <c r="BE77" s="123"/>
    </row>
    <row r="78" spans="2:57" x14ac:dyDescent="0.25">
      <c r="B78" s="224">
        <v>75</v>
      </c>
      <c r="C78" s="203">
        <v>0</v>
      </c>
      <c r="D78" s="250">
        <f>Samples!C80</f>
        <v>0</v>
      </c>
      <c r="E78" s="266" t="s">
        <v>5</v>
      </c>
      <c r="F78" s="263"/>
      <c r="G78" s="263"/>
      <c r="H78" s="263"/>
      <c r="I78" s="263"/>
      <c r="J78" s="263"/>
      <c r="K78" s="266"/>
      <c r="L78" s="274"/>
      <c r="M78" s="274"/>
      <c r="N78" s="274"/>
      <c r="O78" s="274"/>
      <c r="P78" s="276"/>
      <c r="Q78" s="276"/>
      <c r="R78" s="276"/>
      <c r="S78" s="263"/>
      <c r="T78" s="216"/>
      <c r="U78" s="216"/>
      <c r="V78" s="216"/>
      <c r="W78" s="216"/>
      <c r="X78" s="216"/>
      <c r="Y78" s="263"/>
      <c r="Z78" s="277"/>
      <c r="AA78" s="263"/>
      <c r="AB78" s="277"/>
      <c r="AC78" s="263"/>
      <c r="AD78" s="277"/>
      <c r="AE78" s="263"/>
      <c r="AF78" s="277"/>
      <c r="AG78" s="263"/>
      <c r="AH78" s="277"/>
      <c r="AI78" s="263"/>
      <c r="AJ78" s="277"/>
      <c r="AZ78" s="160"/>
      <c r="BA78" s="285">
        <v>71</v>
      </c>
      <c r="BB78" s="289"/>
      <c r="BC78" s="289"/>
      <c r="BD78" s="289"/>
      <c r="BE78" s="123"/>
    </row>
    <row r="79" spans="2:57" x14ac:dyDescent="0.25">
      <c r="B79" s="224">
        <v>76</v>
      </c>
      <c r="C79" s="203">
        <v>0</v>
      </c>
      <c r="D79" s="250">
        <f>Samples!C81</f>
        <v>0</v>
      </c>
      <c r="E79" s="266" t="s">
        <v>5</v>
      </c>
      <c r="F79" s="263"/>
      <c r="G79" s="263"/>
      <c r="H79" s="263"/>
      <c r="I79" s="263"/>
      <c r="J79" s="263"/>
      <c r="K79" s="266"/>
      <c r="L79" s="274"/>
      <c r="M79" s="274"/>
      <c r="N79" s="274"/>
      <c r="O79" s="274"/>
      <c r="P79" s="276"/>
      <c r="Q79" s="276"/>
      <c r="R79" s="276"/>
      <c r="S79" s="263"/>
      <c r="T79" s="216"/>
      <c r="U79" s="216"/>
      <c r="V79" s="216"/>
      <c r="W79" s="216"/>
      <c r="X79" s="216"/>
      <c r="Y79" s="263"/>
      <c r="Z79" s="277"/>
      <c r="AA79" s="263"/>
      <c r="AB79" s="277"/>
      <c r="AC79" s="263"/>
      <c r="AD79" s="277"/>
      <c r="AE79" s="263"/>
      <c r="AF79" s="277"/>
      <c r="AG79" s="263"/>
      <c r="AH79" s="277"/>
      <c r="AI79" s="263"/>
      <c r="AJ79" s="277"/>
      <c r="AZ79" s="160"/>
      <c r="BA79" s="285">
        <v>72</v>
      </c>
      <c r="BB79" s="289"/>
      <c r="BC79" s="289"/>
      <c r="BD79" s="289"/>
      <c r="BE79" s="123"/>
    </row>
    <row r="80" spans="2:57" x14ac:dyDescent="0.25">
      <c r="B80" s="224">
        <v>77</v>
      </c>
      <c r="C80" s="203">
        <v>0</v>
      </c>
      <c r="D80" s="250">
        <f>Samples!C82</f>
        <v>0</v>
      </c>
      <c r="E80" s="266" t="s">
        <v>5</v>
      </c>
      <c r="F80" s="263"/>
      <c r="G80" s="263"/>
      <c r="H80" s="263"/>
      <c r="I80" s="263"/>
      <c r="J80" s="263"/>
      <c r="K80" s="266"/>
      <c r="L80" s="274"/>
      <c r="M80" s="274"/>
      <c r="N80" s="274"/>
      <c r="O80" s="274"/>
      <c r="P80" s="276"/>
      <c r="Q80" s="276"/>
      <c r="R80" s="276"/>
      <c r="S80" s="263"/>
      <c r="T80" s="216"/>
      <c r="U80" s="216"/>
      <c r="V80" s="216"/>
      <c r="W80" s="216"/>
      <c r="X80" s="216"/>
      <c r="Y80" s="263"/>
      <c r="Z80" s="277"/>
      <c r="AA80" s="263"/>
      <c r="AB80" s="277"/>
      <c r="AC80" s="263"/>
      <c r="AD80" s="277"/>
      <c r="AE80" s="263"/>
      <c r="AF80" s="277"/>
      <c r="AG80" s="263"/>
      <c r="AH80" s="277"/>
      <c r="AI80" s="263"/>
      <c r="AJ80" s="277"/>
      <c r="AZ80" s="160"/>
      <c r="BA80" s="285">
        <v>73</v>
      </c>
      <c r="BB80" s="289"/>
      <c r="BC80" s="289"/>
      <c r="BD80" s="289"/>
      <c r="BE80" s="123"/>
    </row>
    <row r="81" spans="2:57" x14ac:dyDescent="0.25">
      <c r="B81" s="224">
        <v>78</v>
      </c>
      <c r="C81" s="203">
        <v>0</v>
      </c>
      <c r="D81" s="250">
        <f>Samples!C83</f>
        <v>0</v>
      </c>
      <c r="E81" s="266" t="s">
        <v>5</v>
      </c>
      <c r="F81" s="263"/>
      <c r="G81" s="263"/>
      <c r="H81" s="263"/>
      <c r="I81" s="263"/>
      <c r="J81" s="263"/>
      <c r="K81" s="266"/>
      <c r="L81" s="274"/>
      <c r="M81" s="274"/>
      <c r="N81" s="274"/>
      <c r="O81" s="274"/>
      <c r="P81" s="276"/>
      <c r="Q81" s="276"/>
      <c r="R81" s="276"/>
      <c r="S81" s="263"/>
      <c r="T81" s="216"/>
      <c r="U81" s="216"/>
      <c r="V81" s="216"/>
      <c r="W81" s="216"/>
      <c r="X81" s="216"/>
      <c r="Y81" s="263"/>
      <c r="Z81" s="277"/>
      <c r="AA81" s="263"/>
      <c r="AB81" s="277"/>
      <c r="AC81" s="263"/>
      <c r="AD81" s="277"/>
      <c r="AE81" s="263"/>
      <c r="AF81" s="277"/>
      <c r="AG81" s="263"/>
      <c r="AH81" s="277"/>
      <c r="AI81" s="263"/>
      <c r="AJ81" s="277"/>
      <c r="AZ81" s="160"/>
      <c r="BA81" s="285">
        <v>74</v>
      </c>
      <c r="BB81" s="289"/>
      <c r="BC81" s="289"/>
      <c r="BD81" s="289"/>
      <c r="BE81" s="123"/>
    </row>
    <row r="82" spans="2:57" x14ac:dyDescent="0.25">
      <c r="B82" s="224">
        <v>79</v>
      </c>
      <c r="C82" s="203">
        <v>0</v>
      </c>
      <c r="D82" s="250">
        <f>Samples!C84</f>
        <v>0</v>
      </c>
      <c r="E82" s="266" t="s">
        <v>5</v>
      </c>
      <c r="F82" s="263"/>
      <c r="G82" s="263"/>
      <c r="H82" s="263"/>
      <c r="I82" s="263"/>
      <c r="J82" s="263"/>
      <c r="K82" s="266"/>
      <c r="L82" s="274"/>
      <c r="M82" s="274"/>
      <c r="N82" s="274"/>
      <c r="O82" s="274"/>
      <c r="P82" s="276"/>
      <c r="Q82" s="276"/>
      <c r="R82" s="276"/>
      <c r="S82" s="263"/>
      <c r="T82" s="216"/>
      <c r="U82" s="216"/>
      <c r="V82" s="216"/>
      <c r="W82" s="216"/>
      <c r="X82" s="216"/>
      <c r="Y82" s="263"/>
      <c r="Z82" s="277"/>
      <c r="AA82" s="263"/>
      <c r="AB82" s="277"/>
      <c r="AC82" s="263"/>
      <c r="AD82" s="277"/>
      <c r="AE82" s="263"/>
      <c r="AF82" s="277"/>
      <c r="AG82" s="263"/>
      <c r="AH82" s="277"/>
      <c r="AI82" s="263"/>
      <c r="AJ82" s="277"/>
      <c r="AZ82" s="160"/>
      <c r="BA82" s="285">
        <v>75</v>
      </c>
      <c r="BB82" s="289"/>
      <c r="BC82" s="289"/>
      <c r="BD82" s="289"/>
      <c r="BE82" s="123"/>
    </row>
    <row r="83" spans="2:57" x14ac:dyDescent="0.25">
      <c r="B83" s="224">
        <v>80</v>
      </c>
      <c r="C83" s="203">
        <v>0</v>
      </c>
      <c r="D83" s="250">
        <f>Samples!C85</f>
        <v>0</v>
      </c>
      <c r="E83" s="266" t="s">
        <v>5</v>
      </c>
      <c r="F83" s="263"/>
      <c r="G83" s="263"/>
      <c r="H83" s="263"/>
      <c r="I83" s="263"/>
      <c r="J83" s="263"/>
      <c r="K83" s="266"/>
      <c r="L83" s="274"/>
      <c r="M83" s="274"/>
      <c r="N83" s="274"/>
      <c r="O83" s="274"/>
      <c r="P83" s="276"/>
      <c r="Q83" s="276"/>
      <c r="R83" s="276"/>
      <c r="S83" s="263"/>
      <c r="T83" s="216"/>
      <c r="U83" s="216"/>
      <c r="V83" s="216"/>
      <c r="W83" s="216"/>
      <c r="X83" s="216"/>
      <c r="Y83" s="263"/>
      <c r="Z83" s="277"/>
      <c r="AA83" s="263"/>
      <c r="AB83" s="277"/>
      <c r="AC83" s="263"/>
      <c r="AD83" s="277"/>
      <c r="AE83" s="263"/>
      <c r="AF83" s="277"/>
      <c r="AG83" s="263"/>
      <c r="AH83" s="277"/>
      <c r="AI83" s="263"/>
      <c r="AJ83" s="277"/>
      <c r="AZ83" s="160"/>
      <c r="BA83" s="285">
        <v>76</v>
      </c>
      <c r="BB83" s="289"/>
      <c r="BC83" s="289"/>
      <c r="BD83" s="289"/>
      <c r="BE83" s="123"/>
    </row>
    <row r="84" spans="2:57" x14ac:dyDescent="0.25">
      <c r="B84" s="224">
        <v>81</v>
      </c>
      <c r="C84" s="203">
        <v>0</v>
      </c>
      <c r="D84" s="250">
        <f>Samples!C86</f>
        <v>0</v>
      </c>
      <c r="E84" s="266" t="s">
        <v>5</v>
      </c>
      <c r="F84" s="263"/>
      <c r="G84" s="263"/>
      <c r="H84" s="263"/>
      <c r="I84" s="263"/>
      <c r="J84" s="263"/>
      <c r="K84" s="266"/>
      <c r="L84" s="274"/>
      <c r="M84" s="274"/>
      <c r="N84" s="274"/>
      <c r="O84" s="274"/>
      <c r="P84" s="276"/>
      <c r="Q84" s="276"/>
      <c r="R84" s="276"/>
      <c r="S84" s="263"/>
      <c r="T84" s="216"/>
      <c r="U84" s="216"/>
      <c r="V84" s="216"/>
      <c r="W84" s="216"/>
      <c r="X84" s="216"/>
      <c r="Y84" s="263"/>
      <c r="Z84" s="277"/>
      <c r="AA84" s="263"/>
      <c r="AB84" s="277"/>
      <c r="AC84" s="263"/>
      <c r="AD84" s="277"/>
      <c r="AE84" s="263"/>
      <c r="AF84" s="277"/>
      <c r="AG84" s="263"/>
      <c r="AH84" s="277"/>
      <c r="AI84" s="263"/>
      <c r="AJ84" s="277"/>
      <c r="AZ84" s="160"/>
      <c r="BA84" s="285">
        <v>77</v>
      </c>
      <c r="BB84" s="289"/>
      <c r="BC84" s="289"/>
      <c r="BD84" s="289"/>
      <c r="BE84" s="123"/>
    </row>
    <row r="85" spans="2:57" x14ac:dyDescent="0.25">
      <c r="B85" s="224">
        <v>82</v>
      </c>
      <c r="C85" s="203">
        <v>0</v>
      </c>
      <c r="D85" s="250">
        <f>Samples!C87</f>
        <v>0</v>
      </c>
      <c r="E85" s="266" t="s">
        <v>5</v>
      </c>
      <c r="F85" s="263"/>
      <c r="G85" s="263"/>
      <c r="H85" s="263"/>
      <c r="I85" s="263"/>
      <c r="J85" s="263"/>
      <c r="K85" s="266"/>
      <c r="L85" s="274"/>
      <c r="M85" s="274"/>
      <c r="N85" s="274"/>
      <c r="O85" s="274"/>
      <c r="P85" s="276"/>
      <c r="Q85" s="276"/>
      <c r="R85" s="276"/>
      <c r="S85" s="263"/>
      <c r="T85" s="216"/>
      <c r="U85" s="216"/>
      <c r="V85" s="216"/>
      <c r="W85" s="216"/>
      <c r="X85" s="216"/>
      <c r="Y85" s="263"/>
      <c r="Z85" s="277"/>
      <c r="AA85" s="263"/>
      <c r="AB85" s="277"/>
      <c r="AC85" s="263"/>
      <c r="AD85" s="277"/>
      <c r="AE85" s="263"/>
      <c r="AF85" s="277"/>
      <c r="AG85" s="263"/>
      <c r="AH85" s="277"/>
      <c r="AI85" s="263"/>
      <c r="AJ85" s="277"/>
      <c r="AZ85" s="160"/>
      <c r="BA85" s="285">
        <v>78</v>
      </c>
      <c r="BB85" s="289"/>
      <c r="BC85" s="289"/>
      <c r="BD85" s="289"/>
      <c r="BE85" s="123"/>
    </row>
    <row r="86" spans="2:57" x14ac:dyDescent="0.25">
      <c r="B86" s="224">
        <v>83</v>
      </c>
      <c r="C86" s="203">
        <v>0</v>
      </c>
      <c r="D86" s="250">
        <f>Samples!C88</f>
        <v>0</v>
      </c>
      <c r="E86" s="266" t="s">
        <v>5</v>
      </c>
      <c r="F86" s="263"/>
      <c r="G86" s="263"/>
      <c r="H86" s="263"/>
      <c r="I86" s="263"/>
      <c r="J86" s="263"/>
      <c r="K86" s="266"/>
      <c r="L86" s="274"/>
      <c r="M86" s="274"/>
      <c r="N86" s="274"/>
      <c r="O86" s="274"/>
      <c r="P86" s="276"/>
      <c r="Q86" s="276"/>
      <c r="R86" s="276"/>
      <c r="S86" s="263"/>
      <c r="T86" s="216"/>
      <c r="U86" s="216"/>
      <c r="V86" s="216"/>
      <c r="W86" s="216"/>
      <c r="X86" s="216"/>
      <c r="Y86" s="263"/>
      <c r="Z86" s="277"/>
      <c r="AA86" s="263"/>
      <c r="AB86" s="277"/>
      <c r="AC86" s="263"/>
      <c r="AD86" s="277"/>
      <c r="AE86" s="263"/>
      <c r="AF86" s="277"/>
      <c r="AG86" s="263"/>
      <c r="AH86" s="277"/>
      <c r="AI86" s="263"/>
      <c r="AJ86" s="277"/>
      <c r="AZ86" s="160"/>
      <c r="BA86" s="285">
        <v>79</v>
      </c>
      <c r="BB86" s="289"/>
      <c r="BC86" s="289"/>
      <c r="BD86" s="289"/>
      <c r="BE86" s="123"/>
    </row>
    <row r="87" spans="2:57" x14ac:dyDescent="0.25">
      <c r="B87" s="224">
        <v>84</v>
      </c>
      <c r="C87" s="203">
        <v>0</v>
      </c>
      <c r="D87" s="250">
        <f>Samples!C89</f>
        <v>0</v>
      </c>
      <c r="E87" s="266" t="s">
        <v>5</v>
      </c>
      <c r="F87" s="263"/>
      <c r="G87" s="263"/>
      <c r="H87" s="263"/>
      <c r="I87" s="263"/>
      <c r="J87" s="263"/>
      <c r="K87" s="266"/>
      <c r="L87" s="274"/>
      <c r="M87" s="274"/>
      <c r="N87" s="274"/>
      <c r="O87" s="274"/>
      <c r="P87" s="276"/>
      <c r="Q87" s="276"/>
      <c r="R87" s="276"/>
      <c r="S87" s="263"/>
      <c r="T87" s="216"/>
      <c r="U87" s="216"/>
      <c r="V87" s="216"/>
      <c r="W87" s="216"/>
      <c r="X87" s="216"/>
      <c r="Y87" s="263"/>
      <c r="Z87" s="277"/>
      <c r="AA87" s="263"/>
      <c r="AB87" s="277"/>
      <c r="AC87" s="263"/>
      <c r="AD87" s="277"/>
      <c r="AE87" s="263"/>
      <c r="AF87" s="277"/>
      <c r="AG87" s="263"/>
      <c r="AH87" s="277"/>
      <c r="AI87" s="263"/>
      <c r="AJ87" s="277"/>
      <c r="AZ87" s="160"/>
      <c r="BA87" s="285">
        <v>80</v>
      </c>
      <c r="BB87" s="289"/>
      <c r="BC87" s="289"/>
      <c r="BD87" s="289"/>
      <c r="BE87" s="123"/>
    </row>
    <row r="88" spans="2:57" x14ac:dyDescent="0.25">
      <c r="B88" s="224">
        <v>85</v>
      </c>
      <c r="C88" s="203">
        <v>0</v>
      </c>
      <c r="D88" s="250">
        <f>Samples!C90</f>
        <v>0</v>
      </c>
      <c r="E88" s="266" t="s">
        <v>5</v>
      </c>
      <c r="F88" s="263"/>
      <c r="G88" s="263"/>
      <c r="H88" s="263"/>
      <c r="I88" s="263"/>
      <c r="J88" s="263"/>
      <c r="K88" s="266"/>
      <c r="L88" s="274"/>
      <c r="M88" s="274"/>
      <c r="N88" s="274"/>
      <c r="O88" s="274"/>
      <c r="P88" s="276"/>
      <c r="Q88" s="276"/>
      <c r="R88" s="276"/>
      <c r="S88" s="263"/>
      <c r="T88" s="216"/>
      <c r="U88" s="216"/>
      <c r="V88" s="216"/>
      <c r="W88" s="216"/>
      <c r="X88" s="216"/>
      <c r="Y88" s="263"/>
      <c r="Z88" s="277"/>
      <c r="AA88" s="263"/>
      <c r="AB88" s="277"/>
      <c r="AC88" s="263"/>
      <c r="AD88" s="277"/>
      <c r="AE88" s="263"/>
      <c r="AF88" s="277"/>
      <c r="AG88" s="263"/>
      <c r="AH88" s="277"/>
      <c r="AI88" s="263"/>
      <c r="AJ88" s="277"/>
      <c r="AZ88" s="160"/>
      <c r="BA88" s="285">
        <v>81</v>
      </c>
      <c r="BB88" s="289"/>
      <c r="BC88" s="289"/>
      <c r="BD88" s="289"/>
      <c r="BE88" s="123"/>
    </row>
    <row r="89" spans="2:57" x14ac:dyDescent="0.25">
      <c r="B89" s="224">
        <v>86</v>
      </c>
      <c r="C89" s="203">
        <v>0</v>
      </c>
      <c r="D89" s="250">
        <f>Samples!C91</f>
        <v>0</v>
      </c>
      <c r="E89" s="266" t="s">
        <v>5</v>
      </c>
      <c r="F89" s="263"/>
      <c r="G89" s="263"/>
      <c r="H89" s="263"/>
      <c r="I89" s="263"/>
      <c r="J89" s="263"/>
      <c r="K89" s="266"/>
      <c r="L89" s="274"/>
      <c r="M89" s="274"/>
      <c r="N89" s="274"/>
      <c r="O89" s="274"/>
      <c r="P89" s="276"/>
      <c r="Q89" s="276"/>
      <c r="R89" s="276"/>
      <c r="S89" s="263"/>
      <c r="T89" s="216"/>
      <c r="U89" s="216"/>
      <c r="V89" s="216"/>
      <c r="W89" s="216"/>
      <c r="X89" s="216"/>
      <c r="Y89" s="263"/>
      <c r="Z89" s="277"/>
      <c r="AA89" s="263"/>
      <c r="AB89" s="277"/>
      <c r="AC89" s="263"/>
      <c r="AD89" s="277"/>
      <c r="AE89" s="263"/>
      <c r="AF89" s="277"/>
      <c r="AG89" s="263"/>
      <c r="AH89" s="277"/>
      <c r="AI89" s="263"/>
      <c r="AJ89" s="277"/>
      <c r="AZ89" s="160"/>
      <c r="BA89" s="285">
        <v>82</v>
      </c>
      <c r="BB89" s="289"/>
      <c r="BC89" s="289"/>
      <c r="BD89" s="289"/>
      <c r="BE89" s="123"/>
    </row>
    <row r="90" spans="2:57" x14ac:dyDescent="0.25">
      <c r="B90" s="224">
        <v>87</v>
      </c>
      <c r="C90" s="203">
        <v>0</v>
      </c>
      <c r="D90" s="250">
        <f>Samples!C92</f>
        <v>0</v>
      </c>
      <c r="E90" s="266" t="s">
        <v>5</v>
      </c>
      <c r="F90" s="263"/>
      <c r="G90" s="263"/>
      <c r="H90" s="263"/>
      <c r="I90" s="263"/>
      <c r="J90" s="263"/>
      <c r="K90" s="266"/>
      <c r="L90" s="274"/>
      <c r="M90" s="274"/>
      <c r="N90" s="274"/>
      <c r="O90" s="274"/>
      <c r="P90" s="276"/>
      <c r="Q90" s="276"/>
      <c r="R90" s="276"/>
      <c r="S90" s="263"/>
      <c r="T90" s="216"/>
      <c r="U90" s="216"/>
      <c r="V90" s="216"/>
      <c r="W90" s="216"/>
      <c r="X90" s="216"/>
      <c r="Y90" s="263"/>
      <c r="Z90" s="277"/>
      <c r="AA90" s="263"/>
      <c r="AB90" s="277"/>
      <c r="AC90" s="263"/>
      <c r="AD90" s="277"/>
      <c r="AE90" s="263"/>
      <c r="AF90" s="277"/>
      <c r="AG90" s="263"/>
      <c r="AH90" s="277"/>
      <c r="AI90" s="263"/>
      <c r="AJ90" s="277"/>
      <c r="AZ90" s="160"/>
      <c r="BA90" s="285">
        <v>83</v>
      </c>
      <c r="BB90" s="289"/>
      <c r="BC90" s="289"/>
      <c r="BD90" s="289"/>
      <c r="BE90" s="123"/>
    </row>
    <row r="91" spans="2:57" x14ac:dyDescent="0.25">
      <c r="B91" s="224">
        <v>88</v>
      </c>
      <c r="C91" s="203">
        <v>0</v>
      </c>
      <c r="D91" s="250">
        <f>Samples!C93</f>
        <v>0</v>
      </c>
      <c r="E91" s="266" t="s">
        <v>5</v>
      </c>
      <c r="F91" s="263"/>
      <c r="G91" s="263"/>
      <c r="H91" s="263"/>
      <c r="I91" s="263"/>
      <c r="J91" s="263"/>
      <c r="K91" s="266"/>
      <c r="L91" s="274"/>
      <c r="M91" s="274"/>
      <c r="N91" s="274"/>
      <c r="O91" s="274"/>
      <c r="P91" s="276"/>
      <c r="Q91" s="276"/>
      <c r="R91" s="276"/>
      <c r="S91" s="263"/>
      <c r="T91" s="216"/>
      <c r="U91" s="216"/>
      <c r="V91" s="216"/>
      <c r="W91" s="216"/>
      <c r="X91" s="216"/>
      <c r="Y91" s="263"/>
      <c r="Z91" s="277"/>
      <c r="AA91" s="263"/>
      <c r="AB91" s="277"/>
      <c r="AC91" s="263"/>
      <c r="AD91" s="277"/>
      <c r="AE91" s="263"/>
      <c r="AF91" s="277"/>
      <c r="AG91" s="263"/>
      <c r="AH91" s="277"/>
      <c r="AI91" s="263"/>
      <c r="AJ91" s="277"/>
      <c r="AZ91" s="160"/>
      <c r="BA91" s="285">
        <v>84</v>
      </c>
      <c r="BB91" s="289"/>
      <c r="BC91" s="289"/>
      <c r="BD91" s="289"/>
      <c r="BE91" s="123"/>
    </row>
    <row r="92" spans="2:57" x14ac:dyDescent="0.25">
      <c r="B92" s="224">
        <v>89</v>
      </c>
      <c r="C92" s="203">
        <v>0</v>
      </c>
      <c r="D92" s="250">
        <f>Samples!C94</f>
        <v>0</v>
      </c>
      <c r="E92" s="266" t="s">
        <v>5</v>
      </c>
      <c r="F92" s="263"/>
      <c r="G92" s="263"/>
      <c r="H92" s="263"/>
      <c r="I92" s="263"/>
      <c r="J92" s="263"/>
      <c r="K92" s="266"/>
      <c r="L92" s="274"/>
      <c r="M92" s="274"/>
      <c r="N92" s="274"/>
      <c r="O92" s="274"/>
      <c r="P92" s="276"/>
      <c r="Q92" s="276"/>
      <c r="R92" s="276"/>
      <c r="S92" s="263"/>
      <c r="T92" s="216"/>
      <c r="U92" s="216"/>
      <c r="V92" s="216"/>
      <c r="W92" s="216"/>
      <c r="X92" s="216"/>
      <c r="Y92" s="263"/>
      <c r="Z92" s="277"/>
      <c r="AA92" s="263"/>
      <c r="AB92" s="277"/>
      <c r="AC92" s="263"/>
      <c r="AD92" s="277"/>
      <c r="AE92" s="263"/>
      <c r="AF92" s="277"/>
      <c r="AG92" s="263"/>
      <c r="AH92" s="277"/>
      <c r="AI92" s="263"/>
      <c r="AJ92" s="277"/>
      <c r="AZ92" s="160"/>
      <c r="BA92" s="285">
        <v>85</v>
      </c>
      <c r="BB92" s="289"/>
      <c r="BC92" s="289"/>
      <c r="BD92" s="289"/>
      <c r="BE92" s="123"/>
    </row>
    <row r="93" spans="2:57" x14ac:dyDescent="0.25">
      <c r="B93" s="224">
        <v>90</v>
      </c>
      <c r="C93" s="203">
        <v>0</v>
      </c>
      <c r="D93" s="250">
        <f>Samples!C95</f>
        <v>0</v>
      </c>
      <c r="E93" s="266" t="s">
        <v>5</v>
      </c>
      <c r="F93" s="263"/>
      <c r="G93" s="263"/>
      <c r="H93" s="263"/>
      <c r="I93" s="263"/>
      <c r="J93" s="263"/>
      <c r="K93" s="266"/>
      <c r="L93" s="274"/>
      <c r="M93" s="274"/>
      <c r="N93" s="274"/>
      <c r="O93" s="274"/>
      <c r="P93" s="276"/>
      <c r="Q93" s="276"/>
      <c r="R93" s="276"/>
      <c r="S93" s="263"/>
      <c r="T93" s="216"/>
      <c r="U93" s="216"/>
      <c r="V93" s="216"/>
      <c r="W93" s="216"/>
      <c r="X93" s="216"/>
      <c r="Y93" s="263"/>
      <c r="Z93" s="277"/>
      <c r="AA93" s="263"/>
      <c r="AB93" s="277"/>
      <c r="AC93" s="263"/>
      <c r="AD93" s="277"/>
      <c r="AE93" s="263"/>
      <c r="AF93" s="277"/>
      <c r="AG93" s="263"/>
      <c r="AH93" s="277"/>
      <c r="AI93" s="263"/>
      <c r="AJ93" s="277"/>
      <c r="AZ93" s="160"/>
      <c r="BA93" s="285">
        <v>86</v>
      </c>
      <c r="BB93" s="289"/>
      <c r="BC93" s="289"/>
      <c r="BD93" s="289"/>
      <c r="BE93" s="123"/>
    </row>
    <row r="94" spans="2:57" x14ac:dyDescent="0.25">
      <c r="B94" s="224">
        <v>91</v>
      </c>
      <c r="C94" s="203">
        <v>0</v>
      </c>
      <c r="D94" s="250">
        <f>Samples!C96</f>
        <v>0</v>
      </c>
      <c r="E94" s="266" t="s">
        <v>5</v>
      </c>
      <c r="F94" s="263"/>
      <c r="G94" s="263"/>
      <c r="H94" s="263"/>
      <c r="I94" s="263"/>
      <c r="J94" s="263"/>
      <c r="K94" s="266"/>
      <c r="L94" s="274"/>
      <c r="M94" s="274"/>
      <c r="N94" s="274"/>
      <c r="O94" s="274"/>
      <c r="P94" s="276"/>
      <c r="Q94" s="276"/>
      <c r="R94" s="276"/>
      <c r="S94" s="263"/>
      <c r="T94" s="216"/>
      <c r="U94" s="216"/>
      <c r="V94" s="216"/>
      <c r="W94" s="216"/>
      <c r="X94" s="216"/>
      <c r="Y94" s="263"/>
      <c r="Z94" s="277"/>
      <c r="AA94" s="263"/>
      <c r="AB94" s="277"/>
      <c r="AC94" s="263"/>
      <c r="AD94" s="277"/>
      <c r="AE94" s="263"/>
      <c r="AF94" s="277"/>
      <c r="AG94" s="263"/>
      <c r="AH94" s="277"/>
      <c r="AI94" s="263"/>
      <c r="AJ94" s="277"/>
      <c r="AZ94" s="160"/>
      <c r="BA94" s="285">
        <v>87</v>
      </c>
      <c r="BB94" s="289"/>
      <c r="BC94" s="289"/>
      <c r="BD94" s="289"/>
      <c r="BE94" s="123"/>
    </row>
    <row r="95" spans="2:57" x14ac:dyDescent="0.25">
      <c r="B95" s="224">
        <v>92</v>
      </c>
      <c r="C95" s="203">
        <v>0</v>
      </c>
      <c r="D95" s="250">
        <f>Samples!C97</f>
        <v>0</v>
      </c>
      <c r="E95" s="266" t="s">
        <v>5</v>
      </c>
      <c r="F95" s="263"/>
      <c r="G95" s="263"/>
      <c r="H95" s="263"/>
      <c r="I95" s="263"/>
      <c r="J95" s="263"/>
      <c r="K95" s="266"/>
      <c r="L95" s="274"/>
      <c r="M95" s="274"/>
      <c r="N95" s="274"/>
      <c r="O95" s="274"/>
      <c r="P95" s="276"/>
      <c r="Q95" s="276"/>
      <c r="R95" s="276"/>
      <c r="S95" s="263"/>
      <c r="T95" s="216"/>
      <c r="U95" s="216"/>
      <c r="V95" s="216"/>
      <c r="W95" s="216"/>
      <c r="X95" s="216"/>
      <c r="Y95" s="263"/>
      <c r="Z95" s="277"/>
      <c r="AA95" s="263"/>
      <c r="AB95" s="277"/>
      <c r="AC95" s="263"/>
      <c r="AD95" s="277"/>
      <c r="AE95" s="263"/>
      <c r="AF95" s="277"/>
      <c r="AG95" s="263"/>
      <c r="AH95" s="277"/>
      <c r="AI95" s="263"/>
      <c r="AJ95" s="277"/>
      <c r="AZ95" s="160"/>
      <c r="BA95" s="285">
        <v>88</v>
      </c>
      <c r="BB95" s="289"/>
      <c r="BC95" s="289"/>
      <c r="BD95" s="289"/>
      <c r="BE95" s="123"/>
    </row>
    <row r="96" spans="2:57" x14ac:dyDescent="0.25">
      <c r="B96" s="224">
        <v>93</v>
      </c>
      <c r="C96" s="203">
        <v>0</v>
      </c>
      <c r="D96" s="250">
        <f>Samples!C98</f>
        <v>0</v>
      </c>
      <c r="E96" s="266" t="s">
        <v>5</v>
      </c>
      <c r="F96" s="263"/>
      <c r="G96" s="263"/>
      <c r="H96" s="263"/>
      <c r="I96" s="263"/>
      <c r="J96" s="263"/>
      <c r="K96" s="266"/>
      <c r="L96" s="274"/>
      <c r="M96" s="274"/>
      <c r="N96" s="274"/>
      <c r="O96" s="274"/>
      <c r="P96" s="276"/>
      <c r="Q96" s="276"/>
      <c r="R96" s="276"/>
      <c r="S96" s="263"/>
      <c r="T96" s="216"/>
      <c r="U96" s="216"/>
      <c r="V96" s="216"/>
      <c r="W96" s="216"/>
      <c r="X96" s="216"/>
      <c r="Y96" s="263"/>
      <c r="Z96" s="277"/>
      <c r="AA96" s="263"/>
      <c r="AB96" s="277"/>
      <c r="AC96" s="263"/>
      <c r="AD96" s="277"/>
      <c r="AE96" s="263"/>
      <c r="AF96" s="277"/>
      <c r="AG96" s="263"/>
      <c r="AH96" s="277"/>
      <c r="AI96" s="263"/>
      <c r="AJ96" s="277"/>
      <c r="AZ96" s="160"/>
      <c r="BA96" s="285">
        <v>89</v>
      </c>
      <c r="BB96" s="289"/>
      <c r="BC96" s="289"/>
      <c r="BD96" s="289"/>
      <c r="BE96" s="123"/>
    </row>
    <row r="97" spans="2:57" x14ac:dyDescent="0.25">
      <c r="B97" s="224">
        <v>94</v>
      </c>
      <c r="C97" s="203">
        <v>0</v>
      </c>
      <c r="D97" s="250">
        <f>Samples!C99</f>
        <v>0</v>
      </c>
      <c r="E97" s="266" t="s">
        <v>5</v>
      </c>
      <c r="F97" s="263"/>
      <c r="G97" s="263"/>
      <c r="H97" s="263"/>
      <c r="I97" s="263"/>
      <c r="J97" s="263"/>
      <c r="K97" s="266"/>
      <c r="L97" s="274"/>
      <c r="M97" s="274"/>
      <c r="N97" s="274"/>
      <c r="O97" s="274"/>
      <c r="P97" s="276"/>
      <c r="Q97" s="276"/>
      <c r="R97" s="276"/>
      <c r="S97" s="263"/>
      <c r="T97" s="216"/>
      <c r="U97" s="216"/>
      <c r="V97" s="216"/>
      <c r="W97" s="216"/>
      <c r="X97" s="216"/>
      <c r="Y97" s="263"/>
      <c r="Z97" s="277"/>
      <c r="AA97" s="263"/>
      <c r="AB97" s="277"/>
      <c r="AC97" s="263"/>
      <c r="AD97" s="277"/>
      <c r="AE97" s="263"/>
      <c r="AF97" s="277"/>
      <c r="AG97" s="263"/>
      <c r="AH97" s="277"/>
      <c r="AI97" s="263"/>
      <c r="AJ97" s="277"/>
      <c r="AZ97" s="160"/>
      <c r="BA97" s="285">
        <v>90</v>
      </c>
      <c r="BB97" s="289"/>
      <c r="BC97" s="289"/>
      <c r="BD97" s="289"/>
      <c r="BE97" s="123"/>
    </row>
    <row r="98" spans="2:57" x14ac:dyDescent="0.25">
      <c r="B98" s="224">
        <v>95</v>
      </c>
      <c r="C98" s="203">
        <v>0</v>
      </c>
      <c r="D98" s="250">
        <f>Samples!C100</f>
        <v>0</v>
      </c>
      <c r="E98" s="266" t="s">
        <v>5</v>
      </c>
      <c r="F98" s="263"/>
      <c r="G98" s="263"/>
      <c r="H98" s="263"/>
      <c r="I98" s="263"/>
      <c r="J98" s="263"/>
      <c r="K98" s="266"/>
      <c r="L98" s="274"/>
      <c r="M98" s="274"/>
      <c r="N98" s="274"/>
      <c r="O98" s="274"/>
      <c r="P98" s="276"/>
      <c r="Q98" s="276"/>
      <c r="R98" s="276"/>
      <c r="S98" s="263"/>
      <c r="T98" s="216"/>
      <c r="U98" s="216"/>
      <c r="Y98" s="120"/>
      <c r="Z98" s="232"/>
      <c r="AA98" s="120"/>
      <c r="AB98" s="232"/>
      <c r="AC98" s="120"/>
      <c r="AD98" s="232"/>
      <c r="AE98" s="120"/>
      <c r="AF98" s="232"/>
      <c r="AG98" s="120"/>
      <c r="AH98" s="232"/>
      <c r="AI98" s="120"/>
      <c r="AJ98" s="232"/>
      <c r="AZ98" s="160"/>
      <c r="BA98" s="285">
        <v>91</v>
      </c>
      <c r="BB98" s="289"/>
      <c r="BC98" s="289"/>
      <c r="BD98" s="289"/>
      <c r="BE98" s="123"/>
    </row>
    <row r="99" spans="2:57" x14ac:dyDescent="0.25">
      <c r="B99" s="224">
        <v>96</v>
      </c>
      <c r="C99" s="203">
        <v>0</v>
      </c>
      <c r="D99" s="250">
        <f>Samples!C101</f>
        <v>0</v>
      </c>
      <c r="E99" s="266" t="s">
        <v>5</v>
      </c>
      <c r="F99" s="263"/>
      <c r="G99" s="263"/>
      <c r="H99" s="263"/>
      <c r="I99" s="263"/>
      <c r="J99" s="263"/>
      <c r="K99" s="266"/>
      <c r="L99" s="274"/>
      <c r="M99" s="274"/>
      <c r="N99" s="274"/>
      <c r="O99" s="274"/>
      <c r="P99" s="276"/>
      <c r="Q99" s="276"/>
      <c r="R99" s="276"/>
      <c r="S99" s="263"/>
      <c r="T99" s="216"/>
      <c r="U99" s="216"/>
      <c r="Y99" s="120"/>
      <c r="Z99" s="232"/>
      <c r="AA99" s="120"/>
      <c r="AB99" s="232"/>
      <c r="AC99" s="120"/>
      <c r="AD99" s="232"/>
      <c r="AE99" s="120"/>
      <c r="AF99" s="232"/>
      <c r="AG99" s="120"/>
      <c r="AH99" s="232"/>
      <c r="AI99" s="120"/>
      <c r="AJ99" s="232"/>
      <c r="BA99" s="285">
        <v>92</v>
      </c>
      <c r="BB99" s="289"/>
      <c r="BC99" s="289"/>
      <c r="BD99" s="289"/>
      <c r="BE99" s="123"/>
    </row>
    <row r="100" spans="2:57" x14ac:dyDescent="0.25">
      <c r="B100" s="224">
        <v>97</v>
      </c>
      <c r="C100" s="203">
        <v>0</v>
      </c>
      <c r="D100" s="250">
        <f>Samples!C102</f>
        <v>0</v>
      </c>
      <c r="E100" s="266" t="s">
        <v>5</v>
      </c>
      <c r="F100" s="263"/>
      <c r="G100" s="263"/>
      <c r="H100" s="263"/>
      <c r="I100" s="263"/>
      <c r="J100" s="263"/>
      <c r="K100" s="266"/>
      <c r="L100" s="274"/>
      <c r="M100" s="274"/>
      <c r="N100" s="274"/>
      <c r="O100" s="274"/>
      <c r="P100" s="276"/>
      <c r="Q100" s="276"/>
      <c r="R100" s="276"/>
      <c r="S100" s="263"/>
      <c r="T100" s="216"/>
      <c r="U100" s="216"/>
      <c r="Y100" s="120"/>
      <c r="Z100" s="232"/>
      <c r="AA100" s="120"/>
      <c r="AB100" s="232"/>
      <c r="AC100" s="120"/>
      <c r="AD100" s="232"/>
      <c r="AE100" s="120"/>
      <c r="AF100" s="232"/>
      <c r="AG100" s="120"/>
      <c r="AH100" s="232"/>
      <c r="AI100" s="120"/>
      <c r="AJ100" s="232"/>
      <c r="BA100" s="285">
        <v>93</v>
      </c>
      <c r="BB100" s="289"/>
      <c r="BC100" s="289"/>
      <c r="BD100" s="289"/>
      <c r="BE100" s="123"/>
    </row>
    <row r="101" spans="2:57" x14ac:dyDescent="0.25">
      <c r="B101" s="224">
        <v>98</v>
      </c>
      <c r="C101" s="203">
        <v>0</v>
      </c>
      <c r="D101" s="250">
        <f>Samples!C103</f>
        <v>0</v>
      </c>
      <c r="E101" s="266" t="s">
        <v>5</v>
      </c>
      <c r="F101" s="263"/>
      <c r="G101" s="263"/>
      <c r="H101" s="263"/>
      <c r="I101" s="263"/>
      <c r="J101" s="263"/>
      <c r="K101" s="266"/>
      <c r="L101" s="274"/>
      <c r="M101" s="274"/>
      <c r="N101" s="274"/>
      <c r="O101" s="274"/>
      <c r="P101" s="276"/>
      <c r="Q101" s="276"/>
      <c r="R101" s="276"/>
      <c r="S101" s="263"/>
      <c r="T101" s="216"/>
      <c r="U101" s="216"/>
      <c r="Y101" s="120"/>
      <c r="Z101" s="232"/>
      <c r="AA101" s="120"/>
      <c r="AB101" s="232"/>
      <c r="AC101" s="120"/>
      <c r="AD101" s="232"/>
      <c r="AE101" s="120"/>
      <c r="AF101" s="232"/>
      <c r="AG101" s="120"/>
      <c r="AH101" s="232"/>
      <c r="AI101" s="120"/>
      <c r="AJ101" s="232"/>
      <c r="BA101" s="285">
        <v>94</v>
      </c>
      <c r="BB101" s="289"/>
      <c r="BC101" s="289"/>
      <c r="BD101" s="289"/>
      <c r="BE101" s="123"/>
    </row>
    <row r="102" spans="2:57" x14ac:dyDescent="0.25">
      <c r="B102" s="224">
        <v>99</v>
      </c>
      <c r="C102" s="203">
        <v>0</v>
      </c>
      <c r="D102" s="250">
        <f>Samples!C104</f>
        <v>0</v>
      </c>
      <c r="E102" s="266" t="s">
        <v>5</v>
      </c>
      <c r="F102" s="263"/>
      <c r="G102" s="263"/>
      <c r="H102" s="263"/>
      <c r="I102" s="263"/>
      <c r="J102" s="263"/>
      <c r="K102" s="266"/>
      <c r="L102" s="274"/>
      <c r="M102" s="274"/>
      <c r="N102" s="274"/>
      <c r="O102" s="274"/>
      <c r="P102" s="276"/>
      <c r="Q102" s="276"/>
      <c r="R102" s="276"/>
      <c r="S102" s="263"/>
      <c r="T102" s="216"/>
      <c r="U102" s="216"/>
      <c r="Y102" s="120"/>
      <c r="Z102" s="232"/>
      <c r="AA102" s="120"/>
      <c r="AB102" s="232"/>
      <c r="AC102" s="120"/>
      <c r="AD102" s="232"/>
      <c r="AE102" s="120"/>
      <c r="AF102" s="232"/>
      <c r="AG102" s="120"/>
      <c r="AH102" s="232"/>
      <c r="AI102" s="120"/>
      <c r="AJ102" s="232"/>
      <c r="BA102" s="285">
        <v>95</v>
      </c>
      <c r="BB102" s="289"/>
      <c r="BC102" s="289"/>
      <c r="BD102" s="289"/>
      <c r="BE102" s="123"/>
    </row>
    <row r="103" spans="2:57" x14ac:dyDescent="0.25">
      <c r="B103" s="224">
        <v>100</v>
      </c>
      <c r="C103" s="203">
        <v>0</v>
      </c>
      <c r="D103" s="250">
        <f>Samples!C105</f>
        <v>0</v>
      </c>
      <c r="E103" s="266" t="s">
        <v>5</v>
      </c>
      <c r="F103" s="263"/>
      <c r="G103" s="263"/>
      <c r="H103" s="263"/>
      <c r="I103" s="263"/>
      <c r="J103" s="263"/>
      <c r="K103" s="266"/>
      <c r="L103" s="274"/>
      <c r="M103" s="274"/>
      <c r="N103" s="274"/>
      <c r="O103" s="274"/>
      <c r="P103" s="276"/>
      <c r="Q103" s="276"/>
      <c r="R103" s="276"/>
      <c r="S103" s="263"/>
      <c r="T103" s="216"/>
      <c r="U103" s="216"/>
      <c r="Y103" s="120"/>
      <c r="Z103" s="232"/>
      <c r="AA103" s="120"/>
      <c r="AB103" s="232"/>
      <c r="AC103" s="120"/>
      <c r="AD103" s="232"/>
      <c r="AE103" s="120"/>
      <c r="AF103" s="232"/>
      <c r="AG103" s="120"/>
      <c r="AH103" s="232"/>
      <c r="AI103" s="120"/>
      <c r="AJ103" s="232"/>
      <c r="BA103" s="285">
        <v>96</v>
      </c>
      <c r="BB103" s="289"/>
      <c r="BC103" s="289"/>
      <c r="BD103" s="289"/>
      <c r="BE103" s="123"/>
    </row>
    <row r="104" spans="2:57" x14ac:dyDescent="0.25">
      <c r="B104" s="224">
        <v>101</v>
      </c>
      <c r="C104" s="203">
        <v>0</v>
      </c>
      <c r="D104" s="250">
        <f>Samples!C106</f>
        <v>0</v>
      </c>
      <c r="E104" s="266" t="s">
        <v>5</v>
      </c>
      <c r="F104" s="263"/>
      <c r="G104" s="263"/>
      <c r="H104" s="263"/>
      <c r="I104" s="263"/>
      <c r="J104" s="263"/>
      <c r="K104" s="266"/>
      <c r="L104" s="274"/>
      <c r="M104" s="274"/>
      <c r="N104" s="274"/>
      <c r="O104" s="274"/>
      <c r="P104" s="276"/>
      <c r="Q104" s="276"/>
      <c r="R104" s="276"/>
      <c r="S104" s="263"/>
      <c r="T104" s="216"/>
      <c r="U104" s="216"/>
      <c r="Y104" s="120"/>
      <c r="Z104" s="232"/>
      <c r="AA104" s="120"/>
      <c r="AB104" s="232"/>
      <c r="AC104" s="120"/>
      <c r="AD104" s="232"/>
      <c r="AE104" s="120"/>
      <c r="AF104" s="232"/>
      <c r="AG104" s="120"/>
      <c r="AH104" s="232"/>
      <c r="AI104" s="120"/>
      <c r="AJ104" s="232"/>
      <c r="BA104" s="285">
        <v>97</v>
      </c>
      <c r="BB104" s="289"/>
      <c r="BC104" s="289"/>
      <c r="BD104" s="289"/>
      <c r="BE104" s="123"/>
    </row>
    <row r="105" spans="2:57" x14ac:dyDescent="0.25">
      <c r="B105" s="224">
        <v>102</v>
      </c>
      <c r="C105" s="203">
        <v>0</v>
      </c>
      <c r="D105" s="250">
        <f>Samples!C107</f>
        <v>0</v>
      </c>
      <c r="E105" s="266" t="s">
        <v>5</v>
      </c>
      <c r="F105" s="263"/>
      <c r="G105" s="263"/>
      <c r="H105" s="263"/>
      <c r="I105" s="263"/>
      <c r="J105" s="263"/>
      <c r="K105" s="266"/>
      <c r="L105" s="274"/>
      <c r="M105" s="274"/>
      <c r="N105" s="274"/>
      <c r="O105" s="274"/>
      <c r="P105" s="276"/>
      <c r="Q105" s="276"/>
      <c r="R105" s="276"/>
      <c r="S105" s="263"/>
      <c r="T105" s="216"/>
      <c r="U105" s="216"/>
      <c r="Y105" s="120"/>
      <c r="Z105" s="232"/>
      <c r="AA105" s="120"/>
      <c r="AB105" s="232"/>
      <c r="AC105" s="120"/>
      <c r="AD105" s="232"/>
      <c r="AE105" s="120"/>
      <c r="AF105" s="232"/>
      <c r="AG105" s="120"/>
      <c r="AH105" s="232"/>
      <c r="AI105" s="120"/>
      <c r="AJ105" s="232"/>
      <c r="BA105" s="285">
        <v>98</v>
      </c>
      <c r="BB105" s="289"/>
      <c r="BC105" s="289"/>
      <c r="BD105" s="289"/>
      <c r="BE105" s="123"/>
    </row>
    <row r="106" spans="2:57" x14ac:dyDescent="0.25">
      <c r="B106" s="224">
        <v>103</v>
      </c>
      <c r="C106" s="203">
        <v>0</v>
      </c>
      <c r="D106" s="250">
        <f>Samples!C108</f>
        <v>0</v>
      </c>
      <c r="E106" s="266" t="s">
        <v>5</v>
      </c>
      <c r="F106" s="263"/>
      <c r="G106" s="263"/>
      <c r="H106" s="263"/>
      <c r="I106" s="263"/>
      <c r="J106" s="263"/>
      <c r="K106" s="266"/>
      <c r="L106" s="274"/>
      <c r="M106" s="274"/>
      <c r="N106" s="274"/>
      <c r="O106" s="274"/>
      <c r="P106" s="276"/>
      <c r="Q106" s="276"/>
      <c r="R106" s="276"/>
      <c r="S106" s="263"/>
      <c r="T106" s="216"/>
      <c r="U106" s="216"/>
      <c r="Y106" s="120"/>
      <c r="Z106" s="232"/>
      <c r="AA106" s="120"/>
      <c r="AB106" s="232"/>
      <c r="AC106" s="120"/>
      <c r="AD106" s="232"/>
      <c r="AE106" s="120"/>
      <c r="AF106" s="232"/>
      <c r="AG106" s="120"/>
      <c r="AH106" s="232"/>
      <c r="AI106" s="120"/>
      <c r="AJ106" s="232"/>
      <c r="AZ106" s="160"/>
      <c r="BA106" s="285">
        <v>99</v>
      </c>
      <c r="BB106" s="289"/>
      <c r="BC106" s="289"/>
      <c r="BD106" s="289"/>
      <c r="BE106" s="123"/>
    </row>
    <row r="107" spans="2:57" x14ac:dyDescent="0.25">
      <c r="B107" s="224">
        <v>104</v>
      </c>
      <c r="C107" s="203">
        <v>0</v>
      </c>
      <c r="D107" s="250">
        <f>Samples!C109</f>
        <v>0</v>
      </c>
      <c r="E107" s="266" t="s">
        <v>5</v>
      </c>
      <c r="F107" s="263"/>
      <c r="G107" s="263"/>
      <c r="H107" s="263"/>
      <c r="I107" s="263"/>
      <c r="J107" s="263"/>
      <c r="K107" s="266"/>
      <c r="L107" s="274"/>
      <c r="M107" s="274"/>
      <c r="N107" s="274"/>
      <c r="O107" s="274"/>
      <c r="P107" s="276"/>
      <c r="Q107" s="276"/>
      <c r="R107" s="276"/>
      <c r="S107" s="263"/>
      <c r="T107" s="216"/>
      <c r="U107" s="216"/>
      <c r="Y107" s="120"/>
      <c r="Z107" s="232"/>
      <c r="AA107" s="120"/>
      <c r="AB107" s="232"/>
      <c r="AC107" s="120"/>
      <c r="AD107" s="232"/>
      <c r="AE107" s="120"/>
      <c r="AF107" s="232"/>
      <c r="AG107" s="120"/>
      <c r="AH107" s="232"/>
      <c r="AI107" s="120"/>
      <c r="AJ107" s="232"/>
      <c r="AZ107" s="160"/>
      <c r="BA107" s="285">
        <v>100</v>
      </c>
      <c r="BB107" s="289"/>
      <c r="BC107" s="289"/>
      <c r="BD107" s="289"/>
      <c r="BE107" s="123"/>
    </row>
    <row r="108" spans="2:57" x14ac:dyDescent="0.25">
      <c r="B108" s="224">
        <v>105</v>
      </c>
      <c r="C108" s="203">
        <v>0</v>
      </c>
      <c r="D108" s="250">
        <f>Samples!C110</f>
        <v>0</v>
      </c>
      <c r="E108" s="266" t="s">
        <v>5</v>
      </c>
      <c r="F108" s="263"/>
      <c r="G108" s="263"/>
      <c r="H108" s="263"/>
      <c r="I108" s="263"/>
      <c r="J108" s="263"/>
      <c r="K108" s="266"/>
      <c r="L108" s="274"/>
      <c r="M108" s="274"/>
      <c r="N108" s="274"/>
      <c r="O108" s="274"/>
      <c r="P108" s="276"/>
      <c r="Q108" s="276"/>
      <c r="R108" s="276"/>
      <c r="S108" s="263"/>
      <c r="T108" s="216"/>
      <c r="U108" s="216"/>
      <c r="Y108" s="120"/>
      <c r="Z108" s="232"/>
      <c r="AA108" s="120"/>
      <c r="AB108" s="232"/>
      <c r="AC108" s="120"/>
      <c r="AD108" s="232"/>
      <c r="AE108" s="120"/>
      <c r="AF108" s="232"/>
      <c r="AG108" s="120"/>
      <c r="AH108" s="232"/>
      <c r="AI108" s="120"/>
      <c r="AJ108" s="232"/>
      <c r="AZ108" s="160"/>
      <c r="BA108" s="164"/>
      <c r="BB108" s="289"/>
      <c r="BC108" s="289"/>
      <c r="BD108" s="289"/>
      <c r="BE108" s="123"/>
    </row>
    <row r="109" spans="2:57" x14ac:dyDescent="0.25">
      <c r="B109" s="224">
        <v>106</v>
      </c>
      <c r="C109" s="203">
        <v>0</v>
      </c>
      <c r="D109" s="250">
        <f>Samples!C111</f>
        <v>0</v>
      </c>
      <c r="E109" s="266" t="s">
        <v>5</v>
      </c>
      <c r="F109" s="263"/>
      <c r="G109" s="263"/>
      <c r="H109" s="263"/>
      <c r="I109" s="263"/>
      <c r="J109" s="263"/>
      <c r="K109" s="266"/>
      <c r="L109" s="274"/>
      <c r="M109" s="274"/>
      <c r="N109" s="274"/>
      <c r="O109" s="274"/>
      <c r="P109" s="276"/>
      <c r="Q109" s="276"/>
      <c r="R109" s="276"/>
      <c r="S109" s="263"/>
      <c r="T109" s="216"/>
      <c r="U109" s="216"/>
      <c r="Y109" s="120"/>
      <c r="Z109" s="232"/>
      <c r="AA109" s="120"/>
      <c r="AB109" s="232"/>
      <c r="AC109" s="120"/>
      <c r="AD109" s="232"/>
      <c r="AE109" s="120"/>
      <c r="AF109" s="232"/>
      <c r="AG109" s="120"/>
      <c r="AH109" s="232"/>
      <c r="AI109" s="120"/>
      <c r="AJ109" s="232"/>
      <c r="AZ109" s="160"/>
      <c r="BA109" s="164"/>
      <c r="BB109" s="289"/>
      <c r="BC109" s="289"/>
      <c r="BD109" s="289"/>
      <c r="BE109" s="123"/>
    </row>
    <row r="110" spans="2:57" x14ac:dyDescent="0.25">
      <c r="B110" s="224">
        <v>107</v>
      </c>
      <c r="C110" s="203">
        <v>0</v>
      </c>
      <c r="D110" s="250">
        <f>Samples!C112</f>
        <v>0</v>
      </c>
      <c r="E110" s="266" t="s">
        <v>5</v>
      </c>
      <c r="F110" s="263"/>
      <c r="G110" s="263"/>
      <c r="H110" s="263"/>
      <c r="I110" s="263"/>
      <c r="J110" s="263"/>
      <c r="K110" s="266"/>
      <c r="L110" s="274"/>
      <c r="M110" s="274"/>
      <c r="N110" s="274"/>
      <c r="O110" s="274"/>
      <c r="P110" s="276"/>
      <c r="Q110" s="276"/>
      <c r="R110" s="276"/>
      <c r="S110" s="263"/>
      <c r="T110" s="216"/>
      <c r="U110" s="216"/>
      <c r="Y110" s="120"/>
      <c r="Z110" s="232"/>
      <c r="AA110" s="120"/>
      <c r="AB110" s="232"/>
      <c r="AC110" s="120"/>
      <c r="AD110" s="232"/>
      <c r="AE110" s="120"/>
      <c r="AF110" s="232"/>
      <c r="AG110" s="120"/>
      <c r="AH110" s="232"/>
      <c r="AI110" s="120"/>
      <c r="AJ110" s="232"/>
      <c r="AZ110" s="160"/>
      <c r="BA110" s="164"/>
      <c r="BB110" s="289"/>
      <c r="BC110" s="289"/>
      <c r="BD110" s="289"/>
      <c r="BE110" s="123"/>
    </row>
    <row r="111" spans="2:57" x14ac:dyDescent="0.25">
      <c r="B111" s="224">
        <v>108</v>
      </c>
      <c r="C111" s="203">
        <v>0</v>
      </c>
      <c r="D111" s="250">
        <f>Samples!C113</f>
        <v>0</v>
      </c>
      <c r="E111" s="266" t="s">
        <v>5</v>
      </c>
      <c r="F111" s="263"/>
      <c r="G111" s="263"/>
      <c r="H111" s="263"/>
      <c r="I111" s="263"/>
      <c r="J111" s="263"/>
      <c r="K111" s="266"/>
      <c r="L111" s="274"/>
      <c r="M111" s="274"/>
      <c r="N111" s="274"/>
      <c r="O111" s="274"/>
      <c r="P111" s="276"/>
      <c r="Q111" s="276"/>
      <c r="R111" s="276"/>
      <c r="S111" s="263"/>
      <c r="T111" s="216"/>
      <c r="U111" s="216"/>
      <c r="Y111" s="120"/>
      <c r="Z111" s="232"/>
      <c r="AA111" s="120"/>
      <c r="AB111" s="232"/>
      <c r="AC111" s="120"/>
      <c r="AD111" s="232"/>
      <c r="AE111" s="120"/>
      <c r="AF111" s="232"/>
      <c r="AG111" s="120"/>
      <c r="AH111" s="232"/>
      <c r="AI111" s="120"/>
      <c r="AJ111" s="232"/>
      <c r="AZ111" s="160"/>
      <c r="BA111" s="164"/>
      <c r="BB111" s="289"/>
      <c r="BC111" s="289"/>
      <c r="BD111" s="289"/>
      <c r="BE111" s="123"/>
    </row>
    <row r="112" spans="2:57" x14ac:dyDescent="0.25">
      <c r="B112" s="224">
        <v>109</v>
      </c>
      <c r="C112" s="203">
        <v>0</v>
      </c>
      <c r="D112" s="250">
        <f>Samples!C114</f>
        <v>0</v>
      </c>
      <c r="E112" s="266" t="s">
        <v>5</v>
      </c>
      <c r="F112" s="263"/>
      <c r="G112" s="263"/>
      <c r="H112" s="263"/>
      <c r="I112" s="263"/>
      <c r="J112" s="263"/>
      <c r="K112" s="266"/>
      <c r="L112" s="274"/>
      <c r="M112" s="274"/>
      <c r="N112" s="274"/>
      <c r="O112" s="274"/>
      <c r="P112" s="276"/>
      <c r="Q112" s="276"/>
      <c r="R112" s="276"/>
      <c r="S112" s="263"/>
      <c r="T112" s="216"/>
      <c r="U112" s="216"/>
      <c r="Y112" s="120"/>
      <c r="Z112" s="232"/>
      <c r="AA112" s="120"/>
      <c r="AB112" s="232"/>
      <c r="AC112" s="120"/>
      <c r="AD112" s="232"/>
      <c r="AE112" s="120"/>
      <c r="AF112" s="232"/>
      <c r="AG112" s="120"/>
      <c r="AH112" s="232"/>
      <c r="AI112" s="120"/>
      <c r="AJ112" s="232"/>
      <c r="AZ112" s="160"/>
      <c r="BA112" s="164"/>
      <c r="BB112" s="289"/>
      <c r="BC112" s="289"/>
      <c r="BD112" s="289"/>
      <c r="BE112" s="123"/>
    </row>
    <row r="113" spans="2:57" x14ac:dyDescent="0.25">
      <c r="B113" s="224">
        <v>110</v>
      </c>
      <c r="C113" s="203">
        <v>0</v>
      </c>
      <c r="D113" s="250">
        <f>Samples!C115</f>
        <v>0</v>
      </c>
      <c r="E113" s="266" t="s">
        <v>5</v>
      </c>
      <c r="F113" s="263"/>
      <c r="G113" s="263"/>
      <c r="H113" s="263"/>
      <c r="I113" s="263"/>
      <c r="J113" s="263"/>
      <c r="K113" s="266"/>
      <c r="L113" s="274"/>
      <c r="M113" s="274"/>
      <c r="N113" s="274"/>
      <c r="O113" s="274"/>
      <c r="P113" s="276"/>
      <c r="Q113" s="276"/>
      <c r="R113" s="276"/>
      <c r="S113" s="263"/>
      <c r="T113" s="216"/>
      <c r="U113" s="216"/>
      <c r="Y113" s="120"/>
      <c r="Z113" s="232"/>
      <c r="AA113" s="120"/>
      <c r="AB113" s="232"/>
      <c r="AC113" s="120"/>
      <c r="AD113" s="232"/>
      <c r="AE113" s="120"/>
      <c r="AF113" s="232"/>
      <c r="AG113" s="120"/>
      <c r="AH113" s="232"/>
      <c r="AI113" s="120"/>
      <c r="AJ113" s="232"/>
      <c r="AZ113" s="160"/>
      <c r="BA113" s="164"/>
      <c r="BB113" s="289"/>
      <c r="BC113" s="289"/>
      <c r="BD113" s="289"/>
      <c r="BE113" s="123"/>
    </row>
    <row r="114" spans="2:57" x14ac:dyDescent="0.25">
      <c r="B114" s="224">
        <v>111</v>
      </c>
      <c r="C114" s="203">
        <v>0</v>
      </c>
      <c r="D114" s="250">
        <f>Samples!C116</f>
        <v>0</v>
      </c>
      <c r="E114" s="266" t="s">
        <v>5</v>
      </c>
      <c r="F114" s="263"/>
      <c r="G114" s="263"/>
      <c r="H114" s="263"/>
      <c r="I114" s="263"/>
      <c r="J114" s="263"/>
      <c r="K114" s="266"/>
      <c r="L114" s="274"/>
      <c r="M114" s="274"/>
      <c r="N114" s="274"/>
      <c r="O114" s="274"/>
      <c r="P114" s="276"/>
      <c r="Q114" s="276"/>
      <c r="R114" s="276"/>
      <c r="S114" s="263"/>
      <c r="T114" s="216"/>
      <c r="U114" s="216"/>
      <c r="Y114" s="120"/>
      <c r="Z114" s="232"/>
      <c r="AA114" s="120"/>
      <c r="AB114" s="232"/>
      <c r="AC114" s="120"/>
      <c r="AD114" s="232"/>
      <c r="AE114" s="120"/>
      <c r="AF114" s="232"/>
      <c r="AG114" s="120"/>
      <c r="AH114" s="232"/>
      <c r="AI114" s="120"/>
      <c r="AJ114" s="232"/>
      <c r="AZ114" s="160"/>
      <c r="BA114" s="164"/>
      <c r="BB114" s="289"/>
      <c r="BC114" s="289"/>
      <c r="BD114" s="289"/>
      <c r="BE114" s="123"/>
    </row>
    <row r="115" spans="2:57" x14ac:dyDescent="0.25">
      <c r="B115" s="224">
        <v>112</v>
      </c>
      <c r="C115" s="203">
        <v>0</v>
      </c>
      <c r="D115" s="250">
        <f>Samples!C117</f>
        <v>0</v>
      </c>
      <c r="E115" s="266" t="s">
        <v>5</v>
      </c>
      <c r="F115" s="263"/>
      <c r="G115" s="263"/>
      <c r="H115" s="263"/>
      <c r="I115" s="263"/>
      <c r="J115" s="263"/>
      <c r="K115" s="266"/>
      <c r="L115" s="274"/>
      <c r="M115" s="274"/>
      <c r="N115" s="274"/>
      <c r="O115" s="274"/>
      <c r="P115" s="276"/>
      <c r="Q115" s="276"/>
      <c r="R115" s="276"/>
      <c r="S115" s="263"/>
      <c r="T115" s="216"/>
      <c r="U115" s="216"/>
      <c r="Y115" s="120"/>
      <c r="Z115" s="232"/>
      <c r="AA115" s="120"/>
      <c r="AB115" s="232"/>
      <c r="AC115" s="120"/>
      <c r="AD115" s="232"/>
      <c r="AE115" s="120"/>
      <c r="AF115" s="232"/>
      <c r="AG115" s="120"/>
      <c r="AH115" s="232"/>
      <c r="AI115" s="120"/>
      <c r="AJ115" s="232"/>
      <c r="AZ115" s="160"/>
      <c r="BA115" s="164"/>
      <c r="BB115" s="289"/>
      <c r="BC115" s="289"/>
      <c r="BD115" s="289"/>
      <c r="BE115" s="123"/>
    </row>
    <row r="116" spans="2:57" x14ac:dyDescent="0.25">
      <c r="B116" s="224">
        <v>113</v>
      </c>
      <c r="C116" s="203">
        <v>0</v>
      </c>
      <c r="D116" s="250">
        <f>Samples!C118</f>
        <v>0</v>
      </c>
      <c r="E116" s="266" t="s">
        <v>5</v>
      </c>
      <c r="F116" s="263"/>
      <c r="G116" s="263"/>
      <c r="H116" s="263"/>
      <c r="I116" s="263"/>
      <c r="J116" s="263"/>
      <c r="K116" s="266"/>
      <c r="L116" s="274"/>
      <c r="M116" s="274"/>
      <c r="N116" s="274"/>
      <c r="O116" s="274"/>
      <c r="P116" s="276"/>
      <c r="Q116" s="276"/>
      <c r="R116" s="276"/>
      <c r="S116" s="263"/>
      <c r="T116" s="216"/>
      <c r="U116" s="216"/>
      <c r="Y116" s="120"/>
      <c r="Z116" s="232"/>
      <c r="AA116" s="120"/>
      <c r="AB116" s="232"/>
      <c r="AC116" s="120"/>
      <c r="AD116" s="232"/>
      <c r="AE116" s="120"/>
      <c r="AF116" s="232"/>
      <c r="AG116" s="120"/>
      <c r="AH116" s="232"/>
      <c r="AI116" s="120"/>
      <c r="AJ116" s="232"/>
      <c r="AZ116" s="160"/>
      <c r="BA116" s="164"/>
      <c r="BB116" s="289"/>
      <c r="BC116" s="289"/>
      <c r="BD116" s="289"/>
      <c r="BE116" s="123"/>
    </row>
    <row r="117" spans="2:57" x14ac:dyDescent="0.25">
      <c r="B117" s="224">
        <v>114</v>
      </c>
      <c r="C117" s="203">
        <v>0</v>
      </c>
      <c r="D117" s="250">
        <f>Samples!C119</f>
        <v>0</v>
      </c>
      <c r="E117" s="266" t="s">
        <v>5</v>
      </c>
      <c r="F117" s="263"/>
      <c r="G117" s="263"/>
      <c r="H117" s="263"/>
      <c r="I117" s="263"/>
      <c r="J117" s="263"/>
      <c r="K117" s="266"/>
      <c r="L117" s="274"/>
      <c r="M117" s="274"/>
      <c r="N117" s="274"/>
      <c r="O117" s="274"/>
      <c r="P117" s="276"/>
      <c r="Q117" s="276"/>
      <c r="R117" s="276"/>
      <c r="S117" s="263"/>
      <c r="T117" s="216"/>
      <c r="U117" s="216"/>
      <c r="Y117" s="120"/>
      <c r="Z117" s="232"/>
      <c r="AA117" s="120"/>
      <c r="AB117" s="232"/>
      <c r="AC117" s="120"/>
      <c r="AD117" s="232"/>
      <c r="AE117" s="120"/>
      <c r="AF117" s="232"/>
      <c r="AG117" s="120"/>
      <c r="AH117" s="232"/>
      <c r="AI117" s="120"/>
      <c r="AJ117" s="232"/>
      <c r="AZ117" s="160"/>
      <c r="BA117" s="164"/>
      <c r="BB117" s="289"/>
      <c r="BC117" s="289"/>
      <c r="BD117" s="289"/>
      <c r="BE117" s="123"/>
    </row>
    <row r="118" spans="2:57" x14ac:dyDescent="0.25">
      <c r="B118" s="224">
        <v>115</v>
      </c>
      <c r="C118" s="203">
        <v>0</v>
      </c>
      <c r="D118" s="250">
        <f>Samples!C120</f>
        <v>0</v>
      </c>
      <c r="E118" s="266" t="s">
        <v>5</v>
      </c>
      <c r="F118" s="263"/>
      <c r="G118" s="263"/>
      <c r="H118" s="263"/>
      <c r="I118" s="263"/>
      <c r="J118" s="263"/>
      <c r="K118" s="266"/>
      <c r="L118" s="274"/>
      <c r="M118" s="274"/>
      <c r="N118" s="274"/>
      <c r="O118" s="274"/>
      <c r="P118" s="276"/>
      <c r="Q118" s="276"/>
      <c r="R118" s="276"/>
      <c r="S118" s="263"/>
      <c r="T118" s="216"/>
      <c r="U118" s="216"/>
      <c r="Y118" s="120"/>
      <c r="Z118" s="232"/>
      <c r="AA118" s="120"/>
      <c r="AB118" s="232"/>
      <c r="AC118" s="120"/>
      <c r="AD118" s="232"/>
      <c r="AE118" s="120"/>
      <c r="AF118" s="232"/>
      <c r="AG118" s="120"/>
      <c r="AH118" s="232"/>
      <c r="AI118" s="120"/>
      <c r="AJ118" s="232"/>
      <c r="AZ118" s="160"/>
      <c r="BA118" s="164"/>
      <c r="BB118" s="289"/>
      <c r="BC118" s="289"/>
      <c r="BD118" s="289"/>
      <c r="BE118" s="123"/>
    </row>
    <row r="119" spans="2:57" x14ac:dyDescent="0.25">
      <c r="B119" s="224">
        <v>116</v>
      </c>
      <c r="C119" s="203">
        <v>0</v>
      </c>
      <c r="D119" s="250">
        <f>Samples!C121</f>
        <v>0</v>
      </c>
      <c r="E119" s="266" t="s">
        <v>5</v>
      </c>
      <c r="F119" s="263"/>
      <c r="G119" s="263"/>
      <c r="H119" s="263"/>
      <c r="I119" s="263"/>
      <c r="J119" s="263"/>
      <c r="K119" s="266"/>
      <c r="L119" s="274"/>
      <c r="M119" s="274"/>
      <c r="N119" s="274"/>
      <c r="O119" s="274"/>
      <c r="P119" s="276"/>
      <c r="Q119" s="276"/>
      <c r="R119" s="276"/>
      <c r="S119" s="263"/>
      <c r="T119" s="216"/>
      <c r="U119" s="216"/>
      <c r="Y119" s="120"/>
      <c r="Z119" s="232"/>
      <c r="AA119" s="120"/>
      <c r="AB119" s="232"/>
      <c r="AC119" s="120"/>
      <c r="AD119" s="232"/>
      <c r="AE119" s="120"/>
      <c r="AF119" s="232"/>
      <c r="AG119" s="120"/>
      <c r="AH119" s="232"/>
      <c r="AI119" s="120"/>
      <c r="AJ119" s="232"/>
      <c r="AZ119" s="160"/>
      <c r="BA119" s="164"/>
      <c r="BB119" s="289"/>
      <c r="BC119" s="289"/>
      <c r="BD119" s="289"/>
      <c r="BE119" s="123"/>
    </row>
    <row r="120" spans="2:57" x14ac:dyDescent="0.25">
      <c r="B120" s="224">
        <v>117</v>
      </c>
      <c r="C120" s="203">
        <v>0</v>
      </c>
      <c r="D120" s="250">
        <f>Samples!C122</f>
        <v>0</v>
      </c>
      <c r="E120" s="266" t="s">
        <v>5</v>
      </c>
      <c r="F120" s="263"/>
      <c r="G120" s="263"/>
      <c r="H120" s="263"/>
      <c r="I120" s="263"/>
      <c r="J120" s="263"/>
      <c r="K120" s="266"/>
      <c r="L120" s="274"/>
      <c r="M120" s="274"/>
      <c r="N120" s="274"/>
      <c r="O120" s="274"/>
      <c r="P120" s="276"/>
      <c r="Q120" s="276"/>
      <c r="R120" s="276"/>
      <c r="S120" s="263"/>
      <c r="T120" s="216"/>
      <c r="U120" s="216"/>
      <c r="Y120" s="120"/>
      <c r="Z120" s="232"/>
      <c r="AA120" s="120"/>
      <c r="AB120" s="232"/>
      <c r="AC120" s="120"/>
      <c r="AD120" s="232"/>
      <c r="AE120" s="120"/>
      <c r="AF120" s="232"/>
      <c r="AG120" s="120"/>
      <c r="AH120" s="232"/>
      <c r="AI120" s="120"/>
      <c r="AJ120" s="232"/>
      <c r="AZ120" s="160"/>
      <c r="BA120" s="164"/>
      <c r="BB120" s="289"/>
      <c r="BC120" s="289"/>
      <c r="BD120" s="289"/>
      <c r="BE120" s="123"/>
    </row>
    <row r="121" spans="2:57" x14ac:dyDescent="0.25">
      <c r="B121" s="224">
        <v>118</v>
      </c>
      <c r="C121" s="203">
        <v>0</v>
      </c>
      <c r="D121" s="250">
        <f>Samples!C123</f>
        <v>0</v>
      </c>
      <c r="E121" s="266" t="s">
        <v>5</v>
      </c>
      <c r="F121" s="263"/>
      <c r="G121" s="263"/>
      <c r="H121" s="263"/>
      <c r="I121" s="263"/>
      <c r="J121" s="263"/>
      <c r="K121" s="266"/>
      <c r="L121" s="274"/>
      <c r="M121" s="274"/>
      <c r="N121" s="274"/>
      <c r="O121" s="274"/>
      <c r="P121" s="276"/>
      <c r="Q121" s="276"/>
      <c r="R121" s="276"/>
      <c r="S121" s="263"/>
      <c r="T121" s="216"/>
      <c r="U121" s="216"/>
      <c r="Y121" s="120"/>
      <c r="Z121" s="232"/>
      <c r="AA121" s="120"/>
      <c r="AB121" s="232"/>
      <c r="AC121" s="120"/>
      <c r="AD121" s="232"/>
      <c r="AE121" s="120"/>
      <c r="AF121" s="232"/>
      <c r="AG121" s="120"/>
      <c r="AH121" s="232"/>
      <c r="AI121" s="120"/>
      <c r="AJ121" s="232"/>
      <c r="AZ121" s="160"/>
      <c r="BA121" s="164"/>
      <c r="BB121" s="289"/>
      <c r="BC121" s="289"/>
      <c r="BD121" s="289"/>
      <c r="BE121" s="123"/>
    </row>
    <row r="122" spans="2:57" x14ac:dyDescent="0.25">
      <c r="B122" s="224">
        <v>119</v>
      </c>
      <c r="C122" s="203">
        <v>0</v>
      </c>
      <c r="D122" s="250">
        <f>Samples!C124</f>
        <v>0</v>
      </c>
      <c r="E122" s="266" t="s">
        <v>5</v>
      </c>
      <c r="F122" s="263"/>
      <c r="G122" s="263"/>
      <c r="H122" s="263"/>
      <c r="I122" s="263"/>
      <c r="J122" s="263"/>
      <c r="K122" s="266"/>
      <c r="L122" s="274"/>
      <c r="M122" s="274"/>
      <c r="N122" s="274"/>
      <c r="O122" s="274"/>
      <c r="P122" s="276"/>
      <c r="Q122" s="276"/>
      <c r="R122" s="276"/>
      <c r="S122" s="263"/>
      <c r="T122" s="216"/>
      <c r="U122" s="216"/>
      <c r="Y122" s="120"/>
      <c r="Z122" s="232"/>
      <c r="AA122" s="120"/>
      <c r="AB122" s="232"/>
      <c r="AC122" s="120"/>
      <c r="AD122" s="232"/>
      <c r="AE122" s="120"/>
      <c r="AF122" s="232"/>
      <c r="AG122" s="120"/>
      <c r="AH122" s="232"/>
      <c r="AI122" s="120"/>
      <c r="AJ122" s="232"/>
      <c r="AZ122" s="160"/>
      <c r="BA122" s="164"/>
      <c r="BB122" s="289"/>
      <c r="BC122" s="289"/>
      <c r="BD122" s="289"/>
      <c r="BE122" s="123"/>
    </row>
    <row r="123" spans="2:57" x14ac:dyDescent="0.25">
      <c r="B123" s="224">
        <v>120</v>
      </c>
      <c r="C123" s="203">
        <v>0</v>
      </c>
      <c r="D123" s="250">
        <f>Samples!C125</f>
        <v>0</v>
      </c>
      <c r="E123" s="266" t="s">
        <v>5</v>
      </c>
      <c r="F123" s="263"/>
      <c r="G123" s="263"/>
      <c r="H123" s="263"/>
      <c r="I123" s="263"/>
      <c r="J123" s="263"/>
      <c r="K123" s="266"/>
      <c r="L123" s="274"/>
      <c r="M123" s="274"/>
      <c r="N123" s="274"/>
      <c r="O123" s="274"/>
      <c r="P123" s="276"/>
      <c r="Q123" s="276"/>
      <c r="R123" s="276"/>
      <c r="S123" s="263"/>
      <c r="T123" s="216"/>
      <c r="U123" s="216"/>
      <c r="Y123" s="120"/>
      <c r="Z123" s="232"/>
      <c r="AA123" s="120"/>
      <c r="AB123" s="232"/>
      <c r="AC123" s="120"/>
      <c r="AD123" s="232"/>
      <c r="AE123" s="120"/>
      <c r="AF123" s="232"/>
      <c r="AG123" s="120"/>
      <c r="AH123" s="232"/>
      <c r="AI123" s="120"/>
      <c r="AJ123" s="232"/>
      <c r="AZ123" s="160"/>
      <c r="BA123" s="164"/>
      <c r="BB123" s="289"/>
      <c r="BC123" s="289"/>
      <c r="BD123" s="289"/>
      <c r="BE123" s="123"/>
    </row>
    <row r="124" spans="2:57" x14ac:dyDescent="0.25">
      <c r="B124" s="224">
        <v>121</v>
      </c>
      <c r="C124" s="203">
        <v>0</v>
      </c>
      <c r="D124" s="250">
        <f>Samples!C126</f>
        <v>0</v>
      </c>
      <c r="E124" s="266" t="s">
        <v>5</v>
      </c>
      <c r="F124" s="263"/>
      <c r="G124" s="263"/>
      <c r="H124" s="263"/>
      <c r="I124" s="263"/>
      <c r="J124" s="263"/>
      <c r="K124" s="266"/>
      <c r="L124" s="274"/>
      <c r="M124" s="274"/>
      <c r="N124" s="274"/>
      <c r="O124" s="274"/>
      <c r="P124" s="276"/>
      <c r="Q124" s="276"/>
      <c r="R124" s="276"/>
      <c r="S124" s="263"/>
      <c r="T124" s="216"/>
      <c r="U124" s="216"/>
      <c r="Y124" s="120"/>
      <c r="Z124" s="232"/>
      <c r="AA124" s="120"/>
      <c r="AB124" s="232"/>
      <c r="AC124" s="120"/>
      <c r="AD124" s="232"/>
      <c r="AE124" s="120"/>
      <c r="AF124" s="232"/>
      <c r="AG124" s="120"/>
      <c r="AH124" s="232"/>
      <c r="AI124" s="120"/>
      <c r="AJ124" s="232"/>
      <c r="AZ124" s="160"/>
      <c r="BA124" s="164"/>
      <c r="BB124" s="289"/>
      <c r="BC124" s="289"/>
      <c r="BD124" s="289"/>
      <c r="BE124" s="123"/>
    </row>
    <row r="125" spans="2:57" x14ac:dyDescent="0.25">
      <c r="B125" s="224">
        <v>122</v>
      </c>
      <c r="C125" s="203">
        <v>0</v>
      </c>
      <c r="D125" s="250">
        <f>Samples!C127</f>
        <v>0</v>
      </c>
      <c r="E125" s="266" t="s">
        <v>5</v>
      </c>
      <c r="F125" s="263"/>
      <c r="G125" s="263"/>
      <c r="H125" s="263"/>
      <c r="I125" s="263"/>
      <c r="J125" s="263"/>
      <c r="K125" s="266"/>
      <c r="L125" s="274"/>
      <c r="M125" s="274"/>
      <c r="N125" s="274"/>
      <c r="O125" s="274"/>
      <c r="P125" s="276"/>
      <c r="Q125" s="276"/>
      <c r="R125" s="276"/>
      <c r="S125" s="263"/>
      <c r="T125" s="216"/>
      <c r="U125" s="216"/>
      <c r="Y125" s="120"/>
      <c r="Z125" s="232"/>
      <c r="AA125" s="120"/>
      <c r="AB125" s="232"/>
      <c r="AC125" s="120"/>
      <c r="AD125" s="232"/>
      <c r="AE125" s="120"/>
      <c r="AF125" s="232"/>
      <c r="AG125" s="120"/>
      <c r="AH125" s="232"/>
      <c r="AI125" s="120"/>
      <c r="AJ125" s="232"/>
      <c r="AZ125" s="160"/>
      <c r="BA125" s="164"/>
      <c r="BB125" s="289"/>
      <c r="BC125" s="289"/>
      <c r="BD125" s="289"/>
      <c r="BE125" s="123"/>
    </row>
    <row r="126" spans="2:57" x14ac:dyDescent="0.25">
      <c r="B126" s="224">
        <v>123</v>
      </c>
      <c r="C126" s="203">
        <v>0</v>
      </c>
      <c r="D126" s="250">
        <f>Samples!C128</f>
        <v>0</v>
      </c>
      <c r="E126" s="266" t="s">
        <v>5</v>
      </c>
      <c r="F126" s="263"/>
      <c r="G126" s="263"/>
      <c r="H126" s="263"/>
      <c r="I126" s="263"/>
      <c r="J126" s="263"/>
      <c r="K126" s="266"/>
      <c r="L126" s="274"/>
      <c r="M126" s="274"/>
      <c r="N126" s="274"/>
      <c r="O126" s="274"/>
      <c r="P126" s="276"/>
      <c r="Q126" s="276"/>
      <c r="R126" s="276"/>
      <c r="S126" s="263"/>
      <c r="T126" s="216"/>
      <c r="U126" s="216"/>
      <c r="Y126" s="120"/>
      <c r="Z126" s="232"/>
      <c r="AA126" s="120"/>
      <c r="AB126" s="232"/>
      <c r="AC126" s="120"/>
      <c r="AD126" s="232"/>
      <c r="AE126" s="120"/>
      <c r="AF126" s="232"/>
      <c r="AG126" s="120"/>
      <c r="AH126" s="232"/>
      <c r="AI126" s="120"/>
      <c r="AJ126" s="232"/>
      <c r="AZ126" s="160"/>
      <c r="BA126" s="164"/>
      <c r="BB126" s="289"/>
      <c r="BC126" s="289"/>
      <c r="BD126" s="289"/>
      <c r="BE126" s="123"/>
    </row>
    <row r="127" spans="2:57" x14ac:dyDescent="0.25">
      <c r="B127" s="224">
        <v>124</v>
      </c>
      <c r="C127" s="203">
        <v>0</v>
      </c>
      <c r="D127" s="250">
        <f>Samples!C129</f>
        <v>0</v>
      </c>
      <c r="E127" s="266" t="s">
        <v>5</v>
      </c>
      <c r="F127" s="263"/>
      <c r="G127" s="263"/>
      <c r="H127" s="263"/>
      <c r="I127" s="263"/>
      <c r="J127" s="263"/>
      <c r="K127" s="266"/>
      <c r="L127" s="274"/>
      <c r="M127" s="274"/>
      <c r="N127" s="274"/>
      <c r="O127" s="274"/>
      <c r="P127" s="276"/>
      <c r="Q127" s="276"/>
      <c r="R127" s="276"/>
      <c r="S127" s="263"/>
      <c r="T127" s="216"/>
      <c r="U127" s="216"/>
      <c r="Y127" s="120"/>
      <c r="Z127" s="232"/>
      <c r="AA127" s="120"/>
      <c r="AB127" s="232"/>
      <c r="AC127" s="120"/>
      <c r="AD127" s="232"/>
      <c r="AE127" s="120"/>
      <c r="AF127" s="232"/>
      <c r="AG127" s="120"/>
      <c r="AH127" s="232"/>
      <c r="AI127" s="120"/>
      <c r="AJ127" s="232"/>
      <c r="AZ127" s="160"/>
      <c r="BA127" s="164"/>
      <c r="BB127" s="289"/>
      <c r="BC127" s="289"/>
      <c r="BD127" s="289"/>
      <c r="BE127" s="123"/>
    </row>
    <row r="128" spans="2:57" x14ac:dyDescent="0.25">
      <c r="B128" s="224">
        <v>125</v>
      </c>
      <c r="C128" s="203">
        <v>0</v>
      </c>
      <c r="D128" s="250">
        <f>Samples!C130</f>
        <v>0</v>
      </c>
      <c r="E128" s="266" t="s">
        <v>5</v>
      </c>
      <c r="F128" s="263"/>
      <c r="G128" s="263"/>
      <c r="H128" s="263"/>
      <c r="I128" s="263"/>
      <c r="J128" s="263"/>
      <c r="K128" s="266"/>
      <c r="L128" s="274"/>
      <c r="M128" s="274"/>
      <c r="N128" s="274"/>
      <c r="O128" s="274"/>
      <c r="P128" s="276"/>
      <c r="Q128" s="276"/>
      <c r="R128" s="276"/>
      <c r="S128" s="263"/>
      <c r="T128" s="216"/>
      <c r="U128" s="216"/>
      <c r="Y128" s="120"/>
      <c r="Z128" s="232"/>
      <c r="AA128" s="120"/>
      <c r="AB128" s="232"/>
      <c r="AC128" s="120"/>
      <c r="AD128" s="232"/>
      <c r="AE128" s="120"/>
      <c r="AF128" s="232"/>
      <c r="AG128" s="120"/>
      <c r="AH128" s="232"/>
      <c r="AI128" s="120"/>
      <c r="AJ128" s="232"/>
      <c r="AZ128" s="160"/>
      <c r="BA128" s="164"/>
      <c r="BB128" s="289"/>
      <c r="BC128" s="289"/>
      <c r="BD128" s="289"/>
      <c r="BE128" s="123"/>
    </row>
    <row r="129" spans="2:57" x14ac:dyDescent="0.25">
      <c r="B129" s="224">
        <v>126</v>
      </c>
      <c r="C129" s="203">
        <v>0</v>
      </c>
      <c r="D129" s="250">
        <f>Samples!C131</f>
        <v>0</v>
      </c>
      <c r="E129" s="266" t="s">
        <v>5</v>
      </c>
      <c r="F129" s="263"/>
      <c r="G129" s="263"/>
      <c r="H129" s="263"/>
      <c r="I129" s="263"/>
      <c r="J129" s="263"/>
      <c r="K129" s="266"/>
      <c r="L129" s="274"/>
      <c r="M129" s="274"/>
      <c r="N129" s="274"/>
      <c r="O129" s="274"/>
      <c r="P129" s="276"/>
      <c r="Q129" s="276"/>
      <c r="R129" s="276"/>
      <c r="S129" s="263"/>
      <c r="T129" s="216"/>
      <c r="U129" s="216"/>
      <c r="Y129" s="120"/>
      <c r="Z129" s="232"/>
      <c r="AA129" s="120"/>
      <c r="AB129" s="232"/>
      <c r="AC129" s="120"/>
      <c r="AD129" s="232"/>
      <c r="AE129" s="120"/>
      <c r="AF129" s="232"/>
      <c r="AG129" s="120"/>
      <c r="AH129" s="232"/>
      <c r="AI129" s="120"/>
      <c r="AJ129" s="232"/>
      <c r="AZ129" s="160"/>
      <c r="BA129" s="164"/>
      <c r="BB129" s="289"/>
      <c r="BC129" s="289"/>
      <c r="BD129" s="289"/>
      <c r="BE129" s="123"/>
    </row>
    <row r="130" spans="2:57" x14ac:dyDescent="0.25">
      <c r="B130" s="224">
        <v>127</v>
      </c>
      <c r="C130" s="203">
        <v>0</v>
      </c>
      <c r="D130" s="250">
        <f>Samples!C132</f>
        <v>0</v>
      </c>
      <c r="E130" s="266" t="s">
        <v>5</v>
      </c>
      <c r="F130" s="263"/>
      <c r="G130" s="263"/>
      <c r="H130" s="263"/>
      <c r="I130" s="263"/>
      <c r="J130" s="263"/>
      <c r="K130" s="266"/>
      <c r="L130" s="274"/>
      <c r="M130" s="274"/>
      <c r="N130" s="274"/>
      <c r="O130" s="274"/>
      <c r="P130" s="276"/>
      <c r="Q130" s="276"/>
      <c r="R130" s="276"/>
      <c r="S130" s="263"/>
      <c r="T130" s="216"/>
      <c r="U130" s="216"/>
      <c r="Y130" s="120"/>
      <c r="Z130" s="232"/>
      <c r="AA130" s="120"/>
      <c r="AB130" s="232"/>
      <c r="AC130" s="120"/>
      <c r="AD130" s="232"/>
      <c r="AE130" s="120"/>
      <c r="AF130" s="232"/>
      <c r="AG130" s="120"/>
      <c r="AH130" s="232"/>
      <c r="AI130" s="120"/>
      <c r="AJ130" s="232"/>
      <c r="AZ130" s="160"/>
      <c r="BA130" s="164"/>
      <c r="BB130" s="289"/>
      <c r="BC130" s="289"/>
      <c r="BD130" s="289"/>
      <c r="BE130" s="123"/>
    </row>
    <row r="131" spans="2:57" x14ac:dyDescent="0.25">
      <c r="B131" s="224">
        <v>128</v>
      </c>
      <c r="C131" s="203">
        <v>0</v>
      </c>
      <c r="D131" s="250">
        <f>Samples!C133</f>
        <v>0</v>
      </c>
      <c r="E131" s="266" t="s">
        <v>5</v>
      </c>
      <c r="F131" s="263"/>
      <c r="G131" s="263"/>
      <c r="H131" s="263"/>
      <c r="I131" s="263"/>
      <c r="J131" s="263"/>
      <c r="K131" s="266"/>
      <c r="L131" s="274"/>
      <c r="M131" s="274"/>
      <c r="N131" s="274"/>
      <c r="O131" s="274"/>
      <c r="P131" s="276"/>
      <c r="Q131" s="276"/>
      <c r="R131" s="276"/>
      <c r="S131" s="263"/>
      <c r="T131" s="216"/>
      <c r="U131" s="216"/>
      <c r="Y131" s="120"/>
      <c r="Z131" s="232"/>
      <c r="AA131" s="120"/>
      <c r="AB131" s="232"/>
      <c r="AC131" s="120"/>
      <c r="AD131" s="232"/>
      <c r="AE131" s="120"/>
      <c r="AF131" s="232"/>
      <c r="AG131" s="120"/>
      <c r="AH131" s="232"/>
      <c r="AI131" s="120"/>
      <c r="AJ131" s="232"/>
      <c r="AZ131" s="160"/>
      <c r="BA131" s="164"/>
      <c r="BB131" s="289"/>
      <c r="BC131" s="289"/>
      <c r="BD131" s="289"/>
      <c r="BE131" s="123"/>
    </row>
    <row r="132" spans="2:57" x14ac:dyDescent="0.25">
      <c r="B132" s="224">
        <v>129</v>
      </c>
      <c r="C132" s="203">
        <v>0</v>
      </c>
      <c r="D132" s="250">
        <f>Samples!C134</f>
        <v>0</v>
      </c>
      <c r="E132" s="266" t="s">
        <v>5</v>
      </c>
      <c r="F132" s="263"/>
      <c r="G132" s="263"/>
      <c r="H132" s="263"/>
      <c r="I132" s="263"/>
      <c r="J132" s="263"/>
      <c r="K132" s="266"/>
      <c r="L132" s="274"/>
      <c r="M132" s="274"/>
      <c r="N132" s="274"/>
      <c r="O132" s="274"/>
      <c r="P132" s="276"/>
      <c r="Q132" s="276"/>
      <c r="R132" s="276"/>
      <c r="S132" s="263"/>
      <c r="T132" s="216"/>
      <c r="U132" s="216"/>
      <c r="Y132" s="120"/>
      <c r="Z132" s="232"/>
      <c r="AA132" s="120"/>
      <c r="AB132" s="232"/>
      <c r="AC132" s="120"/>
      <c r="AD132" s="232"/>
      <c r="AE132" s="120"/>
      <c r="AF132" s="232"/>
      <c r="AG132" s="120"/>
      <c r="AH132" s="232"/>
      <c r="AI132" s="120"/>
      <c r="AJ132" s="232"/>
      <c r="AZ132" s="160"/>
      <c r="BA132" s="164"/>
      <c r="BB132" s="289"/>
      <c r="BC132" s="289"/>
      <c r="BD132" s="289"/>
      <c r="BE132" s="123"/>
    </row>
    <row r="133" spans="2:57" x14ac:dyDescent="0.25">
      <c r="B133" s="224">
        <v>130</v>
      </c>
      <c r="C133" s="203">
        <v>0</v>
      </c>
      <c r="D133" s="250">
        <f>Samples!C135</f>
        <v>0</v>
      </c>
      <c r="E133" s="266" t="s">
        <v>5</v>
      </c>
      <c r="F133" s="263"/>
      <c r="G133" s="263"/>
      <c r="H133" s="263"/>
      <c r="I133" s="263"/>
      <c r="J133" s="263"/>
      <c r="K133" s="266"/>
      <c r="L133" s="274"/>
      <c r="M133" s="274"/>
      <c r="N133" s="274"/>
      <c r="O133" s="274"/>
      <c r="P133" s="276"/>
      <c r="Q133" s="276"/>
      <c r="R133" s="276"/>
      <c r="S133" s="263"/>
      <c r="T133" s="216"/>
      <c r="U133" s="216"/>
      <c r="Y133" s="120"/>
      <c r="Z133" s="232"/>
      <c r="AA133" s="120"/>
      <c r="AB133" s="232"/>
      <c r="AC133" s="120"/>
      <c r="AD133" s="232"/>
      <c r="AE133" s="120"/>
      <c r="AF133" s="232"/>
      <c r="AG133" s="120"/>
      <c r="AH133" s="232"/>
      <c r="AI133" s="120"/>
      <c r="AJ133" s="232"/>
      <c r="AZ133" s="160"/>
      <c r="BA133" s="164"/>
      <c r="BB133" s="289"/>
      <c r="BC133" s="289"/>
      <c r="BD133" s="289"/>
      <c r="BE133" s="123"/>
    </row>
    <row r="134" spans="2:57" x14ac:dyDescent="0.25">
      <c r="B134" s="224">
        <v>131</v>
      </c>
      <c r="C134" s="203">
        <v>0</v>
      </c>
      <c r="D134" s="250">
        <f>Samples!C136</f>
        <v>0</v>
      </c>
      <c r="E134" s="266" t="s">
        <v>5</v>
      </c>
      <c r="F134" s="263"/>
      <c r="G134" s="263"/>
      <c r="H134" s="263"/>
      <c r="I134" s="263"/>
      <c r="J134" s="263"/>
      <c r="K134" s="266"/>
      <c r="L134" s="274"/>
      <c r="M134" s="274"/>
      <c r="N134" s="274"/>
      <c r="O134" s="274"/>
      <c r="P134" s="276"/>
      <c r="Q134" s="276"/>
      <c r="R134" s="276"/>
      <c r="S134" s="263"/>
      <c r="T134" s="216"/>
      <c r="U134" s="216"/>
      <c r="Y134" s="120"/>
      <c r="Z134" s="232"/>
      <c r="AA134" s="120"/>
      <c r="AB134" s="232"/>
      <c r="AC134" s="120"/>
      <c r="AD134" s="232"/>
      <c r="AE134" s="120"/>
      <c r="AF134" s="232"/>
      <c r="AG134" s="120"/>
      <c r="AH134" s="232"/>
      <c r="AI134" s="120"/>
      <c r="AJ134" s="232"/>
      <c r="AZ134" s="160"/>
      <c r="BA134" s="164"/>
      <c r="BB134" s="289"/>
      <c r="BC134" s="289"/>
      <c r="BD134" s="289"/>
      <c r="BE134" s="123"/>
    </row>
    <row r="135" spans="2:57" x14ac:dyDescent="0.25">
      <c r="B135" s="224">
        <v>132</v>
      </c>
      <c r="C135" s="203">
        <v>0</v>
      </c>
      <c r="D135" s="250">
        <f>Samples!C137</f>
        <v>0</v>
      </c>
      <c r="E135" s="266" t="s">
        <v>5</v>
      </c>
      <c r="F135" s="263"/>
      <c r="G135" s="263"/>
      <c r="H135" s="263"/>
      <c r="I135" s="263"/>
      <c r="J135" s="263"/>
      <c r="K135" s="266"/>
      <c r="L135" s="274"/>
      <c r="M135" s="274"/>
      <c r="N135" s="274"/>
      <c r="O135" s="274"/>
      <c r="P135" s="276"/>
      <c r="Q135" s="276"/>
      <c r="R135" s="276"/>
      <c r="S135" s="263"/>
      <c r="T135" s="216"/>
      <c r="U135" s="216"/>
      <c r="Y135" s="120"/>
      <c r="Z135" s="232"/>
      <c r="AA135" s="120"/>
      <c r="AB135" s="232"/>
      <c r="AC135" s="120"/>
      <c r="AD135" s="232"/>
      <c r="AE135" s="120"/>
      <c r="AF135" s="232"/>
      <c r="AG135" s="120"/>
      <c r="AH135" s="232"/>
      <c r="AI135" s="120"/>
      <c r="AJ135" s="232"/>
      <c r="AZ135" s="160"/>
      <c r="BA135" s="164"/>
      <c r="BB135" s="289"/>
      <c r="BC135" s="289"/>
      <c r="BD135" s="289"/>
      <c r="BE135" s="123"/>
    </row>
    <row r="136" spans="2:57" x14ac:dyDescent="0.25">
      <c r="B136" s="224">
        <v>133</v>
      </c>
      <c r="C136" s="203">
        <v>0</v>
      </c>
      <c r="D136" s="250">
        <f>Samples!C138</f>
        <v>0</v>
      </c>
      <c r="E136" s="266" t="s">
        <v>5</v>
      </c>
      <c r="F136" s="263"/>
      <c r="G136" s="263"/>
      <c r="H136" s="263"/>
      <c r="I136" s="263"/>
      <c r="J136" s="263"/>
      <c r="K136" s="266"/>
      <c r="L136" s="274"/>
      <c r="M136" s="274"/>
      <c r="N136" s="274"/>
      <c r="O136" s="274"/>
      <c r="P136" s="276"/>
      <c r="Q136" s="276"/>
      <c r="R136" s="276"/>
      <c r="S136" s="263"/>
      <c r="T136" s="216"/>
      <c r="U136" s="216"/>
      <c r="Y136" s="120"/>
      <c r="Z136" s="232"/>
      <c r="AA136" s="120"/>
      <c r="AB136" s="232"/>
      <c r="AC136" s="120"/>
      <c r="AD136" s="232"/>
      <c r="AE136" s="120"/>
      <c r="AF136" s="232"/>
      <c r="AG136" s="120"/>
      <c r="AH136" s="232"/>
      <c r="AI136" s="120"/>
      <c r="AJ136" s="232"/>
      <c r="AZ136" s="160"/>
      <c r="BA136" s="164"/>
      <c r="BB136" s="289"/>
      <c r="BC136" s="289"/>
      <c r="BD136" s="289"/>
      <c r="BE136" s="123"/>
    </row>
    <row r="137" spans="2:57" x14ac:dyDescent="0.25">
      <c r="B137" s="224">
        <v>134</v>
      </c>
      <c r="C137" s="203">
        <v>0</v>
      </c>
      <c r="D137" s="250">
        <f>Samples!C139</f>
        <v>0</v>
      </c>
      <c r="E137" s="266" t="s">
        <v>5</v>
      </c>
      <c r="F137" s="263"/>
      <c r="G137" s="263"/>
      <c r="H137" s="263"/>
      <c r="I137" s="263"/>
      <c r="J137" s="263"/>
      <c r="K137" s="266"/>
      <c r="L137" s="274"/>
      <c r="M137" s="274"/>
      <c r="N137" s="274"/>
      <c r="O137" s="274"/>
      <c r="P137" s="276"/>
      <c r="Q137" s="276"/>
      <c r="R137" s="276"/>
      <c r="S137" s="263"/>
      <c r="T137" s="216"/>
      <c r="U137" s="216"/>
      <c r="Y137" s="120"/>
      <c r="Z137" s="232"/>
      <c r="AA137" s="120"/>
      <c r="AB137" s="232"/>
      <c r="AC137" s="120"/>
      <c r="AD137" s="232"/>
      <c r="AE137" s="120"/>
      <c r="AF137" s="232"/>
      <c r="AG137" s="120"/>
      <c r="AH137" s="232"/>
      <c r="AI137" s="120"/>
      <c r="AJ137" s="232"/>
      <c r="AZ137" s="160"/>
      <c r="BA137" s="164"/>
      <c r="BB137" s="289"/>
      <c r="BC137" s="289"/>
      <c r="BD137" s="289"/>
      <c r="BE137" s="123"/>
    </row>
    <row r="138" spans="2:57" x14ac:dyDescent="0.25">
      <c r="B138" s="224">
        <v>135</v>
      </c>
      <c r="C138" s="203">
        <v>0</v>
      </c>
      <c r="D138" s="250">
        <f>Samples!C140</f>
        <v>0</v>
      </c>
      <c r="E138" s="266" t="s">
        <v>5</v>
      </c>
      <c r="F138" s="263"/>
      <c r="G138" s="263"/>
      <c r="H138" s="263"/>
      <c r="I138" s="263"/>
      <c r="J138" s="263"/>
      <c r="K138" s="266"/>
      <c r="L138" s="274"/>
      <c r="M138" s="274"/>
      <c r="N138" s="274"/>
      <c r="O138" s="274"/>
      <c r="P138" s="276"/>
      <c r="Q138" s="276"/>
      <c r="R138" s="276"/>
      <c r="S138" s="263"/>
      <c r="T138" s="216"/>
      <c r="U138" s="216"/>
      <c r="Y138" s="120"/>
      <c r="Z138" s="232"/>
      <c r="AA138" s="120"/>
      <c r="AB138" s="232"/>
      <c r="AC138" s="120"/>
      <c r="AD138" s="232"/>
      <c r="AE138" s="120"/>
      <c r="AF138" s="232"/>
      <c r="AG138" s="120"/>
      <c r="AH138" s="232"/>
      <c r="AI138" s="120"/>
      <c r="AJ138" s="232"/>
      <c r="AZ138" s="160"/>
      <c r="BA138" s="164"/>
      <c r="BB138" s="289"/>
      <c r="BC138" s="289"/>
      <c r="BD138" s="289"/>
      <c r="BE138" s="123"/>
    </row>
    <row r="139" spans="2:57" x14ac:dyDescent="0.25">
      <c r="B139" s="224">
        <v>136</v>
      </c>
      <c r="C139" s="203">
        <v>0</v>
      </c>
      <c r="D139" s="250">
        <f>Samples!C141</f>
        <v>0</v>
      </c>
      <c r="E139" s="266" t="s">
        <v>5</v>
      </c>
      <c r="F139" s="263"/>
      <c r="G139" s="263"/>
      <c r="H139" s="263"/>
      <c r="I139" s="263"/>
      <c r="J139" s="263"/>
      <c r="K139" s="266"/>
      <c r="L139" s="274"/>
      <c r="M139" s="274"/>
      <c r="N139" s="274"/>
      <c r="O139" s="274"/>
      <c r="P139" s="276"/>
      <c r="Q139" s="276"/>
      <c r="R139" s="276"/>
      <c r="S139" s="263"/>
      <c r="T139" s="216"/>
      <c r="U139" s="216"/>
      <c r="Y139" s="120"/>
      <c r="Z139" s="232"/>
      <c r="AA139" s="120"/>
      <c r="AB139" s="232"/>
      <c r="AC139" s="120"/>
      <c r="AD139" s="232"/>
      <c r="AE139" s="120"/>
      <c r="AF139" s="232"/>
      <c r="AG139" s="120"/>
      <c r="AH139" s="232"/>
      <c r="AI139" s="120"/>
      <c r="AJ139" s="232"/>
      <c r="AZ139" s="160"/>
      <c r="BA139" s="164"/>
      <c r="BB139" s="289"/>
      <c r="BC139" s="289"/>
      <c r="BD139" s="289"/>
      <c r="BE139" s="123"/>
    </row>
    <row r="140" spans="2:57" x14ac:dyDescent="0.25">
      <c r="B140" s="224">
        <v>137</v>
      </c>
      <c r="C140" s="203">
        <v>0</v>
      </c>
      <c r="D140" s="250">
        <f>Samples!C142</f>
        <v>0</v>
      </c>
      <c r="E140" s="266" t="s">
        <v>5</v>
      </c>
      <c r="F140" s="263"/>
      <c r="G140" s="263"/>
      <c r="H140" s="263"/>
      <c r="I140" s="263"/>
      <c r="J140" s="263"/>
      <c r="K140" s="266"/>
      <c r="L140" s="274"/>
      <c r="M140" s="274"/>
      <c r="N140" s="274"/>
      <c r="O140" s="274"/>
      <c r="P140" s="276"/>
      <c r="Q140" s="276"/>
      <c r="R140" s="276"/>
      <c r="S140" s="263"/>
      <c r="T140" s="216"/>
      <c r="U140" s="216"/>
      <c r="Y140" s="120"/>
      <c r="Z140" s="232"/>
      <c r="AA140" s="120"/>
      <c r="AB140" s="232"/>
      <c r="AC140" s="120"/>
      <c r="AD140" s="232"/>
      <c r="AE140" s="120"/>
      <c r="AF140" s="232"/>
      <c r="AG140" s="120"/>
      <c r="AH140" s="232"/>
      <c r="AI140" s="120"/>
      <c r="AJ140" s="232"/>
      <c r="AZ140" s="160"/>
      <c r="BA140" s="164"/>
      <c r="BB140" s="289"/>
      <c r="BC140" s="289"/>
      <c r="BD140" s="289"/>
      <c r="BE140" s="123"/>
    </row>
    <row r="141" spans="2:57" x14ac:dyDescent="0.25">
      <c r="B141" s="224">
        <v>138</v>
      </c>
      <c r="C141" s="203">
        <v>0</v>
      </c>
      <c r="D141" s="250">
        <f>Samples!C143</f>
        <v>0</v>
      </c>
      <c r="E141" s="266" t="s">
        <v>5</v>
      </c>
      <c r="F141" s="263"/>
      <c r="G141" s="263"/>
      <c r="H141" s="263"/>
      <c r="I141" s="263"/>
      <c r="J141" s="263"/>
      <c r="K141" s="266"/>
      <c r="L141" s="274"/>
      <c r="M141" s="274"/>
      <c r="N141" s="274"/>
      <c r="O141" s="274"/>
      <c r="P141" s="276"/>
      <c r="Q141" s="276"/>
      <c r="R141" s="276"/>
      <c r="S141" s="263"/>
      <c r="T141" s="216"/>
      <c r="U141" s="216"/>
      <c r="Y141" s="120"/>
      <c r="Z141" s="232"/>
      <c r="AA141" s="120"/>
      <c r="AB141" s="232"/>
      <c r="AC141" s="120"/>
      <c r="AD141" s="232"/>
      <c r="AE141" s="120"/>
      <c r="AF141" s="232"/>
      <c r="AG141" s="120"/>
      <c r="AH141" s="232"/>
      <c r="AI141" s="120"/>
      <c r="AJ141" s="232"/>
      <c r="AZ141" s="160"/>
      <c r="BA141" s="164"/>
      <c r="BB141" s="289"/>
      <c r="BC141" s="289"/>
      <c r="BD141" s="289"/>
      <c r="BE141" s="123"/>
    </row>
    <row r="142" spans="2:57" x14ac:dyDescent="0.25">
      <c r="B142" s="224">
        <v>139</v>
      </c>
      <c r="C142" s="203">
        <v>0</v>
      </c>
      <c r="D142" s="250">
        <f>Samples!C144</f>
        <v>0</v>
      </c>
      <c r="E142" s="266" t="s">
        <v>5</v>
      </c>
      <c r="F142" s="263"/>
      <c r="G142" s="263"/>
      <c r="H142" s="263"/>
      <c r="I142" s="263"/>
      <c r="J142" s="263"/>
      <c r="K142" s="266"/>
      <c r="L142" s="274"/>
      <c r="M142" s="274"/>
      <c r="N142" s="274"/>
      <c r="O142" s="274"/>
      <c r="P142" s="276"/>
      <c r="Q142" s="276"/>
      <c r="R142" s="276"/>
      <c r="S142" s="263"/>
      <c r="T142" s="216"/>
      <c r="U142" s="216"/>
      <c r="Y142" s="120"/>
      <c r="Z142" s="232"/>
      <c r="AA142" s="120"/>
      <c r="AB142" s="232"/>
      <c r="AC142" s="120"/>
      <c r="AD142" s="232"/>
      <c r="AE142" s="120"/>
      <c r="AF142" s="232"/>
      <c r="AG142" s="120"/>
      <c r="AH142" s="232"/>
      <c r="AI142" s="120"/>
      <c r="AJ142" s="232"/>
      <c r="AZ142" s="160"/>
      <c r="BA142" s="164"/>
      <c r="BB142" s="289"/>
      <c r="BC142" s="289"/>
      <c r="BD142" s="289"/>
      <c r="BE142" s="123"/>
    </row>
    <row r="143" spans="2:57" x14ac:dyDescent="0.25">
      <c r="B143" s="224">
        <v>140</v>
      </c>
      <c r="C143" s="203">
        <v>0</v>
      </c>
      <c r="D143" s="250">
        <f>Samples!C145</f>
        <v>0</v>
      </c>
      <c r="E143" s="266" t="s">
        <v>5</v>
      </c>
      <c r="F143" s="263"/>
      <c r="G143" s="263"/>
      <c r="H143" s="263"/>
      <c r="I143" s="263"/>
      <c r="J143" s="263"/>
      <c r="K143" s="266"/>
      <c r="L143" s="274"/>
      <c r="M143" s="274"/>
      <c r="N143" s="274"/>
      <c r="O143" s="274"/>
      <c r="P143" s="276"/>
      <c r="Q143" s="276"/>
      <c r="R143" s="276"/>
      <c r="S143" s="263"/>
      <c r="T143" s="216"/>
      <c r="U143" s="216"/>
      <c r="Y143" s="120"/>
      <c r="Z143" s="232"/>
      <c r="AA143" s="120"/>
      <c r="AB143" s="232"/>
      <c r="AC143" s="120"/>
      <c r="AD143" s="232"/>
      <c r="AE143" s="120"/>
      <c r="AF143" s="232"/>
      <c r="AG143" s="120"/>
      <c r="AH143" s="232"/>
      <c r="AI143" s="120"/>
      <c r="AJ143" s="232"/>
      <c r="AZ143" s="160"/>
      <c r="BA143" s="164"/>
      <c r="BB143" s="289"/>
      <c r="BC143" s="289"/>
      <c r="BD143" s="289"/>
      <c r="BE143" s="123"/>
    </row>
    <row r="144" spans="2:57" x14ac:dyDescent="0.25">
      <c r="B144" s="224">
        <v>141</v>
      </c>
      <c r="C144" s="203">
        <v>0</v>
      </c>
      <c r="D144" s="250">
        <f>Samples!C146</f>
        <v>0</v>
      </c>
      <c r="E144" s="266" t="s">
        <v>5</v>
      </c>
      <c r="F144" s="263"/>
      <c r="G144" s="263"/>
      <c r="H144" s="263"/>
      <c r="I144" s="263"/>
      <c r="J144" s="263"/>
      <c r="K144" s="266"/>
      <c r="L144" s="274"/>
      <c r="M144" s="274"/>
      <c r="N144" s="274"/>
      <c r="O144" s="274"/>
      <c r="P144" s="276"/>
      <c r="Q144" s="276"/>
      <c r="R144" s="276"/>
      <c r="S144" s="263"/>
      <c r="T144" s="216"/>
      <c r="U144" s="216"/>
      <c r="Y144" s="120"/>
      <c r="Z144" s="232"/>
      <c r="AA144" s="120"/>
      <c r="AB144" s="232"/>
      <c r="AC144" s="120"/>
      <c r="AD144" s="232"/>
      <c r="AE144" s="120"/>
      <c r="AF144" s="232"/>
      <c r="AG144" s="120"/>
      <c r="AH144" s="232"/>
      <c r="AI144" s="120"/>
      <c r="AJ144" s="232"/>
      <c r="AZ144" s="160"/>
      <c r="BA144" s="164"/>
      <c r="BB144" s="289"/>
      <c r="BC144" s="289"/>
      <c r="BD144" s="289"/>
      <c r="BE144" s="123"/>
    </row>
    <row r="145" spans="2:57" x14ac:dyDescent="0.25">
      <c r="B145" s="224">
        <v>142</v>
      </c>
      <c r="C145" s="203">
        <v>0</v>
      </c>
      <c r="D145" s="250">
        <f>Samples!C147</f>
        <v>0</v>
      </c>
      <c r="E145" s="266" t="s">
        <v>5</v>
      </c>
      <c r="F145" s="263"/>
      <c r="G145" s="263"/>
      <c r="H145" s="263"/>
      <c r="I145" s="263"/>
      <c r="J145" s="263"/>
      <c r="K145" s="266"/>
      <c r="L145" s="274"/>
      <c r="M145" s="274"/>
      <c r="N145" s="274"/>
      <c r="O145" s="274"/>
      <c r="P145" s="276"/>
      <c r="Q145" s="276"/>
      <c r="R145" s="276"/>
      <c r="S145" s="263"/>
      <c r="T145" s="216"/>
      <c r="U145" s="216"/>
      <c r="Y145" s="120"/>
      <c r="Z145" s="232"/>
      <c r="AA145" s="120"/>
      <c r="AB145" s="232"/>
      <c r="AC145" s="120"/>
      <c r="AD145" s="232"/>
      <c r="AE145" s="120"/>
      <c r="AF145" s="232"/>
      <c r="AG145" s="120"/>
      <c r="AH145" s="232"/>
      <c r="AI145" s="120"/>
      <c r="AJ145" s="232"/>
      <c r="AZ145" s="160"/>
      <c r="BA145" s="164"/>
      <c r="BB145" s="289"/>
      <c r="BC145" s="289"/>
      <c r="BD145" s="289"/>
      <c r="BE145" s="123"/>
    </row>
    <row r="146" spans="2:57" x14ac:dyDescent="0.25">
      <c r="B146" s="224">
        <v>143</v>
      </c>
      <c r="C146" s="203">
        <v>0</v>
      </c>
      <c r="D146" s="250">
        <f>Samples!C148</f>
        <v>0</v>
      </c>
      <c r="E146" s="266" t="s">
        <v>5</v>
      </c>
      <c r="F146" s="263"/>
      <c r="G146" s="263"/>
      <c r="H146" s="263"/>
      <c r="I146" s="263"/>
      <c r="J146" s="263"/>
      <c r="K146" s="266"/>
      <c r="L146" s="274"/>
      <c r="M146" s="274"/>
      <c r="N146" s="274"/>
      <c r="O146" s="274"/>
      <c r="P146" s="276"/>
      <c r="Q146" s="276"/>
      <c r="R146" s="276"/>
      <c r="S146" s="216"/>
      <c r="T146" s="216"/>
      <c r="U146" s="216"/>
      <c r="Y146" s="120"/>
      <c r="Z146" s="232"/>
      <c r="AA146" s="120"/>
      <c r="AB146" s="232"/>
      <c r="AC146" s="120"/>
      <c r="AD146" s="232"/>
      <c r="AE146" s="120"/>
      <c r="AF146" s="232"/>
      <c r="AG146" s="120"/>
      <c r="AH146" s="232"/>
      <c r="AI146" s="120"/>
      <c r="AJ146" s="232"/>
      <c r="AZ146" s="160"/>
      <c r="BA146" s="164"/>
      <c r="BB146" s="289"/>
      <c r="BC146" s="289"/>
      <c r="BD146" s="289"/>
      <c r="BE146" s="123"/>
    </row>
    <row r="147" spans="2:57" x14ac:dyDescent="0.25">
      <c r="B147" s="224">
        <v>144</v>
      </c>
      <c r="C147" s="203">
        <v>0</v>
      </c>
      <c r="D147" s="250">
        <f>Samples!C149</f>
        <v>0</v>
      </c>
      <c r="E147" s="266" t="s">
        <v>5</v>
      </c>
      <c r="F147" s="263"/>
      <c r="G147" s="263"/>
      <c r="H147" s="263"/>
      <c r="I147" s="263"/>
      <c r="J147" s="263"/>
      <c r="K147" s="266"/>
      <c r="L147" s="274"/>
      <c r="M147" s="274"/>
      <c r="N147" s="274"/>
      <c r="O147" s="274"/>
      <c r="P147" s="276"/>
      <c r="Q147" s="276"/>
      <c r="R147" s="276"/>
      <c r="S147" s="263"/>
      <c r="T147" s="216"/>
      <c r="U147" s="216"/>
      <c r="Y147" s="120"/>
      <c r="Z147" s="232"/>
      <c r="AA147" s="120"/>
      <c r="AB147" s="232"/>
      <c r="AC147" s="120"/>
      <c r="AD147" s="232"/>
      <c r="AE147" s="120"/>
      <c r="AF147" s="232"/>
      <c r="AG147" s="120"/>
      <c r="AH147" s="232"/>
      <c r="AI147" s="120"/>
      <c r="AJ147" s="232"/>
      <c r="AZ147" s="160"/>
      <c r="BA147" s="164"/>
      <c r="BB147" s="289"/>
      <c r="BC147" s="289"/>
      <c r="BD147" s="289"/>
      <c r="BE147" s="123"/>
    </row>
    <row r="148" spans="2:57" x14ac:dyDescent="0.25">
      <c r="B148" s="224">
        <v>145</v>
      </c>
      <c r="C148" s="203">
        <v>0</v>
      </c>
      <c r="D148" s="250">
        <f>Samples!C150</f>
        <v>0</v>
      </c>
      <c r="E148" s="266" t="s">
        <v>5</v>
      </c>
      <c r="F148" s="263"/>
      <c r="G148" s="263"/>
      <c r="H148" s="263"/>
      <c r="I148" s="263"/>
      <c r="J148" s="263"/>
      <c r="K148" s="266"/>
      <c r="L148" s="274"/>
      <c r="M148" s="274"/>
      <c r="N148" s="274"/>
      <c r="O148" s="274"/>
      <c r="P148" s="276"/>
      <c r="Q148" s="276"/>
      <c r="R148" s="276"/>
      <c r="S148" s="263"/>
      <c r="T148" s="216"/>
      <c r="U148" s="216"/>
      <c r="Y148" s="120"/>
      <c r="Z148" s="232"/>
      <c r="AA148" s="120"/>
      <c r="AB148" s="232"/>
      <c r="AC148" s="120"/>
      <c r="AD148" s="232"/>
      <c r="AE148" s="120"/>
      <c r="AF148" s="232"/>
      <c r="AG148" s="120"/>
      <c r="AH148" s="232"/>
      <c r="AI148" s="120"/>
      <c r="AJ148" s="232"/>
      <c r="AZ148" s="160"/>
      <c r="BA148" s="164"/>
      <c r="BB148" s="289"/>
      <c r="BC148" s="289"/>
      <c r="BD148" s="289"/>
      <c r="BE148" s="123"/>
    </row>
    <row r="149" spans="2:57" x14ac:dyDescent="0.25">
      <c r="B149" s="224">
        <v>146</v>
      </c>
      <c r="C149" s="203">
        <v>0</v>
      </c>
      <c r="D149" s="250">
        <f>Samples!C151</f>
        <v>0</v>
      </c>
      <c r="E149" s="266" t="s">
        <v>5</v>
      </c>
      <c r="F149" s="263"/>
      <c r="G149" s="263"/>
      <c r="H149" s="263"/>
      <c r="I149" s="263"/>
      <c r="J149" s="263"/>
      <c r="K149" s="266"/>
      <c r="L149" s="274"/>
      <c r="M149" s="274"/>
      <c r="N149" s="274"/>
      <c r="O149" s="274"/>
      <c r="P149" s="276"/>
      <c r="Q149" s="276"/>
      <c r="R149" s="276"/>
      <c r="S149" s="263"/>
      <c r="T149" s="216"/>
      <c r="U149" s="216"/>
      <c r="Y149" s="120"/>
      <c r="Z149" s="232"/>
      <c r="AA149" s="120"/>
      <c r="AB149" s="232"/>
      <c r="AC149" s="120"/>
      <c r="AD149" s="232"/>
      <c r="AE149" s="120"/>
      <c r="AF149" s="232"/>
      <c r="AG149" s="120"/>
      <c r="AH149" s="232"/>
      <c r="AI149" s="120"/>
      <c r="AJ149" s="232"/>
      <c r="AZ149" s="160"/>
      <c r="BA149" s="164"/>
      <c r="BB149" s="289"/>
      <c r="BC149" s="289"/>
      <c r="BD149" s="289"/>
      <c r="BE149" s="123"/>
    </row>
    <row r="150" spans="2:57" x14ac:dyDescent="0.25">
      <c r="B150" s="224">
        <v>147</v>
      </c>
      <c r="C150" s="203">
        <v>0</v>
      </c>
      <c r="D150" s="250">
        <f>Samples!C152</f>
        <v>0</v>
      </c>
      <c r="E150" s="266" t="s">
        <v>5</v>
      </c>
      <c r="F150" s="263"/>
      <c r="G150" s="263"/>
      <c r="H150" s="263"/>
      <c r="I150" s="263"/>
      <c r="J150" s="263"/>
      <c r="K150" s="266"/>
      <c r="L150" s="274"/>
      <c r="M150" s="274"/>
      <c r="N150" s="274"/>
      <c r="O150" s="274"/>
      <c r="P150" s="276"/>
      <c r="Q150" s="276"/>
      <c r="R150" s="276"/>
      <c r="S150" s="263"/>
      <c r="T150" s="216"/>
      <c r="U150" s="216"/>
      <c r="Y150" s="120"/>
      <c r="Z150" s="232"/>
      <c r="AA150" s="120"/>
      <c r="AB150" s="232"/>
      <c r="AC150" s="120"/>
      <c r="AD150" s="232"/>
      <c r="AE150" s="120"/>
      <c r="AF150" s="232"/>
      <c r="AG150" s="120"/>
      <c r="AH150" s="232"/>
      <c r="AI150" s="120"/>
      <c r="AJ150" s="232"/>
      <c r="AZ150" s="160"/>
      <c r="BA150" s="164"/>
      <c r="BB150" s="289"/>
      <c r="BC150" s="289"/>
      <c r="BD150" s="289"/>
      <c r="BE150" s="123"/>
    </row>
    <row r="151" spans="2:57" x14ac:dyDescent="0.25">
      <c r="B151" s="224">
        <v>148</v>
      </c>
      <c r="C151" s="203">
        <v>0</v>
      </c>
      <c r="D151" s="250">
        <f>Samples!C153</f>
        <v>0</v>
      </c>
      <c r="E151" s="266" t="s">
        <v>5</v>
      </c>
      <c r="F151" s="263"/>
      <c r="G151" s="263"/>
      <c r="H151" s="263"/>
      <c r="I151" s="263"/>
      <c r="J151" s="263"/>
      <c r="K151" s="266"/>
      <c r="L151" s="274"/>
      <c r="M151" s="274"/>
      <c r="N151" s="274"/>
      <c r="O151" s="274"/>
      <c r="P151" s="276"/>
      <c r="Q151" s="276"/>
      <c r="R151" s="276"/>
      <c r="S151" s="216"/>
      <c r="T151" s="216"/>
      <c r="U151" s="216"/>
      <c r="Y151" s="120"/>
      <c r="Z151" s="232"/>
      <c r="AA151" s="120"/>
      <c r="AB151" s="232"/>
      <c r="AC151" s="120"/>
      <c r="AD151" s="232"/>
      <c r="AE151" s="120"/>
      <c r="AF151" s="232"/>
      <c r="AG151" s="120"/>
      <c r="AH151" s="232"/>
      <c r="AI151" s="120"/>
      <c r="AJ151" s="232"/>
      <c r="AZ151" s="160"/>
      <c r="BA151" s="164"/>
      <c r="BB151" s="289"/>
      <c r="BC151" s="289"/>
      <c r="BD151" s="289"/>
      <c r="BE151" s="123"/>
    </row>
    <row r="152" spans="2:57" x14ac:dyDescent="0.25">
      <c r="B152" s="224">
        <v>149</v>
      </c>
      <c r="C152" s="203">
        <v>0</v>
      </c>
      <c r="D152" s="250">
        <f>Samples!C154</f>
        <v>0</v>
      </c>
      <c r="E152" s="266" t="s">
        <v>5</v>
      </c>
      <c r="F152" s="263"/>
      <c r="G152" s="263"/>
      <c r="H152" s="263"/>
      <c r="I152" s="263"/>
      <c r="J152" s="263"/>
      <c r="K152" s="266"/>
      <c r="L152" s="274"/>
      <c r="M152" s="274"/>
      <c r="N152" s="274"/>
      <c r="O152" s="274"/>
      <c r="P152" s="276"/>
      <c r="Q152" s="276"/>
      <c r="R152" s="276"/>
      <c r="S152" s="263"/>
      <c r="T152" s="216"/>
      <c r="U152" s="216"/>
      <c r="Y152" s="120"/>
      <c r="Z152" s="232"/>
      <c r="AA152" s="120"/>
      <c r="AB152" s="232"/>
      <c r="AC152" s="120"/>
      <c r="AD152" s="232"/>
      <c r="AE152" s="120"/>
      <c r="AF152" s="232"/>
      <c r="AG152" s="120"/>
      <c r="AH152" s="232"/>
      <c r="AI152" s="120"/>
      <c r="AJ152" s="232"/>
      <c r="AZ152" s="160"/>
      <c r="BA152" s="164"/>
      <c r="BB152" s="289"/>
      <c r="BC152" s="289"/>
      <c r="BD152" s="289"/>
      <c r="BE152" s="123"/>
    </row>
    <row r="153" spans="2:57" x14ac:dyDescent="0.25">
      <c r="B153" s="224">
        <v>150</v>
      </c>
      <c r="C153" s="203">
        <v>0</v>
      </c>
      <c r="D153" s="250">
        <f>Samples!C155</f>
        <v>0</v>
      </c>
      <c r="E153" s="266" t="s">
        <v>5</v>
      </c>
      <c r="F153" s="263"/>
      <c r="G153" s="263"/>
      <c r="H153" s="263"/>
      <c r="I153" s="263"/>
      <c r="J153" s="263"/>
      <c r="K153" s="266"/>
      <c r="L153" s="274"/>
      <c r="M153" s="274"/>
      <c r="N153" s="274"/>
      <c r="O153" s="274"/>
      <c r="P153" s="276"/>
      <c r="Q153" s="276"/>
      <c r="R153" s="276"/>
      <c r="S153" s="263"/>
      <c r="T153" s="216"/>
      <c r="U153" s="216"/>
      <c r="Y153" s="120"/>
      <c r="Z153" s="232"/>
      <c r="AA153" s="120"/>
      <c r="AB153" s="232"/>
      <c r="AC153" s="120"/>
      <c r="AD153" s="232"/>
      <c r="AE153" s="120"/>
      <c r="AF153" s="232"/>
      <c r="AG153" s="120"/>
      <c r="AH153" s="232"/>
      <c r="AI153" s="120"/>
      <c r="AJ153" s="232"/>
      <c r="AZ153" s="160"/>
      <c r="BA153" s="268"/>
      <c r="BB153" s="289"/>
      <c r="BC153" s="289"/>
      <c r="BD153" s="289"/>
      <c r="BE153" s="123"/>
    </row>
    <row r="154" spans="2:57" x14ac:dyDescent="0.25">
      <c r="B154" s="224">
        <v>151</v>
      </c>
      <c r="C154" s="203">
        <v>0</v>
      </c>
      <c r="D154" s="250">
        <f>Samples!C156</f>
        <v>0</v>
      </c>
      <c r="E154" s="266" t="s">
        <v>5</v>
      </c>
      <c r="F154" s="263"/>
      <c r="G154" s="263"/>
      <c r="H154" s="263"/>
      <c r="I154" s="263"/>
      <c r="J154" s="263"/>
      <c r="K154" s="266"/>
      <c r="L154" s="274"/>
      <c r="M154" s="274"/>
      <c r="N154" s="274"/>
      <c r="O154" s="274"/>
      <c r="P154" s="276"/>
      <c r="Q154" s="276"/>
      <c r="R154" s="276"/>
      <c r="S154" s="263"/>
      <c r="T154" s="216"/>
      <c r="U154" s="216"/>
      <c r="Y154" s="120"/>
      <c r="Z154" s="232"/>
      <c r="AA154" s="120"/>
      <c r="AB154" s="232"/>
      <c r="AC154" s="120"/>
      <c r="AD154" s="232"/>
      <c r="AE154" s="120"/>
      <c r="AF154" s="232"/>
      <c r="AG154" s="120"/>
      <c r="AH154" s="232"/>
      <c r="AI154" s="120"/>
      <c r="AJ154" s="232"/>
      <c r="AZ154" s="160"/>
      <c r="BA154" s="164" t="s">
        <v>76</v>
      </c>
      <c r="BB154" s="289"/>
      <c r="BC154" s="289"/>
      <c r="BD154" s="289"/>
      <c r="BE154" s="123"/>
    </row>
    <row r="155" spans="2:57" x14ac:dyDescent="0.25">
      <c r="B155" s="224">
        <v>152</v>
      </c>
      <c r="C155" s="203">
        <v>0</v>
      </c>
      <c r="D155" s="250">
        <f>Samples!C157</f>
        <v>0</v>
      </c>
      <c r="E155" s="266" t="s">
        <v>5</v>
      </c>
      <c r="F155" s="263"/>
      <c r="G155" s="263"/>
      <c r="H155" s="263"/>
      <c r="I155" s="263"/>
      <c r="J155" s="263"/>
      <c r="K155" s="266"/>
      <c r="L155" s="274"/>
      <c r="M155" s="274"/>
      <c r="N155" s="274"/>
      <c r="O155" s="274"/>
      <c r="P155" s="276"/>
      <c r="Q155" s="276"/>
      <c r="R155" s="276"/>
      <c r="S155" s="263"/>
      <c r="T155" s="216"/>
      <c r="U155" s="216"/>
      <c r="Y155" s="120"/>
      <c r="Z155" s="232"/>
      <c r="AA155" s="120"/>
      <c r="AB155" s="232"/>
      <c r="AC155" s="120"/>
      <c r="AD155" s="232"/>
      <c r="AE155" s="120"/>
      <c r="AF155" s="232"/>
      <c r="AG155" s="120"/>
      <c r="AH155" s="232"/>
      <c r="AI155" s="120"/>
      <c r="AJ155" s="232"/>
      <c r="AZ155" s="160"/>
      <c r="BA155" s="164" t="s">
        <v>75</v>
      </c>
      <c r="BB155" s="289"/>
      <c r="BC155" s="289"/>
      <c r="BD155" s="289"/>
      <c r="BE155" s="123"/>
    </row>
    <row r="156" spans="2:57" x14ac:dyDescent="0.25">
      <c r="B156" s="224">
        <v>153</v>
      </c>
      <c r="C156" s="203">
        <v>0</v>
      </c>
      <c r="D156" s="250">
        <f>Samples!C158</f>
        <v>0</v>
      </c>
      <c r="E156" s="266" t="s">
        <v>5</v>
      </c>
      <c r="F156" s="263"/>
      <c r="G156" s="263"/>
      <c r="H156" s="263"/>
      <c r="I156" s="263"/>
      <c r="J156" s="263"/>
      <c r="K156" s="266"/>
      <c r="L156" s="274"/>
      <c r="M156" s="274"/>
      <c r="N156" s="274"/>
      <c r="O156" s="274"/>
      <c r="P156" s="276"/>
      <c r="Q156" s="276"/>
      <c r="R156" s="276"/>
      <c r="S156" s="263"/>
      <c r="T156" s="216"/>
      <c r="U156" s="216"/>
      <c r="Y156" s="120"/>
      <c r="Z156" s="232"/>
      <c r="AA156" s="120"/>
      <c r="AB156" s="232"/>
      <c r="AC156" s="120"/>
      <c r="AD156" s="232"/>
      <c r="AE156" s="120"/>
      <c r="AF156" s="232"/>
      <c r="AG156" s="120"/>
      <c r="AH156" s="232"/>
      <c r="AI156" s="120"/>
      <c r="AJ156" s="232"/>
      <c r="AZ156" s="160"/>
      <c r="BA156" s="164" t="s">
        <v>78</v>
      </c>
      <c r="BB156" s="289"/>
      <c r="BC156" s="289"/>
      <c r="BD156" s="289"/>
      <c r="BE156" s="123"/>
    </row>
    <row r="157" spans="2:57" ht="15.75" thickBot="1" x14ac:dyDescent="0.3">
      <c r="B157" s="224">
        <v>154</v>
      </c>
      <c r="C157" s="203">
        <v>0</v>
      </c>
      <c r="D157" s="250">
        <f>Samples!C159</f>
        <v>0</v>
      </c>
      <c r="E157" s="266" t="s">
        <v>5</v>
      </c>
      <c r="F157" s="263"/>
      <c r="G157" s="263"/>
      <c r="H157" s="263"/>
      <c r="I157" s="263"/>
      <c r="J157" s="263"/>
      <c r="K157" s="266"/>
      <c r="L157" s="274"/>
      <c r="M157" s="274"/>
      <c r="N157" s="274"/>
      <c r="O157" s="274"/>
      <c r="P157" s="276"/>
      <c r="Q157" s="276"/>
      <c r="R157" s="276"/>
      <c r="S157" s="263"/>
      <c r="T157" s="216"/>
      <c r="U157" s="216"/>
      <c r="Y157" s="120"/>
      <c r="Z157" s="232"/>
      <c r="AA157" s="120"/>
      <c r="AB157" s="232"/>
      <c r="AC157" s="120"/>
      <c r="AD157" s="232"/>
      <c r="AE157" s="120"/>
      <c r="AF157" s="232"/>
      <c r="AG157" s="120"/>
      <c r="AH157" s="232"/>
      <c r="AI157" s="120"/>
      <c r="AJ157" s="232"/>
      <c r="AZ157" s="160"/>
      <c r="BA157" s="164" t="s">
        <v>77</v>
      </c>
      <c r="BB157" s="289"/>
      <c r="BC157" s="289"/>
      <c r="BD157" s="289"/>
      <c r="BE157" s="123"/>
    </row>
    <row r="158" spans="2:57" x14ac:dyDescent="0.25">
      <c r="B158" s="224">
        <v>155</v>
      </c>
      <c r="C158" s="203">
        <v>0</v>
      </c>
      <c r="D158" s="250">
        <f>Samples!C160</f>
        <v>0</v>
      </c>
      <c r="E158" s="266" t="s">
        <v>5</v>
      </c>
      <c r="F158" s="263"/>
      <c r="G158" s="263"/>
      <c r="H158" s="263"/>
      <c r="I158" s="263"/>
      <c r="J158" s="263"/>
      <c r="K158" s="266"/>
      <c r="L158" s="274"/>
      <c r="M158" s="274"/>
      <c r="N158" s="274"/>
      <c r="O158" s="274"/>
      <c r="P158" s="276"/>
      <c r="Q158" s="276"/>
      <c r="R158" s="276"/>
      <c r="S158" s="263"/>
      <c r="T158" s="216"/>
      <c r="U158" s="216"/>
      <c r="Y158" s="120"/>
      <c r="Z158" s="232"/>
      <c r="AA158" s="120"/>
      <c r="AB158" s="232"/>
      <c r="AC158" s="120"/>
      <c r="AD158" s="232"/>
      <c r="AE158" s="120"/>
      <c r="AF158" s="232"/>
      <c r="AG158" s="120"/>
      <c r="AH158" s="232"/>
      <c r="AI158" s="120"/>
      <c r="AJ158" s="232"/>
      <c r="AZ158" s="160"/>
      <c r="BA158" s="286">
        <v>1</v>
      </c>
      <c r="BB158" s="289"/>
      <c r="BC158" s="289"/>
      <c r="BD158" s="289"/>
      <c r="BE158" s="123"/>
    </row>
    <row r="159" spans="2:57" x14ac:dyDescent="0.25">
      <c r="B159" s="224">
        <v>156</v>
      </c>
      <c r="C159" s="203">
        <v>0</v>
      </c>
      <c r="D159" s="250">
        <f>Samples!C161</f>
        <v>0</v>
      </c>
      <c r="E159" s="266" t="s">
        <v>5</v>
      </c>
      <c r="F159" s="263"/>
      <c r="G159" s="263"/>
      <c r="H159" s="263"/>
      <c r="I159" s="263"/>
      <c r="J159" s="263"/>
      <c r="K159" s="266"/>
      <c r="L159" s="274"/>
      <c r="M159" s="274"/>
      <c r="N159" s="274"/>
      <c r="O159" s="274"/>
      <c r="P159" s="276"/>
      <c r="Q159" s="276"/>
      <c r="R159" s="276"/>
      <c r="S159" s="263"/>
      <c r="T159" s="216"/>
      <c r="U159" s="216"/>
      <c r="Y159" s="120"/>
      <c r="Z159" s="232"/>
      <c r="AA159" s="120"/>
      <c r="AB159" s="232"/>
      <c r="AC159" s="120"/>
      <c r="AD159" s="232"/>
      <c r="AE159" s="120"/>
      <c r="AF159" s="232"/>
      <c r="AG159" s="120"/>
      <c r="AH159" s="232"/>
      <c r="AI159" s="120"/>
      <c r="AJ159" s="232"/>
      <c r="AZ159" s="160"/>
      <c r="BA159" s="285">
        <v>2</v>
      </c>
      <c r="BB159" s="289"/>
      <c r="BC159" s="289"/>
      <c r="BD159" s="289"/>
      <c r="BE159" s="123"/>
    </row>
    <row r="160" spans="2:57" x14ac:dyDescent="0.25">
      <c r="B160" s="224">
        <v>157</v>
      </c>
      <c r="C160" s="203">
        <v>0</v>
      </c>
      <c r="D160" s="250">
        <f>Samples!C162</f>
        <v>0</v>
      </c>
      <c r="E160" s="266" t="s">
        <v>5</v>
      </c>
      <c r="F160" s="263"/>
      <c r="G160" s="263"/>
      <c r="H160" s="263"/>
      <c r="I160" s="263"/>
      <c r="J160" s="263"/>
      <c r="K160" s="266"/>
      <c r="L160" s="274"/>
      <c r="M160" s="274"/>
      <c r="N160" s="274"/>
      <c r="O160" s="274"/>
      <c r="P160" s="276"/>
      <c r="Q160" s="276"/>
      <c r="R160" s="276"/>
      <c r="S160" s="263"/>
      <c r="T160" s="216"/>
      <c r="U160" s="216"/>
      <c r="Y160" s="120"/>
      <c r="Z160" s="232"/>
      <c r="AA160" s="120"/>
      <c r="AB160" s="232"/>
      <c r="AC160" s="120"/>
      <c r="AD160" s="232"/>
      <c r="AE160" s="120"/>
      <c r="AF160" s="232"/>
      <c r="AG160" s="120"/>
      <c r="AH160" s="232"/>
      <c r="AI160" s="120"/>
      <c r="AJ160" s="232"/>
      <c r="AZ160" s="160"/>
      <c r="BA160" s="285">
        <v>3</v>
      </c>
      <c r="BB160" s="289"/>
      <c r="BC160" s="289"/>
      <c r="BD160" s="289"/>
      <c r="BE160" s="123"/>
    </row>
    <row r="161" spans="2:57" x14ac:dyDescent="0.25">
      <c r="B161" s="224">
        <v>158</v>
      </c>
      <c r="C161" s="203">
        <v>0</v>
      </c>
      <c r="D161" s="250">
        <f>Samples!C163</f>
        <v>0</v>
      </c>
      <c r="E161" s="266" t="s">
        <v>5</v>
      </c>
      <c r="F161" s="263"/>
      <c r="G161" s="263"/>
      <c r="H161" s="263"/>
      <c r="I161" s="263"/>
      <c r="J161" s="263"/>
      <c r="K161" s="266"/>
      <c r="L161" s="274"/>
      <c r="M161" s="274"/>
      <c r="N161" s="274"/>
      <c r="O161" s="274"/>
      <c r="P161" s="276"/>
      <c r="Q161" s="276"/>
      <c r="R161" s="276"/>
      <c r="S161" s="263"/>
      <c r="T161" s="216"/>
      <c r="U161" s="216"/>
      <c r="Y161" s="120"/>
      <c r="Z161" s="232"/>
      <c r="AA161" s="120"/>
      <c r="AB161" s="232"/>
      <c r="AC161" s="120"/>
      <c r="AD161" s="232"/>
      <c r="AE161" s="120"/>
      <c r="AF161" s="232"/>
      <c r="AG161" s="120"/>
      <c r="AH161" s="232"/>
      <c r="AI161" s="120"/>
      <c r="AJ161" s="232"/>
      <c r="AZ161" s="160"/>
      <c r="BA161" s="285">
        <v>4</v>
      </c>
      <c r="BB161" s="289"/>
      <c r="BC161" s="289"/>
      <c r="BD161" s="289"/>
      <c r="BE161" s="123"/>
    </row>
    <row r="162" spans="2:57" x14ac:dyDescent="0.25">
      <c r="B162" s="224">
        <v>159</v>
      </c>
      <c r="C162" s="203">
        <v>0</v>
      </c>
      <c r="D162" s="250">
        <f>Samples!C164</f>
        <v>0</v>
      </c>
      <c r="E162" s="266" t="s">
        <v>5</v>
      </c>
      <c r="F162" s="263"/>
      <c r="G162" s="263"/>
      <c r="H162" s="263"/>
      <c r="I162" s="263"/>
      <c r="J162" s="263"/>
      <c r="K162" s="266"/>
      <c r="L162" s="274"/>
      <c r="M162" s="274"/>
      <c r="N162" s="274"/>
      <c r="O162" s="274"/>
      <c r="P162" s="276"/>
      <c r="Q162" s="276"/>
      <c r="R162" s="276"/>
      <c r="S162" s="263"/>
      <c r="T162" s="216"/>
      <c r="U162" s="216"/>
      <c r="Y162" s="120"/>
      <c r="Z162" s="232"/>
      <c r="AA162" s="120"/>
      <c r="AB162" s="232"/>
      <c r="AC162" s="120"/>
      <c r="AD162" s="232"/>
      <c r="AE162" s="120"/>
      <c r="AF162" s="232"/>
      <c r="AG162" s="120"/>
      <c r="AH162" s="232"/>
      <c r="AI162" s="120"/>
      <c r="AJ162" s="232"/>
      <c r="AZ162" s="160"/>
      <c r="BA162" s="285">
        <v>5</v>
      </c>
      <c r="BB162" s="289"/>
      <c r="BC162" s="289"/>
      <c r="BD162" s="289"/>
      <c r="BE162" s="123"/>
    </row>
    <row r="163" spans="2:57" x14ac:dyDescent="0.25">
      <c r="B163" s="224">
        <v>160</v>
      </c>
      <c r="C163" s="203">
        <v>0</v>
      </c>
      <c r="D163" s="250">
        <f>Samples!C165</f>
        <v>0</v>
      </c>
      <c r="E163" s="266" t="s">
        <v>5</v>
      </c>
      <c r="F163" s="263"/>
      <c r="G163" s="263"/>
      <c r="H163" s="263"/>
      <c r="I163" s="263"/>
      <c r="J163" s="263"/>
      <c r="K163" s="266"/>
      <c r="L163" s="274"/>
      <c r="M163" s="274"/>
      <c r="N163" s="274"/>
      <c r="O163" s="274"/>
      <c r="P163" s="276"/>
      <c r="Q163" s="276"/>
      <c r="R163" s="276"/>
      <c r="S163" s="263"/>
      <c r="T163" s="216"/>
      <c r="U163" s="216"/>
      <c r="Y163" s="120"/>
      <c r="Z163" s="232"/>
      <c r="AA163" s="120"/>
      <c r="AB163" s="232"/>
      <c r="AC163" s="120"/>
      <c r="AD163" s="232"/>
      <c r="AE163" s="120"/>
      <c r="AF163" s="232"/>
      <c r="AG163" s="120"/>
      <c r="AH163" s="232"/>
      <c r="AI163" s="120"/>
      <c r="AJ163" s="232"/>
      <c r="AZ163" s="160"/>
      <c r="BA163" s="285">
        <v>6</v>
      </c>
      <c r="BB163" s="289"/>
      <c r="BC163" s="289"/>
      <c r="BD163" s="289"/>
      <c r="BE163" s="123"/>
    </row>
    <row r="164" spans="2:57" x14ac:dyDescent="0.25">
      <c r="B164" s="224">
        <v>161</v>
      </c>
      <c r="C164" s="203">
        <v>0</v>
      </c>
      <c r="D164" s="250">
        <f>Samples!C166</f>
        <v>0</v>
      </c>
      <c r="E164" s="266" t="s">
        <v>5</v>
      </c>
      <c r="F164" s="263"/>
      <c r="G164" s="263"/>
      <c r="H164" s="263"/>
      <c r="I164" s="263"/>
      <c r="J164" s="263"/>
      <c r="K164" s="266"/>
      <c r="L164" s="274"/>
      <c r="M164" s="274"/>
      <c r="N164" s="274"/>
      <c r="O164" s="274"/>
      <c r="P164" s="276"/>
      <c r="Q164" s="276"/>
      <c r="R164" s="276"/>
      <c r="S164" s="263"/>
      <c r="T164" s="216"/>
      <c r="U164" s="216"/>
      <c r="Y164" s="120"/>
      <c r="Z164" s="232"/>
      <c r="AA164" s="120"/>
      <c r="AB164" s="232"/>
      <c r="AC164" s="120"/>
      <c r="AD164" s="232"/>
      <c r="AE164" s="120"/>
      <c r="AF164" s="232"/>
      <c r="AG164" s="120"/>
      <c r="AH164" s="232"/>
      <c r="AI164" s="120"/>
      <c r="AJ164" s="232"/>
      <c r="AZ164" s="160"/>
      <c r="BA164" s="285">
        <v>7</v>
      </c>
      <c r="BB164" s="289"/>
      <c r="BC164" s="289"/>
      <c r="BD164" s="289"/>
      <c r="BE164" s="123"/>
    </row>
    <row r="165" spans="2:57" x14ac:dyDescent="0.25">
      <c r="B165" s="224">
        <v>162</v>
      </c>
      <c r="C165" s="203">
        <v>0</v>
      </c>
      <c r="D165" s="250">
        <f>Samples!C167</f>
        <v>0</v>
      </c>
      <c r="E165" s="266" t="s">
        <v>5</v>
      </c>
      <c r="F165" s="263"/>
      <c r="G165" s="263"/>
      <c r="H165" s="263"/>
      <c r="I165" s="263"/>
      <c r="J165" s="263"/>
      <c r="K165" s="266"/>
      <c r="L165" s="274"/>
      <c r="M165" s="274"/>
      <c r="N165" s="274"/>
      <c r="O165" s="274"/>
      <c r="P165" s="276"/>
      <c r="Q165" s="276"/>
      <c r="R165" s="276"/>
      <c r="S165" s="263"/>
      <c r="T165" s="216"/>
      <c r="U165" s="216"/>
      <c r="Y165" s="120"/>
      <c r="Z165" s="232"/>
      <c r="AA165" s="120"/>
      <c r="AB165" s="232"/>
      <c r="AC165" s="120"/>
      <c r="AD165" s="232"/>
      <c r="AE165" s="120"/>
      <c r="AF165" s="232"/>
      <c r="AG165" s="120"/>
      <c r="AH165" s="232"/>
      <c r="AI165" s="120"/>
      <c r="AJ165" s="232"/>
      <c r="AZ165" s="160"/>
      <c r="BA165" s="285">
        <v>8</v>
      </c>
      <c r="BB165" s="289"/>
      <c r="BC165" s="289"/>
      <c r="BD165" s="289"/>
      <c r="BE165" s="123"/>
    </row>
    <row r="166" spans="2:57" x14ac:dyDescent="0.25">
      <c r="B166" s="224">
        <v>163</v>
      </c>
      <c r="C166" s="203">
        <v>0</v>
      </c>
      <c r="D166" s="250">
        <f>Samples!C168</f>
        <v>0</v>
      </c>
      <c r="E166" s="266" t="s">
        <v>5</v>
      </c>
      <c r="F166" s="263"/>
      <c r="G166" s="263"/>
      <c r="H166" s="263"/>
      <c r="I166" s="263"/>
      <c r="J166" s="263"/>
      <c r="K166" s="266"/>
      <c r="L166" s="274"/>
      <c r="M166" s="274"/>
      <c r="N166" s="274"/>
      <c r="O166" s="274"/>
      <c r="P166" s="276"/>
      <c r="Q166" s="276"/>
      <c r="R166" s="276"/>
      <c r="S166" s="263"/>
      <c r="T166" s="216"/>
      <c r="U166" s="216"/>
      <c r="Y166" s="120"/>
      <c r="Z166" s="232"/>
      <c r="AA166" s="120"/>
      <c r="AB166" s="232"/>
      <c r="AC166" s="120"/>
      <c r="AD166" s="232"/>
      <c r="AE166" s="120"/>
      <c r="AF166" s="232"/>
      <c r="AG166" s="120"/>
      <c r="AH166" s="232"/>
      <c r="AI166" s="120"/>
      <c r="AJ166" s="232"/>
      <c r="AZ166" s="160"/>
      <c r="BA166" s="285">
        <v>9</v>
      </c>
      <c r="BB166" s="289"/>
      <c r="BC166" s="289"/>
      <c r="BD166" s="289"/>
      <c r="BE166" s="123"/>
    </row>
    <row r="167" spans="2:57" x14ac:dyDescent="0.25">
      <c r="B167" s="224">
        <v>164</v>
      </c>
      <c r="C167" s="203">
        <v>0</v>
      </c>
      <c r="D167" s="250">
        <f>Samples!C169</f>
        <v>0</v>
      </c>
      <c r="E167" s="266" t="s">
        <v>5</v>
      </c>
      <c r="F167" s="263"/>
      <c r="G167" s="263"/>
      <c r="H167" s="263"/>
      <c r="I167" s="263"/>
      <c r="J167" s="263"/>
      <c r="K167" s="266"/>
      <c r="L167" s="274"/>
      <c r="M167" s="274"/>
      <c r="N167" s="274"/>
      <c r="O167" s="274"/>
      <c r="P167" s="276"/>
      <c r="Q167" s="276"/>
      <c r="R167" s="276"/>
      <c r="S167" s="263"/>
      <c r="T167" s="216"/>
      <c r="U167" s="216"/>
      <c r="Y167" s="120"/>
      <c r="Z167" s="232"/>
      <c r="AA167" s="120"/>
      <c r="AB167" s="232"/>
      <c r="AC167" s="120"/>
      <c r="AD167" s="232"/>
      <c r="AE167" s="120"/>
      <c r="AF167" s="232"/>
      <c r="AG167" s="120"/>
      <c r="AH167" s="232"/>
      <c r="AI167" s="120"/>
      <c r="AJ167" s="232"/>
      <c r="AZ167" s="160"/>
      <c r="BA167" s="285">
        <v>10</v>
      </c>
      <c r="BB167" s="289"/>
      <c r="BC167" s="289"/>
      <c r="BD167" s="289"/>
      <c r="BE167" s="123"/>
    </row>
    <row r="168" spans="2:57" x14ac:dyDescent="0.25">
      <c r="B168" s="224">
        <v>165</v>
      </c>
      <c r="C168" s="203">
        <v>0</v>
      </c>
      <c r="D168" s="250">
        <f>Samples!C170</f>
        <v>0</v>
      </c>
      <c r="E168" s="266" t="s">
        <v>5</v>
      </c>
      <c r="F168" s="263"/>
      <c r="G168" s="263"/>
      <c r="H168" s="263"/>
      <c r="I168" s="263"/>
      <c r="J168" s="263"/>
      <c r="K168" s="266"/>
      <c r="L168" s="274"/>
      <c r="M168" s="274"/>
      <c r="N168" s="274"/>
      <c r="O168" s="274"/>
      <c r="P168" s="276"/>
      <c r="Q168" s="276"/>
      <c r="R168" s="276"/>
      <c r="S168" s="263"/>
      <c r="T168" s="216"/>
      <c r="U168" s="216"/>
      <c r="Y168" s="120"/>
      <c r="Z168" s="232"/>
      <c r="AA168" s="120"/>
      <c r="AB168" s="232"/>
      <c r="AC168" s="120"/>
      <c r="AD168" s="232"/>
      <c r="AE168" s="120"/>
      <c r="AF168" s="232"/>
      <c r="AG168" s="120"/>
      <c r="AH168" s="232"/>
      <c r="AI168" s="120"/>
      <c r="AJ168" s="232"/>
      <c r="AZ168" s="160"/>
      <c r="BA168" s="285">
        <v>11</v>
      </c>
      <c r="BB168" s="289"/>
      <c r="BC168" s="289"/>
      <c r="BD168" s="289"/>
      <c r="BE168" s="123"/>
    </row>
    <row r="169" spans="2:57" x14ac:dyDescent="0.25">
      <c r="B169" s="224">
        <v>166</v>
      </c>
      <c r="C169" s="203">
        <v>0</v>
      </c>
      <c r="D169" s="250">
        <f>Samples!C171</f>
        <v>0</v>
      </c>
      <c r="E169" s="266" t="s">
        <v>5</v>
      </c>
      <c r="F169" s="263"/>
      <c r="G169" s="263"/>
      <c r="H169" s="263"/>
      <c r="I169" s="263"/>
      <c r="J169" s="263"/>
      <c r="K169" s="266"/>
      <c r="L169" s="274"/>
      <c r="M169" s="274"/>
      <c r="N169" s="274"/>
      <c r="O169" s="274"/>
      <c r="P169" s="276"/>
      <c r="Q169" s="276"/>
      <c r="R169" s="276"/>
      <c r="S169" s="263"/>
      <c r="T169" s="216"/>
      <c r="U169" s="216"/>
      <c r="Y169" s="120"/>
      <c r="Z169" s="232"/>
      <c r="AA169" s="120"/>
      <c r="AB169" s="232"/>
      <c r="AC169" s="120"/>
      <c r="AD169" s="232"/>
      <c r="AE169" s="120"/>
      <c r="AF169" s="232"/>
      <c r="AG169" s="120"/>
      <c r="AH169" s="232"/>
      <c r="AI169" s="120"/>
      <c r="AJ169" s="232"/>
      <c r="AZ169" s="160"/>
      <c r="BA169" s="285">
        <v>12</v>
      </c>
      <c r="BB169" s="289"/>
      <c r="BC169" s="289"/>
      <c r="BD169" s="289"/>
      <c r="BE169" s="123"/>
    </row>
    <row r="170" spans="2:57" x14ac:dyDescent="0.25">
      <c r="B170" s="224">
        <v>167</v>
      </c>
      <c r="C170" s="203">
        <v>0</v>
      </c>
      <c r="D170" s="250">
        <f>Samples!C172</f>
        <v>0</v>
      </c>
      <c r="E170" s="266" t="s">
        <v>5</v>
      </c>
      <c r="F170" s="263"/>
      <c r="G170" s="263"/>
      <c r="H170" s="263"/>
      <c r="I170" s="263"/>
      <c r="J170" s="263"/>
      <c r="K170" s="266"/>
      <c r="L170" s="274"/>
      <c r="M170" s="274"/>
      <c r="N170" s="274"/>
      <c r="O170" s="274"/>
      <c r="P170" s="276"/>
      <c r="Q170" s="276"/>
      <c r="R170" s="276"/>
      <c r="S170" s="263"/>
      <c r="T170" s="216"/>
      <c r="U170" s="216"/>
      <c r="Y170" s="120"/>
      <c r="Z170" s="232"/>
      <c r="AA170" s="120"/>
      <c r="AB170" s="232"/>
      <c r="AC170" s="120"/>
      <c r="AD170" s="232"/>
      <c r="AE170" s="120"/>
      <c r="AF170" s="232"/>
      <c r="AG170" s="120"/>
      <c r="AH170" s="232"/>
      <c r="AI170" s="120"/>
      <c r="AJ170" s="232"/>
      <c r="AZ170" s="160"/>
      <c r="BA170" s="285">
        <v>13</v>
      </c>
      <c r="BB170" s="289"/>
      <c r="BC170" s="289"/>
      <c r="BD170" s="289"/>
      <c r="BE170" s="123"/>
    </row>
    <row r="171" spans="2:57" x14ac:dyDescent="0.25">
      <c r="B171" s="224">
        <v>168</v>
      </c>
      <c r="C171" s="203">
        <v>0</v>
      </c>
      <c r="D171" s="250">
        <f>Samples!C173</f>
        <v>0</v>
      </c>
      <c r="E171" s="266" t="s">
        <v>5</v>
      </c>
      <c r="F171" s="263"/>
      <c r="G171" s="263"/>
      <c r="H171" s="263"/>
      <c r="I171" s="263"/>
      <c r="J171" s="263"/>
      <c r="K171" s="266"/>
      <c r="L171" s="274"/>
      <c r="M171" s="274"/>
      <c r="N171" s="274"/>
      <c r="O171" s="274"/>
      <c r="P171" s="276"/>
      <c r="Q171" s="276"/>
      <c r="R171" s="276"/>
      <c r="S171" s="263"/>
      <c r="T171" s="216"/>
      <c r="U171" s="216"/>
      <c r="Y171" s="120"/>
      <c r="Z171" s="232"/>
      <c r="AA171" s="120"/>
      <c r="AB171" s="232"/>
      <c r="AC171" s="120"/>
      <c r="AD171" s="232"/>
      <c r="AE171" s="120"/>
      <c r="AF171" s="232"/>
      <c r="AG171" s="120"/>
      <c r="AH171" s="232"/>
      <c r="AI171" s="120"/>
      <c r="AJ171" s="232"/>
      <c r="AZ171" s="160"/>
      <c r="BA171" s="285">
        <v>14</v>
      </c>
      <c r="BB171" s="289"/>
      <c r="BC171" s="289"/>
      <c r="BD171" s="289"/>
      <c r="BE171" s="123"/>
    </row>
    <row r="172" spans="2:57" x14ac:dyDescent="0.25">
      <c r="B172" s="224">
        <v>169</v>
      </c>
      <c r="C172" s="203">
        <v>0</v>
      </c>
      <c r="D172" s="250">
        <f>Samples!C174</f>
        <v>0</v>
      </c>
      <c r="E172" s="266" t="s">
        <v>5</v>
      </c>
      <c r="F172" s="263"/>
      <c r="G172" s="263"/>
      <c r="H172" s="263"/>
      <c r="I172" s="263"/>
      <c r="J172" s="263"/>
      <c r="K172" s="266"/>
      <c r="L172" s="274"/>
      <c r="M172" s="274"/>
      <c r="N172" s="274"/>
      <c r="O172" s="274"/>
      <c r="P172" s="276"/>
      <c r="Q172" s="276"/>
      <c r="R172" s="276"/>
      <c r="S172" s="263"/>
      <c r="T172" s="216"/>
      <c r="U172" s="216"/>
      <c r="Y172" s="120"/>
      <c r="Z172" s="232"/>
      <c r="AA172" s="120"/>
      <c r="AB172" s="232"/>
      <c r="AC172" s="120"/>
      <c r="AD172" s="232"/>
      <c r="AE172" s="120"/>
      <c r="AF172" s="232"/>
      <c r="AG172" s="120"/>
      <c r="AH172" s="232"/>
      <c r="AI172" s="120"/>
      <c r="AJ172" s="232"/>
      <c r="AZ172" s="160"/>
      <c r="BA172" s="285">
        <v>15</v>
      </c>
      <c r="BB172" s="289"/>
      <c r="BC172" s="289"/>
      <c r="BD172" s="289"/>
      <c r="BE172" s="123"/>
    </row>
    <row r="173" spans="2:57" x14ac:dyDescent="0.25">
      <c r="B173" s="224">
        <v>170</v>
      </c>
      <c r="C173" s="203">
        <v>0</v>
      </c>
      <c r="D173" s="250">
        <f>Samples!C175</f>
        <v>0</v>
      </c>
      <c r="E173" s="266" t="s">
        <v>5</v>
      </c>
      <c r="F173" s="263"/>
      <c r="G173" s="263"/>
      <c r="H173" s="263"/>
      <c r="I173" s="263"/>
      <c r="J173" s="263"/>
      <c r="K173" s="266"/>
      <c r="L173" s="274"/>
      <c r="M173" s="274"/>
      <c r="N173" s="274"/>
      <c r="O173" s="274"/>
      <c r="P173" s="276"/>
      <c r="Q173" s="276"/>
      <c r="R173" s="276"/>
      <c r="S173" s="263"/>
      <c r="T173" s="216"/>
      <c r="U173" s="216"/>
      <c r="Y173" s="120"/>
      <c r="Z173" s="232"/>
      <c r="AA173" s="120"/>
      <c r="AB173" s="232"/>
      <c r="AC173" s="120"/>
      <c r="AD173" s="232"/>
      <c r="AE173" s="120"/>
      <c r="AF173" s="232"/>
      <c r="AG173" s="120"/>
      <c r="AH173" s="232"/>
      <c r="AI173" s="120"/>
      <c r="AJ173" s="232"/>
      <c r="AZ173" s="160"/>
      <c r="BA173" s="285">
        <v>16</v>
      </c>
      <c r="BB173" s="289"/>
      <c r="BC173" s="289"/>
      <c r="BD173" s="289"/>
      <c r="BE173" s="123"/>
    </row>
    <row r="174" spans="2:57" x14ac:dyDescent="0.25">
      <c r="B174" s="224">
        <v>171</v>
      </c>
      <c r="C174" s="203">
        <v>0</v>
      </c>
      <c r="D174" s="250">
        <f>Samples!C176</f>
        <v>0</v>
      </c>
      <c r="E174" s="266" t="s">
        <v>5</v>
      </c>
      <c r="F174" s="263"/>
      <c r="G174" s="263"/>
      <c r="H174" s="263"/>
      <c r="I174" s="263"/>
      <c r="J174" s="263"/>
      <c r="K174" s="266"/>
      <c r="L174" s="274"/>
      <c r="M174" s="274"/>
      <c r="N174" s="274"/>
      <c r="O174" s="274"/>
      <c r="P174" s="276"/>
      <c r="Q174" s="276"/>
      <c r="R174" s="276"/>
      <c r="S174" s="263"/>
      <c r="T174" s="216"/>
      <c r="U174" s="216"/>
      <c r="Y174" s="120"/>
      <c r="Z174" s="232"/>
      <c r="AA174" s="120"/>
      <c r="AB174" s="232"/>
      <c r="AC174" s="120"/>
      <c r="AD174" s="232"/>
      <c r="AE174" s="120"/>
      <c r="AF174" s="232"/>
      <c r="AG174" s="120"/>
      <c r="AH174" s="232"/>
      <c r="AI174" s="120"/>
      <c r="AJ174" s="232"/>
      <c r="AZ174" s="160"/>
      <c r="BA174" s="285">
        <v>17</v>
      </c>
      <c r="BB174" s="289"/>
      <c r="BC174" s="289"/>
      <c r="BD174" s="289"/>
      <c r="BE174" s="123"/>
    </row>
    <row r="175" spans="2:57" x14ac:dyDescent="0.25">
      <c r="B175" s="224">
        <v>172</v>
      </c>
      <c r="C175" s="203">
        <v>0</v>
      </c>
      <c r="D175" s="250">
        <f>Samples!C177</f>
        <v>0</v>
      </c>
      <c r="E175" s="266" t="s">
        <v>5</v>
      </c>
      <c r="F175" s="263"/>
      <c r="G175" s="263"/>
      <c r="H175" s="263"/>
      <c r="I175" s="263"/>
      <c r="J175" s="263"/>
      <c r="K175" s="266"/>
      <c r="L175" s="274"/>
      <c r="M175" s="274"/>
      <c r="N175" s="274"/>
      <c r="O175" s="274"/>
      <c r="P175" s="276"/>
      <c r="Q175" s="276"/>
      <c r="R175" s="276"/>
      <c r="S175" s="263"/>
      <c r="T175" s="216"/>
      <c r="U175" s="216"/>
      <c r="Y175" s="120"/>
      <c r="Z175" s="232"/>
      <c r="AA175" s="120"/>
      <c r="AB175" s="232"/>
      <c r="AC175" s="120"/>
      <c r="AD175" s="232"/>
      <c r="AE175" s="120"/>
      <c r="AF175" s="232"/>
      <c r="AG175" s="120"/>
      <c r="AH175" s="232"/>
      <c r="AI175" s="120"/>
      <c r="AJ175" s="232"/>
      <c r="AZ175" s="160"/>
      <c r="BA175" s="285">
        <v>18</v>
      </c>
      <c r="BB175" s="289"/>
      <c r="BC175" s="289"/>
      <c r="BD175" s="289"/>
      <c r="BE175" s="123"/>
    </row>
    <row r="176" spans="2:57" x14ac:dyDescent="0.25">
      <c r="B176" s="224">
        <v>173</v>
      </c>
      <c r="C176" s="203">
        <v>0</v>
      </c>
      <c r="D176" s="250">
        <f>Samples!C178</f>
        <v>0</v>
      </c>
      <c r="E176" s="266" t="s">
        <v>5</v>
      </c>
      <c r="F176" s="263"/>
      <c r="G176" s="263"/>
      <c r="H176" s="263"/>
      <c r="I176" s="263"/>
      <c r="J176" s="263"/>
      <c r="K176" s="266"/>
      <c r="L176" s="274"/>
      <c r="M176" s="274"/>
      <c r="N176" s="274"/>
      <c r="O176" s="274"/>
      <c r="P176" s="276"/>
      <c r="Q176" s="276"/>
      <c r="R176" s="276"/>
      <c r="S176" s="263"/>
      <c r="T176" s="216"/>
      <c r="U176" s="216"/>
      <c r="Y176" s="120"/>
      <c r="Z176" s="232"/>
      <c r="AA176" s="120"/>
      <c r="AB176" s="232"/>
      <c r="AC176" s="120"/>
      <c r="AD176" s="232"/>
      <c r="AE176" s="120"/>
      <c r="AF176" s="232"/>
      <c r="AG176" s="120"/>
      <c r="AH176" s="232"/>
      <c r="AI176" s="120"/>
      <c r="AJ176" s="232"/>
      <c r="AZ176" s="160"/>
      <c r="BA176" s="285">
        <v>19</v>
      </c>
      <c r="BB176" s="289"/>
      <c r="BC176" s="289"/>
      <c r="BD176" s="289"/>
      <c r="BE176" s="123"/>
    </row>
    <row r="177" spans="2:57" x14ac:dyDescent="0.25">
      <c r="B177" s="224">
        <v>174</v>
      </c>
      <c r="C177" s="203">
        <v>0</v>
      </c>
      <c r="D177" s="250">
        <f>Samples!C179</f>
        <v>0</v>
      </c>
      <c r="E177" s="266" t="s">
        <v>5</v>
      </c>
      <c r="F177" s="263"/>
      <c r="G177" s="263"/>
      <c r="H177" s="263"/>
      <c r="I177" s="263"/>
      <c r="J177" s="263"/>
      <c r="K177" s="266"/>
      <c r="L177" s="274"/>
      <c r="M177" s="274"/>
      <c r="N177" s="274"/>
      <c r="O177" s="274"/>
      <c r="P177" s="276"/>
      <c r="Q177" s="276"/>
      <c r="R177" s="276"/>
      <c r="S177" s="263"/>
      <c r="T177" s="216"/>
      <c r="U177" s="216"/>
      <c r="Y177" s="120"/>
      <c r="Z177" s="232"/>
      <c r="AA177" s="120"/>
      <c r="AB177" s="232"/>
      <c r="AC177" s="120"/>
      <c r="AD177" s="232"/>
      <c r="AE177" s="120"/>
      <c r="AF177" s="232"/>
      <c r="AG177" s="120"/>
      <c r="AH177" s="232"/>
      <c r="AI177" s="120"/>
      <c r="AJ177" s="232"/>
      <c r="AZ177" s="160"/>
      <c r="BA177" s="285">
        <v>20</v>
      </c>
      <c r="BB177" s="289"/>
      <c r="BC177" s="289"/>
      <c r="BD177" s="289"/>
      <c r="BE177" s="123"/>
    </row>
    <row r="178" spans="2:57" x14ac:dyDescent="0.25">
      <c r="B178" s="224">
        <v>175</v>
      </c>
      <c r="C178" s="203">
        <v>0</v>
      </c>
      <c r="D178" s="250">
        <f>Samples!C180</f>
        <v>0</v>
      </c>
      <c r="E178" s="266" t="s">
        <v>5</v>
      </c>
      <c r="F178" s="263"/>
      <c r="G178" s="263"/>
      <c r="H178" s="263"/>
      <c r="I178" s="263"/>
      <c r="J178" s="263"/>
      <c r="K178" s="266"/>
      <c r="L178" s="274"/>
      <c r="M178" s="274"/>
      <c r="N178" s="274"/>
      <c r="O178" s="274"/>
      <c r="P178" s="276"/>
      <c r="Q178" s="276"/>
      <c r="R178" s="276"/>
      <c r="S178" s="263"/>
      <c r="T178" s="216"/>
      <c r="U178" s="216"/>
      <c r="Y178" s="120"/>
      <c r="Z178" s="232"/>
      <c r="AA178" s="120"/>
      <c r="AB178" s="232"/>
      <c r="AC178" s="120"/>
      <c r="AD178" s="232"/>
      <c r="AE178" s="120"/>
      <c r="AF178" s="232"/>
      <c r="AG178" s="120"/>
      <c r="AH178" s="232"/>
      <c r="AI178" s="120"/>
      <c r="AJ178" s="232"/>
      <c r="AZ178" s="160"/>
      <c r="BA178" s="285">
        <v>21</v>
      </c>
      <c r="BB178" s="289"/>
      <c r="BC178" s="289"/>
      <c r="BD178" s="289"/>
      <c r="BE178" s="123"/>
    </row>
    <row r="179" spans="2:57" x14ac:dyDescent="0.25">
      <c r="B179" s="224">
        <v>176</v>
      </c>
      <c r="C179" s="203">
        <v>0</v>
      </c>
      <c r="D179" s="250">
        <f>Samples!C181</f>
        <v>0</v>
      </c>
      <c r="E179" s="266" t="s">
        <v>5</v>
      </c>
      <c r="F179" s="263"/>
      <c r="G179" s="263"/>
      <c r="H179" s="263"/>
      <c r="I179" s="263"/>
      <c r="J179" s="263"/>
      <c r="K179" s="266"/>
      <c r="L179" s="274"/>
      <c r="M179" s="274"/>
      <c r="N179" s="274"/>
      <c r="O179" s="274"/>
      <c r="P179" s="276"/>
      <c r="Q179" s="276"/>
      <c r="R179" s="276"/>
      <c r="S179" s="263"/>
      <c r="T179" s="216"/>
      <c r="U179" s="216"/>
      <c r="Y179" s="120"/>
      <c r="Z179" s="232"/>
      <c r="AA179" s="120"/>
      <c r="AB179" s="232"/>
      <c r="AC179" s="120"/>
      <c r="AD179" s="232"/>
      <c r="AE179" s="120"/>
      <c r="AF179" s="232"/>
      <c r="AG179" s="120"/>
      <c r="AH179" s="232"/>
      <c r="AI179" s="120"/>
      <c r="AJ179" s="232"/>
      <c r="AZ179" s="160"/>
      <c r="BA179" s="285">
        <v>22</v>
      </c>
      <c r="BB179" s="289"/>
      <c r="BC179" s="289"/>
      <c r="BD179" s="289"/>
      <c r="BE179" s="123"/>
    </row>
    <row r="180" spans="2:57" x14ac:dyDescent="0.25">
      <c r="B180" s="224">
        <v>177</v>
      </c>
      <c r="C180" s="203">
        <v>0</v>
      </c>
      <c r="D180" s="250">
        <f>Samples!C182</f>
        <v>0</v>
      </c>
      <c r="E180" s="266" t="s">
        <v>5</v>
      </c>
      <c r="F180" s="263"/>
      <c r="G180" s="263"/>
      <c r="H180" s="263"/>
      <c r="I180" s="263"/>
      <c r="J180" s="263"/>
      <c r="K180" s="266"/>
      <c r="L180" s="274"/>
      <c r="M180" s="274"/>
      <c r="N180" s="274"/>
      <c r="O180" s="274"/>
      <c r="P180" s="276"/>
      <c r="Q180" s="276"/>
      <c r="R180" s="276"/>
      <c r="S180" s="263"/>
      <c r="T180" s="216"/>
      <c r="U180" s="216"/>
      <c r="Y180" s="120"/>
      <c r="Z180" s="232"/>
      <c r="AA180" s="120"/>
      <c r="AB180" s="232"/>
      <c r="AC180" s="120"/>
      <c r="AD180" s="232"/>
      <c r="AE180" s="120"/>
      <c r="AF180" s="232"/>
      <c r="AG180" s="120"/>
      <c r="AH180" s="232"/>
      <c r="AI180" s="120"/>
      <c r="AJ180" s="232"/>
      <c r="AZ180" s="160"/>
      <c r="BA180" s="285">
        <v>23</v>
      </c>
      <c r="BB180" s="289"/>
      <c r="BC180" s="289"/>
      <c r="BD180" s="289"/>
      <c r="BE180" s="123"/>
    </row>
    <row r="181" spans="2:57" x14ac:dyDescent="0.25">
      <c r="B181" s="224">
        <v>178</v>
      </c>
      <c r="C181" s="203">
        <v>0</v>
      </c>
      <c r="D181" s="250">
        <f>Samples!C183</f>
        <v>0</v>
      </c>
      <c r="E181" s="266" t="s">
        <v>5</v>
      </c>
      <c r="F181" s="263"/>
      <c r="G181" s="263"/>
      <c r="H181" s="263"/>
      <c r="I181" s="263"/>
      <c r="J181" s="263"/>
      <c r="K181" s="266"/>
      <c r="L181" s="274"/>
      <c r="M181" s="274"/>
      <c r="N181" s="274"/>
      <c r="O181" s="274"/>
      <c r="P181" s="276"/>
      <c r="Q181" s="276"/>
      <c r="R181" s="276"/>
      <c r="S181" s="263"/>
      <c r="T181" s="216"/>
      <c r="U181" s="216"/>
      <c r="Y181" s="120"/>
      <c r="Z181" s="232"/>
      <c r="AA181" s="120"/>
      <c r="AB181" s="232"/>
      <c r="AC181" s="120"/>
      <c r="AD181" s="232"/>
      <c r="AE181" s="120"/>
      <c r="AF181" s="232"/>
      <c r="AG181" s="120"/>
      <c r="AH181" s="232"/>
      <c r="AI181" s="120"/>
      <c r="AJ181" s="232"/>
      <c r="AZ181" s="160"/>
      <c r="BA181" s="285">
        <v>24</v>
      </c>
      <c r="BB181" s="289"/>
      <c r="BC181" s="289"/>
      <c r="BD181" s="289"/>
      <c r="BE181" s="123"/>
    </row>
    <row r="182" spans="2:57" x14ac:dyDescent="0.25">
      <c r="B182" s="224">
        <v>179</v>
      </c>
      <c r="C182" s="203">
        <v>0</v>
      </c>
      <c r="D182" s="250">
        <f>Samples!C184</f>
        <v>0</v>
      </c>
      <c r="E182" s="266" t="s">
        <v>5</v>
      </c>
      <c r="F182" s="263"/>
      <c r="G182" s="263"/>
      <c r="H182" s="263"/>
      <c r="I182" s="263"/>
      <c r="J182" s="263"/>
      <c r="K182" s="266"/>
      <c r="L182" s="274"/>
      <c r="M182" s="274"/>
      <c r="N182" s="274"/>
      <c r="O182" s="274"/>
      <c r="P182" s="276"/>
      <c r="Q182" s="276"/>
      <c r="R182" s="276"/>
      <c r="S182" s="263"/>
      <c r="T182" s="216"/>
      <c r="U182" s="216"/>
      <c r="Y182" s="120"/>
      <c r="Z182" s="232"/>
      <c r="AA182" s="120"/>
      <c r="AB182" s="232"/>
      <c r="AC182" s="120"/>
      <c r="AD182" s="232"/>
      <c r="AE182" s="120"/>
      <c r="AF182" s="232"/>
      <c r="AG182" s="120"/>
      <c r="AH182" s="232"/>
      <c r="AI182" s="120"/>
      <c r="AJ182" s="232"/>
      <c r="AZ182" s="160"/>
      <c r="BA182" s="285">
        <v>25</v>
      </c>
      <c r="BB182" s="289"/>
      <c r="BC182" s="289"/>
      <c r="BD182" s="289"/>
      <c r="BE182" s="123"/>
    </row>
    <row r="183" spans="2:57" x14ac:dyDescent="0.25">
      <c r="B183" s="224">
        <v>180</v>
      </c>
      <c r="C183" s="203">
        <v>0</v>
      </c>
      <c r="D183" s="250">
        <f>Samples!C185</f>
        <v>0</v>
      </c>
      <c r="E183" s="266" t="s">
        <v>5</v>
      </c>
      <c r="F183" s="263"/>
      <c r="G183" s="263"/>
      <c r="H183" s="263"/>
      <c r="I183" s="263"/>
      <c r="J183" s="263"/>
      <c r="K183" s="266"/>
      <c r="L183" s="274"/>
      <c r="M183" s="274"/>
      <c r="N183" s="274"/>
      <c r="O183" s="274"/>
      <c r="P183" s="276"/>
      <c r="Q183" s="276"/>
      <c r="R183" s="276"/>
      <c r="S183" s="263"/>
      <c r="T183" s="216"/>
      <c r="U183" s="216"/>
      <c r="Y183" s="120"/>
      <c r="Z183" s="232"/>
      <c r="AA183" s="120"/>
      <c r="AB183" s="232"/>
      <c r="AC183" s="120"/>
      <c r="AD183" s="232"/>
      <c r="AE183" s="120"/>
      <c r="AF183" s="232"/>
      <c r="AG183" s="120"/>
      <c r="AH183" s="232"/>
      <c r="AI183" s="120"/>
      <c r="AJ183" s="232"/>
      <c r="AZ183" s="160"/>
      <c r="BA183" s="285">
        <v>26</v>
      </c>
      <c r="BB183" s="289"/>
      <c r="BC183" s="289"/>
      <c r="BD183" s="289"/>
      <c r="BE183" s="123"/>
    </row>
    <row r="184" spans="2:57" x14ac:dyDescent="0.25">
      <c r="B184" s="224">
        <v>181</v>
      </c>
      <c r="C184" s="203">
        <v>0</v>
      </c>
      <c r="D184" s="250">
        <f>Samples!C186</f>
        <v>0</v>
      </c>
      <c r="E184" s="266" t="s">
        <v>5</v>
      </c>
      <c r="F184" s="263"/>
      <c r="G184" s="263"/>
      <c r="H184" s="263"/>
      <c r="I184" s="263"/>
      <c r="J184" s="263"/>
      <c r="K184" s="266"/>
      <c r="L184" s="274"/>
      <c r="M184" s="274"/>
      <c r="N184" s="274"/>
      <c r="O184" s="274"/>
      <c r="P184" s="276"/>
      <c r="Q184" s="276"/>
      <c r="R184" s="276"/>
      <c r="S184" s="263"/>
      <c r="T184" s="216"/>
      <c r="U184" s="216"/>
      <c r="Y184" s="120"/>
      <c r="Z184" s="232"/>
      <c r="AA184" s="120"/>
      <c r="AB184" s="232"/>
      <c r="AC184" s="120"/>
      <c r="AD184" s="232"/>
      <c r="AE184" s="120"/>
      <c r="AF184" s="232"/>
      <c r="AG184" s="120"/>
      <c r="AH184" s="232"/>
      <c r="AI184" s="120"/>
      <c r="AJ184" s="232"/>
      <c r="AZ184" s="160"/>
      <c r="BA184" s="285">
        <v>27</v>
      </c>
      <c r="BB184" s="289"/>
      <c r="BC184" s="289"/>
      <c r="BD184" s="289"/>
      <c r="BE184" s="123"/>
    </row>
    <row r="185" spans="2:57" x14ac:dyDescent="0.25">
      <c r="B185" s="224">
        <v>182</v>
      </c>
      <c r="C185" s="203">
        <v>0</v>
      </c>
      <c r="D185" s="250">
        <f>Samples!C187</f>
        <v>0</v>
      </c>
      <c r="E185" s="266" t="s">
        <v>5</v>
      </c>
      <c r="F185" s="263"/>
      <c r="G185" s="263"/>
      <c r="H185" s="263"/>
      <c r="I185" s="263"/>
      <c r="J185" s="263"/>
      <c r="K185" s="266"/>
      <c r="L185" s="274"/>
      <c r="M185" s="274"/>
      <c r="N185" s="274"/>
      <c r="O185" s="274"/>
      <c r="P185" s="276"/>
      <c r="Q185" s="276"/>
      <c r="R185" s="276"/>
      <c r="S185" s="263"/>
      <c r="T185" s="216"/>
      <c r="U185" s="216"/>
      <c r="Y185" s="120"/>
      <c r="Z185" s="232"/>
      <c r="AA185" s="120"/>
      <c r="AB185" s="232"/>
      <c r="AC185" s="120"/>
      <c r="AD185" s="232"/>
      <c r="AE185" s="120"/>
      <c r="AF185" s="232"/>
      <c r="AG185" s="120"/>
      <c r="AH185" s="232"/>
      <c r="AI185" s="120"/>
      <c r="AJ185" s="232"/>
      <c r="AZ185" s="160"/>
      <c r="BA185" s="285">
        <v>28</v>
      </c>
      <c r="BB185" s="289"/>
      <c r="BC185" s="289"/>
      <c r="BD185" s="289"/>
      <c r="BE185" s="123"/>
    </row>
    <row r="186" spans="2:57" x14ac:dyDescent="0.25">
      <c r="B186" s="224">
        <v>183</v>
      </c>
      <c r="C186" s="203">
        <v>0</v>
      </c>
      <c r="D186" s="250">
        <f>Samples!C188</f>
        <v>0</v>
      </c>
      <c r="E186" s="266" t="s">
        <v>5</v>
      </c>
      <c r="F186" s="263"/>
      <c r="G186" s="263"/>
      <c r="H186" s="263"/>
      <c r="I186" s="263"/>
      <c r="J186" s="263"/>
      <c r="K186" s="266"/>
      <c r="L186" s="274"/>
      <c r="M186" s="274"/>
      <c r="N186" s="274"/>
      <c r="O186" s="274"/>
      <c r="P186" s="276"/>
      <c r="Q186" s="276"/>
      <c r="R186" s="276"/>
      <c r="S186" s="263"/>
      <c r="T186" s="216"/>
      <c r="U186" s="216"/>
      <c r="Y186" s="120"/>
      <c r="Z186" s="232"/>
      <c r="AA186" s="120"/>
      <c r="AB186" s="232"/>
      <c r="AC186" s="120"/>
      <c r="AD186" s="232"/>
      <c r="AE186" s="120"/>
      <c r="AF186" s="232"/>
      <c r="AG186" s="120"/>
      <c r="AH186" s="232"/>
      <c r="AI186" s="120"/>
      <c r="AJ186" s="232"/>
      <c r="AZ186" s="160"/>
      <c r="BA186" s="285">
        <v>29</v>
      </c>
      <c r="BB186" s="289"/>
      <c r="BC186" s="289"/>
      <c r="BD186" s="289"/>
      <c r="BE186" s="123"/>
    </row>
    <row r="187" spans="2:57" x14ac:dyDescent="0.25">
      <c r="B187" s="224">
        <v>184</v>
      </c>
      <c r="C187" s="203">
        <v>0</v>
      </c>
      <c r="D187" s="250">
        <f>Samples!C189</f>
        <v>0</v>
      </c>
      <c r="E187" s="266" t="s">
        <v>5</v>
      </c>
      <c r="F187" s="263"/>
      <c r="G187" s="263"/>
      <c r="H187" s="263"/>
      <c r="I187" s="263"/>
      <c r="J187" s="263"/>
      <c r="K187" s="266"/>
      <c r="L187" s="274"/>
      <c r="M187" s="274"/>
      <c r="N187" s="274"/>
      <c r="O187" s="274"/>
      <c r="P187" s="276"/>
      <c r="Q187" s="276"/>
      <c r="R187" s="276"/>
      <c r="S187" s="263"/>
      <c r="T187" s="216"/>
      <c r="U187" s="216"/>
      <c r="Y187" s="120"/>
      <c r="Z187" s="232"/>
      <c r="AA187" s="120"/>
      <c r="AB187" s="232"/>
      <c r="AC187" s="120"/>
      <c r="AD187" s="232"/>
      <c r="AE187" s="120"/>
      <c r="AF187" s="232"/>
      <c r="AG187" s="120"/>
      <c r="AH187" s="232"/>
      <c r="AI187" s="120"/>
      <c r="AJ187" s="232"/>
      <c r="AZ187" s="160"/>
      <c r="BA187" s="285">
        <v>30</v>
      </c>
      <c r="BB187" s="289"/>
      <c r="BC187" s="289"/>
      <c r="BD187" s="289"/>
      <c r="BE187" s="123"/>
    </row>
    <row r="188" spans="2:57" x14ac:dyDescent="0.25">
      <c r="B188" s="224">
        <v>185</v>
      </c>
      <c r="C188" s="203">
        <v>0</v>
      </c>
      <c r="D188" s="250">
        <f>Samples!C190</f>
        <v>0</v>
      </c>
      <c r="E188" s="266" t="s">
        <v>5</v>
      </c>
      <c r="F188" s="263"/>
      <c r="G188" s="263"/>
      <c r="H188" s="263"/>
      <c r="I188" s="263"/>
      <c r="J188" s="263"/>
      <c r="K188" s="266"/>
      <c r="L188" s="274"/>
      <c r="M188" s="274"/>
      <c r="N188" s="274"/>
      <c r="O188" s="274"/>
      <c r="P188" s="276"/>
      <c r="Q188" s="276"/>
      <c r="R188" s="276"/>
      <c r="S188" s="263"/>
      <c r="T188" s="216"/>
      <c r="U188" s="216"/>
      <c r="Y188" s="120"/>
      <c r="Z188" s="232"/>
      <c r="AA188" s="120"/>
      <c r="AB188" s="232"/>
      <c r="AC188" s="120"/>
      <c r="AD188" s="232"/>
      <c r="AE188" s="120"/>
      <c r="AF188" s="232"/>
      <c r="AG188" s="120"/>
      <c r="AH188" s="232"/>
      <c r="AI188" s="120"/>
      <c r="AJ188" s="232"/>
      <c r="AZ188" s="160"/>
      <c r="BA188" s="285">
        <v>31</v>
      </c>
      <c r="BB188" s="289"/>
      <c r="BC188" s="289"/>
      <c r="BD188" s="289"/>
      <c r="BE188" s="123"/>
    </row>
    <row r="189" spans="2:57" x14ac:dyDescent="0.25">
      <c r="B189" s="224">
        <v>186</v>
      </c>
      <c r="C189" s="203">
        <v>0</v>
      </c>
      <c r="D189" s="250">
        <f>Samples!C191</f>
        <v>0</v>
      </c>
      <c r="E189" s="266" t="s">
        <v>5</v>
      </c>
      <c r="F189" s="263"/>
      <c r="G189" s="263"/>
      <c r="H189" s="263"/>
      <c r="I189" s="263"/>
      <c r="J189" s="263"/>
      <c r="K189" s="266"/>
      <c r="L189" s="274"/>
      <c r="M189" s="274"/>
      <c r="N189" s="274"/>
      <c r="O189" s="274"/>
      <c r="P189" s="276"/>
      <c r="Q189" s="276"/>
      <c r="R189" s="276"/>
      <c r="S189" s="263"/>
      <c r="T189" s="216"/>
      <c r="U189" s="216"/>
      <c r="Y189" s="120"/>
      <c r="Z189" s="232"/>
      <c r="AA189" s="120"/>
      <c r="AB189" s="232"/>
      <c r="AC189" s="120"/>
      <c r="AD189" s="232"/>
      <c r="AE189" s="120"/>
      <c r="AF189" s="232"/>
      <c r="AG189" s="120"/>
      <c r="AH189" s="232"/>
      <c r="AI189" s="120"/>
      <c r="AJ189" s="232"/>
      <c r="AZ189" s="160"/>
      <c r="BA189" s="285">
        <v>32</v>
      </c>
      <c r="BB189" s="289"/>
      <c r="BC189" s="289"/>
      <c r="BD189" s="289"/>
      <c r="BE189" s="123"/>
    </row>
    <row r="190" spans="2:57" x14ac:dyDescent="0.25">
      <c r="B190" s="224">
        <v>187</v>
      </c>
      <c r="C190" s="203">
        <v>0</v>
      </c>
      <c r="D190" s="250">
        <f>Samples!C192</f>
        <v>0</v>
      </c>
      <c r="E190" s="266" t="s">
        <v>5</v>
      </c>
      <c r="F190" s="263"/>
      <c r="G190" s="263"/>
      <c r="H190" s="263"/>
      <c r="I190" s="263"/>
      <c r="J190" s="263"/>
      <c r="K190" s="266"/>
      <c r="L190" s="274"/>
      <c r="M190" s="274"/>
      <c r="N190" s="274"/>
      <c r="O190" s="274"/>
      <c r="P190" s="276"/>
      <c r="Q190" s="276"/>
      <c r="R190" s="276"/>
      <c r="S190" s="263"/>
      <c r="T190" s="216"/>
      <c r="U190" s="216"/>
      <c r="Y190" s="120"/>
      <c r="Z190" s="232"/>
      <c r="AA190" s="120"/>
      <c r="AB190" s="232"/>
      <c r="AC190" s="120"/>
      <c r="AD190" s="232"/>
      <c r="AE190" s="120"/>
      <c r="AF190" s="232"/>
      <c r="AG190" s="120"/>
      <c r="AH190" s="232"/>
      <c r="AI190" s="120"/>
      <c r="AJ190" s="232"/>
      <c r="AZ190" s="160"/>
      <c r="BA190" s="285">
        <v>33</v>
      </c>
      <c r="BB190" s="289"/>
      <c r="BC190" s="289"/>
      <c r="BD190" s="289"/>
      <c r="BE190" s="123"/>
    </row>
    <row r="191" spans="2:57" x14ac:dyDescent="0.25">
      <c r="B191" s="224">
        <v>188</v>
      </c>
      <c r="C191" s="203">
        <v>0</v>
      </c>
      <c r="D191" s="250">
        <f>Samples!C193</f>
        <v>0</v>
      </c>
      <c r="E191" s="266" t="s">
        <v>5</v>
      </c>
      <c r="F191" s="263"/>
      <c r="G191" s="263"/>
      <c r="H191" s="263"/>
      <c r="I191" s="263"/>
      <c r="J191" s="263"/>
      <c r="K191" s="266"/>
      <c r="L191" s="274"/>
      <c r="M191" s="274"/>
      <c r="N191" s="274"/>
      <c r="O191" s="274"/>
      <c r="P191" s="276"/>
      <c r="Q191" s="276"/>
      <c r="R191" s="276"/>
      <c r="S191" s="263"/>
      <c r="T191" s="216"/>
      <c r="U191" s="216"/>
      <c r="Y191" s="120"/>
      <c r="Z191" s="232"/>
      <c r="AA191" s="120"/>
      <c r="AB191" s="232"/>
      <c r="AC191" s="120"/>
      <c r="AD191" s="232"/>
      <c r="AE191" s="120"/>
      <c r="AF191" s="232"/>
      <c r="AG191" s="120"/>
      <c r="AH191" s="232"/>
      <c r="AI191" s="120"/>
      <c r="AJ191" s="232"/>
      <c r="AZ191" s="160"/>
      <c r="BA191" s="285">
        <v>34</v>
      </c>
      <c r="BB191" s="289"/>
      <c r="BC191" s="289"/>
      <c r="BD191" s="289"/>
      <c r="BE191" s="123"/>
    </row>
    <row r="192" spans="2:57" x14ac:dyDescent="0.25">
      <c r="B192" s="224">
        <v>189</v>
      </c>
      <c r="C192" s="203">
        <v>0</v>
      </c>
      <c r="D192" s="250">
        <f>Samples!C194</f>
        <v>0</v>
      </c>
      <c r="E192" s="266" t="s">
        <v>5</v>
      </c>
      <c r="F192" s="263"/>
      <c r="G192" s="263"/>
      <c r="H192" s="263"/>
      <c r="I192" s="263"/>
      <c r="J192" s="263"/>
      <c r="K192" s="266"/>
      <c r="L192" s="274"/>
      <c r="M192" s="274"/>
      <c r="N192" s="274"/>
      <c r="O192" s="274"/>
      <c r="P192" s="276"/>
      <c r="Q192" s="276"/>
      <c r="R192" s="276"/>
      <c r="S192" s="263"/>
      <c r="T192" s="216"/>
      <c r="U192" s="216"/>
      <c r="Y192" s="120"/>
      <c r="Z192" s="232"/>
      <c r="AA192" s="120"/>
      <c r="AB192" s="232"/>
      <c r="AC192" s="120"/>
      <c r="AD192" s="232"/>
      <c r="AE192" s="120"/>
      <c r="AF192" s="232"/>
      <c r="AG192" s="120"/>
      <c r="AH192" s="232"/>
      <c r="AI192" s="120"/>
      <c r="AJ192" s="232"/>
      <c r="AZ192" s="160"/>
      <c r="BA192" s="285">
        <v>35</v>
      </c>
      <c r="BB192" s="289"/>
      <c r="BC192" s="289"/>
      <c r="BD192" s="289"/>
      <c r="BE192" s="123"/>
    </row>
    <row r="193" spans="2:57" x14ac:dyDescent="0.25">
      <c r="B193" s="224">
        <v>190</v>
      </c>
      <c r="C193" s="203">
        <v>0</v>
      </c>
      <c r="D193" s="250">
        <f>Samples!C195</f>
        <v>0</v>
      </c>
      <c r="E193" s="266" t="s">
        <v>5</v>
      </c>
      <c r="F193" s="263"/>
      <c r="G193" s="263"/>
      <c r="H193" s="263"/>
      <c r="I193" s="263"/>
      <c r="J193" s="263"/>
      <c r="K193" s="266"/>
      <c r="L193" s="274"/>
      <c r="M193" s="274"/>
      <c r="N193" s="274"/>
      <c r="O193" s="274"/>
      <c r="P193" s="276"/>
      <c r="Q193" s="276"/>
      <c r="R193" s="276"/>
      <c r="S193" s="263"/>
      <c r="T193" s="216"/>
      <c r="U193" s="216"/>
      <c r="Y193" s="120"/>
      <c r="Z193" s="232"/>
      <c r="AA193" s="120"/>
      <c r="AB193" s="232"/>
      <c r="AC193" s="120"/>
      <c r="AD193" s="232"/>
      <c r="AE193" s="120"/>
      <c r="AF193" s="232"/>
      <c r="AG193" s="120"/>
      <c r="AH193" s="232"/>
      <c r="AI193" s="120"/>
      <c r="AJ193" s="232"/>
      <c r="AZ193" s="160"/>
      <c r="BA193" s="285">
        <v>36</v>
      </c>
      <c r="BB193" s="289"/>
      <c r="BC193" s="289"/>
      <c r="BD193" s="289"/>
      <c r="BE193" s="123"/>
    </row>
    <row r="194" spans="2:57" x14ac:dyDescent="0.25">
      <c r="B194" s="224">
        <v>191</v>
      </c>
      <c r="C194" s="203">
        <v>0</v>
      </c>
      <c r="D194" s="250">
        <f>Samples!C196</f>
        <v>0</v>
      </c>
      <c r="E194" s="266" t="s">
        <v>5</v>
      </c>
      <c r="F194" s="263"/>
      <c r="G194" s="263"/>
      <c r="H194" s="263"/>
      <c r="I194" s="263"/>
      <c r="J194" s="263"/>
      <c r="K194" s="266"/>
      <c r="L194" s="274"/>
      <c r="M194" s="274"/>
      <c r="N194" s="274"/>
      <c r="O194" s="274"/>
      <c r="P194" s="276"/>
      <c r="Q194" s="276"/>
      <c r="R194" s="276"/>
      <c r="S194" s="263"/>
      <c r="T194" s="216"/>
      <c r="U194" s="216"/>
      <c r="Y194" s="120"/>
      <c r="Z194" s="232"/>
      <c r="AA194" s="120"/>
      <c r="AB194" s="232"/>
      <c r="AC194" s="120"/>
      <c r="AD194" s="232"/>
      <c r="AE194" s="120"/>
      <c r="AF194" s="232"/>
      <c r="AG194" s="120"/>
      <c r="AH194" s="232"/>
      <c r="AI194" s="120"/>
      <c r="AJ194" s="232"/>
      <c r="AZ194" s="160"/>
      <c r="BA194" s="285">
        <v>37</v>
      </c>
      <c r="BB194" s="289"/>
      <c r="BC194" s="289"/>
      <c r="BD194" s="289"/>
      <c r="BE194" s="123"/>
    </row>
    <row r="195" spans="2:57" x14ac:dyDescent="0.25">
      <c r="B195" s="224">
        <v>192</v>
      </c>
      <c r="C195" s="203">
        <v>0</v>
      </c>
      <c r="D195" s="250">
        <f>Samples!C197</f>
        <v>0</v>
      </c>
      <c r="E195" s="266" t="s">
        <v>5</v>
      </c>
      <c r="F195" s="263"/>
      <c r="G195" s="263"/>
      <c r="H195" s="263"/>
      <c r="I195" s="263"/>
      <c r="J195" s="263"/>
      <c r="K195" s="266"/>
      <c r="L195" s="274"/>
      <c r="M195" s="274"/>
      <c r="N195" s="274"/>
      <c r="O195" s="274"/>
      <c r="P195" s="276"/>
      <c r="Q195" s="276"/>
      <c r="R195" s="276"/>
      <c r="S195" s="263"/>
      <c r="T195" s="216"/>
      <c r="U195" s="216"/>
      <c r="Y195" s="120"/>
      <c r="Z195" s="232"/>
      <c r="AA195" s="120"/>
      <c r="AB195" s="232"/>
      <c r="AC195" s="120"/>
      <c r="AD195" s="232"/>
      <c r="AE195" s="120"/>
      <c r="AF195" s="232"/>
      <c r="AG195" s="120"/>
      <c r="AH195" s="232"/>
      <c r="AI195" s="120"/>
      <c r="AJ195" s="232"/>
      <c r="AZ195" s="160"/>
      <c r="BA195" s="285">
        <v>38</v>
      </c>
      <c r="BB195" s="289"/>
      <c r="BC195" s="289"/>
      <c r="BD195" s="289"/>
      <c r="BE195" s="123"/>
    </row>
    <row r="196" spans="2:57" x14ac:dyDescent="0.25">
      <c r="B196" s="224">
        <v>193</v>
      </c>
      <c r="C196" s="203">
        <v>0</v>
      </c>
      <c r="D196" s="250">
        <f>Samples!C198</f>
        <v>0</v>
      </c>
      <c r="E196" s="266" t="s">
        <v>5</v>
      </c>
      <c r="F196" s="263"/>
      <c r="G196" s="263"/>
      <c r="H196" s="263"/>
      <c r="I196" s="263"/>
      <c r="J196" s="263"/>
      <c r="K196" s="266"/>
      <c r="L196" s="274"/>
      <c r="M196" s="274"/>
      <c r="N196" s="274"/>
      <c r="O196" s="274"/>
      <c r="P196" s="276"/>
      <c r="Q196" s="276"/>
      <c r="R196" s="276"/>
      <c r="S196" s="263"/>
      <c r="T196" s="216"/>
      <c r="U196" s="216"/>
      <c r="Y196" s="120"/>
      <c r="Z196" s="232"/>
      <c r="AA196" s="120"/>
      <c r="AB196" s="232"/>
      <c r="AC196" s="120"/>
      <c r="AD196" s="232"/>
      <c r="AE196" s="120"/>
      <c r="AF196" s="232"/>
      <c r="AG196" s="120"/>
      <c r="AH196" s="232"/>
      <c r="AI196" s="120"/>
      <c r="AJ196" s="232"/>
      <c r="AZ196" s="160"/>
      <c r="BA196" s="285">
        <v>39</v>
      </c>
      <c r="BB196" s="289"/>
      <c r="BC196" s="289"/>
      <c r="BD196" s="289"/>
      <c r="BE196" s="123"/>
    </row>
    <row r="197" spans="2:57" x14ac:dyDescent="0.25">
      <c r="B197" s="224">
        <v>194</v>
      </c>
      <c r="C197" s="203">
        <v>0</v>
      </c>
      <c r="D197" s="250">
        <f>Samples!C199</f>
        <v>0</v>
      </c>
      <c r="E197" s="266" t="s">
        <v>5</v>
      </c>
      <c r="F197" s="263"/>
      <c r="G197" s="263"/>
      <c r="H197" s="263"/>
      <c r="I197" s="263"/>
      <c r="J197" s="263"/>
      <c r="K197" s="266"/>
      <c r="L197" s="274"/>
      <c r="M197" s="274"/>
      <c r="N197" s="274"/>
      <c r="O197" s="274"/>
      <c r="P197" s="276"/>
      <c r="Q197" s="276"/>
      <c r="R197" s="276"/>
      <c r="S197" s="263"/>
      <c r="T197" s="216"/>
      <c r="U197" s="216"/>
      <c r="Y197" s="120"/>
      <c r="Z197" s="232"/>
      <c r="AA197" s="120"/>
      <c r="AB197" s="232"/>
      <c r="AC197" s="120"/>
      <c r="AD197" s="232"/>
      <c r="AE197" s="120"/>
      <c r="AF197" s="232"/>
      <c r="AG197" s="120"/>
      <c r="AH197" s="232"/>
      <c r="AI197" s="120"/>
      <c r="AJ197" s="232"/>
      <c r="AZ197" s="160"/>
      <c r="BA197" s="285">
        <v>40</v>
      </c>
      <c r="BB197" s="289"/>
      <c r="BC197" s="289"/>
      <c r="BD197" s="289"/>
      <c r="BE197" s="123"/>
    </row>
    <row r="198" spans="2:57" x14ac:dyDescent="0.25">
      <c r="B198" s="224">
        <v>195</v>
      </c>
      <c r="C198" s="203">
        <v>0</v>
      </c>
      <c r="D198" s="250">
        <f>Samples!C200</f>
        <v>0</v>
      </c>
      <c r="E198" s="266" t="s">
        <v>5</v>
      </c>
      <c r="F198" s="263"/>
      <c r="G198" s="263"/>
      <c r="H198" s="263"/>
      <c r="I198" s="263"/>
      <c r="J198" s="263"/>
      <c r="K198" s="266"/>
      <c r="L198" s="274"/>
      <c r="M198" s="274"/>
      <c r="N198" s="274"/>
      <c r="O198" s="274"/>
      <c r="P198" s="276"/>
      <c r="Q198" s="276"/>
      <c r="R198" s="276"/>
      <c r="S198" s="263"/>
      <c r="T198" s="216"/>
      <c r="U198" s="216"/>
      <c r="Y198" s="120"/>
      <c r="Z198" s="232"/>
      <c r="AA198" s="120"/>
      <c r="AB198" s="232"/>
      <c r="AC198" s="120"/>
      <c r="AD198" s="232"/>
      <c r="AE198" s="120"/>
      <c r="AF198" s="232"/>
      <c r="AG198" s="120"/>
      <c r="AH198" s="232"/>
      <c r="AI198" s="120"/>
      <c r="AJ198" s="232"/>
      <c r="AZ198" s="160"/>
      <c r="BA198" s="285">
        <v>41</v>
      </c>
      <c r="BB198" s="289"/>
      <c r="BC198" s="289"/>
      <c r="BD198" s="289"/>
      <c r="BE198" s="123"/>
    </row>
    <row r="199" spans="2:57" x14ac:dyDescent="0.25">
      <c r="B199" s="224">
        <v>196</v>
      </c>
      <c r="C199" s="203">
        <v>0</v>
      </c>
      <c r="D199" s="250">
        <f>Samples!C201</f>
        <v>0</v>
      </c>
      <c r="E199" s="266" t="s">
        <v>5</v>
      </c>
      <c r="F199" s="263"/>
      <c r="G199" s="263"/>
      <c r="H199" s="263"/>
      <c r="I199" s="263"/>
      <c r="J199" s="263"/>
      <c r="K199" s="266"/>
      <c r="L199" s="274"/>
      <c r="M199" s="274"/>
      <c r="N199" s="274"/>
      <c r="O199" s="274"/>
      <c r="P199" s="276"/>
      <c r="Q199" s="276"/>
      <c r="R199" s="276"/>
      <c r="S199" s="263"/>
      <c r="T199" s="216"/>
      <c r="U199" s="216"/>
      <c r="Y199" s="120"/>
      <c r="Z199" s="232"/>
      <c r="AA199" s="120"/>
      <c r="AB199" s="232"/>
      <c r="AC199" s="120"/>
      <c r="AD199" s="232"/>
      <c r="AE199" s="120"/>
      <c r="AF199" s="232"/>
      <c r="AG199" s="120"/>
      <c r="AH199" s="232"/>
      <c r="AI199" s="120"/>
      <c r="AJ199" s="232"/>
      <c r="AZ199" s="160"/>
      <c r="BA199" s="285">
        <v>42</v>
      </c>
      <c r="BB199" s="289"/>
      <c r="BC199" s="289"/>
      <c r="BD199" s="289"/>
      <c r="BE199" s="123"/>
    </row>
    <row r="200" spans="2:57" x14ac:dyDescent="0.25">
      <c r="B200" s="224">
        <v>197</v>
      </c>
      <c r="C200" s="203">
        <v>0</v>
      </c>
      <c r="D200" s="250">
        <f>Samples!C202</f>
        <v>0</v>
      </c>
      <c r="E200" s="266" t="s">
        <v>5</v>
      </c>
      <c r="F200" s="263"/>
      <c r="G200" s="263"/>
      <c r="H200" s="263"/>
      <c r="I200" s="263"/>
      <c r="J200" s="263"/>
      <c r="K200" s="266"/>
      <c r="L200" s="274"/>
      <c r="M200" s="274"/>
      <c r="N200" s="274"/>
      <c r="O200" s="274"/>
      <c r="P200" s="276"/>
      <c r="Q200" s="276"/>
      <c r="R200" s="276"/>
      <c r="S200" s="263"/>
      <c r="T200" s="216"/>
      <c r="U200" s="216"/>
      <c r="Y200" s="120"/>
      <c r="Z200" s="232"/>
      <c r="AA200" s="120"/>
      <c r="AB200" s="232"/>
      <c r="AC200" s="120"/>
      <c r="AD200" s="232"/>
      <c r="AE200" s="120"/>
      <c r="AF200" s="232"/>
      <c r="AG200" s="120"/>
      <c r="AH200" s="232"/>
      <c r="AI200" s="120"/>
      <c r="AJ200" s="232"/>
      <c r="AZ200" s="160"/>
      <c r="BA200" s="285">
        <v>43</v>
      </c>
      <c r="BB200" s="289"/>
      <c r="BC200" s="289"/>
      <c r="BD200" s="289"/>
      <c r="BE200" s="123"/>
    </row>
    <row r="201" spans="2:57" x14ac:dyDescent="0.25">
      <c r="B201" s="224">
        <v>198</v>
      </c>
      <c r="C201" s="203">
        <v>0</v>
      </c>
      <c r="D201" s="250">
        <f>Samples!C203</f>
        <v>0</v>
      </c>
      <c r="E201" s="266" t="s">
        <v>5</v>
      </c>
      <c r="F201" s="263"/>
      <c r="G201" s="263"/>
      <c r="H201" s="263"/>
      <c r="I201" s="263"/>
      <c r="J201" s="263"/>
      <c r="K201" s="266"/>
      <c r="L201" s="274"/>
      <c r="M201" s="274"/>
      <c r="N201" s="274"/>
      <c r="O201" s="274"/>
      <c r="P201" s="276"/>
      <c r="Q201" s="276"/>
      <c r="R201" s="276"/>
      <c r="S201" s="263"/>
      <c r="T201" s="216"/>
      <c r="U201" s="216"/>
      <c r="Y201" s="120"/>
      <c r="Z201" s="232"/>
      <c r="AA201" s="120"/>
      <c r="AB201" s="232"/>
      <c r="AC201" s="120"/>
      <c r="AD201" s="232"/>
      <c r="AE201" s="120"/>
      <c r="AF201" s="232"/>
      <c r="AG201" s="120"/>
      <c r="AH201" s="232"/>
      <c r="AI201" s="120"/>
      <c r="AJ201" s="232"/>
      <c r="AZ201" s="160"/>
      <c r="BA201" s="285">
        <v>44</v>
      </c>
      <c r="BB201" s="289"/>
      <c r="BC201" s="289"/>
      <c r="BD201" s="289"/>
      <c r="BE201" s="123"/>
    </row>
    <row r="202" spans="2:57" x14ac:dyDescent="0.25">
      <c r="B202" s="224">
        <v>199</v>
      </c>
      <c r="C202" s="203">
        <v>0</v>
      </c>
      <c r="D202" s="250">
        <f>Samples!C204</f>
        <v>0</v>
      </c>
      <c r="E202" s="266" t="s">
        <v>5</v>
      </c>
      <c r="F202" s="263"/>
      <c r="G202" s="263"/>
      <c r="H202" s="263"/>
      <c r="I202" s="263"/>
      <c r="J202" s="263"/>
      <c r="K202" s="266"/>
      <c r="L202" s="274"/>
      <c r="M202" s="274"/>
      <c r="N202" s="274"/>
      <c r="O202" s="274"/>
      <c r="P202" s="276"/>
      <c r="Q202" s="276"/>
      <c r="R202" s="276"/>
      <c r="S202" s="263"/>
      <c r="T202" s="216"/>
      <c r="U202" s="216"/>
      <c r="Y202" s="120"/>
      <c r="Z202" s="232"/>
      <c r="AA202" s="120"/>
      <c r="AB202" s="232"/>
      <c r="AC202" s="120"/>
      <c r="AD202" s="232"/>
      <c r="AE202" s="120"/>
      <c r="AF202" s="232"/>
      <c r="AG202" s="120"/>
      <c r="AH202" s="232"/>
      <c r="AI202" s="120"/>
      <c r="AJ202" s="232"/>
      <c r="AZ202" s="160"/>
      <c r="BA202" s="285">
        <v>45</v>
      </c>
      <c r="BB202" s="289"/>
      <c r="BC202" s="289"/>
      <c r="BD202" s="289"/>
      <c r="BE202" s="123"/>
    </row>
    <row r="203" spans="2:57" x14ac:dyDescent="0.25">
      <c r="B203" s="224">
        <v>200</v>
      </c>
      <c r="C203" s="203">
        <v>0</v>
      </c>
      <c r="D203" s="250">
        <f>Samples!C205</f>
        <v>0</v>
      </c>
      <c r="E203" s="266" t="s">
        <v>5</v>
      </c>
      <c r="F203" s="263"/>
      <c r="G203" s="263"/>
      <c r="H203" s="263"/>
      <c r="I203" s="263"/>
      <c r="J203" s="263"/>
      <c r="K203" s="266"/>
      <c r="L203" s="274"/>
      <c r="M203" s="274"/>
      <c r="N203" s="274"/>
      <c r="O203" s="274"/>
      <c r="P203" s="276"/>
      <c r="Q203" s="276"/>
      <c r="R203" s="276"/>
      <c r="S203" s="263"/>
      <c r="T203" s="216"/>
      <c r="U203" s="216"/>
      <c r="Y203" s="120"/>
      <c r="Z203" s="232"/>
      <c r="AA203" s="120"/>
      <c r="AB203" s="232"/>
      <c r="AC203" s="120"/>
      <c r="AD203" s="232"/>
      <c r="AE203" s="120"/>
      <c r="AF203" s="232"/>
      <c r="AG203" s="120"/>
      <c r="AH203" s="232"/>
      <c r="AI203" s="120"/>
      <c r="AJ203" s="232"/>
      <c r="AZ203" s="160"/>
      <c r="BA203" s="285">
        <v>46</v>
      </c>
      <c r="BB203" s="289"/>
      <c r="BC203" s="289"/>
      <c r="BD203" s="289"/>
      <c r="BE203" s="123"/>
    </row>
    <row r="204" spans="2:57" x14ac:dyDescent="0.25">
      <c r="B204" s="224">
        <v>201</v>
      </c>
      <c r="C204" s="203">
        <v>0</v>
      </c>
      <c r="D204" s="250">
        <f>Samples!C206</f>
        <v>0</v>
      </c>
      <c r="E204" s="266" t="s">
        <v>5</v>
      </c>
      <c r="F204" s="263"/>
      <c r="G204" s="263"/>
      <c r="H204" s="263"/>
      <c r="I204" s="263"/>
      <c r="J204" s="263"/>
      <c r="K204" s="266"/>
      <c r="L204" s="274"/>
      <c r="M204" s="274"/>
      <c r="N204" s="274"/>
      <c r="O204" s="274"/>
      <c r="P204" s="276"/>
      <c r="Q204" s="276"/>
      <c r="R204" s="276"/>
      <c r="S204" s="263"/>
      <c r="T204" s="216"/>
      <c r="U204" s="216"/>
      <c r="Y204" s="120"/>
      <c r="Z204" s="232"/>
      <c r="AA204" s="120"/>
      <c r="AB204" s="232"/>
      <c r="AC204" s="120"/>
      <c r="AD204" s="232"/>
      <c r="AE204" s="120"/>
      <c r="AF204" s="232"/>
      <c r="AG204" s="120"/>
      <c r="AH204" s="232"/>
      <c r="AI204" s="120"/>
      <c r="AJ204" s="232"/>
      <c r="AZ204" s="160"/>
      <c r="BA204" s="285">
        <v>47</v>
      </c>
      <c r="BB204" s="289"/>
      <c r="BC204" s="289"/>
      <c r="BD204" s="289"/>
      <c r="BE204" s="123"/>
    </row>
    <row r="205" spans="2:57" x14ac:dyDescent="0.25">
      <c r="B205" s="224">
        <v>202</v>
      </c>
      <c r="C205" s="203">
        <v>0</v>
      </c>
      <c r="D205" s="250">
        <f>Samples!C207</f>
        <v>0</v>
      </c>
      <c r="E205" s="266" t="s">
        <v>5</v>
      </c>
      <c r="F205" s="263"/>
      <c r="G205" s="263"/>
      <c r="H205" s="263"/>
      <c r="I205" s="263"/>
      <c r="J205" s="263"/>
      <c r="K205" s="266"/>
      <c r="L205" s="274"/>
      <c r="M205" s="274"/>
      <c r="N205" s="274"/>
      <c r="O205" s="274"/>
      <c r="P205" s="276"/>
      <c r="Q205" s="276"/>
      <c r="R205" s="276"/>
      <c r="S205" s="263"/>
      <c r="T205" s="216"/>
      <c r="U205" s="216"/>
      <c r="Y205" s="120"/>
      <c r="Z205" s="232"/>
      <c r="AA205" s="120"/>
      <c r="AB205" s="232"/>
      <c r="AC205" s="120"/>
      <c r="AD205" s="232"/>
      <c r="AE205" s="120"/>
      <c r="AF205" s="232"/>
      <c r="AG205" s="120"/>
      <c r="AH205" s="232"/>
      <c r="AI205" s="120"/>
      <c r="AJ205" s="232"/>
      <c r="BA205" s="285">
        <v>48</v>
      </c>
      <c r="BB205" s="289"/>
      <c r="BC205" s="289"/>
      <c r="BD205" s="289"/>
      <c r="BE205" s="123"/>
    </row>
    <row r="206" spans="2:57" x14ac:dyDescent="0.25">
      <c r="B206" s="224">
        <v>203</v>
      </c>
      <c r="C206" s="203">
        <v>0</v>
      </c>
      <c r="D206" s="250">
        <f>Samples!C208</f>
        <v>0</v>
      </c>
      <c r="E206" s="266" t="s">
        <v>5</v>
      </c>
      <c r="F206" s="263"/>
      <c r="G206" s="263"/>
      <c r="H206" s="263"/>
      <c r="I206" s="263"/>
      <c r="J206" s="263"/>
      <c r="K206" s="266"/>
      <c r="L206" s="274"/>
      <c r="M206" s="274"/>
      <c r="N206" s="274"/>
      <c r="O206" s="274"/>
      <c r="P206" s="276"/>
      <c r="Q206" s="276"/>
      <c r="R206" s="276"/>
      <c r="S206" s="263"/>
      <c r="T206" s="216"/>
      <c r="U206" s="216"/>
      <c r="Y206" s="120"/>
      <c r="Z206" s="232"/>
      <c r="AA206" s="120"/>
      <c r="AB206" s="232"/>
      <c r="AC206" s="120"/>
      <c r="AD206" s="232"/>
      <c r="AE206" s="120"/>
      <c r="AF206" s="232"/>
      <c r="AG206" s="120"/>
      <c r="AH206" s="232"/>
      <c r="AI206" s="120"/>
      <c r="AJ206" s="232"/>
      <c r="BA206" s="285">
        <v>49</v>
      </c>
      <c r="BB206" s="289"/>
      <c r="BC206" s="289"/>
      <c r="BD206" s="289"/>
      <c r="BE206" s="123"/>
    </row>
    <row r="207" spans="2:57" x14ac:dyDescent="0.25">
      <c r="B207" s="224">
        <v>204</v>
      </c>
      <c r="C207" s="203">
        <v>0</v>
      </c>
      <c r="D207" s="250">
        <f>Samples!C209</f>
        <v>0</v>
      </c>
      <c r="E207" s="266" t="s">
        <v>5</v>
      </c>
      <c r="F207" s="263"/>
      <c r="G207" s="263"/>
      <c r="H207" s="263"/>
      <c r="I207" s="263"/>
      <c r="J207" s="263"/>
      <c r="K207" s="266"/>
      <c r="L207" s="274"/>
      <c r="M207" s="274"/>
      <c r="N207" s="274"/>
      <c r="O207" s="274"/>
      <c r="P207" s="276"/>
      <c r="Q207" s="276"/>
      <c r="R207" s="276"/>
      <c r="S207" s="263"/>
      <c r="T207" s="216"/>
      <c r="U207" s="216"/>
      <c r="Y207" s="120"/>
      <c r="Z207" s="232"/>
      <c r="AA207" s="120"/>
      <c r="AB207" s="232"/>
      <c r="AC207" s="120"/>
      <c r="AD207" s="232"/>
      <c r="AE207" s="120"/>
      <c r="AF207" s="232"/>
      <c r="AG207" s="120"/>
      <c r="AH207" s="232"/>
      <c r="AI207" s="120"/>
      <c r="AJ207" s="232"/>
      <c r="BA207" s="285">
        <v>50</v>
      </c>
      <c r="BB207" s="289"/>
      <c r="BC207" s="289"/>
      <c r="BD207" s="289"/>
      <c r="BE207" s="123"/>
    </row>
    <row r="208" spans="2:57" x14ac:dyDescent="0.25">
      <c r="B208" s="224">
        <v>205</v>
      </c>
      <c r="C208" s="203">
        <v>0</v>
      </c>
      <c r="D208" s="250">
        <f>Samples!C210</f>
        <v>0</v>
      </c>
      <c r="E208" s="266" t="s">
        <v>5</v>
      </c>
      <c r="F208" s="263"/>
      <c r="G208" s="263"/>
      <c r="H208" s="263"/>
      <c r="I208" s="263"/>
      <c r="J208" s="263"/>
      <c r="K208" s="266"/>
      <c r="L208" s="274"/>
      <c r="M208" s="274"/>
      <c r="N208" s="274"/>
      <c r="O208" s="274"/>
      <c r="P208" s="276"/>
      <c r="Q208" s="276"/>
      <c r="R208" s="276"/>
      <c r="S208" s="263"/>
      <c r="T208" s="216"/>
      <c r="U208" s="216"/>
      <c r="Y208" s="120"/>
      <c r="Z208" s="232"/>
      <c r="AA208" s="120"/>
      <c r="AB208" s="232"/>
      <c r="AC208" s="120"/>
      <c r="AD208" s="232"/>
      <c r="AE208" s="120"/>
      <c r="AF208" s="232"/>
      <c r="AG208" s="120"/>
      <c r="AH208" s="232"/>
      <c r="AI208" s="120"/>
      <c r="AJ208" s="232"/>
      <c r="BA208" s="285">
        <v>51</v>
      </c>
      <c r="BB208" s="289"/>
      <c r="BC208" s="289"/>
      <c r="BD208" s="289"/>
      <c r="BE208" s="123"/>
    </row>
    <row r="209" spans="2:57" x14ac:dyDescent="0.25">
      <c r="B209" s="224">
        <v>206</v>
      </c>
      <c r="C209" s="203">
        <v>0</v>
      </c>
      <c r="D209" s="250">
        <f>Samples!C211</f>
        <v>0</v>
      </c>
      <c r="E209" s="266" t="s">
        <v>5</v>
      </c>
      <c r="F209" s="263"/>
      <c r="G209" s="263"/>
      <c r="H209" s="263"/>
      <c r="I209" s="263"/>
      <c r="J209" s="263"/>
      <c r="K209" s="266"/>
      <c r="L209" s="274"/>
      <c r="M209" s="274"/>
      <c r="N209" s="274"/>
      <c r="O209" s="274"/>
      <c r="P209" s="276"/>
      <c r="Q209" s="276"/>
      <c r="R209" s="276"/>
      <c r="S209" s="263"/>
      <c r="T209" s="216"/>
      <c r="U209" s="216"/>
      <c r="Y209" s="120"/>
      <c r="Z209" s="232"/>
      <c r="AA209" s="120"/>
      <c r="AB209" s="232"/>
      <c r="AC209" s="120"/>
      <c r="AD209" s="232"/>
      <c r="AE209" s="120"/>
      <c r="AF209" s="232"/>
      <c r="AG209" s="120"/>
      <c r="AH209" s="232"/>
      <c r="AI209" s="120"/>
      <c r="AJ209" s="232"/>
      <c r="BA209" s="285">
        <v>52</v>
      </c>
      <c r="BB209" s="289"/>
      <c r="BC209" s="289"/>
      <c r="BD209" s="289"/>
      <c r="BE209" s="123"/>
    </row>
    <row r="210" spans="2:57" x14ac:dyDescent="0.25">
      <c r="B210" s="224">
        <v>207</v>
      </c>
      <c r="C210" s="203">
        <v>0</v>
      </c>
      <c r="D210" s="250">
        <f>Samples!C212</f>
        <v>0</v>
      </c>
      <c r="E210" s="266" t="s">
        <v>5</v>
      </c>
      <c r="F210" s="263"/>
      <c r="G210" s="263"/>
      <c r="H210" s="263"/>
      <c r="I210" s="263"/>
      <c r="J210" s="263"/>
      <c r="K210" s="266"/>
      <c r="L210" s="274"/>
      <c r="M210" s="274"/>
      <c r="N210" s="274"/>
      <c r="O210" s="274"/>
      <c r="P210" s="276"/>
      <c r="Q210" s="276"/>
      <c r="R210" s="276"/>
      <c r="S210" s="263"/>
      <c r="T210" s="216"/>
      <c r="U210" s="216"/>
      <c r="Y210" s="120"/>
      <c r="Z210" s="232"/>
      <c r="AA210" s="120"/>
      <c r="AB210" s="232"/>
      <c r="AC210" s="120"/>
      <c r="AD210" s="232"/>
      <c r="AE210" s="120"/>
      <c r="AF210" s="232"/>
      <c r="AG210" s="120"/>
      <c r="AH210" s="232"/>
      <c r="AI210" s="120"/>
      <c r="AJ210" s="232"/>
      <c r="BA210" s="285">
        <v>53</v>
      </c>
      <c r="BB210" s="289"/>
      <c r="BC210" s="289"/>
      <c r="BD210" s="289"/>
      <c r="BE210" s="123"/>
    </row>
    <row r="211" spans="2:57" x14ac:dyDescent="0.25">
      <c r="B211" s="224">
        <v>208</v>
      </c>
      <c r="C211" s="203">
        <v>0</v>
      </c>
      <c r="D211" s="250">
        <f>Samples!C213</f>
        <v>0</v>
      </c>
      <c r="E211" s="266" t="s">
        <v>5</v>
      </c>
      <c r="F211" s="263"/>
      <c r="G211" s="263"/>
      <c r="H211" s="263"/>
      <c r="I211" s="263"/>
      <c r="J211" s="263"/>
      <c r="K211" s="266"/>
      <c r="L211" s="274"/>
      <c r="M211" s="274"/>
      <c r="N211" s="274"/>
      <c r="O211" s="274"/>
      <c r="P211" s="276"/>
      <c r="Q211" s="276"/>
      <c r="R211" s="276"/>
      <c r="S211" s="263"/>
      <c r="T211" s="216"/>
      <c r="U211" s="216"/>
      <c r="Y211" s="120"/>
      <c r="Z211" s="232"/>
      <c r="AA211" s="120"/>
      <c r="AB211" s="232"/>
      <c r="AC211" s="120"/>
      <c r="AD211" s="232"/>
      <c r="AE211" s="120"/>
      <c r="AF211" s="232"/>
      <c r="AG211" s="120"/>
      <c r="AH211" s="232"/>
      <c r="AI211" s="120"/>
      <c r="AJ211" s="232"/>
      <c r="BA211" s="285">
        <v>54</v>
      </c>
      <c r="BB211" s="289"/>
      <c r="BC211" s="289"/>
      <c r="BD211" s="289"/>
      <c r="BE211" s="123"/>
    </row>
    <row r="212" spans="2:57" x14ac:dyDescent="0.25">
      <c r="B212" s="224">
        <v>209</v>
      </c>
      <c r="C212" s="203">
        <v>0</v>
      </c>
      <c r="D212" s="250">
        <f>Samples!C214</f>
        <v>0</v>
      </c>
      <c r="E212" s="266" t="s">
        <v>5</v>
      </c>
      <c r="F212" s="263"/>
      <c r="G212" s="263"/>
      <c r="H212" s="263"/>
      <c r="I212" s="263"/>
      <c r="J212" s="263"/>
      <c r="K212" s="266"/>
      <c r="L212" s="274"/>
      <c r="M212" s="274"/>
      <c r="N212" s="274"/>
      <c r="O212" s="274"/>
      <c r="P212" s="276"/>
      <c r="Q212" s="276"/>
      <c r="R212" s="276"/>
      <c r="S212" s="263"/>
      <c r="T212" s="216"/>
      <c r="U212" s="216"/>
      <c r="Y212" s="120"/>
      <c r="Z212" s="232"/>
      <c r="AA212" s="120"/>
      <c r="AB212" s="232"/>
      <c r="AC212" s="120"/>
      <c r="AD212" s="232"/>
      <c r="AE212" s="120"/>
      <c r="AF212" s="232"/>
      <c r="AG212" s="120"/>
      <c r="AH212" s="232"/>
      <c r="AI212" s="120"/>
      <c r="AJ212" s="232"/>
      <c r="BA212" s="285">
        <v>55</v>
      </c>
      <c r="BB212" s="289"/>
      <c r="BC212" s="289"/>
      <c r="BD212" s="289"/>
      <c r="BE212" s="123"/>
    </row>
    <row r="213" spans="2:57" x14ac:dyDescent="0.25">
      <c r="B213" s="224">
        <v>210</v>
      </c>
      <c r="C213" s="203">
        <v>0</v>
      </c>
      <c r="D213" s="250">
        <f>Samples!C215</f>
        <v>0</v>
      </c>
      <c r="E213" s="266" t="s">
        <v>5</v>
      </c>
      <c r="F213" s="263"/>
      <c r="G213" s="263"/>
      <c r="H213" s="263"/>
      <c r="I213" s="263"/>
      <c r="J213" s="263"/>
      <c r="K213" s="266"/>
      <c r="L213" s="274"/>
      <c r="M213" s="274"/>
      <c r="N213" s="274"/>
      <c r="O213" s="274"/>
      <c r="P213" s="276"/>
      <c r="Q213" s="276"/>
      <c r="R213" s="276"/>
      <c r="S213" s="263"/>
      <c r="T213" s="216"/>
      <c r="U213" s="216"/>
      <c r="Y213" s="120"/>
      <c r="Z213" s="232"/>
      <c r="AA213" s="120"/>
      <c r="AB213" s="232"/>
      <c r="AC213" s="120"/>
      <c r="AD213" s="232"/>
      <c r="AE213" s="120"/>
      <c r="AF213" s="232"/>
      <c r="AG213" s="120"/>
      <c r="AH213" s="232"/>
      <c r="AI213" s="120"/>
      <c r="AJ213" s="232"/>
      <c r="BA213" s="285">
        <v>56</v>
      </c>
      <c r="BB213" s="289"/>
      <c r="BC213" s="289"/>
      <c r="BD213" s="289"/>
      <c r="BE213" s="123"/>
    </row>
    <row r="214" spans="2:57" x14ac:dyDescent="0.25">
      <c r="B214" s="224">
        <v>211</v>
      </c>
      <c r="C214" s="203">
        <v>0</v>
      </c>
      <c r="D214" s="250">
        <f>Samples!C216</f>
        <v>0</v>
      </c>
      <c r="E214" s="266" t="s">
        <v>5</v>
      </c>
      <c r="F214" s="263"/>
      <c r="G214" s="263"/>
      <c r="H214" s="263"/>
      <c r="I214" s="263"/>
      <c r="J214" s="263"/>
      <c r="K214" s="266"/>
      <c r="L214" s="274"/>
      <c r="M214" s="274"/>
      <c r="N214" s="274"/>
      <c r="O214" s="274"/>
      <c r="P214" s="276"/>
      <c r="Q214" s="276"/>
      <c r="R214" s="276"/>
      <c r="S214" s="263"/>
      <c r="T214" s="216"/>
      <c r="U214" s="216"/>
      <c r="Y214" s="120"/>
      <c r="Z214" s="232"/>
      <c r="AA214" s="120"/>
      <c r="AB214" s="232"/>
      <c r="AC214" s="120"/>
      <c r="AD214" s="232"/>
      <c r="AE214" s="120"/>
      <c r="AF214" s="232"/>
      <c r="AG214" s="120"/>
      <c r="AH214" s="232"/>
      <c r="AI214" s="120"/>
      <c r="AJ214" s="232"/>
      <c r="BA214" s="285">
        <v>57</v>
      </c>
      <c r="BB214" s="289"/>
      <c r="BC214" s="289"/>
      <c r="BD214" s="289"/>
      <c r="BE214" s="123"/>
    </row>
    <row r="215" spans="2:57" x14ac:dyDescent="0.25">
      <c r="B215" s="224">
        <v>212</v>
      </c>
      <c r="C215" s="203">
        <v>0</v>
      </c>
      <c r="D215" s="250">
        <f>Samples!C217</f>
        <v>0</v>
      </c>
      <c r="E215" s="266" t="s">
        <v>5</v>
      </c>
      <c r="F215" s="263"/>
      <c r="G215" s="263"/>
      <c r="H215" s="263"/>
      <c r="I215" s="263"/>
      <c r="J215" s="263"/>
      <c r="K215" s="266"/>
      <c r="L215" s="274"/>
      <c r="M215" s="274"/>
      <c r="N215" s="274"/>
      <c r="O215" s="274"/>
      <c r="P215" s="276"/>
      <c r="Q215" s="276"/>
      <c r="R215" s="276"/>
      <c r="S215" s="263"/>
      <c r="T215" s="216"/>
      <c r="U215" s="216"/>
      <c r="Y215" s="120"/>
      <c r="Z215" s="232"/>
      <c r="AA215" s="120"/>
      <c r="AB215" s="232"/>
      <c r="AC215" s="120"/>
      <c r="AD215" s="232"/>
      <c r="AE215" s="120"/>
      <c r="AF215" s="232"/>
      <c r="AG215" s="120"/>
      <c r="AH215" s="232"/>
      <c r="AI215" s="120"/>
      <c r="AJ215" s="232"/>
      <c r="BA215" s="285">
        <v>58</v>
      </c>
      <c r="BB215" s="289"/>
      <c r="BC215" s="289"/>
      <c r="BD215" s="289"/>
      <c r="BE215" s="123"/>
    </row>
    <row r="216" spans="2:57" x14ac:dyDescent="0.25">
      <c r="B216" s="224">
        <v>213</v>
      </c>
      <c r="C216" s="203">
        <v>0</v>
      </c>
      <c r="D216" s="250">
        <f>Samples!C218</f>
        <v>0</v>
      </c>
      <c r="E216" s="266" t="s">
        <v>5</v>
      </c>
      <c r="F216" s="263"/>
      <c r="G216" s="263"/>
      <c r="H216" s="263"/>
      <c r="I216" s="263"/>
      <c r="J216" s="263"/>
      <c r="K216" s="266"/>
      <c r="L216" s="274"/>
      <c r="M216" s="274"/>
      <c r="N216" s="274"/>
      <c r="O216" s="274"/>
      <c r="P216" s="276"/>
      <c r="Q216" s="276"/>
      <c r="R216" s="276"/>
      <c r="S216" s="263"/>
      <c r="T216" s="216"/>
      <c r="U216" s="216"/>
      <c r="Y216" s="120"/>
      <c r="Z216" s="232"/>
      <c r="AA216" s="120"/>
      <c r="AB216" s="232"/>
      <c r="AC216" s="120"/>
      <c r="AD216" s="232"/>
      <c r="AE216" s="120"/>
      <c r="AF216" s="232"/>
      <c r="AG216" s="120"/>
      <c r="AH216" s="232"/>
      <c r="AI216" s="120"/>
      <c r="AJ216" s="232"/>
      <c r="AZ216" s="160"/>
      <c r="BA216" s="285">
        <v>59</v>
      </c>
      <c r="BB216" s="289"/>
      <c r="BC216" s="289"/>
      <c r="BD216" s="289"/>
      <c r="BE216" s="123"/>
    </row>
    <row r="217" spans="2:57" x14ac:dyDescent="0.25">
      <c r="B217" s="224">
        <v>214</v>
      </c>
      <c r="C217" s="203">
        <v>0</v>
      </c>
      <c r="D217" s="250">
        <f>Samples!C219</f>
        <v>0</v>
      </c>
      <c r="E217" s="266" t="s">
        <v>5</v>
      </c>
      <c r="F217" s="263"/>
      <c r="G217" s="263"/>
      <c r="H217" s="263"/>
      <c r="I217" s="263"/>
      <c r="J217" s="263"/>
      <c r="K217" s="266"/>
      <c r="L217" s="274"/>
      <c r="M217" s="274"/>
      <c r="N217" s="274"/>
      <c r="O217" s="274"/>
      <c r="P217" s="276"/>
      <c r="Q217" s="276"/>
      <c r="R217" s="276"/>
      <c r="S217" s="263"/>
      <c r="T217" s="216"/>
      <c r="U217" s="216"/>
      <c r="Y217" s="120"/>
      <c r="Z217" s="232"/>
      <c r="AA217" s="120"/>
      <c r="AB217" s="232"/>
      <c r="AC217" s="120"/>
      <c r="AD217" s="232"/>
      <c r="AE217" s="120"/>
      <c r="AF217" s="232"/>
      <c r="AG217" s="120"/>
      <c r="AH217" s="232"/>
      <c r="AI217" s="120"/>
      <c r="AJ217" s="232"/>
      <c r="AZ217" s="160"/>
      <c r="BA217" s="285">
        <v>60</v>
      </c>
      <c r="BB217" s="289"/>
      <c r="BC217" s="289"/>
      <c r="BD217" s="289"/>
      <c r="BE217" s="123"/>
    </row>
    <row r="218" spans="2:57" x14ac:dyDescent="0.25">
      <c r="B218" s="224">
        <v>215</v>
      </c>
      <c r="C218" s="203">
        <v>0</v>
      </c>
      <c r="D218" s="250">
        <f>Samples!C220</f>
        <v>0</v>
      </c>
      <c r="E218" s="266" t="s">
        <v>5</v>
      </c>
      <c r="F218" s="263"/>
      <c r="G218" s="263"/>
      <c r="H218" s="263"/>
      <c r="I218" s="263"/>
      <c r="J218" s="263"/>
      <c r="K218" s="266"/>
      <c r="L218" s="274"/>
      <c r="M218" s="274"/>
      <c r="N218" s="274"/>
      <c r="O218" s="274"/>
      <c r="P218" s="276"/>
      <c r="Q218" s="276"/>
      <c r="R218" s="276"/>
      <c r="S218" s="263"/>
      <c r="T218" s="216"/>
      <c r="U218" s="216"/>
      <c r="Y218" s="120"/>
      <c r="Z218" s="232"/>
      <c r="AA218" s="120"/>
      <c r="AB218" s="232"/>
      <c r="AC218" s="120"/>
      <c r="AD218" s="232"/>
      <c r="AE218" s="120"/>
      <c r="AF218" s="232"/>
      <c r="AG218" s="120"/>
      <c r="AH218" s="232"/>
      <c r="AI218" s="120"/>
      <c r="AJ218" s="232"/>
      <c r="AZ218" s="160"/>
      <c r="BA218" s="285">
        <v>61</v>
      </c>
      <c r="BB218" s="289"/>
      <c r="BC218" s="289"/>
      <c r="BD218" s="289"/>
      <c r="BE218" s="123"/>
    </row>
    <row r="219" spans="2:57" x14ac:dyDescent="0.25">
      <c r="B219" s="224">
        <v>216</v>
      </c>
      <c r="C219" s="203">
        <v>0</v>
      </c>
      <c r="D219" s="250">
        <f>Samples!C221</f>
        <v>0</v>
      </c>
      <c r="E219" s="266" t="s">
        <v>5</v>
      </c>
      <c r="F219" s="263"/>
      <c r="G219" s="263"/>
      <c r="H219" s="263"/>
      <c r="I219" s="263"/>
      <c r="J219" s="263"/>
      <c r="K219" s="266"/>
      <c r="L219" s="274"/>
      <c r="M219" s="274"/>
      <c r="N219" s="274"/>
      <c r="O219" s="274"/>
      <c r="P219" s="276"/>
      <c r="Q219" s="276"/>
      <c r="R219" s="276"/>
      <c r="S219" s="263"/>
      <c r="T219" s="216"/>
      <c r="U219" s="216"/>
      <c r="Y219" s="120"/>
      <c r="Z219" s="232"/>
      <c r="AA219" s="120"/>
      <c r="AB219" s="232"/>
      <c r="AC219" s="120"/>
      <c r="AD219" s="232"/>
      <c r="AE219" s="120"/>
      <c r="AF219" s="232"/>
      <c r="AG219" s="120"/>
      <c r="AH219" s="232"/>
      <c r="AI219" s="120"/>
      <c r="AJ219" s="232"/>
      <c r="AZ219" s="160"/>
      <c r="BA219" s="285">
        <v>62</v>
      </c>
      <c r="BB219" s="289"/>
      <c r="BC219" s="289"/>
      <c r="BD219" s="289"/>
      <c r="BE219" s="123"/>
    </row>
    <row r="220" spans="2:57" x14ac:dyDescent="0.25">
      <c r="B220" s="224">
        <v>217</v>
      </c>
      <c r="C220" s="203">
        <v>0</v>
      </c>
      <c r="D220" s="250">
        <f>Samples!C222</f>
        <v>0</v>
      </c>
      <c r="E220" s="266" t="s">
        <v>5</v>
      </c>
      <c r="F220" s="263"/>
      <c r="G220" s="263"/>
      <c r="H220" s="263"/>
      <c r="I220" s="263"/>
      <c r="J220" s="263"/>
      <c r="K220" s="266"/>
      <c r="L220" s="274"/>
      <c r="M220" s="274"/>
      <c r="N220" s="274"/>
      <c r="O220" s="274"/>
      <c r="P220" s="276"/>
      <c r="Q220" s="276"/>
      <c r="R220" s="276"/>
      <c r="S220" s="263"/>
      <c r="T220" s="216"/>
      <c r="U220" s="216"/>
      <c r="Y220" s="120"/>
      <c r="Z220" s="232"/>
      <c r="AA220" s="120"/>
      <c r="AB220" s="232"/>
      <c r="AC220" s="120"/>
      <c r="AD220" s="232"/>
      <c r="AE220" s="120"/>
      <c r="AF220" s="232"/>
      <c r="AG220" s="120"/>
      <c r="AH220" s="232"/>
      <c r="AI220" s="120"/>
      <c r="AJ220" s="232"/>
      <c r="AZ220" s="160"/>
      <c r="BA220" s="285">
        <v>63</v>
      </c>
      <c r="BB220" s="289"/>
      <c r="BC220" s="289"/>
      <c r="BD220" s="289"/>
      <c r="BE220" s="123"/>
    </row>
    <row r="221" spans="2:57" x14ac:dyDescent="0.25">
      <c r="B221" s="224">
        <v>218</v>
      </c>
      <c r="C221" s="203">
        <v>0</v>
      </c>
      <c r="D221" s="250">
        <f>Samples!C223</f>
        <v>0</v>
      </c>
      <c r="E221" s="266" t="s">
        <v>5</v>
      </c>
      <c r="F221" s="263"/>
      <c r="G221" s="263"/>
      <c r="H221" s="263"/>
      <c r="I221" s="263"/>
      <c r="J221" s="263"/>
      <c r="K221" s="266"/>
      <c r="L221" s="274"/>
      <c r="M221" s="274"/>
      <c r="N221" s="274"/>
      <c r="O221" s="274"/>
      <c r="P221" s="276"/>
      <c r="Q221" s="276"/>
      <c r="R221" s="276"/>
      <c r="S221" s="263"/>
      <c r="T221" s="216"/>
      <c r="U221" s="216"/>
      <c r="Y221" s="120"/>
      <c r="Z221" s="232"/>
      <c r="AA221" s="120"/>
      <c r="AB221" s="232"/>
      <c r="AC221" s="120"/>
      <c r="AD221" s="232"/>
      <c r="AE221" s="120"/>
      <c r="AF221" s="232"/>
      <c r="AG221" s="120"/>
      <c r="AH221" s="232"/>
      <c r="AI221" s="120"/>
      <c r="AJ221" s="232"/>
      <c r="AZ221" s="160"/>
      <c r="BA221" s="285">
        <v>64</v>
      </c>
      <c r="BB221" s="289"/>
      <c r="BC221" s="289"/>
      <c r="BD221" s="289"/>
      <c r="BE221" s="123"/>
    </row>
    <row r="222" spans="2:57" x14ac:dyDescent="0.25">
      <c r="B222" s="224">
        <v>219</v>
      </c>
      <c r="C222" s="203">
        <v>0</v>
      </c>
      <c r="D222" s="250">
        <f>Samples!C224</f>
        <v>0</v>
      </c>
      <c r="E222" s="266" t="s">
        <v>5</v>
      </c>
      <c r="F222" s="263"/>
      <c r="G222" s="263"/>
      <c r="H222" s="263"/>
      <c r="I222" s="263"/>
      <c r="J222" s="263"/>
      <c r="K222" s="266"/>
      <c r="L222" s="274"/>
      <c r="M222" s="274"/>
      <c r="N222" s="274"/>
      <c r="O222" s="274"/>
      <c r="P222" s="276"/>
      <c r="Q222" s="276"/>
      <c r="R222" s="276"/>
      <c r="S222" s="263"/>
      <c r="T222" s="216"/>
      <c r="U222" s="216"/>
      <c r="Y222" s="120"/>
      <c r="Z222" s="232"/>
      <c r="AA222" s="120"/>
      <c r="AB222" s="232"/>
      <c r="AC222" s="120"/>
      <c r="AD222" s="232"/>
      <c r="AE222" s="120"/>
      <c r="AF222" s="232"/>
      <c r="AG222" s="120"/>
      <c r="AH222" s="232"/>
      <c r="AI222" s="120"/>
      <c r="AJ222" s="232"/>
      <c r="AZ222" s="160"/>
      <c r="BA222" s="285">
        <v>65</v>
      </c>
      <c r="BB222" s="289"/>
      <c r="BC222" s="289"/>
      <c r="BD222" s="289"/>
      <c r="BE222" s="123"/>
    </row>
    <row r="223" spans="2:57" x14ac:dyDescent="0.25">
      <c r="B223" s="224">
        <v>220</v>
      </c>
      <c r="C223" s="203">
        <v>0</v>
      </c>
      <c r="D223" s="250">
        <f>Samples!C225</f>
        <v>0</v>
      </c>
      <c r="E223" s="266" t="s">
        <v>5</v>
      </c>
      <c r="F223" s="263"/>
      <c r="G223" s="263"/>
      <c r="H223" s="263"/>
      <c r="I223" s="263"/>
      <c r="J223" s="263"/>
      <c r="K223" s="266"/>
      <c r="L223" s="274"/>
      <c r="M223" s="274"/>
      <c r="N223" s="274"/>
      <c r="O223" s="274"/>
      <c r="P223" s="276"/>
      <c r="Q223" s="276"/>
      <c r="R223" s="276"/>
      <c r="S223" s="263"/>
      <c r="T223" s="216"/>
      <c r="U223" s="216"/>
      <c r="Y223" s="120"/>
      <c r="Z223" s="232"/>
      <c r="AA223" s="120"/>
      <c r="AB223" s="232"/>
      <c r="AC223" s="120"/>
      <c r="AD223" s="232"/>
      <c r="AE223" s="120"/>
      <c r="AF223" s="232"/>
      <c r="AG223" s="120"/>
      <c r="AH223" s="232"/>
      <c r="AI223" s="120"/>
      <c r="AJ223" s="232"/>
      <c r="AZ223" s="160"/>
      <c r="BA223" s="285">
        <v>66</v>
      </c>
      <c r="BB223" s="289"/>
      <c r="BC223" s="289"/>
      <c r="BD223" s="289"/>
      <c r="BE223" s="123"/>
    </row>
    <row r="224" spans="2:57" x14ac:dyDescent="0.25">
      <c r="B224" s="224">
        <v>221</v>
      </c>
      <c r="C224" s="203">
        <v>0</v>
      </c>
      <c r="D224" s="250">
        <f>Samples!C226</f>
        <v>0</v>
      </c>
      <c r="E224" s="266" t="s">
        <v>5</v>
      </c>
      <c r="F224" s="263"/>
      <c r="G224" s="263"/>
      <c r="H224" s="263"/>
      <c r="I224" s="263"/>
      <c r="J224" s="263"/>
      <c r="K224" s="266"/>
      <c r="L224" s="274"/>
      <c r="M224" s="274"/>
      <c r="N224" s="274"/>
      <c r="O224" s="274"/>
      <c r="P224" s="276"/>
      <c r="Q224" s="276"/>
      <c r="R224" s="276"/>
      <c r="S224" s="263"/>
      <c r="T224" s="216"/>
      <c r="U224" s="216"/>
      <c r="Y224" s="120"/>
      <c r="Z224" s="232"/>
      <c r="AA224" s="120"/>
      <c r="AB224" s="232"/>
      <c r="AC224" s="120"/>
      <c r="AD224" s="232"/>
      <c r="AE224" s="120"/>
      <c r="AF224" s="232"/>
      <c r="AG224" s="120"/>
      <c r="AH224" s="232"/>
      <c r="AI224" s="120"/>
      <c r="AJ224" s="232"/>
      <c r="AZ224" s="160"/>
      <c r="BA224" s="285">
        <v>67</v>
      </c>
      <c r="BB224" s="289"/>
      <c r="BC224" s="289"/>
      <c r="BD224" s="289"/>
      <c r="BE224" s="123"/>
    </row>
    <row r="225" spans="2:57" x14ac:dyDescent="0.25">
      <c r="B225" s="224">
        <v>222</v>
      </c>
      <c r="C225" s="203">
        <v>0</v>
      </c>
      <c r="D225" s="250">
        <f>Samples!C227</f>
        <v>0</v>
      </c>
      <c r="E225" s="266" t="s">
        <v>5</v>
      </c>
      <c r="F225" s="263"/>
      <c r="G225" s="263"/>
      <c r="H225" s="263"/>
      <c r="I225" s="263"/>
      <c r="J225" s="263"/>
      <c r="K225" s="266"/>
      <c r="L225" s="274"/>
      <c r="M225" s="274"/>
      <c r="N225" s="274"/>
      <c r="O225" s="274"/>
      <c r="P225" s="276"/>
      <c r="Q225" s="276"/>
      <c r="R225" s="276"/>
      <c r="S225" s="263"/>
      <c r="T225" s="216"/>
      <c r="U225" s="216"/>
      <c r="Y225" s="120"/>
      <c r="Z225" s="232"/>
      <c r="AA225" s="120"/>
      <c r="AB225" s="232"/>
      <c r="AC225" s="120"/>
      <c r="AD225" s="232"/>
      <c r="AE225" s="120"/>
      <c r="AF225" s="232"/>
      <c r="AG225" s="120"/>
      <c r="AH225" s="232"/>
      <c r="AI225" s="120"/>
      <c r="AJ225" s="232"/>
      <c r="AZ225" s="160"/>
      <c r="BA225" s="285">
        <v>68</v>
      </c>
      <c r="BB225" s="289"/>
      <c r="BC225" s="289"/>
      <c r="BD225" s="289"/>
      <c r="BE225" s="123"/>
    </row>
    <row r="226" spans="2:57" x14ac:dyDescent="0.25">
      <c r="B226" s="224">
        <v>223</v>
      </c>
      <c r="C226" s="203">
        <v>0</v>
      </c>
      <c r="D226" s="250">
        <f>Samples!C228</f>
        <v>0</v>
      </c>
      <c r="E226" s="266" t="s">
        <v>5</v>
      </c>
      <c r="F226" s="263"/>
      <c r="G226" s="263"/>
      <c r="H226" s="263"/>
      <c r="I226" s="263"/>
      <c r="J226" s="263"/>
      <c r="K226" s="266"/>
      <c r="L226" s="274"/>
      <c r="M226" s="274"/>
      <c r="N226" s="274"/>
      <c r="O226" s="274"/>
      <c r="P226" s="276"/>
      <c r="Q226" s="276"/>
      <c r="R226" s="276"/>
      <c r="S226" s="263"/>
      <c r="T226" s="216"/>
      <c r="U226" s="216"/>
      <c r="Y226" s="120"/>
      <c r="Z226" s="232"/>
      <c r="AA226" s="120"/>
      <c r="AB226" s="232"/>
      <c r="AC226" s="120"/>
      <c r="AD226" s="232"/>
      <c r="AE226" s="120"/>
      <c r="AF226" s="232"/>
      <c r="AG226" s="120"/>
      <c r="AH226" s="232"/>
      <c r="AI226" s="120"/>
      <c r="AJ226" s="232"/>
      <c r="AZ226" s="160"/>
      <c r="BA226" s="285">
        <v>69</v>
      </c>
      <c r="BB226" s="289"/>
      <c r="BC226" s="289"/>
      <c r="BD226" s="289"/>
      <c r="BE226" s="123"/>
    </row>
    <row r="227" spans="2:57" x14ac:dyDescent="0.25">
      <c r="B227" s="224">
        <v>224</v>
      </c>
      <c r="C227" s="203">
        <v>0</v>
      </c>
      <c r="D227" s="250">
        <f>Samples!C229</f>
        <v>0</v>
      </c>
      <c r="E227" s="266" t="s">
        <v>5</v>
      </c>
      <c r="F227" s="263"/>
      <c r="G227" s="263"/>
      <c r="H227" s="263"/>
      <c r="I227" s="263"/>
      <c r="J227" s="263"/>
      <c r="K227" s="266"/>
      <c r="L227" s="274"/>
      <c r="M227" s="274"/>
      <c r="N227" s="274"/>
      <c r="O227" s="274"/>
      <c r="P227" s="276"/>
      <c r="Q227" s="276"/>
      <c r="R227" s="276"/>
      <c r="S227" s="263"/>
      <c r="T227" s="216"/>
      <c r="U227" s="216"/>
      <c r="Y227" s="120"/>
      <c r="Z227" s="232"/>
      <c r="AA227" s="120"/>
      <c r="AB227" s="232"/>
      <c r="AC227" s="120"/>
      <c r="AD227" s="232"/>
      <c r="AE227" s="120"/>
      <c r="AF227" s="232"/>
      <c r="AG227" s="120"/>
      <c r="AH227" s="232"/>
      <c r="AI227" s="120"/>
      <c r="AJ227" s="232"/>
      <c r="AZ227" s="160"/>
      <c r="BA227" s="285">
        <v>70</v>
      </c>
      <c r="BB227" s="289"/>
      <c r="BC227" s="289"/>
      <c r="BD227" s="289"/>
      <c r="BE227" s="123"/>
    </row>
    <row r="228" spans="2:57" x14ac:dyDescent="0.25">
      <c r="B228" s="224">
        <v>225</v>
      </c>
      <c r="C228" s="203">
        <v>0</v>
      </c>
      <c r="D228" s="250">
        <f>Samples!C230</f>
        <v>0</v>
      </c>
      <c r="E228" s="266" t="s">
        <v>5</v>
      </c>
      <c r="F228" s="263"/>
      <c r="G228" s="263"/>
      <c r="H228" s="263"/>
      <c r="I228" s="263"/>
      <c r="J228" s="263"/>
      <c r="K228" s="266"/>
      <c r="L228" s="274"/>
      <c r="M228" s="274"/>
      <c r="N228" s="274"/>
      <c r="O228" s="274"/>
      <c r="P228" s="276"/>
      <c r="Q228" s="276"/>
      <c r="R228" s="276"/>
      <c r="S228" s="263"/>
      <c r="T228" s="216"/>
      <c r="U228" s="216"/>
      <c r="Y228" s="120"/>
      <c r="Z228" s="232"/>
      <c r="AA228" s="120"/>
      <c r="AB228" s="232"/>
      <c r="AC228" s="120"/>
      <c r="AD228" s="232"/>
      <c r="AE228" s="120"/>
      <c r="AF228" s="232"/>
      <c r="AG228" s="120"/>
      <c r="AH228" s="232"/>
      <c r="AI228" s="120"/>
      <c r="AJ228" s="232"/>
      <c r="AZ228" s="160"/>
      <c r="BA228" s="285">
        <v>71</v>
      </c>
      <c r="BB228" s="289"/>
      <c r="BC228" s="289"/>
      <c r="BD228" s="289"/>
      <c r="BE228" s="123"/>
    </row>
    <row r="229" spans="2:57" x14ac:dyDescent="0.25">
      <c r="B229" s="224">
        <v>226</v>
      </c>
      <c r="C229" s="203">
        <v>0</v>
      </c>
      <c r="D229" s="250">
        <f>Samples!C231</f>
        <v>0</v>
      </c>
      <c r="E229" s="266" t="s">
        <v>5</v>
      </c>
      <c r="F229" s="263"/>
      <c r="G229" s="263"/>
      <c r="H229" s="263"/>
      <c r="I229" s="263"/>
      <c r="J229" s="263"/>
      <c r="K229" s="266"/>
      <c r="L229" s="274"/>
      <c r="M229" s="274"/>
      <c r="N229" s="274"/>
      <c r="O229" s="274"/>
      <c r="P229" s="276"/>
      <c r="Q229" s="276"/>
      <c r="R229" s="276"/>
      <c r="S229" s="263"/>
      <c r="T229" s="216"/>
      <c r="U229" s="216"/>
      <c r="Y229" s="120"/>
      <c r="Z229" s="232"/>
      <c r="AA229" s="120"/>
      <c r="AB229" s="232"/>
      <c r="AC229" s="120"/>
      <c r="AD229" s="232"/>
      <c r="AE229" s="120"/>
      <c r="AF229" s="232"/>
      <c r="AG229" s="120"/>
      <c r="AH229" s="232"/>
      <c r="AI229" s="120"/>
      <c r="AJ229" s="232"/>
      <c r="AZ229" s="160"/>
      <c r="BA229" s="285">
        <v>72</v>
      </c>
      <c r="BB229" s="289"/>
      <c r="BC229" s="289"/>
      <c r="BD229" s="289"/>
      <c r="BE229" s="123"/>
    </row>
    <row r="230" spans="2:57" x14ac:dyDescent="0.25">
      <c r="B230" s="224">
        <v>227</v>
      </c>
      <c r="C230" s="203">
        <v>0</v>
      </c>
      <c r="D230" s="250">
        <f>Samples!C232</f>
        <v>0</v>
      </c>
      <c r="E230" s="266" t="s">
        <v>5</v>
      </c>
      <c r="F230" s="263"/>
      <c r="G230" s="263"/>
      <c r="H230" s="263"/>
      <c r="I230" s="263"/>
      <c r="J230" s="263"/>
      <c r="K230" s="266"/>
      <c r="L230" s="274"/>
      <c r="M230" s="274"/>
      <c r="N230" s="274"/>
      <c r="O230" s="274"/>
      <c r="P230" s="276"/>
      <c r="Q230" s="276"/>
      <c r="R230" s="276"/>
      <c r="S230" s="263"/>
      <c r="T230" s="216"/>
      <c r="U230" s="216"/>
      <c r="Y230" s="120"/>
      <c r="Z230" s="232"/>
      <c r="AA230" s="120"/>
      <c r="AB230" s="232"/>
      <c r="AC230" s="120"/>
      <c r="AD230" s="232"/>
      <c r="AE230" s="120"/>
      <c r="AF230" s="232"/>
      <c r="AG230" s="120"/>
      <c r="AH230" s="232"/>
      <c r="AI230" s="120"/>
      <c r="AJ230" s="232"/>
      <c r="AZ230" s="160"/>
      <c r="BA230" s="285">
        <v>73</v>
      </c>
      <c r="BB230" s="289"/>
      <c r="BC230" s="289"/>
      <c r="BD230" s="289"/>
      <c r="BE230" s="123"/>
    </row>
    <row r="231" spans="2:57" x14ac:dyDescent="0.25">
      <c r="B231" s="224">
        <v>228</v>
      </c>
      <c r="C231" s="203">
        <v>0</v>
      </c>
      <c r="D231" s="250">
        <f>Samples!C233</f>
        <v>0</v>
      </c>
      <c r="E231" s="266" t="s">
        <v>5</v>
      </c>
      <c r="F231" s="263"/>
      <c r="G231" s="263"/>
      <c r="H231" s="263"/>
      <c r="I231" s="263"/>
      <c r="J231" s="263"/>
      <c r="K231" s="266"/>
      <c r="L231" s="274"/>
      <c r="M231" s="274"/>
      <c r="N231" s="274"/>
      <c r="O231" s="274"/>
      <c r="P231" s="276"/>
      <c r="Q231" s="276"/>
      <c r="R231" s="276"/>
      <c r="S231" s="263"/>
      <c r="T231" s="216"/>
      <c r="U231" s="216"/>
      <c r="Y231" s="120"/>
      <c r="Z231" s="232"/>
      <c r="AA231" s="120"/>
      <c r="AB231" s="232"/>
      <c r="AC231" s="120"/>
      <c r="AD231" s="232"/>
      <c r="AE231" s="120"/>
      <c r="AF231" s="232"/>
      <c r="AG231" s="120"/>
      <c r="AH231" s="232"/>
      <c r="AI231" s="120"/>
      <c r="AJ231" s="232"/>
      <c r="AZ231" s="160"/>
      <c r="BA231" s="285">
        <v>74</v>
      </c>
      <c r="BB231" s="289"/>
      <c r="BC231" s="289"/>
      <c r="BD231" s="289"/>
      <c r="BE231" s="123"/>
    </row>
    <row r="232" spans="2:57" x14ac:dyDescent="0.25">
      <c r="B232" s="224">
        <v>229</v>
      </c>
      <c r="C232" s="203">
        <v>0</v>
      </c>
      <c r="D232" s="250">
        <f>Samples!C234</f>
        <v>0</v>
      </c>
      <c r="E232" s="266" t="s">
        <v>5</v>
      </c>
      <c r="F232" s="263"/>
      <c r="G232" s="263"/>
      <c r="H232" s="263"/>
      <c r="I232" s="263"/>
      <c r="J232" s="263"/>
      <c r="K232" s="266"/>
      <c r="L232" s="274"/>
      <c r="M232" s="274"/>
      <c r="N232" s="274"/>
      <c r="O232" s="274"/>
      <c r="P232" s="276"/>
      <c r="Q232" s="276"/>
      <c r="R232" s="276"/>
      <c r="S232" s="263"/>
      <c r="T232" s="216"/>
      <c r="U232" s="216"/>
      <c r="Y232" s="120"/>
      <c r="Z232" s="232"/>
      <c r="AA232" s="120"/>
      <c r="AB232" s="232"/>
      <c r="AC232" s="120"/>
      <c r="AD232" s="232"/>
      <c r="AE232" s="120"/>
      <c r="AF232" s="232"/>
      <c r="AG232" s="120"/>
      <c r="AH232" s="232"/>
      <c r="AI232" s="120"/>
      <c r="AJ232" s="232"/>
      <c r="AZ232" s="160"/>
      <c r="BA232" s="285">
        <v>75</v>
      </c>
      <c r="BB232" s="289"/>
      <c r="BC232" s="289"/>
      <c r="BD232" s="289"/>
      <c r="BE232" s="123"/>
    </row>
    <row r="233" spans="2:57" x14ac:dyDescent="0.25">
      <c r="B233" s="224">
        <v>230</v>
      </c>
      <c r="C233" s="203">
        <v>0</v>
      </c>
      <c r="D233" s="250">
        <f>Samples!C235</f>
        <v>0</v>
      </c>
      <c r="E233" s="266" t="s">
        <v>5</v>
      </c>
      <c r="F233" s="263"/>
      <c r="G233" s="263"/>
      <c r="H233" s="263"/>
      <c r="I233" s="263"/>
      <c r="J233" s="263"/>
      <c r="K233" s="266"/>
      <c r="L233" s="274"/>
      <c r="M233" s="274"/>
      <c r="N233" s="274"/>
      <c r="O233" s="274"/>
      <c r="P233" s="276"/>
      <c r="Q233" s="276"/>
      <c r="R233" s="276"/>
      <c r="S233" s="263"/>
      <c r="T233" s="216"/>
      <c r="U233" s="216"/>
      <c r="Y233" s="120"/>
      <c r="Z233" s="232"/>
      <c r="AA233" s="120"/>
      <c r="AB233" s="232"/>
      <c r="AC233" s="120"/>
      <c r="AD233" s="232"/>
      <c r="AE233" s="120"/>
      <c r="AF233" s="232"/>
      <c r="AG233" s="120"/>
      <c r="AH233" s="232"/>
      <c r="AI233" s="120"/>
      <c r="AJ233" s="232"/>
      <c r="AZ233" s="160"/>
      <c r="BA233" s="285">
        <v>76</v>
      </c>
      <c r="BB233" s="289"/>
      <c r="BC233" s="289"/>
      <c r="BD233" s="289"/>
      <c r="BE233" s="123"/>
    </row>
    <row r="234" spans="2:57" x14ac:dyDescent="0.25">
      <c r="B234" s="224">
        <v>231</v>
      </c>
      <c r="C234" s="203">
        <v>0</v>
      </c>
      <c r="D234" s="250">
        <f>Samples!C236</f>
        <v>0</v>
      </c>
      <c r="E234" s="266" t="s">
        <v>5</v>
      </c>
      <c r="F234" s="263"/>
      <c r="G234" s="263"/>
      <c r="H234" s="263"/>
      <c r="I234" s="263"/>
      <c r="J234" s="263"/>
      <c r="K234" s="266"/>
      <c r="L234" s="274"/>
      <c r="M234" s="274"/>
      <c r="N234" s="274"/>
      <c r="O234" s="274"/>
      <c r="P234" s="276"/>
      <c r="Q234" s="276"/>
      <c r="R234" s="276"/>
      <c r="S234" s="263"/>
      <c r="T234" s="216"/>
      <c r="U234" s="216"/>
      <c r="Y234" s="120"/>
      <c r="Z234" s="232"/>
      <c r="AA234" s="120"/>
      <c r="AB234" s="232"/>
      <c r="AC234" s="120"/>
      <c r="AD234" s="232"/>
      <c r="AE234" s="120"/>
      <c r="AF234" s="232"/>
      <c r="AG234" s="120"/>
      <c r="AH234" s="232"/>
      <c r="AI234" s="120"/>
      <c r="AJ234" s="232"/>
      <c r="AZ234" s="160"/>
      <c r="BA234" s="285">
        <v>77</v>
      </c>
      <c r="BB234" s="289"/>
      <c r="BC234" s="289"/>
      <c r="BD234" s="289"/>
      <c r="BE234" s="123"/>
    </row>
    <row r="235" spans="2:57" x14ac:dyDescent="0.25">
      <c r="B235" s="224">
        <v>232</v>
      </c>
      <c r="C235" s="203">
        <v>0</v>
      </c>
      <c r="D235" s="250">
        <f>Samples!C237</f>
        <v>0</v>
      </c>
      <c r="E235" s="266" t="s">
        <v>5</v>
      </c>
      <c r="F235" s="263"/>
      <c r="G235" s="263"/>
      <c r="H235" s="263"/>
      <c r="I235" s="263"/>
      <c r="J235" s="263"/>
      <c r="K235" s="266"/>
      <c r="L235" s="274"/>
      <c r="M235" s="274"/>
      <c r="N235" s="274"/>
      <c r="O235" s="274"/>
      <c r="P235" s="276"/>
      <c r="Q235" s="276"/>
      <c r="R235" s="276"/>
      <c r="S235" s="263"/>
      <c r="T235" s="216"/>
      <c r="U235" s="216"/>
      <c r="Y235" s="120"/>
      <c r="Z235" s="232"/>
      <c r="AA235" s="120"/>
      <c r="AB235" s="232"/>
      <c r="AC235" s="120"/>
      <c r="AD235" s="232"/>
      <c r="AE235" s="120"/>
      <c r="AF235" s="232"/>
      <c r="AG235" s="120"/>
      <c r="AH235" s="232"/>
      <c r="AI235" s="120"/>
      <c r="AJ235" s="232"/>
      <c r="AZ235" s="160"/>
      <c r="BA235" s="285">
        <v>78</v>
      </c>
      <c r="BB235" s="289"/>
      <c r="BC235" s="289"/>
      <c r="BD235" s="289"/>
      <c r="BE235" s="123"/>
    </row>
    <row r="236" spans="2:57" x14ac:dyDescent="0.25">
      <c r="B236" s="224">
        <v>233</v>
      </c>
      <c r="C236" s="203">
        <v>0</v>
      </c>
      <c r="D236" s="250">
        <f>Samples!C238</f>
        <v>0</v>
      </c>
      <c r="E236" s="266" t="s">
        <v>5</v>
      </c>
      <c r="F236" s="263"/>
      <c r="G236" s="263"/>
      <c r="H236" s="263"/>
      <c r="I236" s="263"/>
      <c r="J236" s="263"/>
      <c r="K236" s="266"/>
      <c r="L236" s="274"/>
      <c r="M236" s="274"/>
      <c r="N236" s="274"/>
      <c r="O236" s="274"/>
      <c r="P236" s="276"/>
      <c r="Q236" s="276"/>
      <c r="R236" s="276"/>
      <c r="S236" s="263"/>
      <c r="T236" s="216"/>
      <c r="U236" s="216"/>
      <c r="Y236" s="120"/>
      <c r="Z236" s="232"/>
      <c r="AA236" s="120"/>
      <c r="AB236" s="232"/>
      <c r="AC236" s="120"/>
      <c r="AD236" s="232"/>
      <c r="AE236" s="120"/>
      <c r="AF236" s="232"/>
      <c r="AG236" s="120"/>
      <c r="AH236" s="232"/>
      <c r="AI236" s="120"/>
      <c r="AJ236" s="232"/>
      <c r="AZ236" s="160"/>
      <c r="BA236" s="285">
        <v>79</v>
      </c>
      <c r="BB236" s="289"/>
      <c r="BC236" s="289"/>
      <c r="BD236" s="289"/>
      <c r="BE236" s="123"/>
    </row>
    <row r="237" spans="2:57" x14ac:dyDescent="0.25">
      <c r="B237" s="224">
        <v>234</v>
      </c>
      <c r="C237" s="203">
        <v>0</v>
      </c>
      <c r="D237" s="250">
        <f>Samples!C239</f>
        <v>0</v>
      </c>
      <c r="E237" s="266" t="s">
        <v>5</v>
      </c>
      <c r="F237" s="263"/>
      <c r="G237" s="263"/>
      <c r="H237" s="263"/>
      <c r="I237" s="263"/>
      <c r="J237" s="263"/>
      <c r="K237" s="266"/>
      <c r="L237" s="274"/>
      <c r="M237" s="274"/>
      <c r="N237" s="274"/>
      <c r="O237" s="274"/>
      <c r="P237" s="276"/>
      <c r="Q237" s="276"/>
      <c r="R237" s="276"/>
      <c r="S237" s="263"/>
      <c r="T237" s="216"/>
      <c r="U237" s="216"/>
      <c r="Y237" s="120"/>
      <c r="Z237" s="232"/>
      <c r="AA237" s="120"/>
      <c r="AB237" s="232"/>
      <c r="AC237" s="120"/>
      <c r="AD237" s="232"/>
      <c r="AE237" s="120"/>
      <c r="AF237" s="232"/>
      <c r="AG237" s="120"/>
      <c r="AH237" s="232"/>
      <c r="AI237" s="120"/>
      <c r="AJ237" s="232"/>
      <c r="AZ237" s="160"/>
      <c r="BA237" s="285">
        <v>80</v>
      </c>
      <c r="BB237" s="289"/>
      <c r="BC237" s="289"/>
      <c r="BD237" s="289"/>
      <c r="BE237" s="123"/>
    </row>
    <row r="238" spans="2:57" x14ac:dyDescent="0.25">
      <c r="B238" s="224">
        <v>235</v>
      </c>
      <c r="C238" s="203">
        <v>0</v>
      </c>
      <c r="D238" s="250">
        <f>Samples!C240</f>
        <v>0</v>
      </c>
      <c r="E238" s="266" t="s">
        <v>5</v>
      </c>
      <c r="F238" s="263"/>
      <c r="G238" s="263"/>
      <c r="H238" s="263"/>
      <c r="I238" s="263"/>
      <c r="J238" s="263"/>
      <c r="K238" s="266"/>
      <c r="L238" s="274"/>
      <c r="M238" s="274"/>
      <c r="N238" s="274"/>
      <c r="O238" s="274"/>
      <c r="P238" s="276"/>
      <c r="Q238" s="276"/>
      <c r="R238" s="276"/>
      <c r="S238" s="263"/>
      <c r="T238" s="216"/>
      <c r="U238" s="216"/>
      <c r="Y238" s="120"/>
      <c r="Z238" s="232"/>
      <c r="AA238" s="120"/>
      <c r="AB238" s="232"/>
      <c r="AC238" s="120"/>
      <c r="AD238" s="232"/>
      <c r="AE238" s="120"/>
      <c r="AF238" s="232"/>
      <c r="AG238" s="120"/>
      <c r="AH238" s="232"/>
      <c r="AI238" s="120"/>
      <c r="AJ238" s="232"/>
      <c r="AZ238" s="160"/>
      <c r="BA238" s="285">
        <v>81</v>
      </c>
      <c r="BB238" s="289"/>
      <c r="BC238" s="289"/>
      <c r="BD238" s="289"/>
      <c r="BE238" s="123"/>
    </row>
    <row r="239" spans="2:57" x14ac:dyDescent="0.25">
      <c r="B239" s="224">
        <v>236</v>
      </c>
      <c r="C239" s="203">
        <v>0</v>
      </c>
      <c r="D239" s="250">
        <f>Samples!C241</f>
        <v>0</v>
      </c>
      <c r="E239" s="266" t="s">
        <v>5</v>
      </c>
      <c r="F239" s="263"/>
      <c r="G239" s="263"/>
      <c r="H239" s="263"/>
      <c r="I239" s="263"/>
      <c r="J239" s="263"/>
      <c r="K239" s="266"/>
      <c r="L239" s="274"/>
      <c r="M239" s="274"/>
      <c r="N239" s="274"/>
      <c r="O239" s="274"/>
      <c r="P239" s="276"/>
      <c r="Q239" s="276"/>
      <c r="R239" s="276"/>
      <c r="S239" s="263"/>
      <c r="T239" s="216"/>
      <c r="U239" s="216"/>
      <c r="Y239" s="120"/>
      <c r="Z239" s="232"/>
      <c r="AA239" s="120"/>
      <c r="AB239" s="232"/>
      <c r="AC239" s="120"/>
      <c r="AD239" s="232"/>
      <c r="AE239" s="120"/>
      <c r="AF239" s="232"/>
      <c r="AG239" s="120"/>
      <c r="AH239" s="232"/>
      <c r="AI239" s="120"/>
      <c r="AJ239" s="232"/>
      <c r="AZ239" s="160"/>
      <c r="BA239" s="285">
        <v>82</v>
      </c>
      <c r="BB239" s="289"/>
      <c r="BC239" s="289"/>
      <c r="BD239" s="289"/>
      <c r="BE239" s="123"/>
    </row>
    <row r="240" spans="2:57" x14ac:dyDescent="0.25">
      <c r="B240" s="224">
        <v>237</v>
      </c>
      <c r="C240" s="203">
        <v>0</v>
      </c>
      <c r="D240" s="250">
        <f>Samples!C242</f>
        <v>0</v>
      </c>
      <c r="E240" s="266" t="s">
        <v>5</v>
      </c>
      <c r="F240" s="263"/>
      <c r="G240" s="263"/>
      <c r="H240" s="263"/>
      <c r="I240" s="263"/>
      <c r="J240" s="263"/>
      <c r="K240" s="266"/>
      <c r="L240" s="274"/>
      <c r="M240" s="274"/>
      <c r="N240" s="274"/>
      <c r="O240" s="274"/>
      <c r="P240" s="276"/>
      <c r="Q240" s="276"/>
      <c r="R240" s="276"/>
      <c r="S240" s="263"/>
      <c r="T240" s="216"/>
      <c r="U240" s="216"/>
      <c r="Y240" s="120"/>
      <c r="Z240" s="232"/>
      <c r="AA240" s="120"/>
      <c r="AB240" s="232"/>
      <c r="AC240" s="120"/>
      <c r="AD240" s="232"/>
      <c r="AE240" s="120"/>
      <c r="AF240" s="232"/>
      <c r="AG240" s="120"/>
      <c r="AH240" s="232"/>
      <c r="AI240" s="120"/>
      <c r="AJ240" s="232"/>
      <c r="AZ240" s="160"/>
      <c r="BA240" s="285">
        <v>83</v>
      </c>
      <c r="BB240" s="289"/>
      <c r="BC240" s="289"/>
      <c r="BD240" s="289"/>
      <c r="BE240" s="123"/>
    </row>
    <row r="241" spans="2:57" x14ac:dyDescent="0.25">
      <c r="B241" s="224">
        <v>238</v>
      </c>
      <c r="C241" s="203">
        <v>0</v>
      </c>
      <c r="D241" s="250">
        <f>Samples!C243</f>
        <v>0</v>
      </c>
      <c r="E241" s="266" t="s">
        <v>5</v>
      </c>
      <c r="F241" s="263"/>
      <c r="G241" s="263"/>
      <c r="H241" s="263"/>
      <c r="I241" s="263"/>
      <c r="J241" s="263"/>
      <c r="K241" s="266"/>
      <c r="L241" s="274"/>
      <c r="M241" s="274"/>
      <c r="N241" s="274"/>
      <c r="O241" s="274"/>
      <c r="P241" s="276"/>
      <c r="Q241" s="276"/>
      <c r="R241" s="276"/>
      <c r="S241" s="263"/>
      <c r="T241" s="216"/>
      <c r="U241" s="216"/>
      <c r="Y241" s="120"/>
      <c r="Z241" s="232"/>
      <c r="AA241" s="120"/>
      <c r="AB241" s="232"/>
      <c r="AC241" s="120"/>
      <c r="AD241" s="232"/>
      <c r="AE241" s="120"/>
      <c r="AF241" s="232"/>
      <c r="AG241" s="120"/>
      <c r="AH241" s="232"/>
      <c r="AI241" s="120"/>
      <c r="AJ241" s="232"/>
      <c r="AZ241" s="160"/>
      <c r="BA241" s="285">
        <v>84</v>
      </c>
      <c r="BB241" s="289"/>
      <c r="BC241" s="289"/>
      <c r="BD241" s="289"/>
      <c r="BE241" s="123"/>
    </row>
    <row r="242" spans="2:57" x14ac:dyDescent="0.25">
      <c r="B242" s="224">
        <v>239</v>
      </c>
      <c r="C242" s="203">
        <v>0</v>
      </c>
      <c r="D242" s="250">
        <f>Samples!C244</f>
        <v>0</v>
      </c>
      <c r="E242" s="266" t="s">
        <v>5</v>
      </c>
      <c r="F242" s="263"/>
      <c r="G242" s="263"/>
      <c r="H242" s="263"/>
      <c r="I242" s="263"/>
      <c r="J242" s="263"/>
      <c r="K242" s="266"/>
      <c r="L242" s="274"/>
      <c r="M242" s="274"/>
      <c r="N242" s="274"/>
      <c r="O242" s="274"/>
      <c r="P242" s="276"/>
      <c r="Q242" s="276"/>
      <c r="R242" s="276"/>
      <c r="S242" s="263"/>
      <c r="T242" s="216"/>
      <c r="U242" s="216"/>
      <c r="Y242" s="120"/>
      <c r="Z242" s="232"/>
      <c r="AA242" s="120"/>
      <c r="AB242" s="232"/>
      <c r="AC242" s="120"/>
      <c r="AD242" s="232"/>
      <c r="AE242" s="120"/>
      <c r="AF242" s="232"/>
      <c r="AG242" s="120"/>
      <c r="AH242" s="232"/>
      <c r="AI242" s="120"/>
      <c r="AJ242" s="232"/>
      <c r="AZ242" s="160"/>
      <c r="BA242" s="285">
        <v>85</v>
      </c>
      <c r="BB242" s="289"/>
      <c r="BC242" s="289"/>
      <c r="BD242" s="289"/>
      <c r="BE242" s="123"/>
    </row>
    <row r="243" spans="2:57" x14ac:dyDescent="0.25">
      <c r="B243" s="224">
        <v>240</v>
      </c>
      <c r="C243" s="203">
        <v>0</v>
      </c>
      <c r="D243" s="250">
        <f>Samples!C245</f>
        <v>0</v>
      </c>
      <c r="E243" s="266" t="s">
        <v>5</v>
      </c>
      <c r="F243" s="263"/>
      <c r="G243" s="263"/>
      <c r="H243" s="263"/>
      <c r="I243" s="263"/>
      <c r="J243" s="263"/>
      <c r="K243" s="266"/>
      <c r="L243" s="274"/>
      <c r="M243" s="274"/>
      <c r="N243" s="274"/>
      <c r="O243" s="274"/>
      <c r="P243" s="276"/>
      <c r="Q243" s="276"/>
      <c r="R243" s="276"/>
      <c r="S243" s="263"/>
      <c r="T243" s="216"/>
      <c r="U243" s="216"/>
      <c r="Y243" s="120"/>
      <c r="Z243" s="232"/>
      <c r="AA243" s="120"/>
      <c r="AB243" s="232"/>
      <c r="AC243" s="120"/>
      <c r="AD243" s="232"/>
      <c r="AE243" s="120"/>
      <c r="AF243" s="232"/>
      <c r="AG243" s="120"/>
      <c r="AH243" s="232"/>
      <c r="AI243" s="120"/>
      <c r="AJ243" s="232"/>
      <c r="AZ243" s="160"/>
      <c r="BA243" s="285">
        <v>86</v>
      </c>
      <c r="BB243" s="289"/>
      <c r="BC243" s="289"/>
      <c r="BD243" s="289"/>
      <c r="BE243" s="123"/>
    </row>
    <row r="244" spans="2:57" x14ac:dyDescent="0.25">
      <c r="B244" s="224">
        <v>241</v>
      </c>
      <c r="C244" s="203">
        <v>0</v>
      </c>
      <c r="D244" s="250">
        <f>Samples!C246</f>
        <v>0</v>
      </c>
      <c r="E244" s="266" t="s">
        <v>5</v>
      </c>
      <c r="F244" s="263"/>
      <c r="G244" s="263"/>
      <c r="H244" s="263"/>
      <c r="I244" s="263"/>
      <c r="J244" s="263"/>
      <c r="K244" s="266"/>
      <c r="L244" s="274"/>
      <c r="M244" s="274"/>
      <c r="N244" s="274"/>
      <c r="O244" s="274"/>
      <c r="P244" s="276"/>
      <c r="Q244" s="276"/>
      <c r="R244" s="276"/>
      <c r="S244" s="263"/>
      <c r="T244" s="216"/>
      <c r="U244" s="216"/>
      <c r="Y244" s="120"/>
      <c r="Z244" s="232"/>
      <c r="AA244" s="120"/>
      <c r="AB244" s="232"/>
      <c r="AC244" s="120"/>
      <c r="AD244" s="232"/>
      <c r="AE244" s="120"/>
      <c r="AF244" s="232"/>
      <c r="AG244" s="120"/>
      <c r="AH244" s="232"/>
      <c r="AI244" s="120"/>
      <c r="AJ244" s="232"/>
      <c r="AZ244" s="160"/>
      <c r="BA244" s="285">
        <v>87</v>
      </c>
      <c r="BB244" s="289"/>
      <c r="BC244" s="289"/>
      <c r="BD244" s="289"/>
      <c r="BE244" s="123"/>
    </row>
    <row r="245" spans="2:57" x14ac:dyDescent="0.25">
      <c r="B245" s="224">
        <v>242</v>
      </c>
      <c r="C245" s="203">
        <v>0</v>
      </c>
      <c r="D245" s="250">
        <f>Samples!C247</f>
        <v>0</v>
      </c>
      <c r="E245" s="266" t="s">
        <v>5</v>
      </c>
      <c r="F245" s="263"/>
      <c r="G245" s="263"/>
      <c r="H245" s="263"/>
      <c r="I245" s="263"/>
      <c r="J245" s="263"/>
      <c r="K245" s="266"/>
      <c r="L245" s="274"/>
      <c r="M245" s="274"/>
      <c r="N245" s="274"/>
      <c r="O245" s="274"/>
      <c r="P245" s="276"/>
      <c r="Q245" s="276"/>
      <c r="R245" s="276"/>
      <c r="S245" s="263"/>
      <c r="T245" s="216"/>
      <c r="U245" s="216"/>
      <c r="Y245" s="120"/>
      <c r="Z245" s="232"/>
      <c r="AA245" s="120"/>
      <c r="AB245" s="232"/>
      <c r="AC245" s="120"/>
      <c r="AD245" s="232"/>
      <c r="AE245" s="120"/>
      <c r="AF245" s="232"/>
      <c r="AG245" s="120"/>
      <c r="AH245" s="232"/>
      <c r="AI245" s="120"/>
      <c r="AJ245" s="232"/>
      <c r="AZ245" s="160"/>
      <c r="BA245" s="285">
        <v>88</v>
      </c>
      <c r="BB245" s="289"/>
      <c r="BC245" s="289"/>
      <c r="BD245" s="289"/>
      <c r="BE245" s="123"/>
    </row>
    <row r="246" spans="2:57" x14ac:dyDescent="0.25">
      <c r="B246" s="224">
        <v>243</v>
      </c>
      <c r="C246" s="203">
        <v>0</v>
      </c>
      <c r="D246" s="250">
        <f>Samples!C248</f>
        <v>0</v>
      </c>
      <c r="E246" s="266" t="s">
        <v>5</v>
      </c>
      <c r="F246" s="263"/>
      <c r="G246" s="263"/>
      <c r="H246" s="263"/>
      <c r="I246" s="263"/>
      <c r="J246" s="263"/>
      <c r="K246" s="266"/>
      <c r="L246" s="274"/>
      <c r="M246" s="274"/>
      <c r="N246" s="274"/>
      <c r="O246" s="274"/>
      <c r="P246" s="276"/>
      <c r="Q246" s="276"/>
      <c r="R246" s="276"/>
      <c r="S246" s="263"/>
      <c r="T246" s="216"/>
      <c r="U246" s="216"/>
      <c r="Y246" s="120"/>
      <c r="Z246" s="232"/>
      <c r="AA246" s="120"/>
      <c r="AB246" s="232"/>
      <c r="AC246" s="120"/>
      <c r="AD246" s="232"/>
      <c r="AE246" s="120"/>
      <c r="AF246" s="232"/>
      <c r="AG246" s="120"/>
      <c r="AH246" s="232"/>
      <c r="AI246" s="120"/>
      <c r="AJ246" s="232"/>
      <c r="AZ246" s="160"/>
      <c r="BA246" s="285">
        <v>89</v>
      </c>
      <c r="BB246" s="289"/>
      <c r="BC246" s="289"/>
      <c r="BD246" s="289"/>
      <c r="BE246" s="123"/>
    </row>
    <row r="247" spans="2:57" x14ac:dyDescent="0.25">
      <c r="B247" s="224">
        <v>244</v>
      </c>
      <c r="C247" s="203">
        <v>0</v>
      </c>
      <c r="D247" s="250">
        <f>Samples!C249</f>
        <v>0</v>
      </c>
      <c r="E247" s="266" t="s">
        <v>5</v>
      </c>
      <c r="F247" s="263"/>
      <c r="G247" s="263"/>
      <c r="H247" s="263"/>
      <c r="I247" s="263"/>
      <c r="J247" s="263"/>
      <c r="K247" s="266"/>
      <c r="L247" s="274"/>
      <c r="M247" s="274"/>
      <c r="N247" s="274"/>
      <c r="O247" s="274"/>
      <c r="P247" s="276"/>
      <c r="Q247" s="276"/>
      <c r="R247" s="276"/>
      <c r="S247" s="263"/>
      <c r="T247" s="216"/>
      <c r="U247" s="216"/>
      <c r="Y247" s="120"/>
      <c r="Z247" s="232"/>
      <c r="AA247" s="120"/>
      <c r="AB247" s="232"/>
      <c r="AC247" s="120"/>
      <c r="AD247" s="232"/>
      <c r="AE247" s="120"/>
      <c r="AF247" s="232"/>
      <c r="AG247" s="120"/>
      <c r="AH247" s="232"/>
      <c r="AI247" s="120"/>
      <c r="AJ247" s="232"/>
      <c r="AZ247" s="160"/>
      <c r="BA247" s="285">
        <v>90</v>
      </c>
      <c r="BB247" s="289"/>
      <c r="BC247" s="289"/>
      <c r="BD247" s="289"/>
      <c r="BE247" s="123"/>
    </row>
    <row r="248" spans="2:57" x14ac:dyDescent="0.25">
      <c r="B248" s="224">
        <v>245</v>
      </c>
      <c r="C248" s="203">
        <v>0</v>
      </c>
      <c r="D248" s="250">
        <f>Samples!C250</f>
        <v>0</v>
      </c>
      <c r="E248" s="266" t="s">
        <v>5</v>
      </c>
      <c r="F248" s="263"/>
      <c r="G248" s="263"/>
      <c r="H248" s="263"/>
      <c r="I248" s="263"/>
      <c r="J248" s="263"/>
      <c r="K248" s="266"/>
      <c r="L248" s="274"/>
      <c r="M248" s="274"/>
      <c r="N248" s="274"/>
      <c r="O248" s="274"/>
      <c r="P248" s="276"/>
      <c r="Q248" s="276"/>
      <c r="R248" s="276"/>
      <c r="S248" s="263"/>
      <c r="T248" s="216"/>
      <c r="U248" s="216"/>
      <c r="Y248" s="120"/>
      <c r="Z248" s="232"/>
      <c r="AA248" s="120"/>
      <c r="AB248" s="232"/>
      <c r="AC248" s="120"/>
      <c r="AD248" s="232"/>
      <c r="AE248" s="120"/>
      <c r="AF248" s="232"/>
      <c r="AG248" s="120"/>
      <c r="AH248" s="232"/>
      <c r="AI248" s="120"/>
      <c r="AJ248" s="232"/>
      <c r="AZ248" s="160"/>
      <c r="BA248" s="285">
        <v>91</v>
      </c>
      <c r="BB248" s="289"/>
      <c r="BC248" s="289"/>
      <c r="BD248" s="289"/>
      <c r="BE248" s="123"/>
    </row>
    <row r="249" spans="2:57" x14ac:dyDescent="0.25">
      <c r="B249" s="224">
        <v>246</v>
      </c>
      <c r="C249" s="203">
        <v>0</v>
      </c>
      <c r="D249" s="250">
        <f>Samples!C251</f>
        <v>0</v>
      </c>
      <c r="E249" s="266" t="s">
        <v>5</v>
      </c>
      <c r="F249" s="263"/>
      <c r="G249" s="263"/>
      <c r="H249" s="263"/>
      <c r="I249" s="263"/>
      <c r="J249" s="263"/>
      <c r="K249" s="266"/>
      <c r="L249" s="274"/>
      <c r="M249" s="274"/>
      <c r="N249" s="274"/>
      <c r="O249" s="274"/>
      <c r="P249" s="276"/>
      <c r="Q249" s="276"/>
      <c r="R249" s="276"/>
      <c r="S249" s="263"/>
      <c r="T249" s="216"/>
      <c r="U249" s="216"/>
      <c r="Y249" s="120"/>
      <c r="Z249" s="232"/>
      <c r="AA249" s="120"/>
      <c r="AB249" s="232"/>
      <c r="AC249" s="120"/>
      <c r="AD249" s="232"/>
      <c r="AE249" s="120"/>
      <c r="AF249" s="232"/>
      <c r="AG249" s="120"/>
      <c r="AH249" s="232"/>
      <c r="AI249" s="120"/>
      <c r="AJ249" s="232"/>
      <c r="AZ249" s="160"/>
      <c r="BA249" s="285">
        <v>92</v>
      </c>
      <c r="BB249" s="289"/>
      <c r="BC249" s="289"/>
      <c r="BD249" s="289"/>
      <c r="BE249" s="123"/>
    </row>
    <row r="250" spans="2:57" x14ac:dyDescent="0.25">
      <c r="B250" s="224">
        <v>247</v>
      </c>
      <c r="C250" s="203">
        <v>0</v>
      </c>
      <c r="D250" s="250">
        <f>Samples!C252</f>
        <v>0</v>
      </c>
      <c r="E250" s="266" t="s">
        <v>5</v>
      </c>
      <c r="F250" s="263"/>
      <c r="G250" s="263"/>
      <c r="H250" s="263"/>
      <c r="I250" s="263"/>
      <c r="J250" s="263"/>
      <c r="K250" s="266"/>
      <c r="L250" s="274"/>
      <c r="M250" s="274"/>
      <c r="N250" s="274"/>
      <c r="O250" s="274"/>
      <c r="P250" s="276"/>
      <c r="Q250" s="276"/>
      <c r="R250" s="276"/>
      <c r="S250" s="263"/>
      <c r="T250" s="216"/>
      <c r="U250" s="216"/>
      <c r="Y250" s="120"/>
      <c r="Z250" s="232"/>
      <c r="AA250" s="120"/>
      <c r="AB250" s="232"/>
      <c r="AC250" s="120"/>
      <c r="AD250" s="232"/>
      <c r="AE250" s="120"/>
      <c r="AF250" s="232"/>
      <c r="AG250" s="120"/>
      <c r="AH250" s="232"/>
      <c r="AI250" s="120"/>
      <c r="AJ250" s="232"/>
      <c r="AZ250" s="160"/>
      <c r="BA250" s="285">
        <v>93</v>
      </c>
      <c r="BB250" s="289"/>
      <c r="BC250" s="289"/>
      <c r="BD250" s="289"/>
      <c r="BE250" s="123"/>
    </row>
    <row r="251" spans="2:57" x14ac:dyDescent="0.25">
      <c r="B251" s="224">
        <v>248</v>
      </c>
      <c r="C251" s="203">
        <v>0</v>
      </c>
      <c r="D251" s="250">
        <f>Samples!C253</f>
        <v>0</v>
      </c>
      <c r="E251" s="266" t="s">
        <v>5</v>
      </c>
      <c r="F251" s="263"/>
      <c r="G251" s="263"/>
      <c r="H251" s="263"/>
      <c r="I251" s="263"/>
      <c r="J251" s="263"/>
      <c r="K251" s="266"/>
      <c r="L251" s="274"/>
      <c r="M251" s="274"/>
      <c r="N251" s="274"/>
      <c r="O251" s="274"/>
      <c r="P251" s="276"/>
      <c r="Q251" s="276"/>
      <c r="R251" s="276"/>
      <c r="S251" s="263"/>
      <c r="T251" s="216"/>
      <c r="U251" s="216"/>
      <c r="Y251" s="120"/>
      <c r="Z251" s="232"/>
      <c r="AA251" s="120"/>
      <c r="AB251" s="232"/>
      <c r="AC251" s="120"/>
      <c r="AD251" s="232"/>
      <c r="AE251" s="120"/>
      <c r="AF251" s="232"/>
      <c r="AG251" s="120"/>
      <c r="AH251" s="232"/>
      <c r="AI251" s="120"/>
      <c r="AJ251" s="232"/>
      <c r="AZ251" s="160"/>
      <c r="BA251" s="285">
        <v>94</v>
      </c>
      <c r="BB251" s="289"/>
      <c r="BC251" s="289"/>
      <c r="BD251" s="289"/>
      <c r="BE251" s="123"/>
    </row>
    <row r="252" spans="2:57" x14ac:dyDescent="0.25">
      <c r="B252" s="224">
        <v>249</v>
      </c>
      <c r="C252" s="203">
        <v>0</v>
      </c>
      <c r="D252" s="250">
        <f>Samples!C254</f>
        <v>0</v>
      </c>
      <c r="E252" s="266" t="s">
        <v>5</v>
      </c>
      <c r="F252" s="263"/>
      <c r="G252" s="263"/>
      <c r="H252" s="263"/>
      <c r="I252" s="263"/>
      <c r="J252" s="263"/>
      <c r="K252" s="266"/>
      <c r="L252" s="274"/>
      <c r="M252" s="274"/>
      <c r="N252" s="274"/>
      <c r="O252" s="274"/>
      <c r="P252" s="276"/>
      <c r="Q252" s="276"/>
      <c r="R252" s="276"/>
      <c r="S252" s="263"/>
      <c r="T252" s="216"/>
      <c r="U252" s="216"/>
      <c r="Y252" s="120"/>
      <c r="Z252" s="232"/>
      <c r="AA252" s="120"/>
      <c r="AB252" s="232"/>
      <c r="AC252" s="120"/>
      <c r="AD252" s="232"/>
      <c r="AE252" s="120"/>
      <c r="AF252" s="232"/>
      <c r="AG252" s="120"/>
      <c r="AH252" s="232"/>
      <c r="AI252" s="120"/>
      <c r="AJ252" s="232"/>
      <c r="AZ252" s="160"/>
      <c r="BA252" s="285">
        <v>95</v>
      </c>
      <c r="BB252" s="289"/>
      <c r="BC252" s="289"/>
      <c r="BD252" s="289"/>
      <c r="BE252" s="123"/>
    </row>
    <row r="253" spans="2:57" x14ac:dyDescent="0.25">
      <c r="B253" s="224">
        <v>250</v>
      </c>
      <c r="C253" s="203">
        <v>0</v>
      </c>
      <c r="D253" s="250">
        <f>Samples!C255</f>
        <v>0</v>
      </c>
      <c r="E253" s="266" t="s">
        <v>5</v>
      </c>
      <c r="F253" s="263"/>
      <c r="G253" s="263"/>
      <c r="H253" s="263"/>
      <c r="I253" s="263"/>
      <c r="J253" s="263"/>
      <c r="K253" s="266"/>
      <c r="L253" s="274"/>
      <c r="M253" s="274"/>
      <c r="N253" s="274"/>
      <c r="O253" s="274"/>
      <c r="P253" s="276"/>
      <c r="Q253" s="276"/>
      <c r="R253" s="276"/>
      <c r="S253" s="263"/>
      <c r="T253" s="216"/>
      <c r="U253" s="216"/>
      <c r="Y253" s="120"/>
      <c r="Z253" s="232"/>
      <c r="AA253" s="120"/>
      <c r="AB253" s="232"/>
      <c r="AC253" s="120"/>
      <c r="AD253" s="232"/>
      <c r="AE253" s="120"/>
      <c r="AF253" s="232"/>
      <c r="AG253" s="120"/>
      <c r="AH253" s="232"/>
      <c r="AI253" s="120"/>
      <c r="AJ253" s="232"/>
      <c r="AZ253" s="160"/>
      <c r="BA253" s="285">
        <v>96</v>
      </c>
      <c r="BB253" s="289"/>
      <c r="BC253" s="289"/>
      <c r="BD253" s="289"/>
      <c r="BE253" s="123"/>
    </row>
    <row r="254" spans="2:57" x14ac:dyDescent="0.25">
      <c r="B254" s="224">
        <v>251</v>
      </c>
      <c r="C254" s="203">
        <v>0</v>
      </c>
      <c r="D254" s="250">
        <f>Samples!C256</f>
        <v>0</v>
      </c>
      <c r="E254" s="266" t="s">
        <v>5</v>
      </c>
      <c r="F254" s="263"/>
      <c r="G254" s="263"/>
      <c r="H254" s="263"/>
      <c r="I254" s="263"/>
      <c r="J254" s="263"/>
      <c r="K254" s="266"/>
      <c r="L254" s="274"/>
      <c r="M254" s="274"/>
      <c r="N254" s="274"/>
      <c r="O254" s="274"/>
      <c r="P254" s="276"/>
      <c r="Q254" s="276"/>
      <c r="R254" s="276"/>
      <c r="S254" s="263"/>
      <c r="T254" s="216"/>
      <c r="U254" s="216"/>
      <c r="Y254" s="120"/>
      <c r="Z254" s="232"/>
      <c r="AA254" s="120"/>
      <c r="AB254" s="232"/>
      <c r="AC254" s="120"/>
      <c r="AD254" s="232"/>
      <c r="AE254" s="120"/>
      <c r="AF254" s="232"/>
      <c r="AG254" s="120"/>
      <c r="AH254" s="232"/>
      <c r="AI254" s="120"/>
      <c r="AJ254" s="232"/>
      <c r="AZ254" s="160"/>
      <c r="BA254" s="285">
        <v>97</v>
      </c>
      <c r="BB254" s="289"/>
      <c r="BC254" s="289"/>
      <c r="BD254" s="289"/>
      <c r="BE254" s="123"/>
    </row>
    <row r="255" spans="2:57" x14ac:dyDescent="0.25">
      <c r="B255" s="224">
        <v>252</v>
      </c>
      <c r="C255" s="203">
        <v>0</v>
      </c>
      <c r="D255" s="250">
        <f>Samples!C257</f>
        <v>0</v>
      </c>
      <c r="E255" s="266" t="s">
        <v>5</v>
      </c>
      <c r="F255" s="263"/>
      <c r="G255" s="263"/>
      <c r="H255" s="263"/>
      <c r="I255" s="263"/>
      <c r="J255" s="263"/>
      <c r="K255" s="266"/>
      <c r="L255" s="274"/>
      <c r="M255" s="274"/>
      <c r="N255" s="274"/>
      <c r="O255" s="274"/>
      <c r="P255" s="276"/>
      <c r="Q255" s="276"/>
      <c r="R255" s="276"/>
      <c r="S255" s="263"/>
      <c r="T255" s="216"/>
      <c r="U255" s="216"/>
      <c r="Y255" s="120"/>
      <c r="Z255" s="232"/>
      <c r="AA255" s="120"/>
      <c r="AB255" s="232"/>
      <c r="AC255" s="120"/>
      <c r="AD255" s="232"/>
      <c r="AE255" s="120"/>
      <c r="AF255" s="232"/>
      <c r="AG255" s="120"/>
      <c r="AH255" s="232"/>
      <c r="AI255" s="120"/>
      <c r="AJ255" s="232"/>
      <c r="AZ255" s="160"/>
      <c r="BA255" s="285">
        <v>98</v>
      </c>
      <c r="BB255" s="289"/>
      <c r="BC255" s="289"/>
      <c r="BD255" s="289"/>
      <c r="BE255" s="123"/>
    </row>
    <row r="256" spans="2:57" x14ac:dyDescent="0.25">
      <c r="B256" s="224">
        <v>253</v>
      </c>
      <c r="C256" s="203">
        <v>0</v>
      </c>
      <c r="D256" s="250">
        <f>Samples!C258</f>
        <v>0</v>
      </c>
      <c r="E256" s="266" t="s">
        <v>5</v>
      </c>
      <c r="F256" s="263"/>
      <c r="G256" s="263"/>
      <c r="H256" s="263"/>
      <c r="I256" s="263"/>
      <c r="J256" s="263"/>
      <c r="K256" s="266"/>
      <c r="L256" s="274"/>
      <c r="M256" s="274"/>
      <c r="N256" s="274"/>
      <c r="O256" s="274"/>
      <c r="P256" s="276"/>
      <c r="Q256" s="276"/>
      <c r="R256" s="276"/>
      <c r="S256" s="263"/>
      <c r="T256" s="216"/>
      <c r="U256" s="216"/>
      <c r="Y256" s="120"/>
      <c r="Z256" s="232"/>
      <c r="AA256" s="120"/>
      <c r="AB256" s="232"/>
      <c r="AC256" s="120"/>
      <c r="AD256" s="232"/>
      <c r="AE256" s="120"/>
      <c r="AF256" s="232"/>
      <c r="AG256" s="120"/>
      <c r="AH256" s="232"/>
      <c r="AI256" s="120"/>
      <c r="AJ256" s="232"/>
      <c r="AZ256" s="160"/>
      <c r="BA256" s="285">
        <v>99</v>
      </c>
      <c r="BB256" s="289"/>
      <c r="BC256" s="289"/>
      <c r="BD256" s="289"/>
      <c r="BE256" s="123"/>
    </row>
    <row r="257" spans="2:57" x14ac:dyDescent="0.25">
      <c r="B257" s="224">
        <v>254</v>
      </c>
      <c r="C257" s="203">
        <v>0</v>
      </c>
      <c r="D257" s="250">
        <f>Samples!C259</f>
        <v>0</v>
      </c>
      <c r="E257" s="266" t="s">
        <v>5</v>
      </c>
      <c r="F257" s="263"/>
      <c r="G257" s="263"/>
      <c r="H257" s="263"/>
      <c r="I257" s="263"/>
      <c r="J257" s="263"/>
      <c r="K257" s="266"/>
      <c r="L257" s="274"/>
      <c r="M257" s="274"/>
      <c r="N257" s="274"/>
      <c r="O257" s="274"/>
      <c r="P257" s="276"/>
      <c r="Q257" s="276"/>
      <c r="R257" s="276"/>
      <c r="S257" s="263"/>
      <c r="T257" s="216"/>
      <c r="U257" s="216"/>
      <c r="Y257" s="120"/>
      <c r="Z257" s="232"/>
      <c r="AA257" s="120"/>
      <c r="AB257" s="232"/>
      <c r="AC257" s="120"/>
      <c r="AD257" s="232"/>
      <c r="AE257" s="120"/>
      <c r="AF257" s="232"/>
      <c r="AG257" s="120"/>
      <c r="AH257" s="232"/>
      <c r="AI257" s="120"/>
      <c r="AJ257" s="232"/>
      <c r="AZ257" s="160"/>
      <c r="BA257" s="285">
        <v>100</v>
      </c>
      <c r="BB257" s="289"/>
      <c r="BC257" s="289"/>
      <c r="BD257" s="289"/>
      <c r="BE257" s="123"/>
    </row>
    <row r="258" spans="2:57" x14ac:dyDescent="0.25">
      <c r="B258" s="224">
        <v>255</v>
      </c>
      <c r="C258" s="203">
        <v>0</v>
      </c>
      <c r="D258" s="250">
        <f>Samples!C260</f>
        <v>0</v>
      </c>
      <c r="E258" s="266" t="s">
        <v>5</v>
      </c>
      <c r="F258" s="263"/>
      <c r="G258" s="263"/>
      <c r="H258" s="263"/>
      <c r="I258" s="263"/>
      <c r="J258" s="263"/>
      <c r="K258" s="266"/>
      <c r="L258" s="274"/>
      <c r="M258" s="274"/>
      <c r="N258" s="274"/>
      <c r="O258" s="274"/>
      <c r="P258" s="276"/>
      <c r="Q258" s="276"/>
      <c r="R258" s="276"/>
      <c r="S258" s="263"/>
      <c r="T258" s="216"/>
      <c r="U258" s="216"/>
      <c r="Y258" s="120"/>
      <c r="Z258" s="232"/>
      <c r="AA258" s="120"/>
      <c r="AB258" s="232"/>
      <c r="AC258" s="120"/>
      <c r="AD258" s="232"/>
      <c r="AE258" s="120"/>
      <c r="AF258" s="232"/>
      <c r="AG258" s="120"/>
      <c r="AH258" s="232"/>
      <c r="AI258" s="120"/>
      <c r="AJ258" s="232"/>
      <c r="AZ258" s="160"/>
      <c r="BA258" s="164"/>
      <c r="BB258" s="289"/>
      <c r="BC258" s="289"/>
      <c r="BD258" s="289"/>
      <c r="BE258" s="123"/>
    </row>
    <row r="259" spans="2:57" x14ac:dyDescent="0.25">
      <c r="B259" s="224">
        <v>256</v>
      </c>
      <c r="C259" s="203">
        <v>0</v>
      </c>
      <c r="D259" s="250">
        <f>Samples!C261</f>
        <v>0</v>
      </c>
      <c r="E259" s="266" t="s">
        <v>5</v>
      </c>
      <c r="F259" s="263"/>
      <c r="G259" s="263"/>
      <c r="H259" s="263"/>
      <c r="I259" s="263"/>
      <c r="J259" s="263"/>
      <c r="K259" s="266"/>
      <c r="L259" s="274"/>
      <c r="M259" s="274"/>
      <c r="N259" s="274"/>
      <c r="O259" s="274"/>
      <c r="P259" s="276"/>
      <c r="Q259" s="276"/>
      <c r="R259" s="276"/>
      <c r="S259" s="263"/>
      <c r="T259" s="216"/>
      <c r="U259" s="216"/>
      <c r="Y259" s="120"/>
      <c r="Z259" s="232"/>
      <c r="AA259" s="120"/>
      <c r="AB259" s="232"/>
      <c r="AC259" s="120"/>
      <c r="AD259" s="232"/>
      <c r="AE259" s="120"/>
      <c r="AF259" s="232"/>
      <c r="AG259" s="120"/>
      <c r="AH259" s="232"/>
      <c r="AI259" s="120"/>
      <c r="AJ259" s="232"/>
      <c r="AZ259" s="160"/>
      <c r="BA259" s="164"/>
      <c r="BB259" s="289"/>
      <c r="BC259" s="289"/>
      <c r="BD259" s="289"/>
      <c r="BE259" s="123"/>
    </row>
    <row r="260" spans="2:57" x14ac:dyDescent="0.25">
      <c r="B260" s="224">
        <v>257</v>
      </c>
      <c r="C260" s="203">
        <v>0</v>
      </c>
      <c r="D260" s="250">
        <f>Samples!C262</f>
        <v>0</v>
      </c>
      <c r="E260" s="266" t="s">
        <v>5</v>
      </c>
      <c r="F260" s="263"/>
      <c r="G260" s="263"/>
      <c r="H260" s="263"/>
      <c r="I260" s="263"/>
      <c r="J260" s="263"/>
      <c r="K260" s="266"/>
      <c r="L260" s="274"/>
      <c r="M260" s="274"/>
      <c r="N260" s="274"/>
      <c r="O260" s="274"/>
      <c r="P260" s="276"/>
      <c r="Q260" s="276"/>
      <c r="R260" s="276"/>
      <c r="S260" s="263"/>
      <c r="T260" s="216"/>
      <c r="U260" s="216"/>
      <c r="Y260" s="120"/>
      <c r="Z260" s="232"/>
      <c r="AA260" s="120"/>
      <c r="AB260" s="232"/>
      <c r="AC260" s="120"/>
      <c r="AD260" s="232"/>
      <c r="AE260" s="120"/>
      <c r="AF260" s="232"/>
      <c r="AG260" s="120"/>
      <c r="AH260" s="232"/>
      <c r="AI260" s="120"/>
      <c r="AJ260" s="232"/>
      <c r="AZ260" s="160"/>
      <c r="BA260" s="164"/>
      <c r="BB260" s="289"/>
      <c r="BC260" s="289"/>
      <c r="BD260" s="289"/>
      <c r="BE260" s="123"/>
    </row>
    <row r="261" spans="2:57" x14ac:dyDescent="0.25">
      <c r="B261" s="224">
        <v>258</v>
      </c>
      <c r="C261" s="203">
        <v>0</v>
      </c>
      <c r="D261" s="250">
        <f>Samples!C263</f>
        <v>0</v>
      </c>
      <c r="E261" s="266" t="s">
        <v>5</v>
      </c>
      <c r="F261" s="263"/>
      <c r="G261" s="263"/>
      <c r="H261" s="263"/>
      <c r="I261" s="263"/>
      <c r="J261" s="263"/>
      <c r="K261" s="266"/>
      <c r="L261" s="274"/>
      <c r="M261" s="274"/>
      <c r="N261" s="274"/>
      <c r="O261" s="274"/>
      <c r="P261" s="276"/>
      <c r="Q261" s="276"/>
      <c r="R261" s="276"/>
      <c r="S261" s="263"/>
      <c r="T261" s="216"/>
      <c r="U261" s="216"/>
      <c r="Y261" s="120"/>
      <c r="Z261" s="232"/>
      <c r="AA261" s="120"/>
      <c r="AB261" s="232"/>
      <c r="AC261" s="120"/>
      <c r="AD261" s="232"/>
      <c r="AE261" s="120"/>
      <c r="AF261" s="232"/>
      <c r="AG261" s="120"/>
      <c r="AH261" s="232"/>
      <c r="AI261" s="120"/>
      <c r="AJ261" s="232"/>
      <c r="AZ261" s="160"/>
      <c r="BA261" s="164"/>
      <c r="BB261" s="289"/>
      <c r="BC261" s="289"/>
      <c r="BD261" s="289"/>
      <c r="BE261" s="123"/>
    </row>
    <row r="262" spans="2:57" x14ac:dyDescent="0.25">
      <c r="B262" s="224">
        <v>259</v>
      </c>
      <c r="C262" s="203">
        <v>0</v>
      </c>
      <c r="D262" s="250">
        <f>Samples!C264</f>
        <v>0</v>
      </c>
      <c r="E262" s="266" t="s">
        <v>5</v>
      </c>
      <c r="F262" s="263"/>
      <c r="G262" s="263"/>
      <c r="H262" s="263"/>
      <c r="I262" s="263"/>
      <c r="J262" s="263"/>
      <c r="K262" s="266"/>
      <c r="L262" s="274"/>
      <c r="M262" s="274"/>
      <c r="N262" s="274"/>
      <c r="O262" s="274"/>
      <c r="P262" s="276"/>
      <c r="Q262" s="276"/>
      <c r="R262" s="276"/>
      <c r="S262" s="263"/>
      <c r="T262" s="216"/>
      <c r="U262" s="216"/>
      <c r="Y262" s="120"/>
      <c r="Z262" s="232"/>
      <c r="AA262" s="120"/>
      <c r="AB262" s="232"/>
      <c r="AC262" s="120"/>
      <c r="AD262" s="232"/>
      <c r="AE262" s="120"/>
      <c r="AF262" s="232"/>
      <c r="AG262" s="120"/>
      <c r="AH262" s="232"/>
      <c r="AI262" s="120"/>
      <c r="AJ262" s="232"/>
      <c r="AZ262" s="160"/>
      <c r="BA262" s="164"/>
      <c r="BB262" s="289"/>
      <c r="BC262" s="289"/>
      <c r="BD262" s="289"/>
      <c r="BE262" s="123"/>
    </row>
    <row r="263" spans="2:57" x14ac:dyDescent="0.25">
      <c r="B263" s="224">
        <v>260</v>
      </c>
      <c r="C263" s="203">
        <v>0</v>
      </c>
      <c r="D263" s="250">
        <f>Samples!C265</f>
        <v>0</v>
      </c>
      <c r="E263" s="266" t="s">
        <v>5</v>
      </c>
      <c r="F263" s="263"/>
      <c r="G263" s="263"/>
      <c r="H263" s="263"/>
      <c r="I263" s="263"/>
      <c r="J263" s="263"/>
      <c r="K263" s="266"/>
      <c r="L263" s="274"/>
      <c r="M263" s="274"/>
      <c r="N263" s="274"/>
      <c r="O263" s="274"/>
      <c r="P263" s="276"/>
      <c r="Q263" s="276"/>
      <c r="R263" s="276"/>
      <c r="S263" s="263"/>
      <c r="T263" s="216"/>
      <c r="U263" s="216"/>
      <c r="Y263" s="120"/>
      <c r="Z263" s="232"/>
      <c r="AA263" s="120"/>
      <c r="AB263" s="232"/>
      <c r="AC263" s="120"/>
      <c r="AD263" s="232"/>
      <c r="AE263" s="120"/>
      <c r="AF263" s="232"/>
      <c r="AG263" s="120"/>
      <c r="AH263" s="232"/>
      <c r="AI263" s="120"/>
      <c r="AJ263" s="232"/>
      <c r="AZ263" s="160"/>
      <c r="BA263" s="164"/>
      <c r="BB263" s="289"/>
      <c r="BC263" s="289"/>
      <c r="BD263" s="289"/>
      <c r="BE263" s="123"/>
    </row>
    <row r="264" spans="2:57" x14ac:dyDescent="0.25">
      <c r="B264" s="224">
        <v>261</v>
      </c>
      <c r="C264" s="203">
        <v>0</v>
      </c>
      <c r="D264" s="250">
        <f>Samples!C266</f>
        <v>0</v>
      </c>
      <c r="E264" s="266" t="s">
        <v>5</v>
      </c>
      <c r="F264" s="263"/>
      <c r="G264" s="263"/>
      <c r="H264" s="263"/>
      <c r="I264" s="263"/>
      <c r="J264" s="263"/>
      <c r="K264" s="266"/>
      <c r="L264" s="274"/>
      <c r="M264" s="274"/>
      <c r="N264" s="274"/>
      <c r="O264" s="274"/>
      <c r="P264" s="276"/>
      <c r="Q264" s="276"/>
      <c r="R264" s="276"/>
      <c r="S264" s="263"/>
      <c r="T264" s="216"/>
      <c r="U264" s="216"/>
      <c r="Y264" s="120"/>
      <c r="Z264" s="232"/>
      <c r="AA264" s="120"/>
      <c r="AB264" s="232"/>
      <c r="AC264" s="120"/>
      <c r="AD264" s="232"/>
      <c r="AE264" s="120"/>
      <c r="AF264" s="232"/>
      <c r="AG264" s="120"/>
      <c r="AH264" s="232"/>
      <c r="AI264" s="120"/>
      <c r="AJ264" s="232"/>
      <c r="AZ264" s="160"/>
      <c r="BA264" s="164"/>
      <c r="BB264" s="289"/>
      <c r="BC264" s="289"/>
      <c r="BD264" s="289"/>
      <c r="BE264" s="123"/>
    </row>
    <row r="265" spans="2:57" x14ac:dyDescent="0.25">
      <c r="B265" s="224">
        <v>262</v>
      </c>
      <c r="C265" s="203">
        <v>0</v>
      </c>
      <c r="D265" s="250">
        <f>Samples!C267</f>
        <v>0</v>
      </c>
      <c r="E265" s="266" t="s">
        <v>5</v>
      </c>
      <c r="F265" s="263"/>
      <c r="G265" s="263"/>
      <c r="H265" s="263"/>
      <c r="I265" s="263"/>
      <c r="J265" s="263"/>
      <c r="K265" s="266"/>
      <c r="L265" s="274"/>
      <c r="M265" s="274"/>
      <c r="N265" s="274"/>
      <c r="O265" s="274"/>
      <c r="P265" s="276"/>
      <c r="Q265" s="276"/>
      <c r="R265" s="276"/>
      <c r="S265" s="263"/>
      <c r="T265" s="216"/>
      <c r="U265" s="216"/>
      <c r="Y265" s="120"/>
      <c r="Z265" s="232"/>
      <c r="AA265" s="120"/>
      <c r="AB265" s="232"/>
      <c r="AC265" s="120"/>
      <c r="AD265" s="232"/>
      <c r="AE265" s="120"/>
      <c r="AF265" s="232"/>
      <c r="AG265" s="120"/>
      <c r="AH265" s="232"/>
      <c r="AI265" s="120"/>
      <c r="AJ265" s="232"/>
      <c r="AZ265" s="160"/>
      <c r="BA265" s="164"/>
      <c r="BB265" s="289"/>
      <c r="BC265" s="289"/>
      <c r="BD265" s="289"/>
      <c r="BE265" s="123"/>
    </row>
    <row r="266" spans="2:57" x14ac:dyDescent="0.25">
      <c r="B266" s="224">
        <v>263</v>
      </c>
      <c r="C266" s="203">
        <v>0</v>
      </c>
      <c r="D266" s="250">
        <f>Samples!C268</f>
        <v>0</v>
      </c>
      <c r="E266" s="266" t="s">
        <v>5</v>
      </c>
      <c r="F266" s="263"/>
      <c r="G266" s="263"/>
      <c r="H266" s="263"/>
      <c r="I266" s="263"/>
      <c r="J266" s="263"/>
      <c r="K266" s="266"/>
      <c r="L266" s="274"/>
      <c r="M266" s="274"/>
      <c r="N266" s="274"/>
      <c r="O266" s="274"/>
      <c r="P266" s="276"/>
      <c r="Q266" s="276"/>
      <c r="R266" s="276"/>
      <c r="S266" s="263"/>
      <c r="T266" s="216"/>
      <c r="U266" s="216"/>
      <c r="Y266" s="120"/>
      <c r="Z266" s="232"/>
      <c r="AA266" s="120"/>
      <c r="AB266" s="232"/>
      <c r="AC266" s="120"/>
      <c r="AD266" s="232"/>
      <c r="AE266" s="120"/>
      <c r="AF266" s="232"/>
      <c r="AG266" s="120"/>
      <c r="AH266" s="232"/>
      <c r="AI266" s="120"/>
      <c r="AJ266" s="232"/>
      <c r="AZ266" s="160"/>
      <c r="BA266" s="164"/>
      <c r="BB266" s="289"/>
      <c r="BC266" s="289"/>
      <c r="BD266" s="289"/>
      <c r="BE266" s="123"/>
    </row>
    <row r="267" spans="2:57" x14ac:dyDescent="0.25">
      <c r="B267" s="224">
        <v>264</v>
      </c>
      <c r="C267" s="203">
        <v>0</v>
      </c>
      <c r="D267" s="250">
        <f>Samples!C269</f>
        <v>0</v>
      </c>
      <c r="E267" s="266" t="s">
        <v>5</v>
      </c>
      <c r="F267" s="263"/>
      <c r="G267" s="263"/>
      <c r="H267" s="263"/>
      <c r="I267" s="263"/>
      <c r="J267" s="263"/>
      <c r="K267" s="266"/>
      <c r="L267" s="274"/>
      <c r="M267" s="274"/>
      <c r="N267" s="274"/>
      <c r="O267" s="274"/>
      <c r="P267" s="276"/>
      <c r="Q267" s="276"/>
      <c r="R267" s="276"/>
      <c r="S267" s="263"/>
      <c r="T267" s="216"/>
      <c r="U267" s="216"/>
      <c r="Y267" s="120"/>
      <c r="Z267" s="232"/>
      <c r="AA267" s="120"/>
      <c r="AB267" s="232"/>
      <c r="AC267" s="120"/>
      <c r="AD267" s="232"/>
      <c r="AE267" s="120"/>
      <c r="AF267" s="232"/>
      <c r="AG267" s="120"/>
      <c r="AH267" s="232"/>
      <c r="AI267" s="120"/>
      <c r="AJ267" s="232"/>
      <c r="AZ267" s="160"/>
      <c r="BA267" s="164"/>
      <c r="BB267" s="289"/>
      <c r="BC267" s="289"/>
      <c r="BD267" s="289"/>
      <c r="BE267" s="123"/>
    </row>
    <row r="268" spans="2:57" x14ac:dyDescent="0.25">
      <c r="B268" s="224">
        <v>265</v>
      </c>
      <c r="C268" s="203">
        <v>0</v>
      </c>
      <c r="D268" s="250">
        <f>Samples!C270</f>
        <v>0</v>
      </c>
      <c r="E268" s="266" t="s">
        <v>5</v>
      </c>
      <c r="F268" s="263"/>
      <c r="G268" s="263"/>
      <c r="H268" s="263"/>
      <c r="I268" s="263"/>
      <c r="J268" s="263"/>
      <c r="K268" s="266"/>
      <c r="L268" s="274"/>
      <c r="M268" s="274"/>
      <c r="N268" s="274"/>
      <c r="O268" s="274"/>
      <c r="P268" s="276"/>
      <c r="Q268" s="276"/>
      <c r="R268" s="276"/>
      <c r="S268" s="263"/>
      <c r="T268" s="216"/>
      <c r="U268" s="216"/>
      <c r="Y268" s="120"/>
      <c r="Z268" s="232"/>
      <c r="AA268" s="120"/>
      <c r="AB268" s="232"/>
      <c r="AC268" s="120"/>
      <c r="AD268" s="232"/>
      <c r="AE268" s="120"/>
      <c r="AF268" s="232"/>
      <c r="AG268" s="120"/>
      <c r="AH268" s="232"/>
      <c r="AI268" s="120"/>
      <c r="AJ268" s="232"/>
      <c r="AZ268" s="160"/>
      <c r="BA268" s="164"/>
      <c r="BB268" s="289"/>
      <c r="BC268" s="289"/>
      <c r="BD268" s="289"/>
      <c r="BE268" s="123"/>
    </row>
    <row r="269" spans="2:57" x14ac:dyDescent="0.25">
      <c r="B269" s="224">
        <v>266</v>
      </c>
      <c r="C269" s="203">
        <v>0</v>
      </c>
      <c r="D269" s="250">
        <f>Samples!C271</f>
        <v>0</v>
      </c>
      <c r="E269" s="266" t="s">
        <v>5</v>
      </c>
      <c r="F269" s="263"/>
      <c r="G269" s="263"/>
      <c r="H269" s="263"/>
      <c r="I269" s="263"/>
      <c r="J269" s="263"/>
      <c r="K269" s="266"/>
      <c r="L269" s="274"/>
      <c r="M269" s="274"/>
      <c r="N269" s="274"/>
      <c r="O269" s="274"/>
      <c r="P269" s="276"/>
      <c r="Q269" s="276"/>
      <c r="R269" s="276"/>
      <c r="S269" s="263"/>
      <c r="T269" s="216"/>
      <c r="U269" s="216"/>
      <c r="Y269" s="120"/>
      <c r="Z269" s="232"/>
      <c r="AA269" s="120"/>
      <c r="AB269" s="232"/>
      <c r="AC269" s="120"/>
      <c r="AD269" s="232"/>
      <c r="AE269" s="120"/>
      <c r="AF269" s="232"/>
      <c r="AG269" s="120"/>
      <c r="AH269" s="232"/>
      <c r="AI269" s="120"/>
      <c r="AJ269" s="232"/>
      <c r="AZ269" s="160"/>
      <c r="BA269" s="164"/>
      <c r="BB269" s="289"/>
      <c r="BC269" s="289"/>
      <c r="BD269" s="289"/>
      <c r="BE269" s="123"/>
    </row>
    <row r="270" spans="2:57" x14ac:dyDescent="0.25">
      <c r="B270" s="224">
        <v>267</v>
      </c>
      <c r="C270" s="203">
        <v>0</v>
      </c>
      <c r="D270" s="250">
        <f>Samples!C272</f>
        <v>0</v>
      </c>
      <c r="E270" s="266" t="s">
        <v>5</v>
      </c>
      <c r="F270" s="263"/>
      <c r="G270" s="263"/>
      <c r="H270" s="263"/>
      <c r="I270" s="263"/>
      <c r="J270" s="263"/>
      <c r="K270" s="266"/>
      <c r="L270" s="274"/>
      <c r="M270" s="274"/>
      <c r="N270" s="274"/>
      <c r="O270" s="274"/>
      <c r="P270" s="276"/>
      <c r="Q270" s="276"/>
      <c r="R270" s="276"/>
      <c r="S270" s="263"/>
      <c r="T270" s="216"/>
      <c r="U270" s="216"/>
      <c r="Y270" s="120"/>
      <c r="Z270" s="232"/>
      <c r="AA270" s="120"/>
      <c r="AB270" s="232"/>
      <c r="AC270" s="120"/>
      <c r="AD270" s="232"/>
      <c r="AE270" s="120"/>
      <c r="AF270" s="232"/>
      <c r="AG270" s="120"/>
      <c r="AH270" s="232"/>
      <c r="AI270" s="120"/>
      <c r="AJ270" s="232"/>
      <c r="AZ270" s="160"/>
      <c r="BA270" s="164"/>
      <c r="BB270" s="289"/>
      <c r="BC270" s="289"/>
      <c r="BD270" s="289"/>
      <c r="BE270" s="123"/>
    </row>
    <row r="271" spans="2:57" x14ac:dyDescent="0.25">
      <c r="B271" s="224">
        <v>268</v>
      </c>
      <c r="C271" s="203">
        <v>0</v>
      </c>
      <c r="D271" s="250">
        <f>Samples!C273</f>
        <v>0</v>
      </c>
      <c r="E271" s="266" t="s">
        <v>5</v>
      </c>
      <c r="F271" s="263"/>
      <c r="G271" s="263"/>
      <c r="H271" s="263"/>
      <c r="I271" s="263"/>
      <c r="J271" s="263"/>
      <c r="K271" s="266"/>
      <c r="L271" s="274"/>
      <c r="M271" s="274"/>
      <c r="N271" s="274"/>
      <c r="O271" s="274"/>
      <c r="P271" s="276"/>
      <c r="Q271" s="276"/>
      <c r="R271" s="276"/>
      <c r="S271" s="263"/>
      <c r="T271" s="216"/>
      <c r="U271" s="216"/>
      <c r="Y271" s="120"/>
      <c r="Z271" s="232"/>
      <c r="AA271" s="120"/>
      <c r="AB271" s="232"/>
      <c r="AC271" s="120"/>
      <c r="AD271" s="232"/>
      <c r="AE271" s="120"/>
      <c r="AF271" s="232"/>
      <c r="AG271" s="120"/>
      <c r="AH271" s="232"/>
      <c r="AI271" s="120"/>
      <c r="AJ271" s="232"/>
      <c r="AZ271" s="160"/>
      <c r="BA271" s="164"/>
      <c r="BB271" s="289"/>
      <c r="BC271" s="289"/>
      <c r="BD271" s="289"/>
      <c r="BE271" s="123"/>
    </row>
    <row r="272" spans="2:57" x14ac:dyDescent="0.25">
      <c r="B272" s="224">
        <v>269</v>
      </c>
      <c r="C272" s="203">
        <v>0</v>
      </c>
      <c r="D272" s="250">
        <f>Samples!C274</f>
        <v>0</v>
      </c>
      <c r="E272" s="266" t="s">
        <v>5</v>
      </c>
      <c r="F272" s="263"/>
      <c r="G272" s="263"/>
      <c r="H272" s="263"/>
      <c r="I272" s="263"/>
      <c r="J272" s="263"/>
      <c r="K272" s="266"/>
      <c r="L272" s="274"/>
      <c r="M272" s="274"/>
      <c r="N272" s="274"/>
      <c r="O272" s="274"/>
      <c r="P272" s="276"/>
      <c r="Q272" s="276"/>
      <c r="R272" s="276"/>
      <c r="S272" s="263"/>
      <c r="T272" s="216"/>
      <c r="U272" s="216"/>
      <c r="Y272" s="120"/>
      <c r="Z272" s="232"/>
      <c r="AA272" s="120"/>
      <c r="AB272" s="232"/>
      <c r="AC272" s="120"/>
      <c r="AD272" s="232"/>
      <c r="AE272" s="120"/>
      <c r="AF272" s="232"/>
      <c r="AG272" s="120"/>
      <c r="AH272" s="232"/>
      <c r="AI272" s="120"/>
      <c r="AJ272" s="232"/>
      <c r="AZ272" s="160"/>
      <c r="BA272" s="164"/>
      <c r="BB272" s="289"/>
      <c r="BC272" s="289"/>
      <c r="BD272" s="289"/>
      <c r="BE272" s="123"/>
    </row>
    <row r="273" spans="2:57" x14ac:dyDescent="0.25">
      <c r="B273" s="224">
        <v>270</v>
      </c>
      <c r="C273" s="203">
        <v>0</v>
      </c>
      <c r="D273" s="250">
        <f>Samples!C275</f>
        <v>0</v>
      </c>
      <c r="E273" s="266" t="s">
        <v>5</v>
      </c>
      <c r="F273" s="263"/>
      <c r="G273" s="263"/>
      <c r="H273" s="263"/>
      <c r="I273" s="263"/>
      <c r="J273" s="263"/>
      <c r="K273" s="266"/>
      <c r="L273" s="274"/>
      <c r="M273" s="274"/>
      <c r="N273" s="274"/>
      <c r="O273" s="274"/>
      <c r="P273" s="276"/>
      <c r="Q273" s="276"/>
      <c r="R273" s="276"/>
      <c r="S273" s="263"/>
      <c r="T273" s="216"/>
      <c r="U273" s="216"/>
      <c r="Y273" s="120"/>
      <c r="Z273" s="232"/>
      <c r="AA273" s="120"/>
      <c r="AB273" s="232"/>
      <c r="AC273" s="120"/>
      <c r="AD273" s="232"/>
      <c r="AE273" s="120"/>
      <c r="AF273" s="232"/>
      <c r="AG273" s="120"/>
      <c r="AH273" s="232"/>
      <c r="AI273" s="120"/>
      <c r="AJ273" s="232"/>
      <c r="AZ273" s="160"/>
      <c r="BA273" s="164"/>
      <c r="BB273" s="289"/>
      <c r="BC273" s="289"/>
      <c r="BD273" s="289"/>
      <c r="BE273" s="123"/>
    </row>
    <row r="274" spans="2:57" x14ac:dyDescent="0.25">
      <c r="B274" s="224">
        <v>271</v>
      </c>
      <c r="C274" s="203">
        <v>0</v>
      </c>
      <c r="D274" s="250">
        <f>Samples!C276</f>
        <v>0</v>
      </c>
      <c r="E274" s="266" t="s">
        <v>5</v>
      </c>
      <c r="F274" s="263"/>
      <c r="G274" s="263"/>
      <c r="H274" s="263"/>
      <c r="I274" s="263"/>
      <c r="J274" s="263"/>
      <c r="K274" s="266"/>
      <c r="L274" s="274"/>
      <c r="M274" s="274"/>
      <c r="N274" s="274"/>
      <c r="O274" s="274"/>
      <c r="P274" s="276"/>
      <c r="Q274" s="276"/>
      <c r="R274" s="276"/>
      <c r="S274" s="263"/>
      <c r="T274" s="216"/>
      <c r="U274" s="216"/>
      <c r="Y274" s="120"/>
      <c r="Z274" s="232"/>
      <c r="AA274" s="120"/>
      <c r="AB274" s="232"/>
      <c r="AC274" s="120"/>
      <c r="AD274" s="232"/>
      <c r="AE274" s="120"/>
      <c r="AF274" s="232"/>
      <c r="AG274" s="120"/>
      <c r="AH274" s="232"/>
      <c r="AI274" s="120"/>
      <c r="AJ274" s="232"/>
      <c r="AZ274" s="160"/>
      <c r="BA274" s="164"/>
      <c r="BB274" s="289"/>
      <c r="BC274" s="289"/>
      <c r="BD274" s="289"/>
      <c r="BE274" s="123"/>
    </row>
    <row r="275" spans="2:57" x14ac:dyDescent="0.25">
      <c r="B275" s="224">
        <v>272</v>
      </c>
      <c r="C275" s="203">
        <v>0</v>
      </c>
      <c r="D275" s="250">
        <f>Samples!C277</f>
        <v>0</v>
      </c>
      <c r="E275" s="266" t="s">
        <v>5</v>
      </c>
      <c r="F275" s="263"/>
      <c r="G275" s="263"/>
      <c r="H275" s="263"/>
      <c r="I275" s="263"/>
      <c r="J275" s="263"/>
      <c r="K275" s="266"/>
      <c r="L275" s="274"/>
      <c r="M275" s="274"/>
      <c r="N275" s="274"/>
      <c r="O275" s="274"/>
      <c r="P275" s="276"/>
      <c r="Q275" s="276"/>
      <c r="R275" s="276"/>
      <c r="S275" s="263"/>
      <c r="T275" s="216"/>
      <c r="U275" s="216"/>
      <c r="Y275" s="120"/>
      <c r="Z275" s="232"/>
      <c r="AA275" s="120"/>
      <c r="AB275" s="232"/>
      <c r="AC275" s="120"/>
      <c r="AD275" s="232"/>
      <c r="AE275" s="120"/>
      <c r="AF275" s="232"/>
      <c r="AG275" s="120"/>
      <c r="AH275" s="232"/>
      <c r="AI275" s="120"/>
      <c r="AJ275" s="232"/>
      <c r="AZ275" s="160"/>
      <c r="BA275" s="164"/>
      <c r="BB275" s="289"/>
      <c r="BC275" s="289"/>
      <c r="BD275" s="289"/>
      <c r="BE275" s="123"/>
    </row>
    <row r="276" spans="2:57" x14ac:dyDescent="0.25">
      <c r="B276" s="224">
        <v>273</v>
      </c>
      <c r="C276" s="203">
        <v>0</v>
      </c>
      <c r="D276" s="250">
        <f>Samples!C278</f>
        <v>0</v>
      </c>
      <c r="E276" s="266" t="s">
        <v>5</v>
      </c>
      <c r="F276" s="263"/>
      <c r="G276" s="263"/>
      <c r="H276" s="263"/>
      <c r="I276" s="263"/>
      <c r="J276" s="263"/>
      <c r="K276" s="266"/>
      <c r="L276" s="274"/>
      <c r="M276" s="274"/>
      <c r="N276" s="274"/>
      <c r="O276" s="274"/>
      <c r="P276" s="276"/>
      <c r="Q276" s="276"/>
      <c r="R276" s="276"/>
      <c r="S276" s="263"/>
      <c r="T276" s="216"/>
      <c r="U276" s="216"/>
      <c r="Y276" s="120"/>
      <c r="Z276" s="232"/>
      <c r="AA276" s="120"/>
      <c r="AB276" s="232"/>
      <c r="AC276" s="120"/>
      <c r="AD276" s="232"/>
      <c r="AE276" s="120"/>
      <c r="AF276" s="232"/>
      <c r="AG276" s="120"/>
      <c r="AH276" s="232"/>
      <c r="AI276" s="120"/>
      <c r="AJ276" s="232"/>
      <c r="AZ276" s="160"/>
      <c r="BA276" s="164"/>
      <c r="BB276" s="289"/>
      <c r="BC276" s="289"/>
      <c r="BD276" s="289"/>
      <c r="BE276" s="123"/>
    </row>
    <row r="277" spans="2:57" x14ac:dyDescent="0.25">
      <c r="B277" s="224">
        <v>274</v>
      </c>
      <c r="C277" s="203">
        <v>0</v>
      </c>
      <c r="D277" s="250">
        <f>Samples!C279</f>
        <v>0</v>
      </c>
      <c r="E277" s="266" t="s">
        <v>5</v>
      </c>
      <c r="F277" s="263"/>
      <c r="G277" s="263"/>
      <c r="H277" s="263"/>
      <c r="I277" s="263"/>
      <c r="J277" s="263"/>
      <c r="K277" s="266"/>
      <c r="L277" s="274"/>
      <c r="M277" s="274"/>
      <c r="N277" s="274"/>
      <c r="O277" s="274"/>
      <c r="P277" s="276"/>
      <c r="Q277" s="276"/>
      <c r="R277" s="276"/>
      <c r="S277" s="263"/>
      <c r="T277" s="216"/>
      <c r="U277" s="216"/>
      <c r="Y277" s="120"/>
      <c r="Z277" s="232"/>
      <c r="AA277" s="120"/>
      <c r="AB277" s="232"/>
      <c r="AC277" s="120"/>
      <c r="AD277" s="232"/>
      <c r="AE277" s="120"/>
      <c r="AF277" s="232"/>
      <c r="AG277" s="120"/>
      <c r="AH277" s="232"/>
      <c r="AI277" s="120"/>
      <c r="AJ277" s="232"/>
      <c r="AZ277" s="160"/>
      <c r="BA277" s="164"/>
      <c r="BB277" s="289"/>
      <c r="BC277" s="289"/>
      <c r="BD277" s="289"/>
      <c r="BE277" s="123"/>
    </row>
    <row r="278" spans="2:57" x14ac:dyDescent="0.25">
      <c r="B278" s="224">
        <v>275</v>
      </c>
      <c r="C278" s="203">
        <v>0</v>
      </c>
      <c r="D278" s="250">
        <f>Samples!C280</f>
        <v>0</v>
      </c>
      <c r="E278" s="266" t="s">
        <v>5</v>
      </c>
      <c r="F278" s="263"/>
      <c r="G278" s="263"/>
      <c r="H278" s="263"/>
      <c r="I278" s="263"/>
      <c r="J278" s="263"/>
      <c r="K278" s="266"/>
      <c r="L278" s="274"/>
      <c r="M278" s="274"/>
      <c r="N278" s="274"/>
      <c r="O278" s="274"/>
      <c r="P278" s="276"/>
      <c r="Q278" s="276"/>
      <c r="R278" s="276"/>
      <c r="S278" s="263"/>
      <c r="T278" s="216"/>
      <c r="U278" s="216"/>
      <c r="Y278" s="120"/>
      <c r="Z278" s="232"/>
      <c r="AA278" s="120"/>
      <c r="AB278" s="232"/>
      <c r="AC278" s="120"/>
      <c r="AD278" s="232"/>
      <c r="AE278" s="120"/>
      <c r="AF278" s="232"/>
      <c r="AG278" s="120"/>
      <c r="AH278" s="232"/>
      <c r="AI278" s="120"/>
      <c r="AJ278" s="232"/>
      <c r="AZ278" s="160"/>
      <c r="BA278" s="164"/>
      <c r="BB278" s="289"/>
      <c r="BC278" s="289"/>
      <c r="BD278" s="289"/>
      <c r="BE278" s="123"/>
    </row>
    <row r="279" spans="2:57" x14ac:dyDescent="0.25">
      <c r="B279" s="224">
        <v>276</v>
      </c>
      <c r="C279" s="203">
        <v>0</v>
      </c>
      <c r="D279" s="250">
        <f>Samples!C281</f>
        <v>0</v>
      </c>
      <c r="E279" s="266" t="s">
        <v>5</v>
      </c>
      <c r="F279" s="263"/>
      <c r="G279" s="263"/>
      <c r="H279" s="263"/>
      <c r="I279" s="263"/>
      <c r="J279" s="263"/>
      <c r="K279" s="266"/>
      <c r="L279" s="274"/>
      <c r="M279" s="274"/>
      <c r="N279" s="274"/>
      <c r="O279" s="274"/>
      <c r="P279" s="276"/>
      <c r="Q279" s="276"/>
      <c r="R279" s="276"/>
      <c r="S279" s="263"/>
      <c r="T279" s="216"/>
      <c r="U279" s="216"/>
      <c r="Y279" s="120"/>
      <c r="Z279" s="232"/>
      <c r="AA279" s="120"/>
      <c r="AB279" s="232"/>
      <c r="AC279" s="120"/>
      <c r="AD279" s="232"/>
      <c r="AE279" s="120"/>
      <c r="AF279" s="232"/>
      <c r="AG279" s="120"/>
      <c r="AH279" s="232"/>
      <c r="AI279" s="120"/>
      <c r="AJ279" s="232"/>
      <c r="AZ279" s="160"/>
      <c r="BA279" s="164"/>
      <c r="BB279" s="289"/>
      <c r="BC279" s="289"/>
      <c r="BD279" s="289"/>
      <c r="BE279" s="123"/>
    </row>
    <row r="280" spans="2:57" x14ac:dyDescent="0.25">
      <c r="B280" s="224">
        <v>277</v>
      </c>
      <c r="C280" s="203">
        <v>0</v>
      </c>
      <c r="D280" s="250">
        <f>Samples!C282</f>
        <v>0</v>
      </c>
      <c r="E280" s="266" t="s">
        <v>5</v>
      </c>
      <c r="F280" s="263"/>
      <c r="G280" s="263"/>
      <c r="H280" s="263"/>
      <c r="I280" s="263"/>
      <c r="J280" s="263"/>
      <c r="K280" s="266"/>
      <c r="L280" s="274"/>
      <c r="M280" s="274"/>
      <c r="N280" s="274"/>
      <c r="O280" s="274"/>
      <c r="P280" s="276"/>
      <c r="Q280" s="276"/>
      <c r="R280" s="276"/>
      <c r="S280" s="263"/>
      <c r="T280" s="216"/>
      <c r="U280" s="216"/>
      <c r="Y280" s="120"/>
      <c r="Z280" s="232"/>
      <c r="AA280" s="120"/>
      <c r="AB280" s="232"/>
      <c r="AC280" s="120"/>
      <c r="AD280" s="232"/>
      <c r="AE280" s="120"/>
      <c r="AF280" s="232"/>
      <c r="AG280" s="120"/>
      <c r="AH280" s="232"/>
      <c r="AI280" s="120"/>
      <c r="AJ280" s="232"/>
      <c r="AZ280" s="160"/>
      <c r="BA280" s="164"/>
      <c r="BB280" s="289"/>
      <c r="BC280" s="289"/>
      <c r="BD280" s="289"/>
      <c r="BE280" s="123"/>
    </row>
    <row r="281" spans="2:57" x14ac:dyDescent="0.25">
      <c r="B281" s="224">
        <v>278</v>
      </c>
      <c r="C281" s="203">
        <v>0</v>
      </c>
      <c r="D281" s="250">
        <f>Samples!C283</f>
        <v>0</v>
      </c>
      <c r="E281" s="266" t="s">
        <v>5</v>
      </c>
      <c r="F281" s="263"/>
      <c r="G281" s="263"/>
      <c r="H281" s="263"/>
      <c r="I281" s="263"/>
      <c r="J281" s="263"/>
      <c r="K281" s="266"/>
      <c r="L281" s="274"/>
      <c r="M281" s="274"/>
      <c r="N281" s="274"/>
      <c r="O281" s="274"/>
      <c r="P281" s="276"/>
      <c r="Q281" s="276"/>
      <c r="R281" s="276"/>
      <c r="S281" s="263"/>
      <c r="T281" s="216"/>
      <c r="U281" s="216"/>
      <c r="Y281" s="120"/>
      <c r="Z281" s="232"/>
      <c r="AA281" s="120"/>
      <c r="AB281" s="232"/>
      <c r="AC281" s="120"/>
      <c r="AD281" s="232"/>
      <c r="AE281" s="120"/>
      <c r="AF281" s="232"/>
      <c r="AG281" s="120"/>
      <c r="AH281" s="232"/>
      <c r="AI281" s="120"/>
      <c r="AJ281" s="232"/>
      <c r="AZ281" s="160"/>
      <c r="BA281" s="164"/>
      <c r="BB281" s="289"/>
      <c r="BC281" s="289"/>
      <c r="BD281" s="289"/>
      <c r="BE281" s="123"/>
    </row>
    <row r="282" spans="2:57" x14ac:dyDescent="0.25">
      <c r="B282" s="224">
        <v>279</v>
      </c>
      <c r="C282" s="203">
        <v>0</v>
      </c>
      <c r="D282" s="250">
        <f>Samples!C284</f>
        <v>0</v>
      </c>
      <c r="E282" s="266" t="s">
        <v>5</v>
      </c>
      <c r="F282" s="263"/>
      <c r="G282" s="263"/>
      <c r="H282" s="263"/>
      <c r="I282" s="263"/>
      <c r="J282" s="263"/>
      <c r="K282" s="266"/>
      <c r="L282" s="274"/>
      <c r="M282" s="274"/>
      <c r="N282" s="274"/>
      <c r="O282" s="274"/>
      <c r="P282" s="276"/>
      <c r="Q282" s="276"/>
      <c r="R282" s="276"/>
      <c r="S282" s="263"/>
      <c r="T282" s="216"/>
      <c r="U282" s="216"/>
      <c r="Y282" s="120"/>
      <c r="Z282" s="232"/>
      <c r="AA282" s="120"/>
      <c r="AB282" s="232"/>
      <c r="AC282" s="120"/>
      <c r="AD282" s="232"/>
      <c r="AE282" s="120"/>
      <c r="AF282" s="232"/>
      <c r="AG282" s="120"/>
      <c r="AH282" s="232"/>
      <c r="AI282" s="120"/>
      <c r="AJ282" s="232"/>
      <c r="AZ282" s="160"/>
      <c r="BA282" s="164"/>
      <c r="BB282" s="289"/>
      <c r="BC282" s="289"/>
      <c r="BD282" s="289"/>
      <c r="BE282" s="123"/>
    </row>
    <row r="283" spans="2:57" x14ac:dyDescent="0.25">
      <c r="B283" s="224">
        <v>280</v>
      </c>
      <c r="C283" s="203">
        <v>0</v>
      </c>
      <c r="D283" s="250">
        <f>Samples!C285</f>
        <v>0</v>
      </c>
      <c r="E283" s="266" t="s">
        <v>5</v>
      </c>
      <c r="F283" s="263"/>
      <c r="G283" s="263"/>
      <c r="H283" s="263"/>
      <c r="I283" s="263"/>
      <c r="J283" s="263"/>
      <c r="K283" s="266"/>
      <c r="L283" s="274"/>
      <c r="M283" s="274"/>
      <c r="N283" s="274"/>
      <c r="O283" s="274"/>
      <c r="P283" s="276"/>
      <c r="Q283" s="276"/>
      <c r="R283" s="276"/>
      <c r="S283" s="263"/>
      <c r="T283" s="216"/>
      <c r="U283" s="216"/>
      <c r="Y283" s="120"/>
      <c r="Z283" s="232"/>
      <c r="AA283" s="120"/>
      <c r="AB283" s="232"/>
      <c r="AC283" s="120"/>
      <c r="AD283" s="232"/>
      <c r="AE283" s="120"/>
      <c r="AF283" s="232"/>
      <c r="AG283" s="120"/>
      <c r="AH283" s="232"/>
      <c r="AI283" s="120"/>
      <c r="AJ283" s="232"/>
      <c r="AZ283" s="160"/>
      <c r="BA283" s="164"/>
      <c r="BB283" s="289"/>
      <c r="BC283" s="289"/>
      <c r="BD283" s="289"/>
      <c r="BE283" s="123"/>
    </row>
    <row r="284" spans="2:57" x14ac:dyDescent="0.25">
      <c r="B284" s="224">
        <v>281</v>
      </c>
      <c r="C284" s="203">
        <v>0</v>
      </c>
      <c r="D284" s="250">
        <f>Samples!C286</f>
        <v>0</v>
      </c>
      <c r="E284" s="266" t="s">
        <v>5</v>
      </c>
      <c r="F284" s="263"/>
      <c r="G284" s="263"/>
      <c r="H284" s="263"/>
      <c r="I284" s="263"/>
      <c r="J284" s="263"/>
      <c r="K284" s="266"/>
      <c r="L284" s="274"/>
      <c r="M284" s="274"/>
      <c r="N284" s="274"/>
      <c r="O284" s="274"/>
      <c r="P284" s="276"/>
      <c r="Q284" s="276"/>
      <c r="R284" s="276"/>
      <c r="S284" s="263"/>
      <c r="T284" s="216"/>
      <c r="U284" s="216"/>
      <c r="Y284" s="120"/>
      <c r="Z284" s="232"/>
      <c r="AA284" s="120"/>
      <c r="AB284" s="232"/>
      <c r="AC284" s="120"/>
      <c r="AD284" s="232"/>
      <c r="AE284" s="120"/>
      <c r="AF284" s="232"/>
      <c r="AG284" s="120"/>
      <c r="AH284" s="232"/>
      <c r="AI284" s="120"/>
      <c r="AJ284" s="232"/>
      <c r="AZ284" s="160"/>
      <c r="BA284" s="164"/>
      <c r="BB284" s="289"/>
      <c r="BC284" s="289"/>
      <c r="BD284" s="289"/>
      <c r="BE284" s="123"/>
    </row>
    <row r="285" spans="2:57" x14ac:dyDescent="0.25">
      <c r="B285" s="224">
        <v>282</v>
      </c>
      <c r="C285" s="203">
        <v>0</v>
      </c>
      <c r="D285" s="250">
        <f>Samples!C287</f>
        <v>0</v>
      </c>
      <c r="E285" s="266" t="s">
        <v>5</v>
      </c>
      <c r="F285" s="263"/>
      <c r="G285" s="263"/>
      <c r="H285" s="263"/>
      <c r="I285" s="263"/>
      <c r="J285" s="263"/>
      <c r="K285" s="266"/>
      <c r="L285" s="274"/>
      <c r="M285" s="274"/>
      <c r="N285" s="274"/>
      <c r="O285" s="274"/>
      <c r="P285" s="276"/>
      <c r="Q285" s="276"/>
      <c r="R285" s="276"/>
      <c r="S285" s="263"/>
      <c r="T285" s="216"/>
      <c r="U285" s="216"/>
      <c r="Y285" s="120"/>
      <c r="Z285" s="232"/>
      <c r="AA285" s="120"/>
      <c r="AB285" s="232"/>
      <c r="AC285" s="120"/>
      <c r="AD285" s="232"/>
      <c r="AE285" s="120"/>
      <c r="AF285" s="232"/>
      <c r="AG285" s="120"/>
      <c r="AH285" s="232"/>
      <c r="AI285" s="120"/>
      <c r="AJ285" s="232"/>
      <c r="AZ285" s="160"/>
      <c r="BA285" s="164"/>
      <c r="BB285" s="289"/>
      <c r="BC285" s="289"/>
      <c r="BD285" s="289"/>
      <c r="BE285" s="123"/>
    </row>
    <row r="286" spans="2:57" x14ac:dyDescent="0.25">
      <c r="B286" s="224">
        <v>283</v>
      </c>
      <c r="C286" s="203">
        <v>0</v>
      </c>
      <c r="D286" s="250">
        <f>Samples!C288</f>
        <v>0</v>
      </c>
      <c r="E286" s="266" t="s">
        <v>5</v>
      </c>
      <c r="F286" s="263"/>
      <c r="G286" s="263"/>
      <c r="H286" s="263"/>
      <c r="I286" s="263"/>
      <c r="J286" s="263"/>
      <c r="K286" s="266"/>
      <c r="L286" s="274"/>
      <c r="M286" s="274"/>
      <c r="N286" s="274"/>
      <c r="O286" s="274"/>
      <c r="P286" s="276"/>
      <c r="Q286" s="276"/>
      <c r="R286" s="276"/>
      <c r="S286" s="263"/>
      <c r="T286" s="216"/>
      <c r="U286" s="216"/>
      <c r="Y286" s="120"/>
      <c r="Z286" s="232"/>
      <c r="AA286" s="120"/>
      <c r="AB286" s="232"/>
      <c r="AC286" s="120"/>
      <c r="AD286" s="232"/>
      <c r="AE286" s="120"/>
      <c r="AF286" s="232"/>
      <c r="AG286" s="120"/>
      <c r="AH286" s="232"/>
      <c r="AI286" s="120"/>
      <c r="AJ286" s="232"/>
      <c r="AZ286" s="160"/>
      <c r="BA286" s="164"/>
      <c r="BB286" s="289"/>
      <c r="BC286" s="289"/>
      <c r="BD286" s="289"/>
      <c r="BE286" s="123"/>
    </row>
    <row r="287" spans="2:57" x14ac:dyDescent="0.25">
      <c r="B287" s="224">
        <v>284</v>
      </c>
      <c r="C287" s="203">
        <v>0</v>
      </c>
      <c r="D287" s="250">
        <f>Samples!C289</f>
        <v>0</v>
      </c>
      <c r="E287" s="266" t="s">
        <v>5</v>
      </c>
      <c r="F287" s="263"/>
      <c r="G287" s="263"/>
      <c r="H287" s="263"/>
      <c r="I287" s="263"/>
      <c r="J287" s="263"/>
      <c r="K287" s="266"/>
      <c r="L287" s="274"/>
      <c r="M287" s="274"/>
      <c r="N287" s="274"/>
      <c r="O287" s="274"/>
      <c r="P287" s="276"/>
      <c r="Q287" s="276"/>
      <c r="R287" s="276"/>
      <c r="S287" s="263"/>
      <c r="T287" s="216"/>
      <c r="U287" s="216"/>
      <c r="Y287" s="120"/>
      <c r="Z287" s="232"/>
      <c r="AA287" s="120"/>
      <c r="AB287" s="232"/>
      <c r="AC287" s="120"/>
      <c r="AD287" s="232"/>
      <c r="AE287" s="120"/>
      <c r="AF287" s="232"/>
      <c r="AG287" s="120"/>
      <c r="AH287" s="232"/>
      <c r="AI287" s="120"/>
      <c r="AJ287" s="232"/>
      <c r="AZ287" s="160"/>
      <c r="BA287" s="164"/>
      <c r="BB287" s="289"/>
      <c r="BC287" s="289"/>
      <c r="BD287" s="289"/>
      <c r="BE287" s="123"/>
    </row>
    <row r="288" spans="2:57" x14ac:dyDescent="0.25">
      <c r="B288" s="224">
        <v>285</v>
      </c>
      <c r="C288" s="203">
        <v>0</v>
      </c>
      <c r="D288" s="250">
        <f>Samples!C290</f>
        <v>0</v>
      </c>
      <c r="E288" s="266" t="s">
        <v>5</v>
      </c>
      <c r="F288" s="263"/>
      <c r="G288" s="263"/>
      <c r="H288" s="263"/>
      <c r="I288" s="263"/>
      <c r="J288" s="263"/>
      <c r="K288" s="266"/>
      <c r="L288" s="274"/>
      <c r="M288" s="274"/>
      <c r="N288" s="274"/>
      <c r="O288" s="274"/>
      <c r="P288" s="276"/>
      <c r="Q288" s="276"/>
      <c r="R288" s="276"/>
      <c r="S288" s="263"/>
      <c r="T288" s="216"/>
      <c r="U288" s="216"/>
      <c r="Y288" s="120"/>
      <c r="Z288" s="232"/>
      <c r="AA288" s="120"/>
      <c r="AB288" s="232"/>
      <c r="AC288" s="120"/>
      <c r="AD288" s="232"/>
      <c r="AE288" s="120"/>
      <c r="AF288" s="232"/>
      <c r="AG288" s="120"/>
      <c r="AH288" s="232"/>
      <c r="AI288" s="120"/>
      <c r="AJ288" s="232"/>
      <c r="AZ288" s="160"/>
      <c r="BA288" s="164"/>
      <c r="BB288" s="289"/>
      <c r="BC288" s="289"/>
      <c r="BD288" s="289"/>
      <c r="BE288" s="123"/>
    </row>
    <row r="289" spans="2:57" x14ac:dyDescent="0.25">
      <c r="B289" s="224">
        <v>286</v>
      </c>
      <c r="C289" s="203">
        <v>0</v>
      </c>
      <c r="D289" s="250">
        <f>Samples!C291</f>
        <v>0</v>
      </c>
      <c r="E289" s="266" t="s">
        <v>5</v>
      </c>
      <c r="F289" s="263"/>
      <c r="G289" s="263"/>
      <c r="H289" s="263"/>
      <c r="I289" s="263"/>
      <c r="J289" s="263"/>
      <c r="K289" s="266"/>
      <c r="L289" s="274"/>
      <c r="M289" s="274"/>
      <c r="N289" s="274"/>
      <c r="O289" s="274"/>
      <c r="P289" s="276"/>
      <c r="Q289" s="276"/>
      <c r="R289" s="276"/>
      <c r="S289" s="263"/>
      <c r="T289" s="216"/>
      <c r="U289" s="216"/>
      <c r="Y289" s="120"/>
      <c r="Z289" s="232"/>
      <c r="AA289" s="120"/>
      <c r="AB289" s="232"/>
      <c r="AC289" s="120"/>
      <c r="AD289" s="232"/>
      <c r="AE289" s="120"/>
      <c r="AF289" s="232"/>
      <c r="AG289" s="120"/>
      <c r="AH289" s="232"/>
      <c r="AI289" s="120"/>
      <c r="AJ289" s="232"/>
      <c r="AZ289" s="160"/>
      <c r="BA289" s="164"/>
      <c r="BB289" s="289"/>
      <c r="BC289" s="289"/>
      <c r="BD289" s="289"/>
      <c r="BE289" s="123"/>
    </row>
    <row r="290" spans="2:57" x14ac:dyDescent="0.25">
      <c r="B290" s="224">
        <v>287</v>
      </c>
      <c r="C290" s="203">
        <v>0</v>
      </c>
      <c r="D290" s="250">
        <f>Samples!C292</f>
        <v>0</v>
      </c>
      <c r="E290" s="266" t="s">
        <v>5</v>
      </c>
      <c r="F290" s="263"/>
      <c r="G290" s="263"/>
      <c r="H290" s="263"/>
      <c r="I290" s="263"/>
      <c r="J290" s="263"/>
      <c r="K290" s="266"/>
      <c r="L290" s="274"/>
      <c r="M290" s="274"/>
      <c r="N290" s="274"/>
      <c r="O290" s="274"/>
      <c r="P290" s="276"/>
      <c r="Q290" s="276"/>
      <c r="R290" s="276"/>
      <c r="S290" s="263"/>
      <c r="T290" s="216"/>
      <c r="U290" s="216"/>
      <c r="Y290" s="120"/>
      <c r="Z290" s="232"/>
      <c r="AA290" s="120"/>
      <c r="AB290" s="232"/>
      <c r="AC290" s="120"/>
      <c r="AD290" s="232"/>
      <c r="AE290" s="120"/>
      <c r="AF290" s="232"/>
      <c r="AG290" s="120"/>
      <c r="AH290" s="232"/>
      <c r="AI290" s="120"/>
      <c r="AJ290" s="232"/>
      <c r="AZ290" s="160"/>
      <c r="BA290" s="164"/>
      <c r="BB290" s="289"/>
      <c r="BC290" s="289"/>
      <c r="BD290" s="289"/>
      <c r="BE290" s="123"/>
    </row>
    <row r="291" spans="2:57" x14ac:dyDescent="0.25">
      <c r="B291" s="224">
        <v>288</v>
      </c>
      <c r="C291" s="203">
        <v>0</v>
      </c>
      <c r="D291" s="250">
        <f>Samples!C293</f>
        <v>0</v>
      </c>
      <c r="E291" s="266" t="s">
        <v>5</v>
      </c>
      <c r="F291" s="263"/>
      <c r="G291" s="263"/>
      <c r="H291" s="263"/>
      <c r="I291" s="263"/>
      <c r="J291" s="263"/>
      <c r="K291" s="266"/>
      <c r="L291" s="274"/>
      <c r="M291" s="274"/>
      <c r="N291" s="274"/>
      <c r="O291" s="274"/>
      <c r="P291" s="276"/>
      <c r="Q291" s="276"/>
      <c r="R291" s="276"/>
      <c r="S291" s="263"/>
      <c r="T291" s="216"/>
      <c r="U291" s="216"/>
      <c r="Y291" s="120"/>
      <c r="Z291" s="232"/>
      <c r="AA291" s="120"/>
      <c r="AB291" s="232"/>
      <c r="AC291" s="120"/>
      <c r="AD291" s="232"/>
      <c r="AE291" s="120"/>
      <c r="AF291" s="232"/>
      <c r="AG291" s="120"/>
      <c r="AH291" s="232"/>
      <c r="AI291" s="120"/>
      <c r="AJ291" s="232"/>
      <c r="AZ291" s="160"/>
      <c r="BA291" s="164"/>
      <c r="BB291" s="289"/>
      <c r="BC291" s="289"/>
      <c r="BD291" s="289"/>
      <c r="BE291" s="123"/>
    </row>
    <row r="292" spans="2:57" x14ac:dyDescent="0.25">
      <c r="B292" s="224">
        <v>289</v>
      </c>
      <c r="C292" s="203">
        <v>0</v>
      </c>
      <c r="D292" s="250">
        <f>Samples!C294</f>
        <v>0</v>
      </c>
      <c r="E292" s="266" t="s">
        <v>5</v>
      </c>
      <c r="F292" s="263"/>
      <c r="G292" s="263"/>
      <c r="H292" s="263"/>
      <c r="I292" s="263"/>
      <c r="J292" s="263"/>
      <c r="K292" s="266"/>
      <c r="L292" s="274"/>
      <c r="M292" s="274"/>
      <c r="N292" s="274"/>
      <c r="O292" s="274"/>
      <c r="P292" s="276"/>
      <c r="Q292" s="276"/>
      <c r="R292" s="276"/>
      <c r="S292" s="263"/>
      <c r="T292" s="216"/>
      <c r="U292" s="216"/>
      <c r="Y292" s="120"/>
      <c r="Z292" s="232"/>
      <c r="AA292" s="120"/>
      <c r="AB292" s="232"/>
      <c r="AC292" s="120"/>
      <c r="AD292" s="232"/>
      <c r="AE292" s="120"/>
      <c r="AF292" s="232"/>
      <c r="AG292" s="120"/>
      <c r="AH292" s="232"/>
      <c r="AI292" s="120"/>
      <c r="AJ292" s="232"/>
      <c r="AZ292" s="160"/>
      <c r="BA292" s="164"/>
      <c r="BB292" s="289"/>
      <c r="BC292" s="289"/>
      <c r="BD292" s="289"/>
      <c r="BE292" s="123"/>
    </row>
    <row r="293" spans="2:57" x14ac:dyDescent="0.25">
      <c r="B293" s="224">
        <v>290</v>
      </c>
      <c r="C293" s="203">
        <v>0</v>
      </c>
      <c r="D293" s="250">
        <f>Samples!C295</f>
        <v>0</v>
      </c>
      <c r="E293" s="266" t="s">
        <v>5</v>
      </c>
      <c r="F293" s="263"/>
      <c r="G293" s="263"/>
      <c r="H293" s="263"/>
      <c r="I293" s="263"/>
      <c r="J293" s="263"/>
      <c r="K293" s="266"/>
      <c r="L293" s="274"/>
      <c r="M293" s="274"/>
      <c r="N293" s="274"/>
      <c r="O293" s="274"/>
      <c r="P293" s="276"/>
      <c r="Q293" s="276"/>
      <c r="R293" s="276"/>
      <c r="S293" s="263"/>
      <c r="T293" s="216"/>
      <c r="U293" s="216"/>
      <c r="Y293" s="120"/>
      <c r="Z293" s="232"/>
      <c r="AA293" s="120"/>
      <c r="AB293" s="232"/>
      <c r="AC293" s="120"/>
      <c r="AD293" s="232"/>
      <c r="AE293" s="120"/>
      <c r="AF293" s="232"/>
      <c r="AG293" s="120"/>
      <c r="AH293" s="232"/>
      <c r="AI293" s="120"/>
      <c r="AJ293" s="232"/>
      <c r="AZ293" s="160"/>
      <c r="BA293" s="164"/>
      <c r="BB293" s="289"/>
      <c r="BC293" s="289"/>
      <c r="BD293" s="289"/>
      <c r="BE293" s="123"/>
    </row>
    <row r="294" spans="2:57" x14ac:dyDescent="0.25">
      <c r="B294" s="224">
        <v>291</v>
      </c>
      <c r="C294" s="203">
        <v>0</v>
      </c>
      <c r="D294" s="250">
        <f>Samples!C296</f>
        <v>0</v>
      </c>
      <c r="E294" s="266" t="s">
        <v>5</v>
      </c>
      <c r="F294" s="263"/>
      <c r="G294" s="263"/>
      <c r="H294" s="263"/>
      <c r="I294" s="263"/>
      <c r="J294" s="263"/>
      <c r="K294" s="266"/>
      <c r="L294" s="274"/>
      <c r="M294" s="274"/>
      <c r="N294" s="274"/>
      <c r="O294" s="274"/>
      <c r="P294" s="276"/>
      <c r="Q294" s="276"/>
      <c r="R294" s="276"/>
      <c r="S294" s="263"/>
      <c r="T294" s="216"/>
      <c r="U294" s="216"/>
      <c r="Y294" s="120"/>
      <c r="Z294" s="232"/>
      <c r="AA294" s="120"/>
      <c r="AB294" s="232"/>
      <c r="AC294" s="120"/>
      <c r="AD294" s="232"/>
      <c r="AE294" s="120"/>
      <c r="AF294" s="232"/>
      <c r="AG294" s="120"/>
      <c r="AH294" s="232"/>
      <c r="AI294" s="120"/>
      <c r="AJ294" s="232"/>
      <c r="AZ294" s="160"/>
      <c r="BA294" s="164"/>
      <c r="BB294" s="289"/>
      <c r="BC294" s="289"/>
      <c r="BD294" s="289"/>
      <c r="BE294" s="123"/>
    </row>
    <row r="295" spans="2:57" x14ac:dyDescent="0.25">
      <c r="B295" s="224">
        <v>292</v>
      </c>
      <c r="C295" s="203">
        <v>0</v>
      </c>
      <c r="D295" s="250">
        <f>Samples!C297</f>
        <v>0</v>
      </c>
      <c r="E295" s="266" t="s">
        <v>5</v>
      </c>
      <c r="F295" s="263"/>
      <c r="G295" s="263"/>
      <c r="H295" s="263"/>
      <c r="I295" s="263"/>
      <c r="J295" s="263"/>
      <c r="K295" s="266"/>
      <c r="L295" s="274"/>
      <c r="M295" s="274"/>
      <c r="N295" s="274"/>
      <c r="O295" s="274"/>
      <c r="P295" s="276"/>
      <c r="Q295" s="276"/>
      <c r="R295" s="276"/>
      <c r="S295" s="263"/>
      <c r="T295" s="216"/>
      <c r="U295" s="216"/>
      <c r="Y295" s="120"/>
      <c r="Z295" s="232"/>
      <c r="AA295" s="120"/>
      <c r="AB295" s="232"/>
      <c r="AC295" s="120"/>
      <c r="AD295" s="232"/>
      <c r="AE295" s="120"/>
      <c r="AF295" s="232"/>
      <c r="AG295" s="120"/>
      <c r="AH295" s="232"/>
      <c r="AI295" s="120"/>
      <c r="AJ295" s="232"/>
      <c r="AZ295" s="160"/>
      <c r="BA295" s="164"/>
      <c r="BB295" s="289"/>
      <c r="BC295" s="289"/>
      <c r="BD295" s="289"/>
      <c r="BE295" s="123"/>
    </row>
    <row r="296" spans="2:57" x14ac:dyDescent="0.25">
      <c r="B296" s="224">
        <v>293</v>
      </c>
      <c r="C296" s="203">
        <v>0</v>
      </c>
      <c r="D296" s="250">
        <f>Samples!C298</f>
        <v>0</v>
      </c>
      <c r="E296" s="266" t="s">
        <v>5</v>
      </c>
      <c r="F296" s="263"/>
      <c r="G296" s="263"/>
      <c r="H296" s="263"/>
      <c r="I296" s="263"/>
      <c r="J296" s="263"/>
      <c r="K296" s="266"/>
      <c r="L296" s="274"/>
      <c r="M296" s="274"/>
      <c r="N296" s="274"/>
      <c r="O296" s="274"/>
      <c r="P296" s="276"/>
      <c r="Q296" s="276"/>
      <c r="R296" s="276"/>
      <c r="S296" s="263"/>
      <c r="T296" s="216"/>
      <c r="U296" s="216"/>
      <c r="Y296" s="120"/>
      <c r="Z296" s="232"/>
      <c r="AA296" s="120"/>
      <c r="AB296" s="232"/>
      <c r="AC296" s="120"/>
      <c r="AD296" s="232"/>
      <c r="AE296" s="120"/>
      <c r="AF296" s="232"/>
      <c r="AG296" s="120"/>
      <c r="AH296" s="232"/>
      <c r="AI296" s="120"/>
      <c r="AJ296" s="232"/>
      <c r="AZ296" s="160"/>
      <c r="BA296" s="164"/>
      <c r="BB296" s="289"/>
      <c r="BC296" s="289"/>
      <c r="BD296" s="289"/>
      <c r="BE296" s="123"/>
    </row>
    <row r="297" spans="2:57" x14ac:dyDescent="0.25">
      <c r="B297" s="224">
        <v>294</v>
      </c>
      <c r="C297" s="203">
        <v>0</v>
      </c>
      <c r="D297" s="250">
        <f>Samples!C299</f>
        <v>0</v>
      </c>
      <c r="E297" s="266" t="s">
        <v>5</v>
      </c>
      <c r="F297" s="263"/>
      <c r="G297" s="263"/>
      <c r="H297" s="263"/>
      <c r="I297" s="263"/>
      <c r="J297" s="263"/>
      <c r="K297" s="266"/>
      <c r="L297" s="274"/>
      <c r="M297" s="274"/>
      <c r="N297" s="274"/>
      <c r="O297" s="274"/>
      <c r="P297" s="276"/>
      <c r="Q297" s="276"/>
      <c r="R297" s="276"/>
      <c r="S297" s="263"/>
      <c r="T297" s="216"/>
      <c r="U297" s="216"/>
      <c r="Y297" s="120"/>
      <c r="Z297" s="232"/>
      <c r="AA297" s="120"/>
      <c r="AB297" s="232"/>
      <c r="AC297" s="120"/>
      <c r="AD297" s="232"/>
      <c r="AE297" s="120"/>
      <c r="AF297" s="232"/>
      <c r="AG297" s="120"/>
      <c r="AH297" s="232"/>
      <c r="AI297" s="120"/>
      <c r="AJ297" s="232"/>
      <c r="AZ297" s="160"/>
      <c r="BA297" s="164"/>
      <c r="BB297" s="289"/>
      <c r="BC297" s="289"/>
      <c r="BD297" s="289"/>
      <c r="BE297" s="123"/>
    </row>
    <row r="298" spans="2:57" x14ac:dyDescent="0.25">
      <c r="B298" s="224">
        <v>295</v>
      </c>
      <c r="C298" s="203">
        <v>0</v>
      </c>
      <c r="D298" s="250">
        <f>Samples!C300</f>
        <v>0</v>
      </c>
      <c r="E298" s="266" t="s">
        <v>5</v>
      </c>
      <c r="F298" s="263"/>
      <c r="G298" s="263"/>
      <c r="H298" s="263"/>
      <c r="I298" s="263"/>
      <c r="J298" s="263"/>
      <c r="K298" s="266"/>
      <c r="L298" s="274"/>
      <c r="M298" s="274"/>
      <c r="N298" s="274"/>
      <c r="O298" s="274"/>
      <c r="P298" s="276"/>
      <c r="Q298" s="276"/>
      <c r="R298" s="276"/>
      <c r="S298" s="263"/>
      <c r="T298" s="216"/>
      <c r="U298" s="216"/>
      <c r="Y298" s="120"/>
      <c r="Z298" s="232"/>
      <c r="AA298" s="120"/>
      <c r="AB298" s="232"/>
      <c r="AC298" s="120"/>
      <c r="AD298" s="232"/>
      <c r="AE298" s="120"/>
      <c r="AF298" s="232"/>
      <c r="AG298" s="120"/>
      <c r="AH298" s="232"/>
      <c r="AI298" s="120"/>
      <c r="AJ298" s="232"/>
      <c r="AZ298" s="160"/>
      <c r="BA298" s="164"/>
      <c r="BB298" s="289"/>
      <c r="BC298" s="289"/>
      <c r="BD298" s="289"/>
      <c r="BE298" s="123"/>
    </row>
    <row r="299" spans="2:57" x14ac:dyDescent="0.25">
      <c r="B299" s="224">
        <v>296</v>
      </c>
      <c r="C299" s="203">
        <v>0</v>
      </c>
      <c r="D299" s="250">
        <f>Samples!C301</f>
        <v>0</v>
      </c>
      <c r="E299" s="266" t="s">
        <v>5</v>
      </c>
      <c r="F299" s="263"/>
      <c r="G299" s="263"/>
      <c r="H299" s="263"/>
      <c r="I299" s="263"/>
      <c r="J299" s="263"/>
      <c r="K299" s="266"/>
      <c r="L299" s="274"/>
      <c r="M299" s="274"/>
      <c r="N299" s="274"/>
      <c r="O299" s="274"/>
      <c r="P299" s="276"/>
      <c r="Q299" s="276"/>
      <c r="R299" s="276"/>
      <c r="S299" s="263"/>
      <c r="T299" s="216"/>
      <c r="U299" s="216"/>
      <c r="Y299" s="120"/>
      <c r="Z299" s="232"/>
      <c r="AA299" s="120"/>
      <c r="AB299" s="232"/>
      <c r="AC299" s="120"/>
      <c r="AD299" s="232"/>
      <c r="AE299" s="120"/>
      <c r="AF299" s="232"/>
      <c r="AG299" s="120"/>
      <c r="AH299" s="232"/>
      <c r="AI299" s="120"/>
      <c r="AJ299" s="232"/>
      <c r="AZ299" s="160"/>
      <c r="BA299" s="164"/>
      <c r="BB299" s="289"/>
      <c r="BC299" s="289"/>
      <c r="BD299" s="289"/>
      <c r="BE299" s="123"/>
    </row>
    <row r="300" spans="2:57" x14ac:dyDescent="0.25">
      <c r="B300" s="224">
        <v>297</v>
      </c>
      <c r="C300" s="203">
        <v>0</v>
      </c>
      <c r="D300" s="250">
        <f>Samples!C302</f>
        <v>0</v>
      </c>
      <c r="E300" s="266" t="s">
        <v>5</v>
      </c>
      <c r="F300" s="263"/>
      <c r="G300" s="263"/>
      <c r="H300" s="263"/>
      <c r="I300" s="263"/>
      <c r="J300" s="263"/>
      <c r="K300" s="266"/>
      <c r="L300" s="274"/>
      <c r="M300" s="274"/>
      <c r="N300" s="274"/>
      <c r="O300" s="274"/>
      <c r="P300" s="276"/>
      <c r="Q300" s="276"/>
      <c r="R300" s="276"/>
      <c r="S300" s="263"/>
      <c r="T300" s="216"/>
      <c r="U300" s="216"/>
      <c r="Y300" s="120"/>
      <c r="Z300" s="232"/>
      <c r="AA300" s="120"/>
      <c r="AB300" s="232"/>
      <c r="AC300" s="120"/>
      <c r="AD300" s="232"/>
      <c r="AE300" s="120"/>
      <c r="AF300" s="232"/>
      <c r="AG300" s="120"/>
      <c r="AH300" s="232"/>
      <c r="AI300" s="120"/>
      <c r="AJ300" s="232"/>
      <c r="AZ300" s="160"/>
      <c r="BA300" s="164"/>
      <c r="BB300" s="289"/>
      <c r="BC300" s="289"/>
      <c r="BD300" s="289"/>
      <c r="BE300" s="123"/>
    </row>
    <row r="301" spans="2:57" x14ac:dyDescent="0.25">
      <c r="B301" s="224">
        <v>298</v>
      </c>
      <c r="C301" s="203">
        <v>0</v>
      </c>
      <c r="D301" s="250">
        <f>Samples!C303</f>
        <v>0</v>
      </c>
      <c r="E301" s="266" t="s">
        <v>5</v>
      </c>
      <c r="F301" s="263"/>
      <c r="G301" s="263"/>
      <c r="H301" s="263"/>
      <c r="I301" s="263"/>
      <c r="J301" s="263"/>
      <c r="K301" s="266"/>
      <c r="L301" s="274"/>
      <c r="M301" s="274"/>
      <c r="N301" s="274"/>
      <c r="O301" s="274"/>
      <c r="P301" s="276"/>
      <c r="Q301" s="276"/>
      <c r="R301" s="276"/>
      <c r="S301" s="263"/>
      <c r="T301" s="216"/>
      <c r="U301" s="216"/>
      <c r="Y301" s="120"/>
      <c r="Z301" s="232"/>
      <c r="AA301" s="120"/>
      <c r="AB301" s="232"/>
      <c r="AC301" s="120"/>
      <c r="AD301" s="232"/>
      <c r="AE301" s="120"/>
      <c r="AF301" s="232"/>
      <c r="AG301" s="120"/>
      <c r="AH301" s="232"/>
      <c r="AI301" s="120"/>
      <c r="AJ301" s="232"/>
      <c r="AZ301" s="160"/>
      <c r="BA301" s="164"/>
      <c r="BB301" s="289"/>
      <c r="BC301" s="289"/>
      <c r="BD301" s="289"/>
      <c r="BE301" s="123"/>
    </row>
    <row r="302" spans="2:57" x14ac:dyDescent="0.25">
      <c r="B302" s="224">
        <v>299</v>
      </c>
      <c r="C302" s="203">
        <v>0</v>
      </c>
      <c r="D302" s="250">
        <f>Samples!C304</f>
        <v>0</v>
      </c>
      <c r="E302" s="266" t="s">
        <v>5</v>
      </c>
      <c r="F302" s="263"/>
      <c r="G302" s="263"/>
      <c r="H302" s="263"/>
      <c r="I302" s="263"/>
      <c r="J302" s="263"/>
      <c r="K302" s="266"/>
      <c r="L302" s="274"/>
      <c r="M302" s="274"/>
      <c r="N302" s="274"/>
      <c r="O302" s="274"/>
      <c r="P302" s="276"/>
      <c r="Q302" s="276"/>
      <c r="R302" s="276"/>
      <c r="S302" s="263"/>
      <c r="T302" s="216"/>
      <c r="U302" s="216"/>
      <c r="Y302" s="120"/>
      <c r="Z302" s="232"/>
      <c r="AA302" s="120"/>
      <c r="AB302" s="232"/>
      <c r="AC302" s="120"/>
      <c r="AD302" s="232"/>
      <c r="AE302" s="120"/>
      <c r="AF302" s="232"/>
      <c r="AG302" s="120"/>
      <c r="AH302" s="232"/>
      <c r="AI302" s="120"/>
      <c r="AJ302" s="232"/>
      <c r="AZ302" s="160"/>
      <c r="BA302" s="164"/>
      <c r="BB302" s="289"/>
      <c r="BC302" s="289"/>
      <c r="BD302" s="289"/>
      <c r="BE302" s="123"/>
    </row>
    <row r="303" spans="2:57" x14ac:dyDescent="0.25">
      <c r="B303" s="224">
        <v>300</v>
      </c>
      <c r="C303" s="203">
        <v>0</v>
      </c>
      <c r="D303" s="250">
        <f>Samples!C305</f>
        <v>0</v>
      </c>
      <c r="E303" s="266" t="s">
        <v>5</v>
      </c>
      <c r="F303" s="263"/>
      <c r="G303" s="263"/>
      <c r="H303" s="263"/>
      <c r="I303" s="263"/>
      <c r="J303" s="263"/>
      <c r="K303" s="266"/>
      <c r="L303" s="274"/>
      <c r="M303" s="274"/>
      <c r="N303" s="274"/>
      <c r="O303" s="274"/>
      <c r="P303" s="276"/>
      <c r="Q303" s="276"/>
      <c r="R303" s="276"/>
      <c r="S303" s="263"/>
      <c r="T303" s="216"/>
      <c r="U303" s="216"/>
      <c r="Y303" s="120"/>
      <c r="Z303" s="232"/>
      <c r="AA303" s="120"/>
      <c r="AB303" s="232"/>
      <c r="AC303" s="120"/>
      <c r="AD303" s="232"/>
      <c r="AE303" s="120"/>
      <c r="AF303" s="232"/>
      <c r="AG303" s="120"/>
      <c r="AH303" s="232"/>
      <c r="AI303" s="120"/>
      <c r="AJ303" s="232"/>
      <c r="AZ303" s="160"/>
      <c r="BA303" s="164"/>
      <c r="BB303" s="289"/>
      <c r="BC303" s="289"/>
      <c r="BD303" s="289"/>
      <c r="BE303" s="123"/>
    </row>
    <row r="304" spans="2:57" x14ac:dyDescent="0.25">
      <c r="B304" s="224">
        <v>301</v>
      </c>
      <c r="C304" s="203">
        <v>0</v>
      </c>
      <c r="D304" s="250">
        <f>Samples!C306</f>
        <v>0</v>
      </c>
      <c r="E304" s="266" t="s">
        <v>5</v>
      </c>
      <c r="F304" s="263"/>
      <c r="G304" s="263"/>
      <c r="H304" s="263"/>
      <c r="I304" s="263"/>
      <c r="J304" s="263"/>
      <c r="K304" s="266"/>
      <c r="L304" s="274"/>
      <c r="M304" s="274"/>
      <c r="N304" s="274"/>
      <c r="O304" s="274"/>
      <c r="P304" s="276"/>
      <c r="Q304" s="276"/>
      <c r="R304" s="276"/>
      <c r="S304" s="263"/>
      <c r="T304" s="216"/>
      <c r="U304" s="216"/>
      <c r="Y304" s="120"/>
      <c r="Z304" s="232"/>
      <c r="AA304" s="120"/>
      <c r="AB304" s="232"/>
      <c r="AC304" s="120"/>
      <c r="AD304" s="232"/>
      <c r="AE304" s="120"/>
      <c r="AF304" s="232"/>
      <c r="AG304" s="120"/>
      <c r="AH304" s="232"/>
      <c r="AI304" s="120"/>
      <c r="AJ304" s="232"/>
      <c r="AZ304" s="160"/>
      <c r="BA304" s="164"/>
      <c r="BB304" s="289"/>
      <c r="BC304" s="289"/>
      <c r="BD304" s="289"/>
      <c r="BE304" s="123"/>
    </row>
    <row r="305" spans="2:57" x14ac:dyDescent="0.25">
      <c r="B305" s="224">
        <v>302</v>
      </c>
      <c r="C305" s="203">
        <v>0</v>
      </c>
      <c r="D305" s="250">
        <f>Samples!C307</f>
        <v>0</v>
      </c>
      <c r="E305" s="266" t="s">
        <v>5</v>
      </c>
      <c r="F305" s="263"/>
      <c r="G305" s="263"/>
      <c r="H305" s="263"/>
      <c r="I305" s="263"/>
      <c r="J305" s="263"/>
      <c r="K305" s="266"/>
      <c r="L305" s="274"/>
      <c r="M305" s="274"/>
      <c r="N305" s="274"/>
      <c r="O305" s="274"/>
      <c r="P305" s="276"/>
      <c r="Q305" s="276"/>
      <c r="R305" s="276"/>
      <c r="S305" s="263"/>
      <c r="T305" s="216"/>
      <c r="U305" s="216"/>
      <c r="Y305" s="120"/>
      <c r="Z305" s="232"/>
      <c r="AA305" s="120"/>
      <c r="AB305" s="232"/>
      <c r="AC305" s="120"/>
      <c r="AD305" s="232"/>
      <c r="AE305" s="120"/>
      <c r="AF305" s="232"/>
      <c r="AG305" s="120"/>
      <c r="AH305" s="232"/>
      <c r="AI305" s="120"/>
      <c r="AJ305" s="232"/>
      <c r="AZ305" s="160"/>
      <c r="BA305" s="164"/>
      <c r="BB305" s="289"/>
      <c r="BC305" s="289"/>
      <c r="BD305" s="289"/>
      <c r="BE305" s="123"/>
    </row>
    <row r="306" spans="2:57" x14ac:dyDescent="0.25">
      <c r="B306" s="224">
        <v>303</v>
      </c>
      <c r="C306" s="203">
        <v>0</v>
      </c>
      <c r="D306" s="250">
        <f>Samples!C308</f>
        <v>0</v>
      </c>
      <c r="E306" s="266" t="s">
        <v>5</v>
      </c>
      <c r="F306" s="263"/>
      <c r="G306" s="263"/>
      <c r="H306" s="263"/>
      <c r="I306" s="263"/>
      <c r="J306" s="263"/>
      <c r="K306" s="266"/>
      <c r="L306" s="274"/>
      <c r="M306" s="274"/>
      <c r="N306" s="274"/>
      <c r="O306" s="274"/>
      <c r="P306" s="276"/>
      <c r="Q306" s="276"/>
      <c r="R306" s="276"/>
      <c r="S306" s="263"/>
      <c r="T306" s="216"/>
      <c r="U306" s="216"/>
      <c r="Y306" s="120"/>
      <c r="Z306" s="232"/>
      <c r="AA306" s="120"/>
      <c r="AB306" s="232"/>
      <c r="AC306" s="120"/>
      <c r="AD306" s="232"/>
      <c r="AE306" s="120"/>
      <c r="AF306" s="232"/>
      <c r="AG306" s="120"/>
      <c r="AH306" s="232"/>
      <c r="AI306" s="120"/>
      <c r="AJ306" s="232"/>
      <c r="AZ306" s="160"/>
      <c r="BA306" s="164"/>
      <c r="BB306" s="289"/>
      <c r="BC306" s="289"/>
      <c r="BD306" s="289"/>
      <c r="BE306" s="123"/>
    </row>
    <row r="307" spans="2:57" ht="15.75" thickBot="1" x14ac:dyDescent="0.3">
      <c r="B307" s="224">
        <v>304</v>
      </c>
      <c r="C307" s="203">
        <v>0</v>
      </c>
      <c r="D307" s="250">
        <f>Samples!C309</f>
        <v>0</v>
      </c>
      <c r="E307" s="266" t="s">
        <v>5</v>
      </c>
      <c r="F307" s="263"/>
      <c r="G307" s="263"/>
      <c r="H307" s="263"/>
      <c r="I307" s="263"/>
      <c r="J307" s="263"/>
      <c r="K307" s="266"/>
      <c r="L307" s="274"/>
      <c r="M307" s="274"/>
      <c r="N307" s="274"/>
      <c r="O307" s="274"/>
      <c r="P307" s="276"/>
      <c r="Q307" s="276"/>
      <c r="R307" s="276"/>
      <c r="S307" s="263"/>
      <c r="T307" s="216"/>
      <c r="U307" s="216"/>
      <c r="Y307" s="120"/>
      <c r="Z307" s="232"/>
      <c r="AA307" s="120"/>
      <c r="AB307" s="232"/>
      <c r="AC307" s="120"/>
      <c r="AD307" s="232"/>
      <c r="AE307" s="120"/>
      <c r="AF307" s="232"/>
      <c r="AG307" s="120"/>
      <c r="AH307" s="232"/>
      <c r="AI307" s="120"/>
      <c r="AJ307" s="232"/>
      <c r="AZ307" s="160"/>
      <c r="BA307" s="270" t="s">
        <v>85</v>
      </c>
      <c r="BB307" s="289"/>
      <c r="BC307" s="289"/>
      <c r="BD307" s="289"/>
      <c r="BE307" s="123"/>
    </row>
    <row r="308" spans="2:57" x14ac:dyDescent="0.25">
      <c r="B308" s="224">
        <v>305</v>
      </c>
      <c r="C308" s="203">
        <v>0</v>
      </c>
      <c r="D308" s="250">
        <f>Samples!C310</f>
        <v>0</v>
      </c>
      <c r="E308" s="266" t="s">
        <v>5</v>
      </c>
      <c r="F308" s="263"/>
      <c r="G308" s="263"/>
      <c r="H308" s="263"/>
      <c r="I308" s="263"/>
      <c r="J308" s="263"/>
      <c r="K308" s="266"/>
      <c r="L308" s="274"/>
      <c r="M308" s="274"/>
      <c r="N308" s="274"/>
      <c r="O308" s="274"/>
      <c r="P308" s="276"/>
      <c r="Q308" s="276"/>
      <c r="R308" s="276"/>
      <c r="S308" s="263"/>
      <c r="T308" s="216"/>
      <c r="U308" s="216"/>
      <c r="Y308" s="120"/>
      <c r="Z308" s="232"/>
      <c r="AA308" s="120"/>
      <c r="AB308" s="232"/>
      <c r="AC308" s="120"/>
      <c r="AD308" s="232"/>
      <c r="AE308" s="120"/>
      <c r="AF308" s="232"/>
      <c r="AG308" s="120"/>
      <c r="AH308" s="232"/>
      <c r="AI308" s="120"/>
      <c r="AJ308" s="232"/>
      <c r="AZ308" s="160"/>
      <c r="BA308" s="286">
        <v>1</v>
      </c>
      <c r="BB308" s="289"/>
      <c r="BC308" s="289"/>
      <c r="BD308" s="289"/>
      <c r="BE308" s="123"/>
    </row>
    <row r="309" spans="2:57" x14ac:dyDescent="0.25">
      <c r="B309" s="224">
        <v>306</v>
      </c>
      <c r="C309" s="203">
        <v>0</v>
      </c>
      <c r="D309" s="250">
        <f>Samples!C311</f>
        <v>0</v>
      </c>
      <c r="E309" s="266" t="s">
        <v>5</v>
      </c>
      <c r="F309" s="263"/>
      <c r="G309" s="263"/>
      <c r="H309" s="263"/>
      <c r="I309" s="263"/>
      <c r="J309" s="263"/>
      <c r="K309" s="266"/>
      <c r="L309" s="274"/>
      <c r="M309" s="274"/>
      <c r="N309" s="274"/>
      <c r="O309" s="274"/>
      <c r="P309" s="276"/>
      <c r="Q309" s="276"/>
      <c r="R309" s="276"/>
      <c r="S309" s="263"/>
      <c r="T309" s="216"/>
      <c r="U309" s="216"/>
      <c r="Y309" s="120"/>
      <c r="Z309" s="232"/>
      <c r="AA309" s="120"/>
      <c r="AB309" s="232"/>
      <c r="AC309" s="120"/>
      <c r="AD309" s="232"/>
      <c r="AE309" s="120"/>
      <c r="AF309" s="232"/>
      <c r="AG309" s="120"/>
      <c r="AH309" s="232"/>
      <c r="AI309" s="120"/>
      <c r="AJ309" s="232"/>
      <c r="AZ309" s="160"/>
      <c r="BA309" s="285">
        <v>2</v>
      </c>
      <c r="BB309" s="289"/>
      <c r="BC309" s="289"/>
      <c r="BD309" s="289"/>
      <c r="BE309" s="123"/>
    </row>
    <row r="310" spans="2:57" x14ac:dyDescent="0.25">
      <c r="B310" s="224">
        <v>307</v>
      </c>
      <c r="C310" s="203">
        <v>0</v>
      </c>
      <c r="D310" s="250">
        <f>Samples!C312</f>
        <v>0</v>
      </c>
      <c r="E310" s="266" t="s">
        <v>5</v>
      </c>
      <c r="F310" s="263"/>
      <c r="G310" s="263"/>
      <c r="H310" s="263"/>
      <c r="I310" s="263"/>
      <c r="J310" s="263"/>
      <c r="K310" s="266"/>
      <c r="L310" s="274"/>
      <c r="M310" s="274"/>
      <c r="N310" s="274"/>
      <c r="O310" s="274"/>
      <c r="P310" s="276"/>
      <c r="Q310" s="276"/>
      <c r="R310" s="276"/>
      <c r="S310" s="263"/>
      <c r="T310" s="216"/>
      <c r="U310" s="216"/>
      <c r="Y310" s="120"/>
      <c r="Z310" s="232"/>
      <c r="AA310" s="120"/>
      <c r="AB310" s="232"/>
      <c r="AC310" s="120"/>
      <c r="AD310" s="232"/>
      <c r="AE310" s="120"/>
      <c r="AF310" s="232"/>
      <c r="AG310" s="120"/>
      <c r="AH310" s="232"/>
      <c r="AI310" s="120"/>
      <c r="AJ310" s="232"/>
      <c r="AZ310" s="160"/>
      <c r="BA310" s="285">
        <v>3</v>
      </c>
      <c r="BB310" s="289"/>
      <c r="BC310" s="289"/>
      <c r="BD310" s="289"/>
      <c r="BE310" s="123"/>
    </row>
    <row r="311" spans="2:57" x14ac:dyDescent="0.25">
      <c r="B311" s="224">
        <v>308</v>
      </c>
      <c r="C311" s="203">
        <v>0</v>
      </c>
      <c r="D311" s="250">
        <f>Samples!C313</f>
        <v>0</v>
      </c>
      <c r="E311" s="266" t="s">
        <v>5</v>
      </c>
      <c r="F311" s="263"/>
      <c r="G311" s="263"/>
      <c r="H311" s="263"/>
      <c r="I311" s="263"/>
      <c r="J311" s="263"/>
      <c r="K311" s="266"/>
      <c r="L311" s="274"/>
      <c r="M311" s="274"/>
      <c r="N311" s="274"/>
      <c r="O311" s="274"/>
      <c r="P311" s="276"/>
      <c r="Q311" s="276"/>
      <c r="R311" s="276"/>
      <c r="S311" s="263"/>
      <c r="T311" s="216"/>
      <c r="U311" s="216"/>
      <c r="Y311" s="120"/>
      <c r="Z311" s="232"/>
      <c r="AA311" s="120"/>
      <c r="AB311" s="232"/>
      <c r="AC311" s="120"/>
      <c r="AD311" s="232"/>
      <c r="AE311" s="120"/>
      <c r="AF311" s="232"/>
      <c r="AG311" s="120"/>
      <c r="AH311" s="232"/>
      <c r="AI311" s="120"/>
      <c r="AJ311" s="232"/>
      <c r="AZ311" s="160"/>
      <c r="BA311" s="285">
        <v>4</v>
      </c>
      <c r="BB311" s="289"/>
      <c r="BC311" s="289"/>
      <c r="BD311" s="289"/>
      <c r="BE311" s="123"/>
    </row>
    <row r="312" spans="2:57" x14ac:dyDescent="0.25">
      <c r="B312" s="224">
        <v>309</v>
      </c>
      <c r="C312" s="203">
        <v>0</v>
      </c>
      <c r="D312" s="250">
        <f>Samples!C314</f>
        <v>0</v>
      </c>
      <c r="E312" s="266" t="s">
        <v>5</v>
      </c>
      <c r="F312" s="263"/>
      <c r="G312" s="263"/>
      <c r="H312" s="263"/>
      <c r="I312" s="263"/>
      <c r="J312" s="263"/>
      <c r="K312" s="266"/>
      <c r="L312" s="274"/>
      <c r="M312" s="274"/>
      <c r="N312" s="274"/>
      <c r="O312" s="274"/>
      <c r="P312" s="276"/>
      <c r="Q312" s="276"/>
      <c r="R312" s="276"/>
      <c r="S312" s="263"/>
      <c r="T312" s="216"/>
      <c r="U312" s="216"/>
      <c r="Y312" s="120"/>
      <c r="Z312" s="232"/>
      <c r="AA312" s="120"/>
      <c r="AB312" s="232"/>
      <c r="AC312" s="120"/>
      <c r="AD312" s="232"/>
      <c r="AE312" s="120"/>
      <c r="AF312" s="232"/>
      <c r="AG312" s="120"/>
      <c r="AH312" s="232"/>
      <c r="AI312" s="120"/>
      <c r="AJ312" s="232"/>
      <c r="AZ312" s="160"/>
      <c r="BA312" s="285">
        <v>5</v>
      </c>
      <c r="BB312" s="289"/>
      <c r="BC312" s="289"/>
      <c r="BD312" s="289"/>
      <c r="BE312" s="123"/>
    </row>
    <row r="313" spans="2:57" x14ac:dyDescent="0.25">
      <c r="B313" s="224">
        <v>310</v>
      </c>
      <c r="C313" s="203">
        <v>0</v>
      </c>
      <c r="D313" s="250">
        <f>Samples!C315</f>
        <v>0</v>
      </c>
      <c r="E313" s="266" t="s">
        <v>5</v>
      </c>
      <c r="F313" s="263"/>
      <c r="G313" s="263"/>
      <c r="H313" s="263"/>
      <c r="I313" s="263"/>
      <c r="J313" s="263"/>
      <c r="K313" s="266"/>
      <c r="L313" s="274"/>
      <c r="M313" s="274"/>
      <c r="N313" s="274"/>
      <c r="O313" s="274"/>
      <c r="P313" s="276"/>
      <c r="Q313" s="276"/>
      <c r="R313" s="276"/>
      <c r="S313" s="263"/>
      <c r="T313" s="216"/>
      <c r="U313" s="216"/>
      <c r="Y313" s="120"/>
      <c r="Z313" s="232"/>
      <c r="AA313" s="120"/>
      <c r="AB313" s="232"/>
      <c r="AC313" s="120"/>
      <c r="AD313" s="232"/>
      <c r="AE313" s="120"/>
      <c r="AF313" s="232"/>
      <c r="AG313" s="120"/>
      <c r="AH313" s="232"/>
      <c r="AI313" s="120"/>
      <c r="AJ313" s="232"/>
      <c r="AZ313" s="160"/>
      <c r="BA313" s="285">
        <v>6</v>
      </c>
      <c r="BB313" s="289"/>
      <c r="BC313" s="289"/>
      <c r="BD313" s="289"/>
      <c r="BE313" s="123"/>
    </row>
    <row r="314" spans="2:57" x14ac:dyDescent="0.25">
      <c r="B314" s="224">
        <v>311</v>
      </c>
      <c r="C314" s="203">
        <v>0</v>
      </c>
      <c r="D314" s="250">
        <f>Samples!C316</f>
        <v>0</v>
      </c>
      <c r="E314" s="266" t="s">
        <v>5</v>
      </c>
      <c r="F314" s="263"/>
      <c r="G314" s="263"/>
      <c r="H314" s="263"/>
      <c r="I314" s="263"/>
      <c r="J314" s="263"/>
      <c r="K314" s="266"/>
      <c r="L314" s="274"/>
      <c r="M314" s="274"/>
      <c r="N314" s="274"/>
      <c r="O314" s="274"/>
      <c r="P314" s="276"/>
      <c r="Q314" s="276"/>
      <c r="R314" s="276"/>
      <c r="S314" s="263"/>
      <c r="T314" s="216"/>
      <c r="U314" s="216"/>
      <c r="Y314" s="120"/>
      <c r="Z314" s="232"/>
      <c r="AA314" s="120"/>
      <c r="AB314" s="232"/>
      <c r="AC314" s="120"/>
      <c r="AD314" s="232"/>
      <c r="AE314" s="120"/>
      <c r="AF314" s="232"/>
      <c r="AG314" s="120"/>
      <c r="AH314" s="232"/>
      <c r="AI314" s="120"/>
      <c r="AJ314" s="232"/>
      <c r="AZ314" s="160"/>
      <c r="BA314" s="285">
        <v>7</v>
      </c>
      <c r="BB314" s="289"/>
      <c r="BC314" s="289"/>
      <c r="BD314" s="289"/>
      <c r="BE314" s="123"/>
    </row>
    <row r="315" spans="2:57" x14ac:dyDescent="0.25">
      <c r="B315" s="224">
        <v>312</v>
      </c>
      <c r="C315" s="203">
        <v>0</v>
      </c>
      <c r="D315" s="250">
        <f>Samples!C317</f>
        <v>0</v>
      </c>
      <c r="E315" s="266" t="s">
        <v>5</v>
      </c>
      <c r="F315" s="263"/>
      <c r="G315" s="263"/>
      <c r="H315" s="263"/>
      <c r="I315" s="263"/>
      <c r="J315" s="263"/>
      <c r="K315" s="266"/>
      <c r="L315" s="274"/>
      <c r="M315" s="274"/>
      <c r="N315" s="274"/>
      <c r="O315" s="274"/>
      <c r="P315" s="276"/>
      <c r="Q315" s="276"/>
      <c r="R315" s="276"/>
      <c r="S315" s="263"/>
      <c r="T315" s="216"/>
      <c r="U315" s="216"/>
      <c r="Y315" s="120"/>
      <c r="Z315" s="232"/>
      <c r="AA315" s="120"/>
      <c r="AB315" s="232"/>
      <c r="AC315" s="120"/>
      <c r="AD315" s="232"/>
      <c r="AE315" s="120"/>
      <c r="AF315" s="232"/>
      <c r="AG315" s="120"/>
      <c r="AH315" s="232"/>
      <c r="AI315" s="120"/>
      <c r="AJ315" s="232"/>
      <c r="BA315" s="285">
        <v>8</v>
      </c>
      <c r="BB315" s="289"/>
      <c r="BC315" s="289"/>
      <c r="BD315" s="289"/>
      <c r="BE315" s="123"/>
    </row>
    <row r="316" spans="2:57" x14ac:dyDescent="0.25">
      <c r="B316" s="224">
        <v>313</v>
      </c>
      <c r="C316" s="203">
        <v>0</v>
      </c>
      <c r="D316" s="250">
        <f>Samples!C318</f>
        <v>0</v>
      </c>
      <c r="E316" s="266" t="s">
        <v>5</v>
      </c>
      <c r="F316" s="263"/>
      <c r="G316" s="263"/>
      <c r="H316" s="263"/>
      <c r="I316" s="263"/>
      <c r="J316" s="263"/>
      <c r="K316" s="266"/>
      <c r="L316" s="274"/>
      <c r="M316" s="274"/>
      <c r="N316" s="274"/>
      <c r="O316" s="274"/>
      <c r="P316" s="276"/>
      <c r="Q316" s="276"/>
      <c r="R316" s="276"/>
      <c r="S316" s="263"/>
      <c r="T316" s="216"/>
      <c r="U316" s="216"/>
      <c r="Y316" s="120"/>
      <c r="Z316" s="232"/>
      <c r="AA316" s="120"/>
      <c r="AB316" s="232"/>
      <c r="AC316" s="120"/>
      <c r="AD316" s="232"/>
      <c r="AE316" s="120"/>
      <c r="AF316" s="232"/>
      <c r="AG316" s="120"/>
      <c r="AH316" s="232"/>
      <c r="AI316" s="120"/>
      <c r="AJ316" s="232"/>
      <c r="BA316" s="285">
        <v>9</v>
      </c>
      <c r="BB316" s="289"/>
      <c r="BC316" s="289"/>
      <c r="BD316" s="289"/>
      <c r="BE316" s="123"/>
    </row>
    <row r="317" spans="2:57" x14ac:dyDescent="0.25">
      <c r="B317" s="224">
        <v>314</v>
      </c>
      <c r="C317" s="203">
        <v>0</v>
      </c>
      <c r="D317" s="250">
        <f>Samples!C319</f>
        <v>0</v>
      </c>
      <c r="E317" s="266" t="s">
        <v>5</v>
      </c>
      <c r="F317" s="263"/>
      <c r="G317" s="263"/>
      <c r="H317" s="263"/>
      <c r="I317" s="263"/>
      <c r="J317" s="263"/>
      <c r="K317" s="266"/>
      <c r="L317" s="274"/>
      <c r="M317" s="274"/>
      <c r="N317" s="274"/>
      <c r="O317" s="274"/>
      <c r="P317" s="276"/>
      <c r="Q317" s="276"/>
      <c r="R317" s="276"/>
      <c r="S317" s="263"/>
      <c r="T317" s="216"/>
      <c r="U317" s="216"/>
      <c r="Y317" s="120"/>
      <c r="Z317" s="232"/>
      <c r="AA317" s="120"/>
      <c r="AB317" s="232"/>
      <c r="AC317" s="120"/>
      <c r="AD317" s="232"/>
      <c r="AE317" s="120"/>
      <c r="AF317" s="232"/>
      <c r="AG317" s="120"/>
      <c r="AH317" s="232"/>
      <c r="AI317" s="120"/>
      <c r="AJ317" s="232"/>
      <c r="BA317" s="285">
        <v>10</v>
      </c>
      <c r="BB317" s="289"/>
      <c r="BC317" s="289"/>
      <c r="BD317" s="289"/>
      <c r="BE317" s="123"/>
    </row>
    <row r="318" spans="2:57" x14ac:dyDescent="0.25">
      <c r="B318" s="224">
        <v>315</v>
      </c>
      <c r="C318" s="203">
        <v>0</v>
      </c>
      <c r="D318" s="250">
        <f>Samples!C320</f>
        <v>0</v>
      </c>
      <c r="E318" s="266" t="s">
        <v>5</v>
      </c>
      <c r="F318" s="263"/>
      <c r="G318" s="263"/>
      <c r="H318" s="263"/>
      <c r="I318" s="263"/>
      <c r="J318" s="263"/>
      <c r="K318" s="266"/>
      <c r="L318" s="274"/>
      <c r="M318" s="274"/>
      <c r="N318" s="274"/>
      <c r="O318" s="274"/>
      <c r="P318" s="276"/>
      <c r="Q318" s="276"/>
      <c r="R318" s="276"/>
      <c r="S318" s="263"/>
      <c r="T318" s="216"/>
      <c r="U318" s="216"/>
      <c r="Y318" s="120"/>
      <c r="Z318" s="232"/>
      <c r="AA318" s="120"/>
      <c r="AB318" s="232"/>
      <c r="AC318" s="120"/>
      <c r="AD318" s="232"/>
      <c r="AE318" s="120"/>
      <c r="AF318" s="232"/>
      <c r="AG318" s="120"/>
      <c r="AH318" s="232"/>
      <c r="AI318" s="120"/>
      <c r="AJ318" s="232"/>
      <c r="BA318" s="285">
        <v>11</v>
      </c>
      <c r="BB318" s="289"/>
      <c r="BC318" s="289"/>
      <c r="BD318" s="289"/>
      <c r="BE318" s="123"/>
    </row>
    <row r="319" spans="2:57" x14ac:dyDescent="0.25">
      <c r="B319" s="224">
        <v>316</v>
      </c>
      <c r="C319" s="203">
        <v>0</v>
      </c>
      <c r="D319" s="250">
        <f>Samples!C321</f>
        <v>0</v>
      </c>
      <c r="E319" s="266" t="s">
        <v>5</v>
      </c>
      <c r="F319" s="263"/>
      <c r="G319" s="263"/>
      <c r="H319" s="263"/>
      <c r="I319" s="263"/>
      <c r="J319" s="263"/>
      <c r="K319" s="266"/>
      <c r="L319" s="274"/>
      <c r="M319" s="274"/>
      <c r="N319" s="274"/>
      <c r="O319" s="274"/>
      <c r="P319" s="276"/>
      <c r="Q319" s="276"/>
      <c r="R319" s="276"/>
      <c r="S319" s="263"/>
      <c r="T319" s="216"/>
      <c r="U319" s="216"/>
      <c r="Y319" s="120"/>
      <c r="Z319" s="232"/>
      <c r="AA319" s="120"/>
      <c r="AB319" s="232"/>
      <c r="AC319" s="120"/>
      <c r="AD319" s="232"/>
      <c r="AE319" s="120"/>
      <c r="AF319" s="232"/>
      <c r="AG319" s="120"/>
      <c r="AH319" s="232"/>
      <c r="AI319" s="120"/>
      <c r="AJ319" s="232"/>
      <c r="BA319" s="285">
        <v>12</v>
      </c>
      <c r="BB319" s="289"/>
      <c r="BC319" s="289"/>
      <c r="BD319" s="289"/>
      <c r="BE319" s="123"/>
    </row>
    <row r="320" spans="2:57" x14ac:dyDescent="0.25">
      <c r="B320" s="224">
        <v>317</v>
      </c>
      <c r="C320" s="203">
        <v>0</v>
      </c>
      <c r="D320" s="250">
        <f>Samples!C322</f>
        <v>0</v>
      </c>
      <c r="E320" s="266" t="s">
        <v>5</v>
      </c>
      <c r="F320" s="263"/>
      <c r="G320" s="263"/>
      <c r="H320" s="263"/>
      <c r="I320" s="263"/>
      <c r="J320" s="263"/>
      <c r="K320" s="266"/>
      <c r="L320" s="274"/>
      <c r="M320" s="274"/>
      <c r="N320" s="274"/>
      <c r="O320" s="274"/>
      <c r="P320" s="276"/>
      <c r="Q320" s="276"/>
      <c r="R320" s="276"/>
      <c r="S320" s="263"/>
      <c r="T320" s="216"/>
      <c r="U320" s="216"/>
      <c r="Y320" s="120"/>
      <c r="Z320" s="232"/>
      <c r="AA320" s="120"/>
      <c r="AB320" s="232"/>
      <c r="AC320" s="120"/>
      <c r="AD320" s="232"/>
      <c r="AE320" s="120"/>
      <c r="AF320" s="232"/>
      <c r="AG320" s="120"/>
      <c r="AH320" s="232"/>
      <c r="AI320" s="120"/>
      <c r="AJ320" s="232"/>
      <c r="BA320" s="285">
        <v>13</v>
      </c>
      <c r="BB320" s="289"/>
      <c r="BC320" s="289"/>
      <c r="BD320" s="289"/>
      <c r="BE320" s="123"/>
    </row>
    <row r="321" spans="2:57" x14ac:dyDescent="0.25">
      <c r="B321" s="224">
        <v>318</v>
      </c>
      <c r="C321" s="203">
        <v>0</v>
      </c>
      <c r="D321" s="250">
        <f>Samples!C323</f>
        <v>0</v>
      </c>
      <c r="E321" s="266" t="s">
        <v>5</v>
      </c>
      <c r="F321" s="263"/>
      <c r="G321" s="263"/>
      <c r="H321" s="263"/>
      <c r="I321" s="263"/>
      <c r="J321" s="263"/>
      <c r="K321" s="266"/>
      <c r="L321" s="274"/>
      <c r="M321" s="274"/>
      <c r="N321" s="274"/>
      <c r="O321" s="274"/>
      <c r="P321" s="276"/>
      <c r="Q321" s="276"/>
      <c r="R321" s="276"/>
      <c r="S321" s="263"/>
      <c r="T321" s="216"/>
      <c r="U321" s="216"/>
      <c r="Y321" s="120"/>
      <c r="Z321" s="232"/>
      <c r="AA321" s="120"/>
      <c r="AB321" s="232"/>
      <c r="AC321" s="120"/>
      <c r="AD321" s="232"/>
      <c r="AE321" s="120"/>
      <c r="AF321" s="232"/>
      <c r="AG321" s="120"/>
      <c r="AH321" s="232"/>
      <c r="AI321" s="120"/>
      <c r="AJ321" s="232"/>
      <c r="BA321" s="285">
        <v>14</v>
      </c>
      <c r="BB321" s="289"/>
      <c r="BC321" s="289"/>
      <c r="BD321" s="289"/>
      <c r="BE321" s="123"/>
    </row>
    <row r="322" spans="2:57" x14ac:dyDescent="0.25">
      <c r="B322" s="224">
        <v>319</v>
      </c>
      <c r="C322" s="203">
        <v>0</v>
      </c>
      <c r="D322" s="250">
        <f>Samples!C324</f>
        <v>0</v>
      </c>
      <c r="E322" s="266" t="s">
        <v>5</v>
      </c>
      <c r="F322" s="263"/>
      <c r="G322" s="263"/>
      <c r="H322" s="263"/>
      <c r="I322" s="263"/>
      <c r="J322" s="263"/>
      <c r="K322" s="266"/>
      <c r="L322" s="274"/>
      <c r="M322" s="274"/>
      <c r="N322" s="274"/>
      <c r="O322" s="274"/>
      <c r="P322" s="276"/>
      <c r="Q322" s="276"/>
      <c r="R322" s="276"/>
      <c r="S322" s="263"/>
      <c r="T322" s="216"/>
      <c r="U322" s="216"/>
      <c r="Y322" s="120"/>
      <c r="Z322" s="232"/>
      <c r="AA322" s="120"/>
      <c r="AB322" s="232"/>
      <c r="AC322" s="120"/>
      <c r="AD322" s="232"/>
      <c r="AE322" s="120"/>
      <c r="AF322" s="232"/>
      <c r="AG322" s="120"/>
      <c r="AH322" s="232"/>
      <c r="AI322" s="120"/>
      <c r="AJ322" s="232"/>
      <c r="BA322" s="285">
        <v>15</v>
      </c>
      <c r="BB322" s="289"/>
      <c r="BC322" s="289"/>
      <c r="BD322" s="289"/>
      <c r="BE322" s="123"/>
    </row>
    <row r="323" spans="2:57" x14ac:dyDescent="0.25">
      <c r="B323" s="224">
        <v>320</v>
      </c>
      <c r="C323" s="203">
        <v>0</v>
      </c>
      <c r="D323" s="250">
        <f>Samples!C325</f>
        <v>0</v>
      </c>
      <c r="E323" s="266" t="s">
        <v>5</v>
      </c>
      <c r="F323" s="263"/>
      <c r="G323" s="263"/>
      <c r="H323" s="263"/>
      <c r="I323" s="263"/>
      <c r="J323" s="263"/>
      <c r="K323" s="266"/>
      <c r="L323" s="274"/>
      <c r="M323" s="274"/>
      <c r="N323" s="274"/>
      <c r="O323" s="274"/>
      <c r="P323" s="276"/>
      <c r="Q323" s="276"/>
      <c r="R323" s="276"/>
      <c r="S323" s="263"/>
      <c r="T323" s="216"/>
      <c r="U323" s="216"/>
      <c r="Y323" s="120"/>
      <c r="Z323" s="232"/>
      <c r="AA323" s="120"/>
      <c r="AB323" s="232"/>
      <c r="AC323" s="120"/>
      <c r="AD323" s="232"/>
      <c r="AE323" s="120"/>
      <c r="AF323" s="232"/>
      <c r="AG323" s="120"/>
      <c r="AH323" s="232"/>
      <c r="AI323" s="120"/>
      <c r="AJ323" s="232"/>
      <c r="BA323" s="285">
        <v>16</v>
      </c>
      <c r="BB323" s="289"/>
      <c r="BC323" s="289"/>
      <c r="BD323" s="289"/>
      <c r="BE323" s="123"/>
    </row>
    <row r="324" spans="2:57" x14ac:dyDescent="0.25">
      <c r="B324" s="224">
        <v>321</v>
      </c>
      <c r="C324" s="203">
        <v>0</v>
      </c>
      <c r="D324" s="250">
        <f>Samples!C326</f>
        <v>0</v>
      </c>
      <c r="E324" s="266" t="s">
        <v>5</v>
      </c>
      <c r="F324" s="263"/>
      <c r="G324" s="263"/>
      <c r="H324" s="263"/>
      <c r="I324" s="263"/>
      <c r="J324" s="263"/>
      <c r="K324" s="266"/>
      <c r="L324" s="274"/>
      <c r="M324" s="274"/>
      <c r="N324" s="274"/>
      <c r="O324" s="274"/>
      <c r="P324" s="276"/>
      <c r="Q324" s="276"/>
      <c r="R324" s="276"/>
      <c r="S324" s="263"/>
      <c r="T324" s="216"/>
      <c r="U324" s="216"/>
      <c r="Y324" s="120"/>
      <c r="Z324" s="232"/>
      <c r="AA324" s="120"/>
      <c r="AB324" s="232"/>
      <c r="AC324" s="120"/>
      <c r="AD324" s="232"/>
      <c r="AE324" s="120"/>
      <c r="AF324" s="232"/>
      <c r="AG324" s="120"/>
      <c r="AH324" s="232"/>
      <c r="AI324" s="120"/>
      <c r="AJ324" s="232"/>
      <c r="BA324" s="285">
        <v>17</v>
      </c>
      <c r="BB324" s="289"/>
      <c r="BC324" s="289"/>
      <c r="BD324" s="289"/>
      <c r="BE324" s="123"/>
    </row>
    <row r="325" spans="2:57" x14ac:dyDescent="0.25">
      <c r="B325" s="224">
        <v>322</v>
      </c>
      <c r="C325" s="203">
        <v>0</v>
      </c>
      <c r="D325" s="250">
        <f>Samples!C327</f>
        <v>0</v>
      </c>
      <c r="E325" s="266" t="s">
        <v>5</v>
      </c>
      <c r="F325" s="263"/>
      <c r="G325" s="263"/>
      <c r="H325" s="263"/>
      <c r="I325" s="263"/>
      <c r="J325" s="263"/>
      <c r="K325" s="266"/>
      <c r="L325" s="274"/>
      <c r="M325" s="274"/>
      <c r="N325" s="274"/>
      <c r="O325" s="274"/>
      <c r="P325" s="276"/>
      <c r="Q325" s="276"/>
      <c r="R325" s="276"/>
      <c r="S325" s="263"/>
      <c r="T325" s="216"/>
      <c r="U325" s="216"/>
      <c r="Y325" s="120"/>
      <c r="Z325" s="232"/>
      <c r="AA325" s="120"/>
      <c r="AB325" s="232"/>
      <c r="AC325" s="120"/>
      <c r="AD325" s="232"/>
      <c r="AE325" s="120"/>
      <c r="AF325" s="232"/>
      <c r="AG325" s="120"/>
      <c r="AH325" s="232"/>
      <c r="AI325" s="120"/>
      <c r="AJ325" s="232"/>
      <c r="BA325" s="285">
        <v>18</v>
      </c>
      <c r="BB325" s="289"/>
      <c r="BC325" s="289"/>
      <c r="BD325" s="289"/>
      <c r="BE325" s="123"/>
    </row>
    <row r="326" spans="2:57" x14ac:dyDescent="0.25">
      <c r="B326" s="224">
        <v>323</v>
      </c>
      <c r="C326" s="203">
        <v>0</v>
      </c>
      <c r="D326" s="250">
        <f>Samples!C328</f>
        <v>0</v>
      </c>
      <c r="E326" s="266" t="s">
        <v>5</v>
      </c>
      <c r="F326" s="263"/>
      <c r="G326" s="263"/>
      <c r="H326" s="263"/>
      <c r="I326" s="263"/>
      <c r="J326" s="263"/>
      <c r="K326" s="266"/>
      <c r="L326" s="274"/>
      <c r="M326" s="274"/>
      <c r="N326" s="274"/>
      <c r="O326" s="274"/>
      <c r="P326" s="276"/>
      <c r="Q326" s="276"/>
      <c r="R326" s="276"/>
      <c r="S326" s="263"/>
      <c r="T326" s="216"/>
      <c r="U326" s="216"/>
      <c r="Y326" s="120"/>
      <c r="Z326" s="232"/>
      <c r="AA326" s="120"/>
      <c r="AB326" s="232"/>
      <c r="AC326" s="120"/>
      <c r="AD326" s="232"/>
      <c r="AE326" s="120"/>
      <c r="AF326" s="232"/>
      <c r="AG326" s="120"/>
      <c r="AH326" s="232"/>
      <c r="AI326" s="120"/>
      <c r="AJ326" s="232"/>
      <c r="AZ326" s="160"/>
      <c r="BA326" s="285">
        <v>19</v>
      </c>
      <c r="BB326" s="289"/>
      <c r="BC326" s="289"/>
      <c r="BD326" s="289"/>
      <c r="BE326" s="123"/>
    </row>
    <row r="327" spans="2:57" x14ac:dyDescent="0.25">
      <c r="B327" s="224">
        <v>324</v>
      </c>
      <c r="C327" s="203">
        <v>0</v>
      </c>
      <c r="D327" s="250">
        <f>Samples!C329</f>
        <v>0</v>
      </c>
      <c r="E327" s="266" t="s">
        <v>5</v>
      </c>
      <c r="F327" s="263"/>
      <c r="G327" s="263"/>
      <c r="H327" s="263"/>
      <c r="I327" s="263"/>
      <c r="J327" s="263"/>
      <c r="K327" s="266"/>
      <c r="L327" s="274"/>
      <c r="M327" s="274"/>
      <c r="N327" s="274"/>
      <c r="O327" s="274"/>
      <c r="P327" s="276"/>
      <c r="Q327" s="276"/>
      <c r="R327" s="276"/>
      <c r="S327" s="263"/>
      <c r="T327" s="216"/>
      <c r="U327" s="216"/>
      <c r="Y327" s="120"/>
      <c r="Z327" s="232"/>
      <c r="AA327" s="120"/>
      <c r="AB327" s="232"/>
      <c r="AC327" s="120"/>
      <c r="AD327" s="232"/>
      <c r="AE327" s="120"/>
      <c r="AF327" s="232"/>
      <c r="AG327" s="120"/>
      <c r="AH327" s="232"/>
      <c r="AI327" s="120"/>
      <c r="AJ327" s="232"/>
      <c r="AZ327" s="160"/>
      <c r="BA327" s="285">
        <v>20</v>
      </c>
      <c r="BB327" s="289"/>
      <c r="BC327" s="289"/>
      <c r="BD327" s="289"/>
      <c r="BE327" s="123"/>
    </row>
    <row r="328" spans="2:57" x14ac:dyDescent="0.25">
      <c r="B328" s="224">
        <v>325</v>
      </c>
      <c r="C328" s="203">
        <v>0</v>
      </c>
      <c r="D328" s="250">
        <f>Samples!C330</f>
        <v>0</v>
      </c>
      <c r="E328" s="266" t="s">
        <v>5</v>
      </c>
      <c r="F328" s="263"/>
      <c r="G328" s="263"/>
      <c r="H328" s="263"/>
      <c r="I328" s="263"/>
      <c r="J328" s="263"/>
      <c r="K328" s="266"/>
      <c r="L328" s="274"/>
      <c r="M328" s="274"/>
      <c r="N328" s="274"/>
      <c r="O328" s="274"/>
      <c r="P328" s="276"/>
      <c r="Q328" s="276"/>
      <c r="R328" s="276"/>
      <c r="S328" s="263"/>
      <c r="T328" s="216"/>
      <c r="U328" s="216"/>
      <c r="Y328" s="120"/>
      <c r="Z328" s="232"/>
      <c r="AA328" s="120"/>
      <c r="AB328" s="232"/>
      <c r="AC328" s="120"/>
      <c r="AD328" s="232"/>
      <c r="AE328" s="120"/>
      <c r="AF328" s="232"/>
      <c r="AG328" s="120"/>
      <c r="AH328" s="232"/>
      <c r="AI328" s="120"/>
      <c r="AJ328" s="232"/>
      <c r="AZ328" s="160"/>
      <c r="BA328" s="285">
        <v>21</v>
      </c>
      <c r="BB328" s="289"/>
      <c r="BC328" s="289"/>
      <c r="BD328" s="289"/>
      <c r="BE328" s="123"/>
    </row>
    <row r="329" spans="2:57" x14ac:dyDescent="0.25">
      <c r="B329" s="224">
        <v>326</v>
      </c>
      <c r="C329" s="203">
        <v>0</v>
      </c>
      <c r="D329" s="250">
        <f>Samples!C331</f>
        <v>0</v>
      </c>
      <c r="E329" s="266" t="s">
        <v>5</v>
      </c>
      <c r="F329" s="263"/>
      <c r="G329" s="263"/>
      <c r="H329" s="263"/>
      <c r="I329" s="263"/>
      <c r="J329" s="263"/>
      <c r="K329" s="266"/>
      <c r="L329" s="274"/>
      <c r="M329" s="274"/>
      <c r="N329" s="274"/>
      <c r="O329" s="274"/>
      <c r="P329" s="276"/>
      <c r="Q329" s="276"/>
      <c r="R329" s="276"/>
      <c r="S329" s="263"/>
      <c r="T329" s="216"/>
      <c r="U329" s="216"/>
      <c r="Y329" s="120"/>
      <c r="Z329" s="232"/>
      <c r="AA329" s="120"/>
      <c r="AB329" s="232"/>
      <c r="AC329" s="120"/>
      <c r="AD329" s="232"/>
      <c r="AE329" s="120"/>
      <c r="AF329" s="232"/>
      <c r="AG329" s="120"/>
      <c r="AH329" s="232"/>
      <c r="AI329" s="120"/>
      <c r="AJ329" s="232"/>
      <c r="AZ329" s="160"/>
      <c r="BA329" s="285">
        <v>22</v>
      </c>
      <c r="BB329" s="289"/>
      <c r="BC329" s="289"/>
      <c r="BD329" s="289"/>
      <c r="BE329" s="123"/>
    </row>
    <row r="330" spans="2:57" x14ac:dyDescent="0.25">
      <c r="B330" s="224">
        <v>327</v>
      </c>
      <c r="C330" s="203">
        <v>0</v>
      </c>
      <c r="D330" s="250">
        <f>Samples!C332</f>
        <v>0</v>
      </c>
      <c r="E330" s="266" t="s">
        <v>5</v>
      </c>
      <c r="F330" s="263"/>
      <c r="G330" s="263"/>
      <c r="H330" s="263"/>
      <c r="I330" s="263"/>
      <c r="J330" s="263"/>
      <c r="K330" s="266"/>
      <c r="L330" s="274"/>
      <c r="M330" s="274"/>
      <c r="N330" s="274"/>
      <c r="O330" s="274"/>
      <c r="P330" s="276"/>
      <c r="Q330" s="276"/>
      <c r="R330" s="276"/>
      <c r="S330" s="263"/>
      <c r="T330" s="216"/>
      <c r="U330" s="216"/>
      <c r="Y330" s="120"/>
      <c r="Z330" s="232"/>
      <c r="AA330" s="120"/>
      <c r="AB330" s="232"/>
      <c r="AC330" s="120"/>
      <c r="AD330" s="232"/>
      <c r="AE330" s="120"/>
      <c r="AF330" s="232"/>
      <c r="AG330" s="120"/>
      <c r="AH330" s="232"/>
      <c r="AI330" s="120"/>
      <c r="AJ330" s="232"/>
      <c r="AZ330" s="160"/>
      <c r="BA330" s="285">
        <v>23</v>
      </c>
      <c r="BB330" s="289"/>
      <c r="BC330" s="289"/>
      <c r="BD330" s="289"/>
      <c r="BE330" s="123"/>
    </row>
    <row r="331" spans="2:57" x14ac:dyDescent="0.25">
      <c r="B331" s="224">
        <v>328</v>
      </c>
      <c r="C331" s="203">
        <v>0</v>
      </c>
      <c r="D331" s="250">
        <f>Samples!C333</f>
        <v>0</v>
      </c>
      <c r="E331" s="266" t="s">
        <v>5</v>
      </c>
      <c r="F331" s="263"/>
      <c r="G331" s="263"/>
      <c r="H331" s="263"/>
      <c r="I331" s="263"/>
      <c r="J331" s="263"/>
      <c r="K331" s="266"/>
      <c r="L331" s="274"/>
      <c r="M331" s="274"/>
      <c r="N331" s="274"/>
      <c r="O331" s="274"/>
      <c r="P331" s="276"/>
      <c r="Q331" s="276"/>
      <c r="R331" s="276"/>
      <c r="S331" s="263"/>
      <c r="T331" s="216"/>
      <c r="U331" s="216"/>
      <c r="Y331" s="120"/>
      <c r="Z331" s="232"/>
      <c r="AA331" s="120"/>
      <c r="AB331" s="232"/>
      <c r="AC331" s="120"/>
      <c r="AD331" s="232"/>
      <c r="AE331" s="120"/>
      <c r="AF331" s="232"/>
      <c r="AG331" s="120"/>
      <c r="AH331" s="232"/>
      <c r="AI331" s="120"/>
      <c r="AJ331" s="232"/>
      <c r="AZ331" s="160"/>
      <c r="BA331" s="285">
        <v>24</v>
      </c>
      <c r="BB331" s="289"/>
      <c r="BC331" s="289"/>
      <c r="BD331" s="289"/>
      <c r="BE331" s="123"/>
    </row>
    <row r="332" spans="2:57" x14ac:dyDescent="0.25">
      <c r="B332" s="224">
        <v>329</v>
      </c>
      <c r="C332" s="203">
        <v>0</v>
      </c>
      <c r="D332" s="250">
        <f>Samples!C334</f>
        <v>0</v>
      </c>
      <c r="E332" s="266" t="s">
        <v>5</v>
      </c>
      <c r="F332" s="263"/>
      <c r="G332" s="263"/>
      <c r="H332" s="263"/>
      <c r="I332" s="263"/>
      <c r="J332" s="263"/>
      <c r="K332" s="266"/>
      <c r="L332" s="274"/>
      <c r="M332" s="274"/>
      <c r="N332" s="274"/>
      <c r="O332" s="274"/>
      <c r="P332" s="276"/>
      <c r="Q332" s="276"/>
      <c r="R332" s="276"/>
      <c r="S332" s="263"/>
      <c r="T332" s="216"/>
      <c r="U332" s="216"/>
      <c r="Y332" s="120"/>
      <c r="Z332" s="232"/>
      <c r="AA332" s="120"/>
      <c r="AB332" s="232"/>
      <c r="AC332" s="120"/>
      <c r="AD332" s="232"/>
      <c r="AE332" s="120"/>
      <c r="AF332" s="232"/>
      <c r="AG332" s="120"/>
      <c r="AH332" s="232"/>
      <c r="AI332" s="120"/>
      <c r="AJ332" s="232"/>
      <c r="AZ332" s="160"/>
      <c r="BA332" s="285">
        <v>25</v>
      </c>
      <c r="BB332" s="289"/>
      <c r="BC332" s="289"/>
      <c r="BD332" s="289"/>
      <c r="BE332" s="123"/>
    </row>
    <row r="333" spans="2:57" x14ac:dyDescent="0.25">
      <c r="B333" s="224">
        <v>330</v>
      </c>
      <c r="C333" s="203">
        <v>0</v>
      </c>
      <c r="D333" s="250">
        <f>Samples!C335</f>
        <v>0</v>
      </c>
      <c r="E333" s="266" t="s">
        <v>5</v>
      </c>
      <c r="F333" s="263"/>
      <c r="G333" s="263"/>
      <c r="H333" s="263"/>
      <c r="I333" s="263"/>
      <c r="J333" s="263"/>
      <c r="K333" s="266"/>
      <c r="L333" s="274"/>
      <c r="M333" s="274"/>
      <c r="N333" s="274"/>
      <c r="O333" s="274"/>
      <c r="P333" s="276"/>
      <c r="Q333" s="276"/>
      <c r="R333" s="276"/>
      <c r="S333" s="263"/>
      <c r="T333" s="216"/>
      <c r="U333" s="216"/>
      <c r="Y333" s="120"/>
      <c r="Z333" s="232"/>
      <c r="AA333" s="120"/>
      <c r="AB333" s="232"/>
      <c r="AC333" s="120"/>
      <c r="AD333" s="232"/>
      <c r="AE333" s="120"/>
      <c r="AF333" s="232"/>
      <c r="AG333" s="120"/>
      <c r="AH333" s="232"/>
      <c r="AI333" s="120"/>
      <c r="AJ333" s="232"/>
      <c r="AZ333" s="160"/>
      <c r="BA333" s="285">
        <v>26</v>
      </c>
      <c r="BB333" s="289"/>
      <c r="BC333" s="289"/>
      <c r="BD333" s="289"/>
      <c r="BE333" s="123"/>
    </row>
    <row r="334" spans="2:57" x14ac:dyDescent="0.25">
      <c r="B334" s="224">
        <v>331</v>
      </c>
      <c r="C334" s="203">
        <v>0</v>
      </c>
      <c r="D334" s="250">
        <f>Samples!C336</f>
        <v>0</v>
      </c>
      <c r="E334" s="266" t="s">
        <v>5</v>
      </c>
      <c r="F334" s="263"/>
      <c r="G334" s="263"/>
      <c r="H334" s="263"/>
      <c r="I334" s="263"/>
      <c r="J334" s="263"/>
      <c r="K334" s="266"/>
      <c r="L334" s="274"/>
      <c r="M334" s="274"/>
      <c r="N334" s="274"/>
      <c r="O334" s="274"/>
      <c r="P334" s="276"/>
      <c r="Q334" s="276"/>
      <c r="R334" s="276"/>
      <c r="S334" s="263"/>
      <c r="T334" s="216"/>
      <c r="U334" s="216"/>
      <c r="Y334" s="120"/>
      <c r="Z334" s="232"/>
      <c r="AA334" s="120"/>
      <c r="AB334" s="232"/>
      <c r="AC334" s="120"/>
      <c r="AD334" s="232"/>
      <c r="AE334" s="120"/>
      <c r="AF334" s="232"/>
      <c r="AG334" s="120"/>
      <c r="AH334" s="232"/>
      <c r="AI334" s="120"/>
      <c r="AJ334" s="232"/>
      <c r="AZ334" s="160"/>
      <c r="BA334" s="285">
        <v>27</v>
      </c>
      <c r="BB334" s="289"/>
      <c r="BC334" s="289"/>
      <c r="BD334" s="289"/>
      <c r="BE334" s="123"/>
    </row>
    <row r="335" spans="2:57" x14ac:dyDescent="0.25">
      <c r="B335" s="224">
        <v>332</v>
      </c>
      <c r="C335" s="203">
        <v>0</v>
      </c>
      <c r="D335" s="250">
        <f>Samples!C337</f>
        <v>0</v>
      </c>
      <c r="E335" s="266" t="s">
        <v>5</v>
      </c>
      <c r="F335" s="263"/>
      <c r="G335" s="263"/>
      <c r="H335" s="263"/>
      <c r="I335" s="263"/>
      <c r="J335" s="263"/>
      <c r="K335" s="266"/>
      <c r="L335" s="274"/>
      <c r="M335" s="274"/>
      <c r="N335" s="274"/>
      <c r="O335" s="274"/>
      <c r="P335" s="276"/>
      <c r="Q335" s="276"/>
      <c r="R335" s="276"/>
      <c r="S335" s="263"/>
      <c r="T335" s="216"/>
      <c r="U335" s="216"/>
      <c r="Y335" s="120"/>
      <c r="Z335" s="232"/>
      <c r="AA335" s="120"/>
      <c r="AB335" s="232"/>
      <c r="AC335" s="120"/>
      <c r="AD335" s="232"/>
      <c r="AE335" s="120"/>
      <c r="AF335" s="232"/>
      <c r="AG335" s="120"/>
      <c r="AH335" s="232"/>
      <c r="AI335" s="120"/>
      <c r="AJ335" s="232"/>
      <c r="AZ335" s="160"/>
      <c r="BA335" s="285">
        <v>28</v>
      </c>
      <c r="BB335" s="289"/>
      <c r="BC335" s="289"/>
      <c r="BD335" s="289"/>
      <c r="BE335" s="123"/>
    </row>
    <row r="336" spans="2:57" x14ac:dyDescent="0.25">
      <c r="B336" s="224">
        <v>333</v>
      </c>
      <c r="C336" s="203">
        <v>0</v>
      </c>
      <c r="D336" s="250">
        <f>Samples!C338</f>
        <v>0</v>
      </c>
      <c r="E336" s="266" t="s">
        <v>5</v>
      </c>
      <c r="F336" s="263"/>
      <c r="G336" s="263"/>
      <c r="H336" s="263"/>
      <c r="I336" s="263"/>
      <c r="J336" s="263"/>
      <c r="K336" s="266"/>
      <c r="L336" s="274"/>
      <c r="M336" s="274"/>
      <c r="N336" s="274"/>
      <c r="O336" s="274"/>
      <c r="P336" s="276"/>
      <c r="Q336" s="276"/>
      <c r="R336" s="276"/>
      <c r="S336" s="263"/>
      <c r="T336" s="216"/>
      <c r="U336" s="216"/>
      <c r="Y336" s="120"/>
      <c r="Z336" s="232"/>
      <c r="AA336" s="120"/>
      <c r="AB336" s="232"/>
      <c r="AC336" s="120"/>
      <c r="AD336" s="232"/>
      <c r="AE336" s="120"/>
      <c r="AF336" s="232"/>
      <c r="AG336" s="120"/>
      <c r="AH336" s="232"/>
      <c r="AI336" s="120"/>
      <c r="AJ336" s="232"/>
      <c r="AZ336" s="160"/>
      <c r="BA336" s="285">
        <v>29</v>
      </c>
      <c r="BB336" s="289"/>
      <c r="BC336" s="289"/>
      <c r="BD336" s="289"/>
      <c r="BE336" s="123"/>
    </row>
    <row r="337" spans="2:57" x14ac:dyDescent="0.25">
      <c r="B337" s="224">
        <v>334</v>
      </c>
      <c r="C337" s="203">
        <v>0</v>
      </c>
      <c r="D337" s="250">
        <f>Samples!C339</f>
        <v>0</v>
      </c>
      <c r="E337" s="266" t="s">
        <v>5</v>
      </c>
      <c r="F337" s="263"/>
      <c r="G337" s="263"/>
      <c r="H337" s="263"/>
      <c r="I337" s="263"/>
      <c r="J337" s="263"/>
      <c r="K337" s="266"/>
      <c r="L337" s="274"/>
      <c r="M337" s="274"/>
      <c r="N337" s="274"/>
      <c r="O337" s="274"/>
      <c r="P337" s="276"/>
      <c r="Q337" s="276"/>
      <c r="R337" s="276"/>
      <c r="S337" s="263"/>
      <c r="T337" s="216"/>
      <c r="U337" s="216"/>
      <c r="Y337" s="120"/>
      <c r="Z337" s="232"/>
      <c r="AA337" s="120"/>
      <c r="AB337" s="232"/>
      <c r="AC337" s="120"/>
      <c r="AD337" s="232"/>
      <c r="AE337" s="120"/>
      <c r="AF337" s="232"/>
      <c r="AG337" s="120"/>
      <c r="AH337" s="232"/>
      <c r="AI337" s="120"/>
      <c r="AJ337" s="232"/>
      <c r="AZ337" s="160"/>
      <c r="BA337" s="285">
        <v>30</v>
      </c>
      <c r="BB337" s="289"/>
      <c r="BC337" s="289"/>
      <c r="BD337" s="289"/>
      <c r="BE337" s="123"/>
    </row>
    <row r="338" spans="2:57" x14ac:dyDescent="0.25">
      <c r="B338" s="224">
        <v>335</v>
      </c>
      <c r="C338" s="203">
        <v>0</v>
      </c>
      <c r="D338" s="250">
        <f>Samples!C340</f>
        <v>0</v>
      </c>
      <c r="E338" s="266" t="s">
        <v>5</v>
      </c>
      <c r="F338" s="263"/>
      <c r="G338" s="263"/>
      <c r="H338" s="263"/>
      <c r="I338" s="263"/>
      <c r="J338" s="263"/>
      <c r="K338" s="266"/>
      <c r="L338" s="274"/>
      <c r="M338" s="274"/>
      <c r="N338" s="274"/>
      <c r="O338" s="274"/>
      <c r="P338" s="276"/>
      <c r="Q338" s="276"/>
      <c r="R338" s="276"/>
      <c r="S338" s="263"/>
      <c r="T338" s="216"/>
      <c r="U338" s="216"/>
      <c r="Y338" s="120"/>
      <c r="Z338" s="232"/>
      <c r="AA338" s="120"/>
      <c r="AB338" s="232"/>
      <c r="AC338" s="120"/>
      <c r="AD338" s="232"/>
      <c r="AE338" s="120"/>
      <c r="AF338" s="232"/>
      <c r="AG338" s="120"/>
      <c r="AH338" s="232"/>
      <c r="AI338" s="120"/>
      <c r="AJ338" s="232"/>
      <c r="AZ338" s="160"/>
      <c r="BA338" s="285">
        <v>31</v>
      </c>
      <c r="BB338" s="289"/>
      <c r="BC338" s="289"/>
      <c r="BD338" s="289"/>
      <c r="BE338" s="123"/>
    </row>
    <row r="339" spans="2:57" x14ac:dyDescent="0.25">
      <c r="B339" s="224">
        <v>336</v>
      </c>
      <c r="C339" s="203">
        <v>0</v>
      </c>
      <c r="D339" s="250">
        <f>Samples!C341</f>
        <v>0</v>
      </c>
      <c r="E339" s="266" t="s">
        <v>5</v>
      </c>
      <c r="F339" s="263"/>
      <c r="G339" s="263"/>
      <c r="H339" s="263"/>
      <c r="I339" s="263"/>
      <c r="J339" s="263"/>
      <c r="K339" s="266"/>
      <c r="L339" s="274"/>
      <c r="M339" s="274"/>
      <c r="N339" s="274"/>
      <c r="O339" s="274"/>
      <c r="P339" s="276"/>
      <c r="Q339" s="276"/>
      <c r="R339" s="276"/>
      <c r="S339" s="263"/>
      <c r="T339" s="216"/>
      <c r="U339" s="216"/>
      <c r="Y339" s="120"/>
      <c r="Z339" s="232"/>
      <c r="AA339" s="120"/>
      <c r="AB339" s="232"/>
      <c r="AC339" s="120"/>
      <c r="AD339" s="232"/>
      <c r="AE339" s="120"/>
      <c r="AF339" s="232"/>
      <c r="AG339" s="120"/>
      <c r="AH339" s="232"/>
      <c r="AI339" s="120"/>
      <c r="AJ339" s="232"/>
      <c r="AZ339" s="160"/>
      <c r="BA339" s="285">
        <v>32</v>
      </c>
      <c r="BB339" s="289"/>
      <c r="BC339" s="289"/>
      <c r="BD339" s="289"/>
      <c r="BE339" s="123"/>
    </row>
    <row r="340" spans="2:57" x14ac:dyDescent="0.25">
      <c r="B340" s="224">
        <v>337</v>
      </c>
      <c r="C340" s="203">
        <v>0</v>
      </c>
      <c r="D340" s="250">
        <f>Samples!C342</f>
        <v>0</v>
      </c>
      <c r="E340" s="266" t="s">
        <v>5</v>
      </c>
      <c r="F340" s="263"/>
      <c r="G340" s="263"/>
      <c r="H340" s="263"/>
      <c r="I340" s="263"/>
      <c r="J340" s="263"/>
      <c r="K340" s="266"/>
      <c r="L340" s="274"/>
      <c r="M340" s="274"/>
      <c r="N340" s="274"/>
      <c r="O340" s="274"/>
      <c r="P340" s="276"/>
      <c r="Q340" s="276"/>
      <c r="R340" s="276"/>
      <c r="S340" s="263"/>
      <c r="T340" s="216"/>
      <c r="U340" s="216"/>
      <c r="Y340" s="120"/>
      <c r="Z340" s="232"/>
      <c r="AA340" s="120"/>
      <c r="AB340" s="232"/>
      <c r="AC340" s="120"/>
      <c r="AD340" s="232"/>
      <c r="AE340" s="120"/>
      <c r="AF340" s="232"/>
      <c r="AG340" s="120"/>
      <c r="AH340" s="232"/>
      <c r="AI340" s="120"/>
      <c r="AJ340" s="232"/>
      <c r="AZ340" s="160"/>
      <c r="BA340" s="285">
        <v>33</v>
      </c>
      <c r="BB340" s="289"/>
      <c r="BC340" s="289"/>
      <c r="BD340" s="289"/>
      <c r="BE340" s="123"/>
    </row>
    <row r="341" spans="2:57" x14ac:dyDescent="0.25">
      <c r="B341" s="224">
        <v>338</v>
      </c>
      <c r="C341" s="203">
        <v>0</v>
      </c>
      <c r="D341" s="250">
        <f>Samples!C343</f>
        <v>0</v>
      </c>
      <c r="E341" s="266" t="s">
        <v>5</v>
      </c>
      <c r="F341" s="263"/>
      <c r="G341" s="263"/>
      <c r="H341" s="263"/>
      <c r="I341" s="263"/>
      <c r="J341" s="263"/>
      <c r="K341" s="266"/>
      <c r="L341" s="274"/>
      <c r="M341" s="274"/>
      <c r="N341" s="274"/>
      <c r="O341" s="274"/>
      <c r="P341" s="276"/>
      <c r="Q341" s="276"/>
      <c r="R341" s="276"/>
      <c r="S341" s="263"/>
      <c r="T341" s="216"/>
      <c r="U341" s="216"/>
      <c r="Y341" s="120"/>
      <c r="Z341" s="232"/>
      <c r="AA341" s="120"/>
      <c r="AB341" s="232"/>
      <c r="AC341" s="120"/>
      <c r="AD341" s="232"/>
      <c r="AE341" s="120"/>
      <c r="AF341" s="232"/>
      <c r="AG341" s="120"/>
      <c r="AH341" s="232"/>
      <c r="AI341" s="120"/>
      <c r="AJ341" s="232"/>
      <c r="AZ341" s="160"/>
      <c r="BA341" s="285">
        <v>34</v>
      </c>
      <c r="BB341" s="289"/>
      <c r="BC341" s="289"/>
      <c r="BD341" s="289"/>
      <c r="BE341" s="123"/>
    </row>
    <row r="342" spans="2:57" x14ac:dyDescent="0.25">
      <c r="B342" s="224">
        <v>339</v>
      </c>
      <c r="C342" s="203">
        <v>0</v>
      </c>
      <c r="D342" s="250">
        <f>Samples!C344</f>
        <v>0</v>
      </c>
      <c r="E342" s="266" t="s">
        <v>5</v>
      </c>
      <c r="F342" s="263"/>
      <c r="G342" s="263"/>
      <c r="H342" s="263"/>
      <c r="I342" s="263"/>
      <c r="J342" s="263"/>
      <c r="K342" s="266"/>
      <c r="L342" s="274"/>
      <c r="M342" s="274"/>
      <c r="N342" s="274"/>
      <c r="O342" s="274"/>
      <c r="P342" s="276"/>
      <c r="Q342" s="276"/>
      <c r="R342" s="276"/>
      <c r="S342" s="263"/>
      <c r="T342" s="216"/>
      <c r="U342" s="216"/>
      <c r="Y342" s="120"/>
      <c r="Z342" s="232"/>
      <c r="AA342" s="120"/>
      <c r="AB342" s="232"/>
      <c r="AC342" s="120"/>
      <c r="AD342" s="232"/>
      <c r="AE342" s="120"/>
      <c r="AF342" s="232"/>
      <c r="AG342" s="120"/>
      <c r="AH342" s="232"/>
      <c r="AI342" s="120"/>
      <c r="AJ342" s="232"/>
      <c r="AZ342" s="160"/>
      <c r="BA342" s="285">
        <v>35</v>
      </c>
      <c r="BB342" s="289"/>
      <c r="BC342" s="289"/>
      <c r="BD342" s="289"/>
      <c r="BE342" s="123"/>
    </row>
    <row r="343" spans="2:57" x14ac:dyDescent="0.25">
      <c r="B343" s="224">
        <v>340</v>
      </c>
      <c r="C343" s="203">
        <v>0</v>
      </c>
      <c r="D343" s="250">
        <f>Samples!C345</f>
        <v>0</v>
      </c>
      <c r="E343" s="266" t="s">
        <v>5</v>
      </c>
      <c r="F343" s="263"/>
      <c r="G343" s="263"/>
      <c r="H343" s="263"/>
      <c r="I343" s="263"/>
      <c r="J343" s="263"/>
      <c r="K343" s="266"/>
      <c r="L343" s="274"/>
      <c r="M343" s="274"/>
      <c r="N343" s="274"/>
      <c r="O343" s="274"/>
      <c r="P343" s="276"/>
      <c r="Q343" s="276"/>
      <c r="R343" s="276"/>
      <c r="S343" s="263"/>
      <c r="T343" s="216"/>
      <c r="U343" s="216"/>
      <c r="Y343" s="120"/>
      <c r="Z343" s="232"/>
      <c r="AA343" s="120"/>
      <c r="AB343" s="232"/>
      <c r="AC343" s="120"/>
      <c r="AD343" s="232"/>
      <c r="AE343" s="120"/>
      <c r="AF343" s="232"/>
      <c r="AG343" s="120"/>
      <c r="AH343" s="232"/>
      <c r="AI343" s="120"/>
      <c r="AJ343" s="232"/>
      <c r="AZ343" s="160"/>
      <c r="BA343" s="285">
        <v>36</v>
      </c>
      <c r="BB343" s="289"/>
      <c r="BC343" s="289"/>
      <c r="BD343" s="289"/>
      <c r="BE343" s="123"/>
    </row>
    <row r="344" spans="2:57" x14ac:dyDescent="0.25">
      <c r="B344" s="224">
        <v>341</v>
      </c>
      <c r="C344" s="203">
        <v>0</v>
      </c>
      <c r="D344" s="250">
        <f>Samples!C346</f>
        <v>0</v>
      </c>
      <c r="E344" s="266" t="s">
        <v>5</v>
      </c>
      <c r="F344" s="263"/>
      <c r="G344" s="263"/>
      <c r="H344" s="263"/>
      <c r="I344" s="263"/>
      <c r="J344" s="263"/>
      <c r="K344" s="266"/>
      <c r="L344" s="274"/>
      <c r="M344" s="274"/>
      <c r="N344" s="274"/>
      <c r="O344" s="274"/>
      <c r="P344" s="276"/>
      <c r="Q344" s="276"/>
      <c r="R344" s="276"/>
      <c r="S344" s="263"/>
      <c r="T344" s="216"/>
      <c r="U344" s="216"/>
      <c r="Y344" s="120"/>
      <c r="Z344" s="232"/>
      <c r="AA344" s="120"/>
      <c r="AB344" s="232"/>
      <c r="AC344" s="120"/>
      <c r="AD344" s="232"/>
      <c r="AE344" s="120"/>
      <c r="AF344" s="232"/>
      <c r="AG344" s="120"/>
      <c r="AH344" s="232"/>
      <c r="AI344" s="120"/>
      <c r="AJ344" s="232"/>
      <c r="AZ344" s="160"/>
      <c r="BA344" s="285">
        <v>37</v>
      </c>
      <c r="BB344" s="289"/>
      <c r="BC344" s="289"/>
      <c r="BD344" s="289"/>
      <c r="BE344" s="123"/>
    </row>
    <row r="345" spans="2:57" x14ac:dyDescent="0.25">
      <c r="B345" s="224">
        <v>342</v>
      </c>
      <c r="C345" s="203">
        <v>0</v>
      </c>
      <c r="D345" s="250">
        <f>Samples!C347</f>
        <v>0</v>
      </c>
      <c r="E345" s="266" t="s">
        <v>5</v>
      </c>
      <c r="F345" s="263"/>
      <c r="G345" s="263"/>
      <c r="H345" s="263"/>
      <c r="I345" s="263"/>
      <c r="J345" s="263"/>
      <c r="K345" s="266"/>
      <c r="L345" s="274"/>
      <c r="M345" s="274"/>
      <c r="N345" s="274"/>
      <c r="O345" s="274"/>
      <c r="P345" s="276"/>
      <c r="Q345" s="276"/>
      <c r="R345" s="276"/>
      <c r="S345" s="263"/>
      <c r="T345" s="216"/>
      <c r="U345" s="216"/>
      <c r="Y345" s="120"/>
      <c r="Z345" s="232"/>
      <c r="AA345" s="120"/>
      <c r="AB345" s="232"/>
      <c r="AC345" s="120"/>
      <c r="AD345" s="232"/>
      <c r="AE345" s="120"/>
      <c r="AF345" s="232"/>
      <c r="AG345" s="120"/>
      <c r="AH345" s="232"/>
      <c r="AI345" s="120"/>
      <c r="AJ345" s="232"/>
      <c r="AZ345" s="160"/>
      <c r="BA345" s="285">
        <v>38</v>
      </c>
      <c r="BB345" s="289"/>
      <c r="BC345" s="289"/>
      <c r="BD345" s="289"/>
      <c r="BE345" s="123"/>
    </row>
    <row r="346" spans="2:57" x14ac:dyDescent="0.25">
      <c r="B346" s="224">
        <v>343</v>
      </c>
      <c r="C346" s="203">
        <v>0</v>
      </c>
      <c r="D346" s="250">
        <f>Samples!C348</f>
        <v>0</v>
      </c>
      <c r="E346" s="266" t="s">
        <v>5</v>
      </c>
      <c r="F346" s="263"/>
      <c r="G346" s="263"/>
      <c r="H346" s="263"/>
      <c r="I346" s="263"/>
      <c r="J346" s="263"/>
      <c r="K346" s="266"/>
      <c r="L346" s="274"/>
      <c r="M346" s="274"/>
      <c r="N346" s="274"/>
      <c r="O346" s="274"/>
      <c r="P346" s="276"/>
      <c r="Q346" s="276"/>
      <c r="R346" s="276"/>
      <c r="S346" s="263"/>
      <c r="T346" s="216"/>
      <c r="U346" s="216"/>
      <c r="Y346" s="120"/>
      <c r="Z346" s="232"/>
      <c r="AA346" s="120"/>
      <c r="AB346" s="232"/>
      <c r="AC346" s="120"/>
      <c r="AD346" s="232"/>
      <c r="AE346" s="120"/>
      <c r="AF346" s="232"/>
      <c r="AG346" s="120"/>
      <c r="AH346" s="232"/>
      <c r="AI346" s="120"/>
      <c r="AJ346" s="232"/>
      <c r="AZ346" s="160"/>
      <c r="BA346" s="285">
        <v>39</v>
      </c>
      <c r="BB346" s="289"/>
      <c r="BC346" s="289"/>
      <c r="BD346" s="289"/>
      <c r="BE346" s="123"/>
    </row>
    <row r="347" spans="2:57" x14ac:dyDescent="0.25">
      <c r="B347" s="224">
        <v>344</v>
      </c>
      <c r="C347" s="203">
        <v>0</v>
      </c>
      <c r="D347" s="250">
        <f>Samples!C349</f>
        <v>0</v>
      </c>
      <c r="E347" s="266" t="s">
        <v>5</v>
      </c>
      <c r="F347" s="263"/>
      <c r="G347" s="263"/>
      <c r="H347" s="263"/>
      <c r="I347" s="263"/>
      <c r="J347" s="263"/>
      <c r="K347" s="266"/>
      <c r="L347" s="274"/>
      <c r="M347" s="274"/>
      <c r="N347" s="274"/>
      <c r="O347" s="274"/>
      <c r="P347" s="276"/>
      <c r="Q347" s="276"/>
      <c r="R347" s="276"/>
      <c r="S347" s="263"/>
      <c r="T347" s="216"/>
      <c r="U347" s="216"/>
      <c r="Y347" s="120"/>
      <c r="Z347" s="232"/>
      <c r="AA347" s="120"/>
      <c r="AB347" s="232"/>
      <c r="AC347" s="120"/>
      <c r="AD347" s="232"/>
      <c r="AE347" s="120"/>
      <c r="AF347" s="232"/>
      <c r="AG347" s="120"/>
      <c r="AH347" s="232"/>
      <c r="AI347" s="120"/>
      <c r="AJ347" s="232"/>
      <c r="AZ347" s="160"/>
      <c r="BA347" s="285">
        <v>40</v>
      </c>
      <c r="BB347" s="289"/>
      <c r="BC347" s="289"/>
      <c r="BD347" s="289"/>
      <c r="BE347" s="123"/>
    </row>
    <row r="348" spans="2:57" x14ac:dyDescent="0.25">
      <c r="B348" s="224">
        <v>345</v>
      </c>
      <c r="C348" s="203">
        <v>0</v>
      </c>
      <c r="D348" s="250">
        <f>Samples!C350</f>
        <v>0</v>
      </c>
      <c r="E348" s="266" t="s">
        <v>5</v>
      </c>
      <c r="F348" s="263"/>
      <c r="G348" s="263"/>
      <c r="H348" s="263"/>
      <c r="I348" s="263"/>
      <c r="J348" s="263"/>
      <c r="K348" s="266"/>
      <c r="L348" s="274"/>
      <c r="M348" s="274"/>
      <c r="N348" s="274"/>
      <c r="O348" s="274"/>
      <c r="P348" s="276"/>
      <c r="Q348" s="276"/>
      <c r="R348" s="276"/>
      <c r="S348" s="263"/>
      <c r="T348" s="216"/>
      <c r="U348" s="216"/>
      <c r="Y348" s="120"/>
      <c r="Z348" s="232"/>
      <c r="AA348" s="120"/>
      <c r="AB348" s="232"/>
      <c r="AC348" s="120"/>
      <c r="AD348" s="232"/>
      <c r="AE348" s="120"/>
      <c r="AF348" s="232"/>
      <c r="AG348" s="120"/>
      <c r="AH348" s="232"/>
      <c r="AI348" s="120"/>
      <c r="AJ348" s="232"/>
      <c r="AZ348" s="160"/>
      <c r="BA348" s="285">
        <v>41</v>
      </c>
      <c r="BB348" s="289"/>
      <c r="BC348" s="289"/>
      <c r="BD348" s="289"/>
      <c r="BE348" s="123"/>
    </row>
    <row r="349" spans="2:57" x14ac:dyDescent="0.25">
      <c r="B349" s="224">
        <v>346</v>
      </c>
      <c r="C349" s="203">
        <v>0</v>
      </c>
      <c r="D349" s="250">
        <f>Samples!C351</f>
        <v>0</v>
      </c>
      <c r="E349" s="266" t="s">
        <v>5</v>
      </c>
      <c r="F349" s="263"/>
      <c r="G349" s="263"/>
      <c r="H349" s="263"/>
      <c r="I349" s="263"/>
      <c r="J349" s="263"/>
      <c r="K349" s="266"/>
      <c r="L349" s="274"/>
      <c r="M349" s="274"/>
      <c r="N349" s="274"/>
      <c r="O349" s="274"/>
      <c r="P349" s="276"/>
      <c r="Q349" s="276"/>
      <c r="R349" s="276"/>
      <c r="S349" s="263"/>
      <c r="T349" s="216"/>
      <c r="U349" s="216"/>
      <c r="Y349" s="120"/>
      <c r="Z349" s="232"/>
      <c r="AA349" s="120"/>
      <c r="AB349" s="232"/>
      <c r="AC349" s="120"/>
      <c r="AD349" s="232"/>
      <c r="AE349" s="120"/>
      <c r="AF349" s="232"/>
      <c r="AG349" s="120"/>
      <c r="AH349" s="232"/>
      <c r="AI349" s="120"/>
      <c r="AJ349" s="232"/>
      <c r="AZ349" s="160"/>
      <c r="BA349" s="285">
        <v>42</v>
      </c>
      <c r="BB349" s="289"/>
      <c r="BC349" s="289"/>
      <c r="BD349" s="289"/>
      <c r="BE349" s="123"/>
    </row>
    <row r="350" spans="2:57" x14ac:dyDescent="0.25">
      <c r="B350" s="224">
        <v>347</v>
      </c>
      <c r="C350" s="203">
        <v>0</v>
      </c>
      <c r="D350" s="250">
        <f>Samples!C352</f>
        <v>0</v>
      </c>
      <c r="E350" s="266" t="s">
        <v>5</v>
      </c>
      <c r="F350" s="263"/>
      <c r="G350" s="263"/>
      <c r="H350" s="263"/>
      <c r="I350" s="263"/>
      <c r="J350" s="263"/>
      <c r="K350" s="266"/>
      <c r="L350" s="274"/>
      <c r="M350" s="274"/>
      <c r="N350" s="274"/>
      <c r="O350" s="274"/>
      <c r="P350" s="276"/>
      <c r="Q350" s="276"/>
      <c r="R350" s="276"/>
      <c r="S350" s="263"/>
      <c r="T350" s="216"/>
      <c r="U350" s="216"/>
      <c r="Y350" s="120"/>
      <c r="Z350" s="232"/>
      <c r="AA350" s="120"/>
      <c r="AB350" s="232"/>
      <c r="AC350" s="120"/>
      <c r="AD350" s="232"/>
      <c r="AE350" s="120"/>
      <c r="AF350" s="232"/>
      <c r="AG350" s="120"/>
      <c r="AH350" s="232"/>
      <c r="AI350" s="120"/>
      <c r="AJ350" s="232"/>
      <c r="AZ350" s="160"/>
      <c r="BA350" s="285">
        <v>43</v>
      </c>
      <c r="BB350" s="289"/>
      <c r="BC350" s="289"/>
      <c r="BD350" s="289"/>
      <c r="BE350" s="123"/>
    </row>
    <row r="351" spans="2:57" x14ac:dyDescent="0.25">
      <c r="B351" s="224">
        <v>348</v>
      </c>
      <c r="C351" s="203">
        <v>0</v>
      </c>
      <c r="D351" s="250">
        <f>Samples!C353</f>
        <v>0</v>
      </c>
      <c r="E351" s="266" t="s">
        <v>5</v>
      </c>
      <c r="F351" s="263"/>
      <c r="G351" s="263"/>
      <c r="H351" s="263"/>
      <c r="I351" s="263"/>
      <c r="J351" s="263"/>
      <c r="K351" s="266"/>
      <c r="L351" s="274"/>
      <c r="M351" s="274"/>
      <c r="N351" s="274"/>
      <c r="O351" s="274"/>
      <c r="P351" s="276"/>
      <c r="Q351" s="276"/>
      <c r="R351" s="276"/>
      <c r="S351" s="263"/>
      <c r="T351" s="216"/>
      <c r="U351" s="216"/>
      <c r="Y351" s="120"/>
      <c r="Z351" s="232"/>
      <c r="AA351" s="120"/>
      <c r="AB351" s="232"/>
      <c r="AC351" s="120"/>
      <c r="AD351" s="232"/>
      <c r="AE351" s="120"/>
      <c r="AF351" s="232"/>
      <c r="AG351" s="120"/>
      <c r="AH351" s="232"/>
      <c r="AI351" s="120"/>
      <c r="AJ351" s="232"/>
      <c r="AZ351" s="160"/>
      <c r="BA351" s="285">
        <v>44</v>
      </c>
      <c r="BB351" s="289"/>
      <c r="BC351" s="289"/>
      <c r="BD351" s="289"/>
      <c r="BE351" s="123"/>
    </row>
    <row r="352" spans="2:57" x14ac:dyDescent="0.25">
      <c r="B352" s="224">
        <v>349</v>
      </c>
      <c r="C352" s="203">
        <v>0</v>
      </c>
      <c r="D352" s="250">
        <f>Samples!C354</f>
        <v>0</v>
      </c>
      <c r="E352" s="266" t="s">
        <v>5</v>
      </c>
      <c r="F352" s="263"/>
      <c r="G352" s="263"/>
      <c r="H352" s="263"/>
      <c r="I352" s="263"/>
      <c r="J352" s="263"/>
      <c r="K352" s="266"/>
      <c r="L352" s="274"/>
      <c r="M352" s="274"/>
      <c r="N352" s="274"/>
      <c r="O352" s="274"/>
      <c r="P352" s="276"/>
      <c r="Q352" s="276"/>
      <c r="R352" s="276"/>
      <c r="S352" s="263"/>
      <c r="T352" s="216"/>
      <c r="U352" s="216"/>
      <c r="Y352" s="120"/>
      <c r="Z352" s="232"/>
      <c r="AA352" s="120"/>
      <c r="AB352" s="232"/>
      <c r="AC352" s="120"/>
      <c r="AD352" s="232"/>
      <c r="AE352" s="120"/>
      <c r="AF352" s="232"/>
      <c r="AG352" s="120"/>
      <c r="AH352" s="232"/>
      <c r="AI352" s="120"/>
      <c r="AJ352" s="232"/>
      <c r="AZ352" s="160"/>
      <c r="BA352" s="285">
        <v>45</v>
      </c>
      <c r="BB352" s="289"/>
      <c r="BC352" s="289"/>
      <c r="BD352" s="289"/>
      <c r="BE352" s="123"/>
    </row>
    <row r="353" spans="2:57" x14ac:dyDescent="0.25">
      <c r="B353" s="224">
        <v>350</v>
      </c>
      <c r="C353" s="203">
        <v>0</v>
      </c>
      <c r="D353" s="250">
        <f>Samples!C355</f>
        <v>0</v>
      </c>
      <c r="E353" s="266" t="s">
        <v>5</v>
      </c>
      <c r="F353" s="263"/>
      <c r="G353" s="263"/>
      <c r="H353" s="263"/>
      <c r="I353" s="263"/>
      <c r="J353" s="263"/>
      <c r="K353" s="266"/>
      <c r="L353" s="274"/>
      <c r="M353" s="274"/>
      <c r="N353" s="274"/>
      <c r="O353" s="274"/>
      <c r="P353" s="276"/>
      <c r="Q353" s="276"/>
      <c r="R353" s="276"/>
      <c r="S353" s="263"/>
      <c r="T353" s="216"/>
      <c r="U353" s="216"/>
      <c r="Y353" s="120"/>
      <c r="Z353" s="232"/>
      <c r="AA353" s="120"/>
      <c r="AB353" s="232"/>
      <c r="AC353" s="120"/>
      <c r="AD353" s="232"/>
      <c r="AE353" s="120"/>
      <c r="AF353" s="232"/>
      <c r="AG353" s="120"/>
      <c r="AH353" s="232"/>
      <c r="AI353" s="120"/>
      <c r="AJ353" s="232"/>
      <c r="AZ353" s="160"/>
      <c r="BA353" s="285">
        <v>46</v>
      </c>
      <c r="BB353" s="289"/>
      <c r="BC353" s="289"/>
      <c r="BD353" s="289"/>
      <c r="BE353" s="123"/>
    </row>
    <row r="354" spans="2:57" x14ac:dyDescent="0.25">
      <c r="B354" s="224">
        <v>351</v>
      </c>
      <c r="C354" s="203">
        <v>0</v>
      </c>
      <c r="D354" s="250">
        <f>Samples!C356</f>
        <v>0</v>
      </c>
      <c r="E354" s="266" t="s">
        <v>5</v>
      </c>
      <c r="F354" s="263"/>
      <c r="G354" s="263"/>
      <c r="H354" s="263"/>
      <c r="I354" s="263"/>
      <c r="J354" s="263"/>
      <c r="K354" s="266"/>
      <c r="L354" s="274"/>
      <c r="M354" s="274"/>
      <c r="N354" s="274"/>
      <c r="O354" s="274"/>
      <c r="P354" s="276"/>
      <c r="Q354" s="276"/>
      <c r="R354" s="276"/>
      <c r="S354" s="263"/>
      <c r="T354" s="216"/>
      <c r="U354" s="216"/>
      <c r="Y354" s="120"/>
      <c r="Z354" s="232"/>
      <c r="AA354" s="120"/>
      <c r="AB354" s="232"/>
      <c r="AC354" s="120"/>
      <c r="AD354" s="232"/>
      <c r="AE354" s="120"/>
      <c r="AF354" s="232"/>
      <c r="AG354" s="120"/>
      <c r="AH354" s="232"/>
      <c r="AI354" s="120"/>
      <c r="AJ354" s="232"/>
      <c r="AZ354" s="160"/>
      <c r="BA354" s="285">
        <v>47</v>
      </c>
      <c r="BB354" s="289"/>
      <c r="BC354" s="289"/>
      <c r="BD354" s="289"/>
      <c r="BE354" s="123"/>
    </row>
    <row r="355" spans="2:57" x14ac:dyDescent="0.25">
      <c r="B355" s="224">
        <v>352</v>
      </c>
      <c r="C355" s="203">
        <v>0</v>
      </c>
      <c r="D355" s="250">
        <f>Samples!C357</f>
        <v>0</v>
      </c>
      <c r="E355" s="266" t="s">
        <v>5</v>
      </c>
      <c r="F355" s="263"/>
      <c r="G355" s="263"/>
      <c r="H355" s="263"/>
      <c r="I355" s="263"/>
      <c r="J355" s="263"/>
      <c r="K355" s="266"/>
      <c r="L355" s="274"/>
      <c r="M355" s="274"/>
      <c r="N355" s="274"/>
      <c r="O355" s="274"/>
      <c r="P355" s="276"/>
      <c r="Q355" s="276"/>
      <c r="R355" s="276"/>
      <c r="S355" s="263"/>
      <c r="T355" s="216"/>
      <c r="U355" s="216"/>
      <c r="Y355" s="120"/>
      <c r="Z355" s="232"/>
      <c r="AA355" s="120"/>
      <c r="AB355" s="232"/>
      <c r="AC355" s="120"/>
      <c r="AD355" s="232"/>
      <c r="AE355" s="120"/>
      <c r="AF355" s="232"/>
      <c r="AG355" s="120"/>
      <c r="AH355" s="232"/>
      <c r="AI355" s="120"/>
      <c r="AJ355" s="232"/>
      <c r="AZ355" s="160"/>
      <c r="BA355" s="285">
        <v>48</v>
      </c>
      <c r="BB355" s="289"/>
      <c r="BC355" s="289"/>
      <c r="BD355" s="289"/>
      <c r="BE355" s="123"/>
    </row>
    <row r="356" spans="2:57" x14ac:dyDescent="0.25">
      <c r="B356" s="224">
        <v>353</v>
      </c>
      <c r="C356" s="203">
        <v>0</v>
      </c>
      <c r="D356" s="250">
        <f>Samples!C358</f>
        <v>0</v>
      </c>
      <c r="E356" s="266" t="s">
        <v>5</v>
      </c>
      <c r="F356" s="263"/>
      <c r="G356" s="263"/>
      <c r="H356" s="263"/>
      <c r="I356" s="263"/>
      <c r="J356" s="263"/>
      <c r="K356" s="266"/>
      <c r="L356" s="274"/>
      <c r="M356" s="274"/>
      <c r="N356" s="274"/>
      <c r="O356" s="274"/>
      <c r="P356" s="276"/>
      <c r="Q356" s="276"/>
      <c r="R356" s="276"/>
      <c r="S356" s="263"/>
      <c r="T356" s="216"/>
      <c r="U356" s="216"/>
      <c r="Y356" s="120"/>
      <c r="Z356" s="232"/>
      <c r="AA356" s="120"/>
      <c r="AB356" s="232"/>
      <c r="AC356" s="120"/>
      <c r="AD356" s="232"/>
      <c r="AE356" s="120"/>
      <c r="AF356" s="232"/>
      <c r="AG356" s="120"/>
      <c r="AH356" s="232"/>
      <c r="AI356" s="120"/>
      <c r="AJ356" s="232"/>
      <c r="AZ356" s="160"/>
      <c r="BA356" s="285">
        <v>49</v>
      </c>
      <c r="BB356" s="289"/>
      <c r="BC356" s="289"/>
      <c r="BD356" s="289"/>
      <c r="BE356" s="123"/>
    </row>
    <row r="357" spans="2:57" x14ac:dyDescent="0.25">
      <c r="B357" s="224">
        <v>354</v>
      </c>
      <c r="C357" s="203">
        <v>0</v>
      </c>
      <c r="D357" s="250">
        <f>Samples!C359</f>
        <v>0</v>
      </c>
      <c r="E357" s="266" t="s">
        <v>5</v>
      </c>
      <c r="F357" s="263"/>
      <c r="G357" s="263"/>
      <c r="H357" s="263"/>
      <c r="I357" s="263"/>
      <c r="J357" s="263"/>
      <c r="K357" s="266"/>
      <c r="L357" s="274"/>
      <c r="M357" s="274"/>
      <c r="N357" s="274"/>
      <c r="O357" s="274"/>
      <c r="P357" s="276"/>
      <c r="Q357" s="276"/>
      <c r="R357" s="276"/>
      <c r="S357" s="263"/>
      <c r="T357" s="216"/>
      <c r="U357" s="216"/>
      <c r="Y357" s="120"/>
      <c r="Z357" s="232"/>
      <c r="AA357" s="120"/>
      <c r="AB357" s="232"/>
      <c r="AC357" s="120"/>
      <c r="AD357" s="232"/>
      <c r="AE357" s="120"/>
      <c r="AF357" s="232"/>
      <c r="AG357" s="120"/>
      <c r="AH357" s="232"/>
      <c r="AI357" s="120"/>
      <c r="AJ357" s="232"/>
      <c r="AZ357" s="160"/>
      <c r="BA357" s="285">
        <v>50</v>
      </c>
      <c r="BB357" s="289"/>
      <c r="BC357" s="289"/>
      <c r="BD357" s="289"/>
      <c r="BE357" s="123"/>
    </row>
    <row r="358" spans="2:57" x14ac:dyDescent="0.25">
      <c r="B358" s="224">
        <v>355</v>
      </c>
      <c r="C358" s="203">
        <v>0</v>
      </c>
      <c r="D358" s="250">
        <f>Samples!C360</f>
        <v>0</v>
      </c>
      <c r="E358" s="266" t="s">
        <v>5</v>
      </c>
      <c r="F358" s="263"/>
      <c r="G358" s="263"/>
      <c r="H358" s="263"/>
      <c r="I358" s="263"/>
      <c r="J358" s="263"/>
      <c r="K358" s="266"/>
      <c r="L358" s="274"/>
      <c r="M358" s="274"/>
      <c r="N358" s="274"/>
      <c r="O358" s="274"/>
      <c r="P358" s="276"/>
      <c r="Q358" s="276"/>
      <c r="R358" s="276"/>
      <c r="S358" s="263"/>
      <c r="T358" s="216"/>
      <c r="U358" s="216"/>
      <c r="Y358" s="120"/>
      <c r="Z358" s="232"/>
      <c r="AA358" s="120"/>
      <c r="AB358" s="232"/>
      <c r="AC358" s="120"/>
      <c r="AD358" s="232"/>
      <c r="AE358" s="120"/>
      <c r="AF358" s="232"/>
      <c r="AG358" s="120"/>
      <c r="AH358" s="232"/>
      <c r="AI358" s="120"/>
      <c r="AJ358" s="232"/>
      <c r="AZ358" s="160"/>
      <c r="BA358" s="285">
        <v>51</v>
      </c>
      <c r="BB358" s="289"/>
      <c r="BC358" s="289"/>
      <c r="BD358" s="289"/>
      <c r="BE358" s="123"/>
    </row>
    <row r="359" spans="2:57" x14ac:dyDescent="0.25">
      <c r="B359" s="224">
        <v>356</v>
      </c>
      <c r="C359" s="203">
        <v>0</v>
      </c>
      <c r="D359" s="250">
        <f>Samples!C361</f>
        <v>0</v>
      </c>
      <c r="E359" s="266" t="s">
        <v>5</v>
      </c>
      <c r="F359" s="263"/>
      <c r="G359" s="263"/>
      <c r="H359" s="263"/>
      <c r="I359" s="263"/>
      <c r="J359" s="263"/>
      <c r="K359" s="266"/>
      <c r="L359" s="274"/>
      <c r="M359" s="274"/>
      <c r="N359" s="274"/>
      <c r="O359" s="274"/>
      <c r="P359" s="276"/>
      <c r="Q359" s="276"/>
      <c r="R359" s="276"/>
      <c r="S359" s="263"/>
      <c r="T359" s="216"/>
      <c r="U359" s="216"/>
      <c r="Y359" s="120"/>
      <c r="Z359" s="232"/>
      <c r="AA359" s="120"/>
      <c r="AB359" s="232"/>
      <c r="AC359" s="120"/>
      <c r="AD359" s="232"/>
      <c r="AE359" s="120"/>
      <c r="AF359" s="232"/>
      <c r="AG359" s="120"/>
      <c r="AH359" s="232"/>
      <c r="AI359" s="120"/>
      <c r="AJ359" s="232"/>
      <c r="AZ359" s="160"/>
      <c r="BA359" s="285">
        <v>52</v>
      </c>
      <c r="BB359" s="289"/>
      <c r="BC359" s="289"/>
      <c r="BD359" s="289"/>
      <c r="BE359" s="123"/>
    </row>
    <row r="360" spans="2:57" x14ac:dyDescent="0.25">
      <c r="B360" s="224">
        <v>357</v>
      </c>
      <c r="C360" s="203">
        <v>0</v>
      </c>
      <c r="D360" s="250">
        <f>Samples!C362</f>
        <v>0</v>
      </c>
      <c r="E360" s="266" t="s">
        <v>5</v>
      </c>
      <c r="F360" s="263"/>
      <c r="G360" s="263"/>
      <c r="H360" s="263"/>
      <c r="I360" s="263"/>
      <c r="J360" s="263"/>
      <c r="K360" s="266"/>
      <c r="L360" s="274"/>
      <c r="M360" s="274"/>
      <c r="N360" s="274"/>
      <c r="O360" s="274"/>
      <c r="P360" s="276"/>
      <c r="Q360" s="276"/>
      <c r="R360" s="276"/>
      <c r="S360" s="263"/>
      <c r="T360" s="216"/>
      <c r="U360" s="216"/>
      <c r="Y360" s="120"/>
      <c r="Z360" s="232"/>
      <c r="AA360" s="120"/>
      <c r="AB360" s="232"/>
      <c r="AC360" s="120"/>
      <c r="AD360" s="232"/>
      <c r="AE360" s="120"/>
      <c r="AF360" s="232"/>
      <c r="AG360" s="120"/>
      <c r="AH360" s="232"/>
      <c r="AI360" s="120"/>
      <c r="AJ360" s="232"/>
      <c r="AZ360" s="160"/>
      <c r="BA360" s="285">
        <v>53</v>
      </c>
      <c r="BB360" s="289"/>
      <c r="BC360" s="289"/>
      <c r="BD360" s="289"/>
      <c r="BE360" s="123"/>
    </row>
    <row r="361" spans="2:57" x14ac:dyDescent="0.25">
      <c r="B361" s="224">
        <v>358</v>
      </c>
      <c r="C361" s="203">
        <v>0</v>
      </c>
      <c r="D361" s="250">
        <f>Samples!C363</f>
        <v>0</v>
      </c>
      <c r="E361" s="266" t="s">
        <v>5</v>
      </c>
      <c r="F361" s="263"/>
      <c r="G361" s="263"/>
      <c r="H361" s="263"/>
      <c r="I361" s="263"/>
      <c r="J361" s="263"/>
      <c r="K361" s="266"/>
      <c r="L361" s="274"/>
      <c r="M361" s="274"/>
      <c r="N361" s="274"/>
      <c r="O361" s="274"/>
      <c r="P361" s="276"/>
      <c r="Q361" s="276"/>
      <c r="R361" s="276"/>
      <c r="S361" s="263"/>
      <c r="T361" s="216"/>
      <c r="U361" s="216"/>
      <c r="Y361" s="120"/>
      <c r="Z361" s="232"/>
      <c r="AA361" s="120"/>
      <c r="AB361" s="232"/>
      <c r="AC361" s="120"/>
      <c r="AD361" s="232"/>
      <c r="AE361" s="120"/>
      <c r="AF361" s="232"/>
      <c r="AG361" s="120"/>
      <c r="AH361" s="232"/>
      <c r="AI361" s="120"/>
      <c r="AJ361" s="232"/>
      <c r="AZ361" s="160"/>
      <c r="BA361" s="285">
        <v>54</v>
      </c>
      <c r="BB361" s="289"/>
      <c r="BC361" s="289"/>
      <c r="BD361" s="289"/>
      <c r="BE361" s="123"/>
    </row>
    <row r="362" spans="2:57" x14ac:dyDescent="0.25">
      <c r="B362" s="224">
        <v>359</v>
      </c>
      <c r="C362" s="203">
        <v>0</v>
      </c>
      <c r="D362" s="250">
        <f>Samples!C364</f>
        <v>0</v>
      </c>
      <c r="E362" s="266" t="s">
        <v>5</v>
      </c>
      <c r="F362" s="263"/>
      <c r="G362" s="263"/>
      <c r="H362" s="263"/>
      <c r="I362" s="263"/>
      <c r="J362" s="263"/>
      <c r="K362" s="266"/>
      <c r="L362" s="274"/>
      <c r="M362" s="274"/>
      <c r="N362" s="274"/>
      <c r="O362" s="274"/>
      <c r="P362" s="276"/>
      <c r="Q362" s="276"/>
      <c r="R362" s="276"/>
      <c r="S362" s="263"/>
      <c r="T362" s="216"/>
      <c r="U362" s="216"/>
      <c r="Y362" s="120"/>
      <c r="Z362" s="232"/>
      <c r="AA362" s="120"/>
      <c r="AB362" s="232"/>
      <c r="AC362" s="120"/>
      <c r="AD362" s="232"/>
      <c r="AE362" s="120"/>
      <c r="AF362" s="232"/>
      <c r="AG362" s="120"/>
      <c r="AH362" s="232"/>
      <c r="AI362" s="120"/>
      <c r="AJ362" s="232"/>
      <c r="AZ362" s="160"/>
      <c r="BA362" s="285">
        <v>55</v>
      </c>
      <c r="BB362" s="289"/>
      <c r="BC362" s="289"/>
      <c r="BD362" s="289"/>
      <c r="BE362" s="123"/>
    </row>
    <row r="363" spans="2:57" x14ac:dyDescent="0.25">
      <c r="B363" s="224">
        <v>360</v>
      </c>
      <c r="C363" s="203">
        <v>0</v>
      </c>
      <c r="D363" s="250">
        <f>Samples!C365</f>
        <v>0</v>
      </c>
      <c r="E363" s="266" t="s">
        <v>5</v>
      </c>
      <c r="F363" s="263"/>
      <c r="G363" s="263"/>
      <c r="H363" s="263"/>
      <c r="I363" s="263"/>
      <c r="J363" s="263"/>
      <c r="K363" s="266"/>
      <c r="L363" s="274"/>
      <c r="M363" s="274"/>
      <c r="N363" s="274"/>
      <c r="O363" s="274"/>
      <c r="P363" s="276"/>
      <c r="Q363" s="276"/>
      <c r="R363" s="276"/>
      <c r="S363" s="263"/>
      <c r="T363" s="216"/>
      <c r="U363" s="216"/>
      <c r="Y363" s="120"/>
      <c r="Z363" s="232"/>
      <c r="AA363" s="120"/>
      <c r="AB363" s="232"/>
      <c r="AC363" s="120"/>
      <c r="AD363" s="232"/>
      <c r="AE363" s="120"/>
      <c r="AF363" s="232"/>
      <c r="AG363" s="120"/>
      <c r="AH363" s="232"/>
      <c r="AI363" s="120"/>
      <c r="AJ363" s="232"/>
      <c r="AZ363" s="160"/>
      <c r="BA363" s="285">
        <v>56</v>
      </c>
      <c r="BB363" s="289"/>
      <c r="BC363" s="289"/>
      <c r="BD363" s="289"/>
      <c r="BE363" s="123"/>
    </row>
    <row r="364" spans="2:57" x14ac:dyDescent="0.25">
      <c r="B364" s="224">
        <v>361</v>
      </c>
      <c r="C364" s="203">
        <v>0</v>
      </c>
      <c r="D364" s="250">
        <f>Samples!C366</f>
        <v>0</v>
      </c>
      <c r="E364" s="266" t="s">
        <v>5</v>
      </c>
      <c r="F364" s="263"/>
      <c r="G364" s="263"/>
      <c r="H364" s="263"/>
      <c r="I364" s="263"/>
      <c r="J364" s="263"/>
      <c r="K364" s="266"/>
      <c r="L364" s="274"/>
      <c r="M364" s="274"/>
      <c r="N364" s="274"/>
      <c r="O364" s="274"/>
      <c r="P364" s="276"/>
      <c r="Q364" s="276"/>
      <c r="R364" s="276"/>
      <c r="S364" s="263"/>
      <c r="T364" s="216"/>
      <c r="U364" s="216"/>
      <c r="Y364" s="120"/>
      <c r="Z364" s="232"/>
      <c r="AA364" s="120"/>
      <c r="AB364" s="232"/>
      <c r="AC364" s="120"/>
      <c r="AD364" s="232"/>
      <c r="AE364" s="120"/>
      <c r="AF364" s="232"/>
      <c r="AG364" s="120"/>
      <c r="AH364" s="232"/>
      <c r="AI364" s="120"/>
      <c r="AJ364" s="232"/>
      <c r="AZ364" s="160"/>
      <c r="BA364" s="285">
        <v>57</v>
      </c>
      <c r="BB364" s="289"/>
      <c r="BC364" s="289"/>
      <c r="BD364" s="289"/>
      <c r="BE364" s="123"/>
    </row>
    <row r="365" spans="2:57" x14ac:dyDescent="0.25">
      <c r="B365" s="224">
        <v>362</v>
      </c>
      <c r="C365" s="203">
        <v>0</v>
      </c>
      <c r="D365" s="250">
        <f>Samples!C367</f>
        <v>0</v>
      </c>
      <c r="E365" s="266" t="s">
        <v>5</v>
      </c>
      <c r="F365" s="263"/>
      <c r="G365" s="263"/>
      <c r="H365" s="263"/>
      <c r="I365" s="263"/>
      <c r="J365" s="263"/>
      <c r="K365" s="266"/>
      <c r="L365" s="274"/>
      <c r="M365" s="274"/>
      <c r="N365" s="274"/>
      <c r="O365" s="274"/>
      <c r="P365" s="276"/>
      <c r="Q365" s="276"/>
      <c r="R365" s="276"/>
      <c r="S365" s="263"/>
      <c r="T365" s="216"/>
      <c r="U365" s="216"/>
      <c r="Y365" s="120"/>
      <c r="Z365" s="232"/>
      <c r="AA365" s="120"/>
      <c r="AB365" s="232"/>
      <c r="AC365" s="120"/>
      <c r="AD365" s="232"/>
      <c r="AE365" s="120"/>
      <c r="AF365" s="232"/>
      <c r="AG365" s="120"/>
      <c r="AH365" s="232"/>
      <c r="AI365" s="120"/>
      <c r="AJ365" s="232"/>
      <c r="AZ365" s="160"/>
      <c r="BA365" s="285">
        <v>58</v>
      </c>
      <c r="BB365" s="289"/>
      <c r="BC365" s="289"/>
      <c r="BD365" s="289"/>
      <c r="BE365" s="123"/>
    </row>
    <row r="366" spans="2:57" x14ac:dyDescent="0.25">
      <c r="B366" s="224">
        <v>363</v>
      </c>
      <c r="C366" s="203">
        <v>0</v>
      </c>
      <c r="D366" s="250">
        <f>Samples!C368</f>
        <v>0</v>
      </c>
      <c r="E366" s="266" t="s">
        <v>5</v>
      </c>
      <c r="F366" s="263"/>
      <c r="G366" s="263"/>
      <c r="H366" s="263"/>
      <c r="I366" s="263"/>
      <c r="J366" s="263"/>
      <c r="K366" s="266"/>
      <c r="L366" s="274"/>
      <c r="M366" s="274"/>
      <c r="N366" s="274"/>
      <c r="O366" s="274"/>
      <c r="P366" s="276"/>
      <c r="Q366" s="276"/>
      <c r="R366" s="276"/>
      <c r="S366" s="263"/>
      <c r="T366" s="216"/>
      <c r="U366" s="216"/>
      <c r="Y366" s="120"/>
      <c r="Z366" s="232"/>
      <c r="AA366" s="120"/>
      <c r="AB366" s="232"/>
      <c r="AC366" s="120"/>
      <c r="AD366" s="232"/>
      <c r="AE366" s="120"/>
      <c r="AF366" s="232"/>
      <c r="AG366" s="120"/>
      <c r="AH366" s="232"/>
      <c r="AI366" s="120"/>
      <c r="AJ366" s="232"/>
      <c r="AZ366" s="160"/>
      <c r="BA366" s="285">
        <v>59</v>
      </c>
      <c r="BB366" s="289"/>
      <c r="BC366" s="289"/>
      <c r="BD366" s="289"/>
      <c r="BE366" s="123"/>
    </row>
    <row r="367" spans="2:57" x14ac:dyDescent="0.25">
      <c r="B367" s="224">
        <v>364</v>
      </c>
      <c r="C367" s="203">
        <v>0</v>
      </c>
      <c r="D367" s="250">
        <f>Samples!C369</f>
        <v>0</v>
      </c>
      <c r="E367" s="266" t="s">
        <v>5</v>
      </c>
      <c r="F367" s="263"/>
      <c r="G367" s="263"/>
      <c r="H367" s="263"/>
      <c r="I367" s="263"/>
      <c r="J367" s="263"/>
      <c r="K367" s="266"/>
      <c r="L367" s="274"/>
      <c r="M367" s="274"/>
      <c r="N367" s="274"/>
      <c r="O367" s="274"/>
      <c r="P367" s="276"/>
      <c r="Q367" s="276"/>
      <c r="R367" s="276"/>
      <c r="S367" s="263"/>
      <c r="T367" s="216"/>
      <c r="U367" s="216"/>
      <c r="Y367" s="120"/>
      <c r="Z367" s="232"/>
      <c r="AA367" s="120"/>
      <c r="AB367" s="232"/>
      <c r="AC367" s="120"/>
      <c r="AD367" s="232"/>
      <c r="AE367" s="120"/>
      <c r="AF367" s="232"/>
      <c r="AG367" s="120"/>
      <c r="AH367" s="232"/>
      <c r="AI367" s="120"/>
      <c r="AJ367" s="232"/>
      <c r="AZ367" s="160"/>
      <c r="BA367" s="285">
        <v>60</v>
      </c>
      <c r="BB367" s="289"/>
      <c r="BC367" s="289"/>
      <c r="BD367" s="289"/>
      <c r="BE367" s="123"/>
    </row>
    <row r="368" spans="2:57" x14ac:dyDescent="0.25">
      <c r="B368" s="224">
        <v>365</v>
      </c>
      <c r="C368" s="203">
        <v>0</v>
      </c>
      <c r="D368" s="250">
        <f>Samples!C370</f>
        <v>0</v>
      </c>
      <c r="E368" s="266" t="s">
        <v>5</v>
      </c>
      <c r="F368" s="263"/>
      <c r="G368" s="263"/>
      <c r="H368" s="263"/>
      <c r="I368" s="263"/>
      <c r="J368" s="263"/>
      <c r="K368" s="266"/>
      <c r="L368" s="274"/>
      <c r="M368" s="274"/>
      <c r="N368" s="274"/>
      <c r="O368" s="274"/>
      <c r="P368" s="276"/>
      <c r="Q368" s="276"/>
      <c r="R368" s="276"/>
      <c r="S368" s="263"/>
      <c r="T368" s="216"/>
      <c r="U368" s="216"/>
      <c r="Y368" s="120"/>
      <c r="Z368" s="232"/>
      <c r="AA368" s="120"/>
      <c r="AB368" s="232"/>
      <c r="AC368" s="120"/>
      <c r="AD368" s="232"/>
      <c r="AE368" s="120"/>
      <c r="AF368" s="232"/>
      <c r="AG368" s="120"/>
      <c r="AH368" s="232"/>
      <c r="AI368" s="120"/>
      <c r="AJ368" s="232"/>
      <c r="AZ368" s="160"/>
      <c r="BA368" s="285">
        <v>61</v>
      </c>
      <c r="BB368" s="289"/>
      <c r="BC368" s="289"/>
      <c r="BD368" s="289"/>
      <c r="BE368" s="123"/>
    </row>
    <row r="369" spans="2:57" x14ac:dyDescent="0.25">
      <c r="B369" s="224">
        <v>366</v>
      </c>
      <c r="C369" s="203">
        <v>0</v>
      </c>
      <c r="D369" s="250">
        <f>Samples!C371</f>
        <v>0</v>
      </c>
      <c r="E369" s="266" t="s">
        <v>5</v>
      </c>
      <c r="F369" s="263"/>
      <c r="G369" s="263"/>
      <c r="H369" s="263"/>
      <c r="I369" s="263"/>
      <c r="J369" s="263"/>
      <c r="K369" s="266"/>
      <c r="L369" s="274"/>
      <c r="M369" s="274"/>
      <c r="N369" s="274"/>
      <c r="O369" s="274"/>
      <c r="P369" s="276"/>
      <c r="Q369" s="276"/>
      <c r="R369" s="276"/>
      <c r="S369" s="263"/>
      <c r="T369" s="216"/>
      <c r="U369" s="216"/>
      <c r="Y369" s="120"/>
      <c r="Z369" s="232"/>
      <c r="AA369" s="120"/>
      <c r="AB369" s="232"/>
      <c r="AC369" s="120"/>
      <c r="AD369" s="232"/>
      <c r="AE369" s="120"/>
      <c r="AF369" s="232"/>
      <c r="AG369" s="120"/>
      <c r="AH369" s="232"/>
      <c r="AI369" s="120"/>
      <c r="AJ369" s="232"/>
      <c r="AZ369" s="160"/>
      <c r="BA369" s="285">
        <v>62</v>
      </c>
      <c r="BB369" s="289"/>
      <c r="BC369" s="289"/>
      <c r="BD369" s="289"/>
      <c r="BE369" s="123"/>
    </row>
    <row r="370" spans="2:57" x14ac:dyDescent="0.25">
      <c r="B370" s="224">
        <v>367</v>
      </c>
      <c r="C370" s="203">
        <v>0</v>
      </c>
      <c r="D370" s="250">
        <f>Samples!C372</f>
        <v>0</v>
      </c>
      <c r="E370" s="266" t="s">
        <v>5</v>
      </c>
      <c r="F370" s="263"/>
      <c r="G370" s="263"/>
      <c r="H370" s="263"/>
      <c r="I370" s="263"/>
      <c r="J370" s="263"/>
      <c r="K370" s="266"/>
      <c r="L370" s="274"/>
      <c r="M370" s="274"/>
      <c r="N370" s="274"/>
      <c r="O370" s="274"/>
      <c r="P370" s="276"/>
      <c r="Q370" s="276"/>
      <c r="R370" s="276"/>
      <c r="S370" s="263"/>
      <c r="T370" s="216"/>
      <c r="U370" s="216"/>
      <c r="Y370" s="120"/>
      <c r="Z370" s="232"/>
      <c r="AA370" s="120"/>
      <c r="AB370" s="232"/>
      <c r="AC370" s="120"/>
      <c r="AD370" s="232"/>
      <c r="AE370" s="120"/>
      <c r="AF370" s="232"/>
      <c r="AG370" s="120"/>
      <c r="AH370" s="232"/>
      <c r="AI370" s="120"/>
      <c r="AJ370" s="232"/>
      <c r="AZ370" s="160"/>
      <c r="BA370" s="285">
        <v>63</v>
      </c>
      <c r="BB370" s="289"/>
      <c r="BC370" s="289"/>
      <c r="BD370" s="289"/>
      <c r="BE370" s="123"/>
    </row>
    <row r="371" spans="2:57" x14ac:dyDescent="0.25">
      <c r="B371" s="224">
        <v>368</v>
      </c>
      <c r="C371" s="203">
        <v>0</v>
      </c>
      <c r="D371" s="250">
        <f>Samples!C373</f>
        <v>0</v>
      </c>
      <c r="E371" s="266" t="s">
        <v>5</v>
      </c>
      <c r="F371" s="263"/>
      <c r="G371" s="263"/>
      <c r="H371" s="263"/>
      <c r="I371" s="263"/>
      <c r="J371" s="263"/>
      <c r="K371" s="266"/>
      <c r="L371" s="274"/>
      <c r="M371" s="274"/>
      <c r="N371" s="274"/>
      <c r="O371" s="274"/>
      <c r="P371" s="276"/>
      <c r="Q371" s="276"/>
      <c r="R371" s="276"/>
      <c r="S371" s="263"/>
      <c r="T371" s="216"/>
      <c r="U371" s="216"/>
      <c r="Y371" s="120"/>
      <c r="Z371" s="232"/>
      <c r="AA371" s="120"/>
      <c r="AB371" s="232"/>
      <c r="AC371" s="120"/>
      <c r="AD371" s="232"/>
      <c r="AE371" s="120"/>
      <c r="AF371" s="232"/>
      <c r="AG371" s="120"/>
      <c r="AH371" s="232"/>
      <c r="AI371" s="120"/>
      <c r="AJ371" s="232"/>
      <c r="AZ371" s="160"/>
      <c r="BA371" s="285">
        <v>64</v>
      </c>
      <c r="BB371" s="289"/>
      <c r="BC371" s="289"/>
      <c r="BD371" s="289"/>
      <c r="BE371" s="123"/>
    </row>
    <row r="372" spans="2:57" x14ac:dyDescent="0.25">
      <c r="B372" s="224">
        <v>369</v>
      </c>
      <c r="C372" s="203">
        <v>0</v>
      </c>
      <c r="D372" s="250">
        <f>Samples!C374</f>
        <v>0</v>
      </c>
      <c r="E372" s="266" t="s">
        <v>5</v>
      </c>
      <c r="F372" s="263"/>
      <c r="G372" s="263"/>
      <c r="H372" s="263"/>
      <c r="I372" s="263"/>
      <c r="J372" s="263"/>
      <c r="K372" s="266"/>
      <c r="L372" s="274"/>
      <c r="M372" s="274"/>
      <c r="N372" s="274"/>
      <c r="O372" s="274"/>
      <c r="P372" s="276"/>
      <c r="Q372" s="276"/>
      <c r="R372" s="276"/>
      <c r="S372" s="263"/>
      <c r="T372" s="216"/>
      <c r="U372" s="216"/>
      <c r="Y372" s="120"/>
      <c r="Z372" s="232"/>
      <c r="AA372" s="120"/>
      <c r="AB372" s="232"/>
      <c r="AC372" s="120"/>
      <c r="AD372" s="232"/>
      <c r="AE372" s="120"/>
      <c r="AF372" s="232"/>
      <c r="AG372" s="120"/>
      <c r="AH372" s="232"/>
      <c r="AI372" s="120"/>
      <c r="AJ372" s="232"/>
      <c r="AZ372" s="160"/>
      <c r="BA372" s="285">
        <v>65</v>
      </c>
      <c r="BB372" s="289"/>
      <c r="BC372" s="289"/>
      <c r="BD372" s="289"/>
      <c r="BE372" s="123"/>
    </row>
    <row r="373" spans="2:57" x14ac:dyDescent="0.25">
      <c r="B373" s="224">
        <v>370</v>
      </c>
      <c r="C373" s="203">
        <v>0</v>
      </c>
      <c r="D373" s="250">
        <f>Samples!C375</f>
        <v>0</v>
      </c>
      <c r="E373" s="266" t="s">
        <v>5</v>
      </c>
      <c r="F373" s="263"/>
      <c r="G373" s="263"/>
      <c r="H373" s="263"/>
      <c r="I373" s="263"/>
      <c r="J373" s="263"/>
      <c r="K373" s="266"/>
      <c r="L373" s="274"/>
      <c r="M373" s="274"/>
      <c r="N373" s="274"/>
      <c r="O373" s="274"/>
      <c r="P373" s="276"/>
      <c r="Q373" s="276"/>
      <c r="R373" s="276"/>
      <c r="S373" s="263"/>
      <c r="T373" s="216"/>
      <c r="U373" s="216"/>
      <c r="Y373" s="120"/>
      <c r="Z373" s="232"/>
      <c r="AA373" s="120"/>
      <c r="AB373" s="232"/>
      <c r="AC373" s="120"/>
      <c r="AD373" s="232"/>
      <c r="AE373" s="120"/>
      <c r="AF373" s="232"/>
      <c r="AG373" s="120"/>
      <c r="AH373" s="232"/>
      <c r="AI373" s="120"/>
      <c r="AJ373" s="232"/>
      <c r="AZ373" s="160"/>
      <c r="BA373" s="285">
        <v>66</v>
      </c>
      <c r="BB373" s="289"/>
      <c r="BC373" s="289"/>
      <c r="BD373" s="289"/>
      <c r="BE373" s="123"/>
    </row>
    <row r="374" spans="2:57" x14ac:dyDescent="0.25">
      <c r="B374" s="224">
        <v>371</v>
      </c>
      <c r="C374" s="203">
        <v>0</v>
      </c>
      <c r="D374" s="250">
        <f>Samples!C376</f>
        <v>0</v>
      </c>
      <c r="E374" s="266" t="s">
        <v>5</v>
      </c>
      <c r="F374" s="263"/>
      <c r="G374" s="263"/>
      <c r="H374" s="263"/>
      <c r="I374" s="263"/>
      <c r="J374" s="263"/>
      <c r="K374" s="266"/>
      <c r="L374" s="274"/>
      <c r="M374" s="274"/>
      <c r="N374" s="274"/>
      <c r="O374" s="274"/>
      <c r="P374" s="276"/>
      <c r="Q374" s="276"/>
      <c r="R374" s="276"/>
      <c r="S374" s="263"/>
      <c r="T374" s="216"/>
      <c r="U374" s="216"/>
      <c r="Y374" s="120"/>
      <c r="Z374" s="232"/>
      <c r="AA374" s="120"/>
      <c r="AB374" s="232"/>
      <c r="AC374" s="120"/>
      <c r="AD374" s="232"/>
      <c r="AE374" s="120"/>
      <c r="AF374" s="232"/>
      <c r="AG374" s="120"/>
      <c r="AH374" s="232"/>
      <c r="AI374" s="120"/>
      <c r="AJ374" s="232"/>
      <c r="AZ374" s="160"/>
      <c r="BA374" s="285">
        <v>67</v>
      </c>
      <c r="BB374" s="289"/>
      <c r="BC374" s="289"/>
      <c r="BD374" s="289"/>
      <c r="BE374" s="123"/>
    </row>
    <row r="375" spans="2:57" x14ac:dyDescent="0.25">
      <c r="B375" s="224">
        <v>372</v>
      </c>
      <c r="C375" s="203">
        <v>0</v>
      </c>
      <c r="D375" s="250">
        <f>Samples!C377</f>
        <v>0</v>
      </c>
      <c r="E375" s="266" t="s">
        <v>5</v>
      </c>
      <c r="F375" s="263"/>
      <c r="G375" s="263"/>
      <c r="H375" s="263"/>
      <c r="I375" s="263"/>
      <c r="J375" s="263"/>
      <c r="K375" s="266"/>
      <c r="L375" s="274"/>
      <c r="M375" s="274"/>
      <c r="N375" s="274"/>
      <c r="O375" s="274"/>
      <c r="P375" s="276"/>
      <c r="Q375" s="276"/>
      <c r="R375" s="276"/>
      <c r="S375" s="263"/>
      <c r="T375" s="216"/>
      <c r="U375" s="216"/>
      <c r="Y375" s="120"/>
      <c r="Z375" s="232"/>
      <c r="AA375" s="120"/>
      <c r="AB375" s="232"/>
      <c r="AC375" s="120"/>
      <c r="AD375" s="232"/>
      <c r="AE375" s="120"/>
      <c r="AF375" s="232"/>
      <c r="AG375" s="120"/>
      <c r="AH375" s="232"/>
      <c r="AI375" s="120"/>
      <c r="AJ375" s="232"/>
      <c r="AZ375" s="160"/>
      <c r="BA375" s="285">
        <v>68</v>
      </c>
      <c r="BB375" s="289"/>
      <c r="BC375" s="289"/>
      <c r="BD375" s="289"/>
      <c r="BE375" s="123"/>
    </row>
    <row r="376" spans="2:57" x14ac:dyDescent="0.25">
      <c r="B376" s="224">
        <v>373</v>
      </c>
      <c r="C376" s="203">
        <v>0</v>
      </c>
      <c r="D376" s="250">
        <f>Samples!C378</f>
        <v>0</v>
      </c>
      <c r="E376" s="266" t="s">
        <v>5</v>
      </c>
      <c r="F376" s="263"/>
      <c r="G376" s="263"/>
      <c r="H376" s="263"/>
      <c r="I376" s="263"/>
      <c r="J376" s="263"/>
      <c r="K376" s="266"/>
      <c r="L376" s="274"/>
      <c r="M376" s="274"/>
      <c r="N376" s="274"/>
      <c r="O376" s="274"/>
      <c r="P376" s="276"/>
      <c r="Q376" s="276"/>
      <c r="R376" s="276"/>
      <c r="S376" s="263"/>
      <c r="T376" s="216"/>
      <c r="U376" s="216"/>
      <c r="Y376" s="120"/>
      <c r="Z376" s="232"/>
      <c r="AA376" s="120"/>
      <c r="AB376" s="232"/>
      <c r="AC376" s="120"/>
      <c r="AD376" s="232"/>
      <c r="AE376" s="120"/>
      <c r="AF376" s="232"/>
      <c r="AG376" s="120"/>
      <c r="AH376" s="232"/>
      <c r="AI376" s="120"/>
      <c r="AJ376" s="232"/>
      <c r="AZ376" s="160"/>
      <c r="BA376" s="285">
        <v>69</v>
      </c>
      <c r="BB376" s="289"/>
      <c r="BC376" s="289"/>
      <c r="BD376" s="289"/>
      <c r="BE376" s="123"/>
    </row>
    <row r="377" spans="2:57" x14ac:dyDescent="0.25">
      <c r="B377" s="224">
        <v>374</v>
      </c>
      <c r="C377" s="203">
        <v>0</v>
      </c>
      <c r="D377" s="250">
        <f>Samples!C379</f>
        <v>0</v>
      </c>
      <c r="E377" s="266" t="s">
        <v>5</v>
      </c>
      <c r="F377" s="263"/>
      <c r="G377" s="263"/>
      <c r="H377" s="263"/>
      <c r="I377" s="263"/>
      <c r="J377" s="263"/>
      <c r="K377" s="266"/>
      <c r="L377" s="274"/>
      <c r="M377" s="274"/>
      <c r="N377" s="274"/>
      <c r="O377" s="274"/>
      <c r="P377" s="276"/>
      <c r="Q377" s="276"/>
      <c r="R377" s="276"/>
      <c r="S377" s="263"/>
      <c r="T377" s="216"/>
      <c r="U377" s="216"/>
      <c r="Y377" s="120"/>
      <c r="Z377" s="232"/>
      <c r="AA377" s="120"/>
      <c r="AB377" s="232"/>
      <c r="AC377" s="120"/>
      <c r="AD377" s="232"/>
      <c r="AE377" s="120"/>
      <c r="AF377" s="232"/>
      <c r="AG377" s="120"/>
      <c r="AH377" s="232"/>
      <c r="AI377" s="120"/>
      <c r="AJ377" s="232"/>
      <c r="AZ377" s="160"/>
      <c r="BA377" s="285">
        <v>70</v>
      </c>
      <c r="BB377" s="289"/>
      <c r="BC377" s="289"/>
      <c r="BD377" s="289"/>
      <c r="BE377" s="123"/>
    </row>
    <row r="378" spans="2:57" x14ac:dyDescent="0.25">
      <c r="B378" s="224">
        <v>375</v>
      </c>
      <c r="C378" s="203">
        <v>0</v>
      </c>
      <c r="D378" s="250">
        <f>Samples!C380</f>
        <v>0</v>
      </c>
      <c r="E378" s="266" t="s">
        <v>5</v>
      </c>
      <c r="F378" s="263"/>
      <c r="G378" s="263"/>
      <c r="H378" s="263"/>
      <c r="I378" s="263"/>
      <c r="J378" s="263"/>
      <c r="K378" s="266"/>
      <c r="L378" s="274"/>
      <c r="M378" s="274"/>
      <c r="N378" s="274"/>
      <c r="O378" s="274"/>
      <c r="P378" s="276"/>
      <c r="Q378" s="276"/>
      <c r="R378" s="276"/>
      <c r="S378" s="263"/>
      <c r="T378" s="216"/>
      <c r="U378" s="216"/>
      <c r="Y378" s="120"/>
      <c r="Z378" s="232"/>
      <c r="AA378" s="120"/>
      <c r="AB378" s="232"/>
      <c r="AC378" s="120"/>
      <c r="AD378" s="232"/>
      <c r="AE378" s="120"/>
      <c r="AF378" s="232"/>
      <c r="AG378" s="120"/>
      <c r="AH378" s="232"/>
      <c r="AI378" s="120"/>
      <c r="AJ378" s="232"/>
      <c r="AZ378" s="160"/>
      <c r="BA378" s="285">
        <v>71</v>
      </c>
      <c r="BB378" s="289"/>
      <c r="BC378" s="289"/>
      <c r="BD378" s="289"/>
      <c r="BE378" s="123"/>
    </row>
    <row r="379" spans="2:57" x14ac:dyDescent="0.25">
      <c r="B379" s="224">
        <v>376</v>
      </c>
      <c r="C379" s="203">
        <v>0</v>
      </c>
      <c r="D379" s="250">
        <f>Samples!C381</f>
        <v>0</v>
      </c>
      <c r="E379" s="266" t="s">
        <v>5</v>
      </c>
      <c r="F379" s="263"/>
      <c r="G379" s="263"/>
      <c r="H379" s="263"/>
      <c r="I379" s="263"/>
      <c r="J379" s="263"/>
      <c r="K379" s="266"/>
      <c r="L379" s="274"/>
      <c r="M379" s="274"/>
      <c r="N379" s="274"/>
      <c r="O379" s="274"/>
      <c r="P379" s="276"/>
      <c r="Q379" s="276"/>
      <c r="R379" s="276"/>
      <c r="S379" s="263"/>
      <c r="T379" s="216"/>
      <c r="U379" s="216"/>
      <c r="Y379" s="120"/>
      <c r="Z379" s="232"/>
      <c r="AA379" s="120"/>
      <c r="AB379" s="232"/>
      <c r="AC379" s="120"/>
      <c r="AD379" s="232"/>
      <c r="AE379" s="120"/>
      <c r="AF379" s="232"/>
      <c r="AG379" s="120"/>
      <c r="AH379" s="232"/>
      <c r="AI379" s="120"/>
      <c r="AJ379" s="232"/>
      <c r="AZ379" s="160"/>
      <c r="BA379" s="285">
        <v>72</v>
      </c>
      <c r="BB379" s="289"/>
      <c r="BC379" s="289"/>
      <c r="BD379" s="289"/>
      <c r="BE379" s="123"/>
    </row>
    <row r="380" spans="2:57" x14ac:dyDescent="0.25">
      <c r="B380" s="224">
        <v>377</v>
      </c>
      <c r="C380" s="203">
        <v>0</v>
      </c>
      <c r="D380" s="250">
        <f>Samples!C382</f>
        <v>0</v>
      </c>
      <c r="E380" s="266" t="s">
        <v>5</v>
      </c>
      <c r="F380" s="263"/>
      <c r="G380" s="263"/>
      <c r="H380" s="263"/>
      <c r="I380" s="263"/>
      <c r="J380" s="263"/>
      <c r="K380" s="266"/>
      <c r="L380" s="274"/>
      <c r="M380" s="274"/>
      <c r="N380" s="274"/>
      <c r="O380" s="274"/>
      <c r="P380" s="276"/>
      <c r="Q380" s="276"/>
      <c r="R380" s="276"/>
      <c r="S380" s="263"/>
      <c r="T380" s="216"/>
      <c r="U380" s="216"/>
      <c r="Y380" s="120"/>
      <c r="Z380" s="232"/>
      <c r="AA380" s="120"/>
      <c r="AB380" s="232"/>
      <c r="AC380" s="120"/>
      <c r="AD380" s="232"/>
      <c r="AE380" s="120"/>
      <c r="AF380" s="232"/>
      <c r="AG380" s="120"/>
      <c r="AH380" s="232"/>
      <c r="AI380" s="120"/>
      <c r="AJ380" s="232"/>
      <c r="AZ380" s="160"/>
      <c r="BA380" s="285">
        <v>73</v>
      </c>
      <c r="BB380" s="289"/>
      <c r="BC380" s="289"/>
      <c r="BD380" s="289"/>
      <c r="BE380" s="123"/>
    </row>
    <row r="381" spans="2:57" x14ac:dyDescent="0.25">
      <c r="B381" s="224">
        <v>378</v>
      </c>
      <c r="C381" s="203">
        <v>0</v>
      </c>
      <c r="D381" s="250">
        <f>Samples!C383</f>
        <v>0</v>
      </c>
      <c r="E381" s="266" t="s">
        <v>5</v>
      </c>
      <c r="F381" s="263"/>
      <c r="G381" s="263"/>
      <c r="H381" s="263"/>
      <c r="I381" s="263"/>
      <c r="J381" s="263"/>
      <c r="K381" s="266"/>
      <c r="L381" s="274"/>
      <c r="M381" s="274"/>
      <c r="N381" s="274"/>
      <c r="O381" s="274"/>
      <c r="P381" s="276"/>
      <c r="Q381" s="276"/>
      <c r="R381" s="276"/>
      <c r="S381" s="263"/>
      <c r="T381" s="216"/>
      <c r="U381" s="216"/>
      <c r="Y381" s="120"/>
      <c r="Z381" s="232"/>
      <c r="AA381" s="120"/>
      <c r="AB381" s="232"/>
      <c r="AC381" s="120"/>
      <c r="AD381" s="232"/>
      <c r="AE381" s="120"/>
      <c r="AF381" s="232"/>
      <c r="AG381" s="120"/>
      <c r="AH381" s="232"/>
      <c r="AI381" s="120"/>
      <c r="AJ381" s="232"/>
      <c r="AZ381" s="160"/>
      <c r="BA381" s="285">
        <v>74</v>
      </c>
      <c r="BB381" s="289"/>
      <c r="BC381" s="289"/>
      <c r="BD381" s="289"/>
      <c r="BE381" s="123"/>
    </row>
    <row r="382" spans="2:57" ht="15.75" thickBot="1" x14ac:dyDescent="0.3">
      <c r="B382" s="267">
        <v>379</v>
      </c>
      <c r="C382" s="204">
        <v>0</v>
      </c>
      <c r="D382" s="250">
        <f>Samples!C384</f>
        <v>0</v>
      </c>
      <c r="E382" s="266" t="s">
        <v>5</v>
      </c>
      <c r="F382" s="263"/>
      <c r="G382" s="263"/>
      <c r="H382" s="263"/>
      <c r="I382" s="263"/>
      <c r="J382" s="263"/>
      <c r="K382" s="266"/>
      <c r="L382" s="274"/>
      <c r="M382" s="274"/>
      <c r="N382" s="274"/>
      <c r="O382" s="274"/>
      <c r="P382" s="276"/>
      <c r="Q382" s="276"/>
      <c r="R382" s="276"/>
      <c r="S382" s="263"/>
      <c r="T382" s="216"/>
      <c r="U382" s="216"/>
      <c r="Y382" s="120"/>
      <c r="Z382" s="232"/>
      <c r="AA382" s="120"/>
      <c r="AB382" s="232"/>
      <c r="AC382" s="120"/>
      <c r="AD382" s="232"/>
      <c r="AE382" s="120"/>
      <c r="AF382" s="232"/>
      <c r="AG382" s="120"/>
      <c r="AH382" s="232"/>
      <c r="AI382" s="120"/>
      <c r="AJ382" s="232"/>
      <c r="AZ382" s="160"/>
      <c r="BA382" s="285">
        <v>75</v>
      </c>
      <c r="BB382" s="289"/>
      <c r="BC382" s="289"/>
      <c r="BD382" s="289"/>
      <c r="BE382" s="123"/>
    </row>
    <row r="383" spans="2:57" x14ac:dyDescent="0.25">
      <c r="C383" s="147">
        <v>0</v>
      </c>
      <c r="D383" s="250">
        <f>Samples!C385</f>
        <v>0</v>
      </c>
      <c r="E383" s="263"/>
      <c r="F383" s="263"/>
      <c r="G383" s="263"/>
      <c r="H383" s="263"/>
      <c r="I383" s="263"/>
      <c r="J383" s="263"/>
      <c r="K383" s="266"/>
      <c r="L383" s="274"/>
      <c r="M383" s="274"/>
      <c r="N383" s="274"/>
      <c r="O383" s="274"/>
      <c r="P383" s="276"/>
      <c r="Q383" s="276"/>
      <c r="R383" s="276"/>
      <c r="S383" s="263"/>
      <c r="T383" s="216"/>
      <c r="U383" s="216"/>
      <c r="Y383" s="120"/>
      <c r="Z383" s="232"/>
      <c r="AA383" s="120"/>
      <c r="AB383" s="232"/>
      <c r="AC383" s="120"/>
      <c r="AD383" s="232"/>
      <c r="AE383" s="120"/>
      <c r="AF383" s="232"/>
      <c r="AG383" s="120"/>
      <c r="AH383" s="232"/>
      <c r="AI383" s="120"/>
      <c r="AJ383" s="232"/>
      <c r="AZ383" s="160"/>
      <c r="BA383" s="285">
        <v>76</v>
      </c>
      <c r="BB383" s="289"/>
      <c r="BC383" s="289"/>
      <c r="BD383" s="289"/>
      <c r="BE383" s="123"/>
    </row>
    <row r="384" spans="2:57" x14ac:dyDescent="0.25">
      <c r="C384" s="147">
        <v>0</v>
      </c>
      <c r="D384" s="250">
        <f>Samples!C386</f>
        <v>0</v>
      </c>
      <c r="E384" s="263"/>
      <c r="F384" s="263"/>
      <c r="G384" s="120"/>
      <c r="H384" s="120"/>
      <c r="I384" s="120"/>
      <c r="J384" s="120"/>
      <c r="K384" s="121"/>
      <c r="L384" s="122"/>
      <c r="M384" s="122"/>
      <c r="N384" s="122"/>
      <c r="O384" s="122"/>
      <c r="P384" s="123"/>
      <c r="Q384" s="123"/>
      <c r="R384" s="123"/>
      <c r="S384" s="120"/>
      <c r="Y384" s="120"/>
      <c r="Z384" s="232"/>
      <c r="AA384" s="120"/>
      <c r="AB384" s="232"/>
      <c r="AC384" s="120"/>
      <c r="AD384" s="232"/>
      <c r="AE384" s="120"/>
      <c r="AF384" s="232"/>
      <c r="AG384" s="120"/>
      <c r="AH384" s="232"/>
      <c r="AI384" s="120"/>
      <c r="AJ384" s="232"/>
      <c r="AZ384" s="160"/>
      <c r="BA384" s="285">
        <v>77</v>
      </c>
      <c r="BB384" s="289"/>
      <c r="BC384" s="289"/>
      <c r="BD384" s="289"/>
      <c r="BE384" s="123"/>
    </row>
    <row r="385" spans="3:57" x14ac:dyDescent="0.25">
      <c r="C385" s="147">
        <v>0</v>
      </c>
      <c r="D385" s="250">
        <f>Samples!C387</f>
        <v>0</v>
      </c>
      <c r="E385" s="263"/>
      <c r="F385" s="263"/>
      <c r="G385" s="120"/>
      <c r="H385" s="120"/>
      <c r="I385" s="120"/>
      <c r="J385" s="120"/>
      <c r="K385" s="121"/>
      <c r="L385" s="122"/>
      <c r="M385" s="122"/>
      <c r="N385" s="122"/>
      <c r="O385" s="122"/>
      <c r="P385" s="123"/>
      <c r="Q385" s="123"/>
      <c r="R385" s="123"/>
      <c r="S385" s="120"/>
      <c r="Y385" s="120"/>
      <c r="Z385" s="232"/>
      <c r="AA385" s="120"/>
      <c r="AB385" s="232"/>
      <c r="AC385" s="120"/>
      <c r="AD385" s="232"/>
      <c r="AE385" s="120"/>
      <c r="AF385" s="232"/>
      <c r="AG385" s="120"/>
      <c r="AH385" s="232"/>
      <c r="AI385" s="120"/>
      <c r="AJ385" s="232"/>
      <c r="AZ385" s="160"/>
      <c r="BA385" s="285">
        <v>78</v>
      </c>
      <c r="BB385" s="289"/>
      <c r="BC385" s="289"/>
      <c r="BD385" s="289"/>
      <c r="BE385" s="123"/>
    </row>
    <row r="386" spans="3:57" x14ac:dyDescent="0.25">
      <c r="C386" s="147">
        <v>0</v>
      </c>
      <c r="D386" s="250">
        <f>Samples!C388</f>
        <v>0</v>
      </c>
      <c r="E386" s="263"/>
      <c r="F386" s="263"/>
      <c r="G386" s="120"/>
      <c r="H386" s="120"/>
      <c r="I386" s="120"/>
      <c r="J386" s="120"/>
      <c r="K386" s="121"/>
      <c r="L386" s="122"/>
      <c r="M386" s="122"/>
      <c r="N386" s="122"/>
      <c r="O386" s="122"/>
      <c r="P386" s="123"/>
      <c r="Q386" s="123"/>
      <c r="R386" s="123"/>
      <c r="S386" s="120"/>
      <c r="Y386" s="120"/>
      <c r="Z386" s="232"/>
      <c r="AA386" s="120"/>
      <c r="AB386" s="232"/>
      <c r="AC386" s="120"/>
      <c r="AD386" s="232"/>
      <c r="AE386" s="120"/>
      <c r="AF386" s="232"/>
      <c r="AG386" s="120"/>
      <c r="AH386" s="232"/>
      <c r="AI386" s="120"/>
      <c r="AJ386" s="232"/>
      <c r="AZ386" s="160"/>
      <c r="BA386" s="285">
        <v>79</v>
      </c>
      <c r="BB386" s="289"/>
      <c r="BC386" s="289"/>
      <c r="BD386" s="289"/>
      <c r="BE386" s="123"/>
    </row>
    <row r="387" spans="3:57" x14ac:dyDescent="0.25">
      <c r="C387" s="147">
        <v>0</v>
      </c>
      <c r="D387" s="250">
        <f>Samples!C389</f>
        <v>0</v>
      </c>
      <c r="E387" s="263"/>
      <c r="F387" s="263"/>
      <c r="G387" s="120"/>
      <c r="H387" s="120"/>
      <c r="I387" s="120"/>
      <c r="J387" s="120"/>
      <c r="K387" s="121"/>
      <c r="L387" s="122"/>
      <c r="M387" s="122"/>
      <c r="N387" s="122"/>
      <c r="O387" s="122"/>
      <c r="P387" s="123"/>
      <c r="Q387" s="123"/>
      <c r="R387" s="123"/>
      <c r="S387" s="120"/>
      <c r="Y387" s="120"/>
      <c r="Z387" s="232"/>
      <c r="AA387" s="120"/>
      <c r="AB387" s="232"/>
      <c r="AC387" s="120"/>
      <c r="AD387" s="232"/>
      <c r="AE387" s="120"/>
      <c r="AF387" s="232"/>
      <c r="AG387" s="120"/>
      <c r="AH387" s="232"/>
      <c r="AI387" s="120"/>
      <c r="AJ387" s="232"/>
      <c r="AZ387" s="160"/>
      <c r="BA387" s="285">
        <v>80</v>
      </c>
      <c r="BB387" s="289"/>
      <c r="BC387" s="289"/>
      <c r="BD387" s="289"/>
      <c r="BE387" s="123"/>
    </row>
    <row r="388" spans="3:57" x14ac:dyDescent="0.25">
      <c r="C388" s="147">
        <v>0</v>
      </c>
      <c r="D388" s="250">
        <f>Samples!C390</f>
        <v>0</v>
      </c>
      <c r="E388" s="263"/>
      <c r="F388" s="263"/>
      <c r="G388" s="120"/>
      <c r="H388" s="120"/>
      <c r="I388" s="120"/>
      <c r="J388" s="120"/>
      <c r="K388" s="121"/>
      <c r="L388" s="122"/>
      <c r="M388" s="122"/>
      <c r="N388" s="122"/>
      <c r="O388" s="122"/>
      <c r="P388" s="123"/>
      <c r="Q388" s="123"/>
      <c r="R388" s="123"/>
      <c r="S388" s="120"/>
      <c r="Y388" s="120"/>
      <c r="Z388" s="232"/>
      <c r="AA388" s="120"/>
      <c r="AB388" s="232"/>
      <c r="AC388" s="120"/>
      <c r="AD388" s="232"/>
      <c r="AE388" s="120"/>
      <c r="AF388" s="232"/>
      <c r="AG388" s="120"/>
      <c r="AH388" s="232"/>
      <c r="AI388" s="120"/>
      <c r="AJ388" s="232"/>
      <c r="AZ388" s="160"/>
      <c r="BA388" s="285">
        <v>81</v>
      </c>
      <c r="BB388" s="289"/>
      <c r="BC388" s="289"/>
      <c r="BD388" s="289"/>
      <c r="BE388" s="123"/>
    </row>
    <row r="389" spans="3:57" x14ac:dyDescent="0.25">
      <c r="C389" s="147">
        <v>0</v>
      </c>
      <c r="D389" s="250">
        <f>Samples!C391</f>
        <v>0</v>
      </c>
      <c r="E389" s="263"/>
      <c r="F389" s="263"/>
      <c r="G389" s="120"/>
      <c r="H389" s="120"/>
      <c r="I389" s="120"/>
      <c r="J389" s="120"/>
      <c r="K389" s="121"/>
      <c r="L389" s="122"/>
      <c r="M389" s="122"/>
      <c r="N389" s="122"/>
      <c r="O389" s="122"/>
      <c r="P389" s="123"/>
      <c r="Q389" s="123"/>
      <c r="R389" s="123"/>
      <c r="S389" s="120"/>
      <c r="Y389" s="120"/>
      <c r="Z389" s="232"/>
      <c r="AA389" s="120"/>
      <c r="AB389" s="232"/>
      <c r="AC389" s="120"/>
      <c r="AD389" s="232"/>
      <c r="AE389" s="120"/>
      <c r="AF389" s="232"/>
      <c r="AG389" s="120"/>
      <c r="AH389" s="232"/>
      <c r="AI389" s="120"/>
      <c r="AJ389" s="232"/>
      <c r="AZ389" s="160"/>
      <c r="BA389" s="285">
        <v>82</v>
      </c>
      <c r="BB389" s="289"/>
      <c r="BC389" s="289"/>
      <c r="BD389" s="289"/>
      <c r="BE389" s="123"/>
    </row>
    <row r="390" spans="3:57" x14ac:dyDescent="0.25">
      <c r="C390" s="147">
        <v>0</v>
      </c>
      <c r="D390" s="250">
        <f>Samples!C392</f>
        <v>0</v>
      </c>
      <c r="E390" s="263"/>
      <c r="F390" s="263"/>
      <c r="G390" s="120"/>
      <c r="H390" s="120"/>
      <c r="I390" s="120"/>
      <c r="J390" s="120"/>
      <c r="K390" s="121"/>
      <c r="L390" s="122"/>
      <c r="M390" s="122"/>
      <c r="N390" s="122"/>
      <c r="O390" s="122"/>
      <c r="P390" s="123"/>
      <c r="Q390" s="123"/>
      <c r="R390" s="123"/>
      <c r="S390" s="120"/>
      <c r="Y390" s="120"/>
      <c r="Z390" s="232"/>
      <c r="AA390" s="120"/>
      <c r="AB390" s="232"/>
      <c r="AC390" s="120"/>
      <c r="AD390" s="232"/>
      <c r="AE390" s="120"/>
      <c r="AF390" s="232"/>
      <c r="AG390" s="120"/>
      <c r="AH390" s="232"/>
      <c r="AI390" s="120"/>
      <c r="AJ390" s="232"/>
      <c r="AZ390" s="160"/>
      <c r="BA390" s="285">
        <v>83</v>
      </c>
      <c r="BB390" s="289"/>
      <c r="BC390" s="289"/>
      <c r="BD390" s="289"/>
      <c r="BE390" s="123"/>
    </row>
    <row r="391" spans="3:57" x14ac:dyDescent="0.25">
      <c r="C391" s="147">
        <v>0</v>
      </c>
      <c r="D391" s="250">
        <f>Samples!C393</f>
        <v>0</v>
      </c>
      <c r="E391" s="263"/>
      <c r="F391" s="263"/>
      <c r="G391" s="120"/>
      <c r="H391" s="120"/>
      <c r="I391" s="120"/>
      <c r="J391" s="120"/>
      <c r="K391" s="121"/>
      <c r="L391" s="122"/>
      <c r="M391" s="122"/>
      <c r="N391" s="122"/>
      <c r="O391" s="122"/>
      <c r="P391" s="123"/>
      <c r="Q391" s="123"/>
      <c r="R391" s="123"/>
      <c r="S391" s="120"/>
      <c r="Y391" s="120"/>
      <c r="Z391" s="232"/>
      <c r="AA391" s="120"/>
      <c r="AB391" s="232"/>
      <c r="AC391" s="120"/>
      <c r="AD391" s="232"/>
      <c r="AE391" s="120"/>
      <c r="AF391" s="232"/>
      <c r="AG391" s="120"/>
      <c r="AH391" s="232"/>
      <c r="AI391" s="120"/>
      <c r="AJ391" s="232"/>
      <c r="AZ391" s="160"/>
      <c r="BA391" s="285">
        <v>84</v>
      </c>
      <c r="BB391" s="289"/>
      <c r="BC391" s="289"/>
      <c r="BD391" s="289"/>
      <c r="BE391" s="123"/>
    </row>
    <row r="392" spans="3:57" x14ac:dyDescent="0.25">
      <c r="C392" s="147">
        <v>0</v>
      </c>
      <c r="D392" s="250">
        <f>Samples!C394</f>
        <v>0</v>
      </c>
      <c r="E392" s="263"/>
      <c r="F392" s="263"/>
      <c r="G392" s="120"/>
      <c r="H392" s="120"/>
      <c r="I392" s="120"/>
      <c r="J392" s="120"/>
      <c r="K392" s="121"/>
      <c r="L392" s="122"/>
      <c r="M392" s="122"/>
      <c r="N392" s="122"/>
      <c r="O392" s="122"/>
      <c r="P392" s="123"/>
      <c r="Q392" s="123"/>
      <c r="R392" s="123"/>
      <c r="S392" s="120"/>
      <c r="Y392" s="120"/>
      <c r="Z392" s="232"/>
      <c r="AA392" s="120"/>
      <c r="AB392" s="232"/>
      <c r="AC392" s="120"/>
      <c r="AD392" s="232"/>
      <c r="AE392" s="120"/>
      <c r="AF392" s="232"/>
      <c r="AG392" s="120"/>
      <c r="AH392" s="232"/>
      <c r="AI392" s="120"/>
      <c r="AJ392" s="232"/>
      <c r="AZ392" s="160"/>
      <c r="BA392" s="285">
        <v>85</v>
      </c>
      <c r="BB392" s="289"/>
      <c r="BC392" s="289"/>
      <c r="BD392" s="289"/>
      <c r="BE392" s="123"/>
    </row>
    <row r="393" spans="3:57" x14ac:dyDescent="0.25">
      <c r="C393" s="147">
        <v>0</v>
      </c>
      <c r="D393" s="250">
        <f>Samples!C395</f>
        <v>0</v>
      </c>
      <c r="E393" s="263"/>
      <c r="F393" s="263"/>
      <c r="G393" s="120"/>
      <c r="H393" s="120"/>
      <c r="I393" s="120"/>
      <c r="J393" s="120"/>
      <c r="K393" s="121"/>
      <c r="L393" s="122"/>
      <c r="M393" s="122"/>
      <c r="N393" s="122"/>
      <c r="O393" s="122"/>
      <c r="P393" s="123"/>
      <c r="Q393" s="123"/>
      <c r="R393" s="123"/>
      <c r="S393" s="120"/>
      <c r="Y393" s="120"/>
      <c r="Z393" s="232"/>
      <c r="AA393" s="120"/>
      <c r="AB393" s="232"/>
      <c r="AC393" s="120"/>
      <c r="AD393" s="232"/>
      <c r="AE393" s="120"/>
      <c r="AF393" s="232"/>
      <c r="AG393" s="120"/>
      <c r="AH393" s="232"/>
      <c r="AI393" s="120"/>
      <c r="AJ393" s="232"/>
      <c r="AZ393" s="160"/>
      <c r="BA393" s="285">
        <v>86</v>
      </c>
      <c r="BB393" s="289"/>
      <c r="BC393" s="289"/>
      <c r="BD393" s="289"/>
      <c r="BE393" s="123"/>
    </row>
    <row r="394" spans="3:57" x14ac:dyDescent="0.25">
      <c r="C394" s="147">
        <v>0</v>
      </c>
      <c r="D394" s="250">
        <f>Samples!C396</f>
        <v>0</v>
      </c>
      <c r="E394" s="263"/>
      <c r="F394" s="263"/>
      <c r="G394" s="120"/>
      <c r="H394" s="120"/>
      <c r="I394" s="120"/>
      <c r="J394" s="120"/>
      <c r="K394" s="121"/>
      <c r="L394" s="122"/>
      <c r="M394" s="122"/>
      <c r="N394" s="122"/>
      <c r="O394" s="122"/>
      <c r="P394" s="123"/>
      <c r="Q394" s="123"/>
      <c r="R394" s="123"/>
      <c r="S394" s="120"/>
      <c r="Y394" s="120"/>
      <c r="Z394" s="232"/>
      <c r="AA394" s="120"/>
      <c r="AB394" s="232"/>
      <c r="AC394" s="120"/>
      <c r="AD394" s="232"/>
      <c r="AE394" s="120"/>
      <c r="AF394" s="232"/>
      <c r="AG394" s="120"/>
      <c r="AH394" s="232"/>
      <c r="AI394" s="120"/>
      <c r="AJ394" s="232"/>
      <c r="AZ394" s="160"/>
      <c r="BA394" s="285">
        <v>87</v>
      </c>
      <c r="BB394" s="289"/>
      <c r="BC394" s="289"/>
      <c r="BD394" s="289"/>
      <c r="BE394" s="123"/>
    </row>
    <row r="395" spans="3:57" x14ac:dyDescent="0.25">
      <c r="C395" s="147">
        <v>0</v>
      </c>
      <c r="D395" s="250">
        <f>Samples!C397</f>
        <v>0</v>
      </c>
      <c r="E395" s="263"/>
      <c r="F395" s="263"/>
      <c r="G395" s="120"/>
      <c r="H395" s="120"/>
      <c r="I395" s="120"/>
      <c r="J395" s="120"/>
      <c r="K395" s="121"/>
      <c r="L395" s="122"/>
      <c r="M395" s="122"/>
      <c r="N395" s="122"/>
      <c r="O395" s="122"/>
      <c r="P395" s="123"/>
      <c r="Q395" s="123"/>
      <c r="R395" s="123"/>
      <c r="S395" s="120"/>
      <c r="Y395" s="120"/>
      <c r="Z395" s="232"/>
      <c r="AA395" s="120"/>
      <c r="AB395" s="232"/>
      <c r="AC395" s="120"/>
      <c r="AD395" s="232"/>
      <c r="AE395" s="120"/>
      <c r="AF395" s="232"/>
      <c r="AG395" s="120"/>
      <c r="AH395" s="232"/>
      <c r="AI395" s="120"/>
      <c r="AJ395" s="232"/>
      <c r="AZ395" s="160"/>
      <c r="BA395" s="285">
        <v>88</v>
      </c>
      <c r="BB395" s="289"/>
      <c r="BC395" s="289"/>
      <c r="BD395" s="289"/>
      <c r="BE395" s="123"/>
    </row>
    <row r="396" spans="3:57" x14ac:dyDescent="0.25">
      <c r="C396" s="147">
        <v>0</v>
      </c>
      <c r="D396" s="250">
        <f>Samples!C398</f>
        <v>0</v>
      </c>
      <c r="E396" s="263"/>
      <c r="F396" s="263"/>
      <c r="G396" s="120"/>
      <c r="H396" s="120"/>
      <c r="I396" s="120"/>
      <c r="J396" s="120"/>
      <c r="K396" s="121"/>
      <c r="L396" s="122"/>
      <c r="M396" s="122"/>
      <c r="N396" s="122"/>
      <c r="O396" s="122"/>
      <c r="P396" s="123"/>
      <c r="Q396" s="123"/>
      <c r="R396" s="123"/>
      <c r="S396" s="120"/>
      <c r="Y396" s="120"/>
      <c r="Z396" s="232"/>
      <c r="AA396" s="120"/>
      <c r="AB396" s="232"/>
      <c r="AC396" s="120"/>
      <c r="AD396" s="232"/>
      <c r="AE396" s="120"/>
      <c r="AF396" s="232"/>
      <c r="AG396" s="120"/>
      <c r="AH396" s="232"/>
      <c r="AI396" s="120"/>
      <c r="AJ396" s="232"/>
      <c r="AZ396" s="160"/>
      <c r="BA396" s="285">
        <v>89</v>
      </c>
      <c r="BB396" s="289"/>
      <c r="BC396" s="289"/>
      <c r="BD396" s="289"/>
      <c r="BE396" s="123"/>
    </row>
    <row r="397" spans="3:57" x14ac:dyDescent="0.25">
      <c r="C397" s="147">
        <v>0</v>
      </c>
      <c r="D397" s="250">
        <f>Samples!C399</f>
        <v>0</v>
      </c>
      <c r="E397" s="263"/>
      <c r="F397" s="263"/>
      <c r="G397" s="120"/>
      <c r="H397" s="120"/>
      <c r="I397" s="120"/>
      <c r="J397" s="120"/>
      <c r="K397" s="121"/>
      <c r="L397" s="122"/>
      <c r="M397" s="122"/>
      <c r="N397" s="122"/>
      <c r="O397" s="122"/>
      <c r="P397" s="123"/>
      <c r="Q397" s="123"/>
      <c r="R397" s="123"/>
      <c r="S397" s="120"/>
      <c r="Y397" s="120"/>
      <c r="Z397" s="232"/>
      <c r="AA397" s="120"/>
      <c r="AB397" s="232"/>
      <c r="AC397" s="120"/>
      <c r="AD397" s="232"/>
      <c r="AE397" s="120"/>
      <c r="AF397" s="232"/>
      <c r="AG397" s="120"/>
      <c r="AH397" s="232"/>
      <c r="AI397" s="120"/>
      <c r="AJ397" s="232"/>
      <c r="AZ397" s="160"/>
      <c r="BA397" s="285">
        <v>90</v>
      </c>
      <c r="BB397" s="289"/>
      <c r="BC397" s="289"/>
      <c r="BD397" s="289"/>
      <c r="BE397" s="123"/>
    </row>
    <row r="398" spans="3:57" x14ac:dyDescent="0.25">
      <c r="C398" s="147">
        <v>0</v>
      </c>
      <c r="D398" s="250">
        <f>Samples!C400</f>
        <v>0</v>
      </c>
      <c r="E398" s="263"/>
      <c r="F398" s="263"/>
      <c r="G398" s="120"/>
      <c r="H398" s="120"/>
      <c r="I398" s="120"/>
      <c r="J398" s="120"/>
      <c r="K398" s="121"/>
      <c r="L398" s="122"/>
      <c r="M398" s="122"/>
      <c r="N398" s="122"/>
      <c r="O398" s="122"/>
      <c r="P398" s="123"/>
      <c r="Q398" s="123"/>
      <c r="R398" s="123"/>
      <c r="S398" s="120"/>
      <c r="Y398" s="120"/>
      <c r="Z398" s="232"/>
      <c r="AA398" s="120"/>
      <c r="AB398" s="232"/>
      <c r="AC398" s="120"/>
      <c r="AD398" s="232"/>
      <c r="AE398" s="120"/>
      <c r="AF398" s="232"/>
      <c r="AG398" s="120"/>
      <c r="AH398" s="232"/>
      <c r="AI398" s="120"/>
      <c r="AJ398" s="232"/>
      <c r="AZ398" s="160"/>
      <c r="BA398" s="285">
        <v>91</v>
      </c>
      <c r="BB398" s="289"/>
      <c r="BC398" s="289"/>
      <c r="BD398" s="289"/>
      <c r="BE398" s="123"/>
    </row>
    <row r="399" spans="3:57" x14ac:dyDescent="0.25">
      <c r="C399" s="147">
        <v>0</v>
      </c>
      <c r="D399" s="250">
        <f>Samples!C401</f>
        <v>0</v>
      </c>
      <c r="E399" s="263"/>
      <c r="F399" s="263"/>
      <c r="G399" s="120"/>
      <c r="H399" s="120"/>
      <c r="I399" s="120"/>
      <c r="J399" s="120"/>
      <c r="K399" s="121"/>
      <c r="L399" s="122"/>
      <c r="M399" s="122"/>
      <c r="N399" s="122"/>
      <c r="O399" s="122"/>
      <c r="P399" s="123"/>
      <c r="Q399" s="123"/>
      <c r="R399" s="123"/>
      <c r="S399" s="120"/>
      <c r="Y399" s="120"/>
      <c r="Z399" s="232"/>
      <c r="AA399" s="120"/>
      <c r="AB399" s="232"/>
      <c r="AC399" s="120"/>
      <c r="AD399" s="232"/>
      <c r="AE399" s="120"/>
      <c r="AF399" s="232"/>
      <c r="AG399" s="120"/>
      <c r="AH399" s="232"/>
      <c r="AI399" s="120"/>
      <c r="AJ399" s="232"/>
      <c r="AZ399" s="160"/>
      <c r="BA399" s="285">
        <v>92</v>
      </c>
      <c r="BB399" s="289"/>
      <c r="BC399" s="289"/>
      <c r="BD399" s="289"/>
      <c r="BE399" s="123"/>
    </row>
    <row r="400" spans="3:57" x14ac:dyDescent="0.25">
      <c r="C400" s="147">
        <v>0</v>
      </c>
      <c r="D400" s="250">
        <f>Samples!C402</f>
        <v>0</v>
      </c>
      <c r="E400" s="263"/>
      <c r="F400" s="263"/>
      <c r="G400" s="120"/>
      <c r="H400" s="120"/>
      <c r="I400" s="120"/>
      <c r="J400" s="120"/>
      <c r="K400" s="121"/>
      <c r="L400" s="122"/>
      <c r="M400" s="122"/>
      <c r="N400" s="122"/>
      <c r="O400" s="122"/>
      <c r="P400" s="123"/>
      <c r="Q400" s="123"/>
      <c r="R400" s="123"/>
      <c r="S400" s="120"/>
      <c r="Y400" s="120"/>
      <c r="Z400" s="232"/>
      <c r="AA400" s="120"/>
      <c r="AB400" s="232"/>
      <c r="AC400" s="120"/>
      <c r="AD400" s="232"/>
      <c r="AE400" s="120"/>
      <c r="AF400" s="232"/>
      <c r="AG400" s="120"/>
      <c r="AH400" s="232"/>
      <c r="AI400" s="120"/>
      <c r="AJ400" s="232"/>
      <c r="AZ400" s="160"/>
      <c r="BA400" s="285">
        <v>93</v>
      </c>
      <c r="BB400" s="289"/>
      <c r="BC400" s="289"/>
      <c r="BD400" s="289"/>
      <c r="BE400" s="123"/>
    </row>
    <row r="401" spans="3:57" x14ac:dyDescent="0.25">
      <c r="C401" s="147">
        <v>0</v>
      </c>
      <c r="D401" s="250">
        <f>Samples!C403</f>
        <v>0</v>
      </c>
      <c r="E401" s="263"/>
      <c r="F401" s="263"/>
      <c r="G401" s="120"/>
      <c r="H401" s="120"/>
      <c r="I401" s="120"/>
      <c r="J401" s="120"/>
      <c r="K401" s="121"/>
      <c r="L401" s="122"/>
      <c r="M401" s="122"/>
      <c r="N401" s="122"/>
      <c r="O401" s="122"/>
      <c r="P401" s="123"/>
      <c r="Q401" s="123"/>
      <c r="R401" s="123"/>
      <c r="S401" s="120"/>
      <c r="Y401" s="120"/>
      <c r="Z401" s="232"/>
      <c r="AA401" s="120"/>
      <c r="AB401" s="232"/>
      <c r="AC401" s="120"/>
      <c r="AD401" s="232"/>
      <c r="AE401" s="120"/>
      <c r="AF401" s="232"/>
      <c r="AG401" s="120"/>
      <c r="AH401" s="232"/>
      <c r="AI401" s="120"/>
      <c r="AJ401" s="232"/>
      <c r="AZ401" s="160"/>
      <c r="BA401" s="285">
        <v>94</v>
      </c>
      <c r="BB401" s="289"/>
      <c r="BC401" s="289"/>
      <c r="BD401" s="289"/>
      <c r="BE401" s="123"/>
    </row>
    <row r="402" spans="3:57" x14ac:dyDescent="0.25">
      <c r="C402" s="147">
        <v>0</v>
      </c>
      <c r="D402" s="250">
        <f>Samples!C404</f>
        <v>0</v>
      </c>
      <c r="E402" s="263"/>
      <c r="F402" s="263"/>
      <c r="G402" s="120"/>
      <c r="H402" s="120"/>
      <c r="I402" s="120"/>
      <c r="J402" s="120"/>
      <c r="K402" s="121"/>
      <c r="L402" s="122"/>
      <c r="M402" s="122"/>
      <c r="N402" s="122"/>
      <c r="O402" s="122"/>
      <c r="P402" s="123"/>
      <c r="Q402" s="123"/>
      <c r="R402" s="123"/>
      <c r="S402" s="120"/>
      <c r="Y402" s="120"/>
      <c r="Z402" s="232"/>
      <c r="AA402" s="120"/>
      <c r="AB402" s="232"/>
      <c r="AC402" s="120"/>
      <c r="AD402" s="232"/>
      <c r="AE402" s="120"/>
      <c r="AF402" s="232"/>
      <c r="AG402" s="120"/>
      <c r="AH402" s="232"/>
      <c r="AI402" s="120"/>
      <c r="AJ402" s="232"/>
      <c r="AZ402" s="160"/>
      <c r="BA402" s="285">
        <v>95</v>
      </c>
      <c r="BB402" s="289"/>
      <c r="BC402" s="289"/>
      <c r="BD402" s="289"/>
      <c r="BE402" s="123"/>
    </row>
    <row r="403" spans="3:57" x14ac:dyDescent="0.25">
      <c r="C403" s="147">
        <v>0</v>
      </c>
      <c r="D403" s="250">
        <f>Samples!C405</f>
        <v>0</v>
      </c>
      <c r="E403" s="263"/>
      <c r="F403" s="263"/>
      <c r="G403" s="120"/>
      <c r="H403" s="120"/>
      <c r="I403" s="120"/>
      <c r="J403" s="120"/>
      <c r="K403" s="121"/>
      <c r="L403" s="122"/>
      <c r="M403" s="122"/>
      <c r="N403" s="122"/>
      <c r="O403" s="122"/>
      <c r="P403" s="123"/>
      <c r="Q403" s="123"/>
      <c r="R403" s="123"/>
      <c r="S403" s="120"/>
      <c r="Y403" s="120"/>
      <c r="Z403" s="232"/>
      <c r="AA403" s="120"/>
      <c r="AB403" s="232"/>
      <c r="AC403" s="120"/>
      <c r="AD403" s="232"/>
      <c r="AE403" s="120"/>
      <c r="AF403" s="232"/>
      <c r="AG403" s="120"/>
      <c r="AH403" s="232"/>
      <c r="AI403" s="120"/>
      <c r="AJ403" s="232"/>
      <c r="AZ403" s="160"/>
      <c r="BA403" s="285">
        <v>96</v>
      </c>
      <c r="BB403" s="289"/>
      <c r="BC403" s="289"/>
      <c r="BD403" s="289"/>
      <c r="BE403" s="123"/>
    </row>
    <row r="404" spans="3:57" x14ac:dyDescent="0.25">
      <c r="C404" s="147">
        <v>0</v>
      </c>
      <c r="D404" s="250">
        <f>Samples!C406</f>
        <v>0</v>
      </c>
      <c r="E404" s="263"/>
      <c r="F404" s="263"/>
      <c r="G404" s="120"/>
      <c r="H404" s="120"/>
      <c r="I404" s="120"/>
      <c r="J404" s="120"/>
      <c r="K404" s="121"/>
      <c r="L404" s="122"/>
      <c r="M404" s="122"/>
      <c r="N404" s="122"/>
      <c r="O404" s="122"/>
      <c r="P404" s="123"/>
      <c r="Q404" s="123"/>
      <c r="R404" s="123"/>
      <c r="S404" s="120"/>
      <c r="Y404" s="120"/>
      <c r="Z404" s="232"/>
      <c r="AA404" s="120"/>
      <c r="AB404" s="232"/>
      <c r="AC404" s="120"/>
      <c r="AD404" s="232"/>
      <c r="AE404" s="120"/>
      <c r="AF404" s="232"/>
      <c r="AG404" s="120"/>
      <c r="AH404" s="232"/>
      <c r="AI404" s="120"/>
      <c r="AJ404" s="232"/>
      <c r="AZ404" s="160"/>
      <c r="BA404" s="285">
        <v>97</v>
      </c>
      <c r="BB404" s="289"/>
      <c r="BC404" s="289"/>
      <c r="BD404" s="289"/>
      <c r="BE404" s="123"/>
    </row>
    <row r="405" spans="3:57" x14ac:dyDescent="0.25">
      <c r="C405" s="147">
        <v>0</v>
      </c>
      <c r="D405" s="250">
        <f>Samples!C407</f>
        <v>0</v>
      </c>
      <c r="E405" s="263"/>
      <c r="F405" s="263"/>
      <c r="G405" s="120"/>
      <c r="H405" s="120"/>
      <c r="I405" s="120"/>
      <c r="J405" s="120"/>
      <c r="K405" s="121"/>
      <c r="L405" s="122"/>
      <c r="M405" s="122"/>
      <c r="N405" s="122"/>
      <c r="O405" s="122"/>
      <c r="P405" s="123"/>
      <c r="Q405" s="123"/>
      <c r="R405" s="123"/>
      <c r="S405" s="120"/>
      <c r="Y405" s="120"/>
      <c r="Z405" s="232"/>
      <c r="AA405" s="120"/>
      <c r="AB405" s="232"/>
      <c r="AC405" s="120"/>
      <c r="AD405" s="232"/>
      <c r="AE405" s="120"/>
      <c r="AF405" s="232"/>
      <c r="AG405" s="120"/>
      <c r="AH405" s="232"/>
      <c r="AI405" s="120"/>
      <c r="AJ405" s="232"/>
      <c r="AZ405" s="160"/>
      <c r="BA405" s="285">
        <v>98</v>
      </c>
      <c r="BB405" s="289"/>
      <c r="BC405" s="289"/>
      <c r="BD405" s="289"/>
      <c r="BE405" s="123"/>
    </row>
    <row r="406" spans="3:57" x14ac:dyDescent="0.25">
      <c r="C406" s="147">
        <v>0</v>
      </c>
      <c r="D406" s="250">
        <f>Samples!C408</f>
        <v>0</v>
      </c>
      <c r="E406" s="263"/>
      <c r="F406" s="263"/>
      <c r="G406" s="120"/>
      <c r="H406" s="120"/>
      <c r="I406" s="120"/>
      <c r="J406" s="120"/>
      <c r="K406" s="121"/>
      <c r="L406" s="122"/>
      <c r="M406" s="122"/>
      <c r="N406" s="122"/>
      <c r="O406" s="122"/>
      <c r="P406" s="123"/>
      <c r="Q406" s="123"/>
      <c r="R406" s="123"/>
      <c r="S406" s="120"/>
      <c r="Y406" s="120"/>
      <c r="Z406" s="232"/>
      <c r="AA406" s="120"/>
      <c r="AB406" s="232"/>
      <c r="AC406" s="120"/>
      <c r="AD406" s="232"/>
      <c r="AE406" s="120"/>
      <c r="AF406" s="232"/>
      <c r="AG406" s="120"/>
      <c r="AH406" s="232"/>
      <c r="AI406" s="120"/>
      <c r="AJ406" s="232"/>
      <c r="AZ406" s="160"/>
      <c r="BA406" s="285">
        <v>99</v>
      </c>
      <c r="BB406" s="289"/>
      <c r="BC406" s="289"/>
      <c r="BD406" s="289"/>
      <c r="BE406" s="123"/>
    </row>
    <row r="407" spans="3:57" x14ac:dyDescent="0.25">
      <c r="C407" s="147">
        <v>0</v>
      </c>
      <c r="D407" s="250">
        <f>Samples!C409</f>
        <v>0</v>
      </c>
      <c r="E407" s="216"/>
      <c r="F407" s="216"/>
      <c r="AZ407" s="160"/>
      <c r="BA407" s="285">
        <v>100</v>
      </c>
      <c r="BB407" s="289"/>
      <c r="BC407" s="289"/>
      <c r="BD407" s="289"/>
      <c r="BE407" s="123"/>
    </row>
    <row r="408" spans="3:57" x14ac:dyDescent="0.25">
      <c r="C408" s="147">
        <v>0</v>
      </c>
      <c r="D408" s="250">
        <f>Samples!C410</f>
        <v>0</v>
      </c>
      <c r="E408" s="216"/>
      <c r="F408" s="216"/>
      <c r="AZ408" s="160"/>
      <c r="BA408" s="164"/>
      <c r="BB408" s="289"/>
      <c r="BC408" s="289"/>
      <c r="BD408" s="289"/>
      <c r="BE408" s="123"/>
    </row>
    <row r="409" spans="3:57" x14ac:dyDescent="0.25">
      <c r="C409" s="147">
        <v>0</v>
      </c>
      <c r="D409" s="250">
        <f>Samples!C411</f>
        <v>0</v>
      </c>
      <c r="E409" s="216"/>
      <c r="F409" s="216"/>
      <c r="AZ409" s="160"/>
      <c r="BA409" s="164"/>
      <c r="BB409" s="289"/>
      <c r="BC409" s="289"/>
      <c r="BD409" s="289"/>
      <c r="BE409" s="289"/>
    </row>
    <row r="410" spans="3:57" x14ac:dyDescent="0.25">
      <c r="C410" s="147">
        <v>0</v>
      </c>
      <c r="D410" s="250">
        <f>Samples!C412</f>
        <v>0</v>
      </c>
      <c r="E410" s="216"/>
      <c r="F410" s="216"/>
      <c r="AZ410" s="160"/>
      <c r="BA410" s="164"/>
      <c r="BB410" s="289"/>
      <c r="BC410" s="289"/>
      <c r="BD410" s="289"/>
      <c r="BE410" s="289"/>
    </row>
    <row r="411" spans="3:57" x14ac:dyDescent="0.25">
      <c r="C411" s="147">
        <v>0</v>
      </c>
      <c r="D411" s="250">
        <f>Samples!C413</f>
        <v>0</v>
      </c>
      <c r="E411" s="216"/>
      <c r="F411" s="216"/>
      <c r="AZ411" s="160"/>
      <c r="BA411" s="164"/>
      <c r="BB411" s="289"/>
      <c r="BC411" s="289"/>
      <c r="BD411" s="289"/>
      <c r="BE411" s="289"/>
    </row>
    <row r="412" spans="3:57" x14ac:dyDescent="0.25">
      <c r="C412" s="147">
        <v>0</v>
      </c>
      <c r="D412" s="250">
        <f>Samples!C414</f>
        <v>0</v>
      </c>
      <c r="E412" s="216"/>
      <c r="F412" s="216"/>
      <c r="AZ412" s="160"/>
      <c r="BA412" s="164"/>
      <c r="BB412" s="289"/>
      <c r="BC412" s="289"/>
      <c r="BD412" s="289"/>
      <c r="BE412" s="289"/>
    </row>
    <row r="413" spans="3:57" x14ac:dyDescent="0.25">
      <c r="C413" s="147">
        <v>0</v>
      </c>
      <c r="D413" s="250">
        <f>Samples!C415</f>
        <v>0</v>
      </c>
      <c r="E413" s="216"/>
      <c r="F413" s="216"/>
      <c r="AZ413" s="160"/>
      <c r="BA413" s="164"/>
      <c r="BB413" s="289"/>
      <c r="BC413" s="289"/>
      <c r="BD413" s="289"/>
      <c r="BE413" s="289"/>
    </row>
    <row r="414" spans="3:57" x14ac:dyDescent="0.25">
      <c r="C414" s="147">
        <v>0</v>
      </c>
      <c r="D414" s="250">
        <f>Samples!C416</f>
        <v>0</v>
      </c>
      <c r="E414" s="216"/>
      <c r="F414" s="216"/>
      <c r="AZ414" s="160"/>
      <c r="BA414" s="164"/>
      <c r="BB414" s="289"/>
      <c r="BC414" s="289"/>
      <c r="BD414" s="289"/>
      <c r="BE414" s="289"/>
    </row>
    <row r="415" spans="3:57" x14ac:dyDescent="0.25">
      <c r="C415" s="147">
        <v>0</v>
      </c>
      <c r="D415" s="250">
        <f>Samples!C417</f>
        <v>0</v>
      </c>
      <c r="E415" s="216"/>
      <c r="F415" s="216"/>
      <c r="AZ415" s="160"/>
      <c r="BA415" s="164"/>
      <c r="BB415" s="289"/>
      <c r="BC415" s="289"/>
      <c r="BD415" s="289"/>
      <c r="BE415" s="289"/>
    </row>
    <row r="416" spans="3:57" x14ac:dyDescent="0.25">
      <c r="C416" s="147">
        <v>0</v>
      </c>
      <c r="D416" s="250">
        <f>Samples!C418</f>
        <v>0</v>
      </c>
      <c r="E416" s="216"/>
      <c r="F416" s="216"/>
      <c r="AZ416" s="160"/>
      <c r="BA416" s="164"/>
      <c r="BB416" s="289"/>
      <c r="BC416" s="289"/>
      <c r="BD416" s="289"/>
      <c r="BE416" s="289"/>
    </row>
    <row r="417" spans="3:57" x14ac:dyDescent="0.25">
      <c r="C417" s="147">
        <v>0</v>
      </c>
      <c r="D417" s="250">
        <f>Samples!C419</f>
        <v>0</v>
      </c>
      <c r="E417" s="216"/>
      <c r="F417" s="216"/>
      <c r="AZ417" s="160"/>
      <c r="BA417" s="164"/>
      <c r="BB417" s="289"/>
      <c r="BC417" s="289"/>
      <c r="BD417" s="289"/>
      <c r="BE417" s="289"/>
    </row>
    <row r="418" spans="3:57" x14ac:dyDescent="0.25">
      <c r="C418" s="147">
        <v>0</v>
      </c>
      <c r="D418" s="250">
        <f>Samples!C420</f>
        <v>0</v>
      </c>
      <c r="E418" s="216"/>
      <c r="F418" s="216"/>
      <c r="AZ418" s="160"/>
      <c r="BA418" s="164"/>
      <c r="BB418" s="289"/>
      <c r="BC418" s="289"/>
      <c r="BD418" s="289"/>
      <c r="BE418" s="289"/>
    </row>
    <row r="419" spans="3:57" x14ac:dyDescent="0.25">
      <c r="C419" s="147">
        <v>0</v>
      </c>
      <c r="D419" s="250">
        <f>Samples!C421</f>
        <v>0</v>
      </c>
      <c r="E419" s="216"/>
      <c r="F419" s="216"/>
      <c r="AZ419" s="160"/>
      <c r="BA419" s="164"/>
      <c r="BB419" s="289"/>
      <c r="BC419" s="289"/>
      <c r="BD419" s="289"/>
      <c r="BE419" s="289"/>
    </row>
    <row r="420" spans="3:57" x14ac:dyDescent="0.25">
      <c r="C420" s="147">
        <v>0</v>
      </c>
      <c r="D420" s="250">
        <f>Samples!C422</f>
        <v>0</v>
      </c>
      <c r="E420" s="216"/>
      <c r="F420" s="216"/>
      <c r="AZ420" s="160"/>
      <c r="BA420" s="164"/>
      <c r="BB420" s="289"/>
      <c r="BC420" s="289"/>
      <c r="BD420" s="289"/>
      <c r="BE420" s="289"/>
    </row>
    <row r="421" spans="3:57" x14ac:dyDescent="0.25">
      <c r="C421" s="147">
        <v>0</v>
      </c>
      <c r="D421" s="250">
        <f>Samples!C423</f>
        <v>0</v>
      </c>
      <c r="E421" s="216"/>
      <c r="F421" s="216"/>
      <c r="AZ421" s="160"/>
      <c r="BA421" s="164"/>
      <c r="BB421" s="289"/>
      <c r="BC421" s="289"/>
      <c r="BD421" s="289"/>
      <c r="BE421" s="289"/>
    </row>
    <row r="422" spans="3:57" x14ac:dyDescent="0.25">
      <c r="C422" s="147">
        <v>0</v>
      </c>
      <c r="D422" s="250">
        <f>Samples!C424</f>
        <v>0</v>
      </c>
      <c r="E422" s="216"/>
      <c r="F422" s="216"/>
      <c r="AZ422" s="160"/>
      <c r="BA422" s="164"/>
      <c r="BB422" s="289"/>
      <c r="BC422" s="289"/>
      <c r="BD422" s="289"/>
      <c r="BE422" s="289"/>
    </row>
    <row r="423" spans="3:57" x14ac:dyDescent="0.25">
      <c r="C423" s="147">
        <v>0</v>
      </c>
      <c r="D423" s="250">
        <f>Samples!C425</f>
        <v>0</v>
      </c>
      <c r="E423" s="216"/>
      <c r="F423" s="216"/>
      <c r="AZ423" s="160"/>
      <c r="BA423" s="164"/>
      <c r="BB423" s="289"/>
      <c r="BC423" s="289"/>
      <c r="BD423" s="289"/>
      <c r="BE423" s="289"/>
    </row>
    <row r="424" spans="3:57" x14ac:dyDescent="0.25">
      <c r="C424" s="147">
        <v>0</v>
      </c>
      <c r="D424" s="250">
        <f>Samples!C426</f>
        <v>0</v>
      </c>
      <c r="E424" s="216"/>
      <c r="F424" s="216"/>
      <c r="AZ424" s="160"/>
      <c r="BA424" s="164"/>
      <c r="BB424" s="289"/>
      <c r="BC424" s="289"/>
      <c r="BD424" s="289"/>
      <c r="BE424" s="289"/>
    </row>
    <row r="425" spans="3:57" x14ac:dyDescent="0.25">
      <c r="C425" s="147">
        <v>0</v>
      </c>
      <c r="D425" s="250">
        <f>Samples!C427</f>
        <v>0</v>
      </c>
      <c r="E425" s="216"/>
      <c r="F425" s="216"/>
      <c r="BA425" s="164"/>
      <c r="BB425" s="289"/>
      <c r="BC425" s="289"/>
      <c r="BD425" s="289"/>
      <c r="BE425" s="289"/>
    </row>
    <row r="426" spans="3:57" x14ac:dyDescent="0.25">
      <c r="C426" s="147">
        <v>0</v>
      </c>
      <c r="D426" s="250">
        <f>Samples!C428</f>
        <v>0</v>
      </c>
      <c r="E426" s="216"/>
      <c r="F426" s="216"/>
      <c r="BA426" s="164"/>
      <c r="BB426" s="289"/>
      <c r="BC426" s="289"/>
      <c r="BD426" s="289"/>
      <c r="BE426" s="289"/>
    </row>
    <row r="427" spans="3:57" x14ac:dyDescent="0.25">
      <c r="C427" s="147">
        <v>0</v>
      </c>
      <c r="D427" s="250">
        <f>Samples!C429</f>
        <v>0</v>
      </c>
      <c r="E427" s="216"/>
      <c r="F427" s="216"/>
      <c r="BA427" s="164"/>
      <c r="BB427" s="289"/>
      <c r="BC427" s="289"/>
      <c r="BD427" s="289"/>
      <c r="BE427" s="289"/>
    </row>
    <row r="428" spans="3:57" x14ac:dyDescent="0.25">
      <c r="C428" s="147">
        <v>0</v>
      </c>
      <c r="D428" s="250">
        <f>Samples!C430</f>
        <v>0</v>
      </c>
      <c r="E428" s="216"/>
      <c r="F428" s="216"/>
      <c r="BA428" s="164"/>
      <c r="BB428" s="289"/>
      <c r="BC428" s="289"/>
      <c r="BD428" s="289"/>
      <c r="BE428" s="289"/>
    </row>
    <row r="429" spans="3:57" x14ac:dyDescent="0.25">
      <c r="C429" s="147">
        <v>0</v>
      </c>
      <c r="D429" s="250">
        <f>Samples!C431</f>
        <v>0</v>
      </c>
      <c r="E429" s="216"/>
      <c r="F429" s="216"/>
      <c r="BA429" s="164"/>
      <c r="BB429" s="289"/>
      <c r="BC429" s="289"/>
      <c r="BD429" s="289"/>
      <c r="BE429" s="289"/>
    </row>
    <row r="430" spans="3:57" x14ac:dyDescent="0.25">
      <c r="C430" s="147">
        <v>0</v>
      </c>
      <c r="D430" s="250">
        <f>Samples!C432</f>
        <v>0</v>
      </c>
      <c r="E430" s="216"/>
      <c r="F430" s="216"/>
      <c r="BA430" s="164"/>
      <c r="BB430" s="289"/>
      <c r="BC430" s="289"/>
      <c r="BD430" s="289"/>
      <c r="BE430" s="289"/>
    </row>
    <row r="431" spans="3:57" x14ac:dyDescent="0.25">
      <c r="C431" s="147">
        <v>0</v>
      </c>
      <c r="D431" s="250">
        <f>Samples!C433</f>
        <v>0</v>
      </c>
      <c r="E431" s="216"/>
      <c r="F431" s="216"/>
      <c r="BA431" s="164"/>
      <c r="BB431" s="289"/>
      <c r="BC431" s="289"/>
      <c r="BD431" s="289"/>
      <c r="BE431" s="289"/>
    </row>
    <row r="432" spans="3:57" x14ac:dyDescent="0.25">
      <c r="C432" s="147">
        <v>0</v>
      </c>
      <c r="D432" s="250">
        <f>Samples!C434</f>
        <v>0</v>
      </c>
      <c r="E432" s="216"/>
      <c r="F432" s="216"/>
      <c r="BA432" s="164"/>
      <c r="BB432" s="289"/>
      <c r="BC432" s="289"/>
      <c r="BD432" s="289"/>
      <c r="BE432" s="289"/>
    </row>
    <row r="433" spans="3:57" x14ac:dyDescent="0.25">
      <c r="C433" s="147">
        <v>0</v>
      </c>
      <c r="D433" s="250">
        <f>Samples!C435</f>
        <v>0</v>
      </c>
      <c r="E433" s="216"/>
      <c r="F433" s="216"/>
      <c r="BA433" s="164"/>
      <c r="BB433" s="289"/>
      <c r="BC433" s="289"/>
      <c r="BD433" s="289"/>
      <c r="BE433" s="289"/>
    </row>
    <row r="434" spans="3:57" x14ac:dyDescent="0.25">
      <c r="C434" s="147">
        <v>0</v>
      </c>
      <c r="D434" s="250">
        <f>Samples!C436</f>
        <v>0</v>
      </c>
      <c r="E434" s="216"/>
      <c r="F434" s="216"/>
      <c r="BA434" s="164"/>
      <c r="BB434" s="289"/>
      <c r="BC434" s="289"/>
      <c r="BD434" s="289"/>
      <c r="BE434" s="289"/>
    </row>
    <row r="435" spans="3:57" x14ac:dyDescent="0.25">
      <c r="C435" s="147">
        <v>0</v>
      </c>
      <c r="D435" s="250">
        <f>Samples!C437</f>
        <v>0</v>
      </c>
      <c r="E435" s="216"/>
      <c r="F435" s="216"/>
      <c r="BA435" s="164"/>
      <c r="BB435" s="289"/>
      <c r="BC435" s="289"/>
      <c r="BD435" s="289"/>
      <c r="BE435" s="289"/>
    </row>
    <row r="436" spans="3:57" x14ac:dyDescent="0.25">
      <c r="C436" s="147">
        <v>0</v>
      </c>
      <c r="D436" s="250">
        <f>Samples!C438</f>
        <v>0</v>
      </c>
      <c r="E436" s="216"/>
      <c r="F436" s="216"/>
      <c r="AZ436" s="160"/>
      <c r="BA436" s="164"/>
      <c r="BB436" s="289"/>
      <c r="BC436" s="289"/>
      <c r="BD436" s="289"/>
      <c r="BE436" s="289"/>
    </row>
    <row r="437" spans="3:57" x14ac:dyDescent="0.25">
      <c r="C437" s="147">
        <v>0</v>
      </c>
      <c r="D437" s="250">
        <f>Samples!C439</f>
        <v>0</v>
      </c>
      <c r="E437" s="216"/>
      <c r="F437" s="216"/>
      <c r="AZ437" s="160"/>
      <c r="BA437" s="164"/>
      <c r="BB437" s="289"/>
      <c r="BC437" s="289"/>
      <c r="BD437" s="289"/>
      <c r="BE437" s="289"/>
    </row>
    <row r="438" spans="3:57" x14ac:dyDescent="0.25">
      <c r="C438" s="147">
        <v>0</v>
      </c>
      <c r="D438" s="250">
        <f>Samples!C440</f>
        <v>0</v>
      </c>
      <c r="E438" s="216"/>
      <c r="F438" s="216"/>
      <c r="AZ438" s="160"/>
      <c r="BA438" s="164"/>
      <c r="BB438" s="289"/>
      <c r="BC438" s="289"/>
      <c r="BD438" s="289"/>
      <c r="BE438" s="289"/>
    </row>
    <row r="439" spans="3:57" x14ac:dyDescent="0.25">
      <c r="C439" s="147">
        <v>0</v>
      </c>
      <c r="D439" s="250">
        <f>Samples!C441</f>
        <v>0</v>
      </c>
      <c r="E439" s="216"/>
      <c r="F439" s="216"/>
      <c r="AZ439" s="160"/>
      <c r="BA439" s="164"/>
      <c r="BB439" s="289"/>
      <c r="BC439" s="289"/>
      <c r="BD439" s="289"/>
      <c r="BE439" s="289"/>
    </row>
    <row r="440" spans="3:57" x14ac:dyDescent="0.25">
      <c r="C440" s="147">
        <v>0</v>
      </c>
      <c r="D440" s="250">
        <f>Samples!C442</f>
        <v>0</v>
      </c>
      <c r="E440" s="216"/>
      <c r="F440" s="216"/>
      <c r="AZ440" s="160"/>
      <c r="BA440" s="164"/>
      <c r="BB440" s="289"/>
      <c r="BC440" s="289"/>
      <c r="BD440" s="289"/>
      <c r="BE440" s="289"/>
    </row>
    <row r="441" spans="3:57" x14ac:dyDescent="0.25">
      <c r="C441" s="147">
        <v>0</v>
      </c>
      <c r="D441" s="250">
        <f>Samples!C443</f>
        <v>0</v>
      </c>
      <c r="E441" s="216"/>
      <c r="F441" s="216"/>
      <c r="AZ441" s="160"/>
      <c r="BA441" s="164"/>
      <c r="BB441" s="289"/>
      <c r="BC441" s="289"/>
      <c r="BD441" s="289"/>
      <c r="BE441" s="289"/>
    </row>
    <row r="442" spans="3:57" x14ac:dyDescent="0.25">
      <c r="C442" s="147">
        <v>0</v>
      </c>
      <c r="D442" s="250">
        <f>Samples!C444</f>
        <v>0</v>
      </c>
      <c r="E442" s="216"/>
      <c r="F442" s="216"/>
      <c r="AZ442" s="160"/>
      <c r="BA442" s="164"/>
      <c r="BB442" s="289"/>
      <c r="BC442" s="289"/>
      <c r="BD442" s="289"/>
      <c r="BE442" s="289"/>
    </row>
    <row r="443" spans="3:57" x14ac:dyDescent="0.25">
      <c r="C443" s="147">
        <v>0</v>
      </c>
      <c r="D443" s="250">
        <f>Samples!C445</f>
        <v>0</v>
      </c>
      <c r="E443" s="216"/>
      <c r="F443" s="216"/>
      <c r="AZ443" s="160"/>
      <c r="BA443" s="164"/>
      <c r="BB443" s="289"/>
      <c r="BC443" s="289"/>
      <c r="BD443" s="289"/>
      <c r="BE443" s="289"/>
    </row>
    <row r="444" spans="3:57" x14ac:dyDescent="0.25">
      <c r="C444" s="147">
        <v>0</v>
      </c>
      <c r="D444" s="250">
        <f>Samples!C446</f>
        <v>0</v>
      </c>
      <c r="E444" s="216"/>
      <c r="F444" s="216"/>
      <c r="AZ444" s="160"/>
      <c r="BA444" s="164"/>
      <c r="BB444" s="289"/>
      <c r="BC444" s="289"/>
      <c r="BD444" s="289"/>
      <c r="BE444" s="289"/>
    </row>
    <row r="445" spans="3:57" x14ac:dyDescent="0.25">
      <c r="C445" s="147">
        <v>0</v>
      </c>
      <c r="D445" s="250">
        <f>Samples!C447</f>
        <v>0</v>
      </c>
      <c r="E445" s="216"/>
      <c r="F445" s="216"/>
      <c r="AZ445" s="160"/>
      <c r="BA445" s="164"/>
      <c r="BB445" s="289"/>
      <c r="BC445" s="289"/>
      <c r="BD445" s="289"/>
      <c r="BE445" s="289"/>
    </row>
    <row r="446" spans="3:57" x14ac:dyDescent="0.25">
      <c r="C446" s="147">
        <v>0</v>
      </c>
      <c r="D446" s="250">
        <f>Samples!C448</f>
        <v>0</v>
      </c>
      <c r="E446" s="216"/>
      <c r="F446" s="216"/>
      <c r="AZ446" s="160"/>
      <c r="BA446" s="164"/>
      <c r="BB446" s="289"/>
      <c r="BC446" s="289"/>
      <c r="BD446" s="289"/>
      <c r="BE446" s="289"/>
    </row>
    <row r="447" spans="3:57" x14ac:dyDescent="0.25">
      <c r="C447" s="147">
        <v>0</v>
      </c>
      <c r="D447" s="250">
        <f>Samples!C449</f>
        <v>0</v>
      </c>
      <c r="E447" s="216"/>
      <c r="F447" s="216"/>
      <c r="AZ447" s="160"/>
      <c r="BA447" s="164"/>
      <c r="BB447" s="289"/>
      <c r="BC447" s="289"/>
      <c r="BD447" s="289"/>
      <c r="BE447" s="289"/>
    </row>
    <row r="448" spans="3:57" x14ac:dyDescent="0.25">
      <c r="C448" s="147">
        <v>0</v>
      </c>
      <c r="D448" s="250">
        <f>Samples!C450</f>
        <v>0</v>
      </c>
      <c r="E448" s="216"/>
      <c r="F448" s="216"/>
      <c r="AZ448" s="160"/>
      <c r="BA448" s="164"/>
      <c r="BB448" s="289"/>
      <c r="BC448" s="289"/>
      <c r="BD448" s="289"/>
      <c r="BE448" s="289"/>
    </row>
    <row r="449" spans="3:57" x14ac:dyDescent="0.25">
      <c r="C449" s="147">
        <v>0</v>
      </c>
      <c r="D449" s="250">
        <f>Samples!C451</f>
        <v>0</v>
      </c>
      <c r="E449" s="216"/>
      <c r="F449" s="216"/>
      <c r="AZ449" s="160"/>
      <c r="BA449" s="164"/>
      <c r="BB449" s="289"/>
      <c r="BC449" s="289"/>
      <c r="BD449" s="289"/>
      <c r="BE449" s="289"/>
    </row>
    <row r="450" spans="3:57" x14ac:dyDescent="0.25">
      <c r="C450" s="147">
        <v>0</v>
      </c>
      <c r="D450" s="250">
        <f>Samples!C452</f>
        <v>0</v>
      </c>
      <c r="E450" s="216"/>
      <c r="F450" s="216"/>
      <c r="AZ450" s="160"/>
      <c r="BA450" s="164"/>
      <c r="BB450" s="289"/>
      <c r="BC450" s="289"/>
      <c r="BD450" s="289"/>
      <c r="BE450" s="289"/>
    </row>
    <row r="451" spans="3:57" x14ac:dyDescent="0.25">
      <c r="C451" s="147">
        <v>0</v>
      </c>
      <c r="D451" s="250">
        <f>Samples!C453</f>
        <v>0</v>
      </c>
      <c r="E451" s="216"/>
      <c r="F451" s="216"/>
      <c r="AZ451" s="160"/>
      <c r="BA451" s="164"/>
      <c r="BB451" s="289"/>
      <c r="BC451" s="289"/>
      <c r="BD451" s="289"/>
      <c r="BE451" s="289"/>
    </row>
    <row r="452" spans="3:57" x14ac:dyDescent="0.25">
      <c r="C452" s="147">
        <v>0</v>
      </c>
      <c r="D452" s="250">
        <f>Samples!C454</f>
        <v>0</v>
      </c>
      <c r="E452" s="216"/>
      <c r="F452" s="216"/>
      <c r="AZ452" s="160"/>
      <c r="BA452" s="164"/>
      <c r="BB452" s="289"/>
      <c r="BC452" s="289"/>
      <c r="BD452" s="289"/>
      <c r="BE452" s="289"/>
    </row>
    <row r="453" spans="3:57" x14ac:dyDescent="0.25">
      <c r="C453" s="147">
        <v>0</v>
      </c>
      <c r="D453" s="250">
        <f>Samples!C455</f>
        <v>0</v>
      </c>
      <c r="E453" s="216"/>
      <c r="F453" s="216"/>
      <c r="AZ453" s="160"/>
      <c r="BA453" s="164"/>
      <c r="BB453" s="289"/>
      <c r="BC453" s="289"/>
      <c r="BD453" s="289"/>
      <c r="BE453" s="289"/>
    </row>
    <row r="454" spans="3:57" x14ac:dyDescent="0.25">
      <c r="C454" s="147">
        <v>0</v>
      </c>
      <c r="D454" s="250">
        <f>Samples!C456</f>
        <v>0</v>
      </c>
      <c r="E454" s="216"/>
      <c r="F454" s="216"/>
      <c r="AZ454" s="160"/>
      <c r="BA454" s="164"/>
      <c r="BB454" s="289"/>
      <c r="BC454" s="289"/>
      <c r="BD454" s="289"/>
      <c r="BE454" s="289"/>
    </row>
    <row r="455" spans="3:57" x14ac:dyDescent="0.25">
      <c r="C455" s="147">
        <v>0</v>
      </c>
      <c r="D455" s="250">
        <f>Samples!C457</f>
        <v>0</v>
      </c>
      <c r="E455" s="216"/>
      <c r="F455" s="216"/>
      <c r="AZ455" s="160"/>
      <c r="BA455" s="164"/>
      <c r="BB455" s="289"/>
      <c r="BC455" s="289"/>
      <c r="BD455" s="289"/>
      <c r="BE455" s="289"/>
    </row>
    <row r="456" spans="3:57" x14ac:dyDescent="0.25">
      <c r="C456" s="147">
        <v>0</v>
      </c>
      <c r="D456" s="250">
        <f>Samples!C458</f>
        <v>0</v>
      </c>
      <c r="E456" s="216"/>
      <c r="F456" s="216"/>
      <c r="AZ456" s="160"/>
      <c r="BA456" s="164"/>
      <c r="BB456" s="289"/>
      <c r="BC456" s="289"/>
      <c r="BD456" s="289"/>
      <c r="BE456" s="289"/>
    </row>
    <row r="457" spans="3:57" ht="15.75" thickBot="1" x14ac:dyDescent="0.3">
      <c r="C457" s="147">
        <v>0</v>
      </c>
      <c r="D457" s="250">
        <f>Samples!C459</f>
        <v>0</v>
      </c>
      <c r="E457" s="216"/>
      <c r="F457" s="216"/>
      <c r="AZ457" s="160"/>
      <c r="BA457" s="164"/>
      <c r="BB457" s="289"/>
      <c r="BC457" s="289"/>
      <c r="BD457" s="289"/>
      <c r="BE457" s="289"/>
    </row>
    <row r="458" spans="3:57" x14ac:dyDescent="0.25">
      <c r="C458" s="147">
        <v>0</v>
      </c>
      <c r="D458" s="250">
        <f>Samples!C460</f>
        <v>0</v>
      </c>
      <c r="E458" s="216"/>
      <c r="F458" s="216"/>
      <c r="AZ458" s="160"/>
      <c r="BA458" s="286">
        <v>1</v>
      </c>
      <c r="BB458" s="289"/>
      <c r="BC458" s="289"/>
      <c r="BD458" s="289"/>
      <c r="BE458" s="289"/>
    </row>
    <row r="459" spans="3:57" x14ac:dyDescent="0.25">
      <c r="C459" s="147">
        <v>0</v>
      </c>
      <c r="D459" s="250">
        <f>Samples!C461</f>
        <v>0</v>
      </c>
      <c r="E459" s="216"/>
      <c r="F459" s="216"/>
      <c r="AZ459" s="160"/>
      <c r="BA459" s="285">
        <v>2</v>
      </c>
      <c r="BB459" s="289"/>
      <c r="BC459" s="289"/>
      <c r="BD459" s="289"/>
      <c r="BE459" s="289"/>
    </row>
    <row r="460" spans="3:57" x14ac:dyDescent="0.25">
      <c r="C460" s="147">
        <v>0</v>
      </c>
      <c r="D460" s="250">
        <f>Samples!C462</f>
        <v>0</v>
      </c>
      <c r="E460" s="216"/>
      <c r="F460" s="216"/>
      <c r="AZ460" s="160"/>
      <c r="BA460" s="285">
        <v>3</v>
      </c>
      <c r="BB460" s="289"/>
      <c r="BC460" s="289"/>
      <c r="BD460" s="289"/>
      <c r="BE460" s="289"/>
    </row>
    <row r="461" spans="3:57" x14ac:dyDescent="0.25">
      <c r="C461" s="147">
        <v>0</v>
      </c>
      <c r="D461" s="250">
        <f>Samples!C463</f>
        <v>0</v>
      </c>
      <c r="E461" s="216"/>
      <c r="F461" s="216"/>
      <c r="AZ461" s="160"/>
      <c r="BA461" s="285">
        <v>4</v>
      </c>
      <c r="BB461" s="289"/>
      <c r="BC461" s="289"/>
      <c r="BD461" s="289"/>
      <c r="BE461" s="289"/>
    </row>
    <row r="462" spans="3:57" x14ac:dyDescent="0.25">
      <c r="C462" s="147">
        <v>0</v>
      </c>
      <c r="D462" s="250">
        <f>Samples!C464</f>
        <v>0</v>
      </c>
      <c r="E462" s="216"/>
      <c r="F462" s="216"/>
      <c r="AZ462" s="160"/>
      <c r="BA462" s="285">
        <v>5</v>
      </c>
      <c r="BB462" s="289"/>
      <c r="BC462" s="289"/>
      <c r="BD462" s="289"/>
      <c r="BE462" s="289"/>
    </row>
    <row r="463" spans="3:57" x14ac:dyDescent="0.25">
      <c r="C463" s="147">
        <v>0</v>
      </c>
      <c r="D463" s="250">
        <f>Samples!C465</f>
        <v>0</v>
      </c>
      <c r="E463" s="216"/>
      <c r="F463" s="216"/>
      <c r="AZ463" s="160"/>
      <c r="BA463" s="285">
        <v>6</v>
      </c>
      <c r="BB463" s="289"/>
      <c r="BC463" s="289"/>
      <c r="BD463" s="289"/>
      <c r="BE463" s="289"/>
    </row>
    <row r="464" spans="3:57" x14ac:dyDescent="0.25">
      <c r="C464" s="147">
        <v>0</v>
      </c>
      <c r="D464" s="250">
        <f>Samples!C466</f>
        <v>0</v>
      </c>
      <c r="E464" s="216"/>
      <c r="F464" s="216"/>
      <c r="AZ464" s="160"/>
      <c r="BA464" s="285">
        <v>7</v>
      </c>
      <c r="BB464" s="289"/>
      <c r="BC464" s="289"/>
      <c r="BD464" s="289"/>
      <c r="BE464" s="289"/>
    </row>
    <row r="465" spans="3:57" x14ac:dyDescent="0.25">
      <c r="C465" s="147">
        <v>0</v>
      </c>
      <c r="D465" s="250">
        <f>Samples!C467</f>
        <v>0</v>
      </c>
      <c r="E465" s="216"/>
      <c r="F465" s="216"/>
      <c r="AZ465" s="160"/>
      <c r="BA465" s="285">
        <v>8</v>
      </c>
      <c r="BB465" s="289"/>
      <c r="BC465" s="289"/>
      <c r="BD465" s="289"/>
      <c r="BE465" s="289"/>
    </row>
    <row r="466" spans="3:57" x14ac:dyDescent="0.25">
      <c r="C466" s="147">
        <v>0</v>
      </c>
      <c r="D466" s="250">
        <f>Samples!C468</f>
        <v>0</v>
      </c>
      <c r="E466" s="216"/>
      <c r="F466" s="216"/>
      <c r="AZ466" s="160"/>
      <c r="BA466" s="285">
        <v>9</v>
      </c>
      <c r="BB466" s="289"/>
      <c r="BC466" s="289"/>
      <c r="BD466" s="289"/>
      <c r="BE466" s="289"/>
    </row>
    <row r="467" spans="3:57" x14ac:dyDescent="0.25">
      <c r="C467" s="147">
        <v>0</v>
      </c>
      <c r="D467" s="250">
        <f>Samples!C469</f>
        <v>0</v>
      </c>
      <c r="E467" s="216"/>
      <c r="F467" s="216"/>
      <c r="AZ467" s="160"/>
      <c r="BA467" s="285">
        <v>10</v>
      </c>
      <c r="BB467" s="289"/>
      <c r="BC467" s="289"/>
      <c r="BD467" s="289"/>
      <c r="BE467" s="289"/>
    </row>
    <row r="468" spans="3:57" x14ac:dyDescent="0.25">
      <c r="C468" s="147">
        <v>0</v>
      </c>
      <c r="D468" s="250">
        <f>Samples!C470</f>
        <v>0</v>
      </c>
      <c r="E468" s="216"/>
      <c r="F468" s="216"/>
      <c r="AZ468" s="160"/>
      <c r="BA468" s="285">
        <v>11</v>
      </c>
      <c r="BB468" s="289"/>
      <c r="BC468" s="289"/>
      <c r="BD468" s="289"/>
      <c r="BE468" s="289"/>
    </row>
    <row r="469" spans="3:57" x14ac:dyDescent="0.25">
      <c r="C469" s="147">
        <v>0</v>
      </c>
      <c r="D469" s="250">
        <f>Samples!C471</f>
        <v>0</v>
      </c>
      <c r="E469" s="216"/>
      <c r="F469" s="216"/>
      <c r="AZ469" s="160"/>
      <c r="BA469" s="285">
        <v>12</v>
      </c>
      <c r="BB469" s="289"/>
      <c r="BC469" s="289"/>
      <c r="BD469" s="289"/>
      <c r="BE469" s="289"/>
    </row>
    <row r="470" spans="3:57" x14ac:dyDescent="0.25">
      <c r="C470" s="147">
        <v>0</v>
      </c>
      <c r="D470" s="250">
        <f>Samples!C472</f>
        <v>0</v>
      </c>
      <c r="E470" s="216"/>
      <c r="F470" s="216"/>
      <c r="AZ470" s="160"/>
      <c r="BA470" s="285">
        <v>13</v>
      </c>
      <c r="BB470" s="289"/>
      <c r="BC470" s="289"/>
      <c r="BD470" s="289"/>
      <c r="BE470" s="289"/>
    </row>
    <row r="471" spans="3:57" x14ac:dyDescent="0.25">
      <c r="C471" s="147">
        <v>0</v>
      </c>
      <c r="D471" s="250">
        <f>Samples!C473</f>
        <v>0</v>
      </c>
      <c r="E471" s="216"/>
      <c r="F471" s="216"/>
      <c r="AZ471" s="160"/>
      <c r="BA471" s="285">
        <v>14</v>
      </c>
      <c r="BB471" s="289"/>
      <c r="BC471" s="289"/>
      <c r="BD471" s="289"/>
      <c r="BE471" s="289"/>
    </row>
    <row r="472" spans="3:57" x14ac:dyDescent="0.25">
      <c r="C472" s="147">
        <v>0</v>
      </c>
      <c r="D472" s="250">
        <f>Samples!C474</f>
        <v>0</v>
      </c>
      <c r="E472" s="216"/>
      <c r="F472" s="216"/>
      <c r="AZ472" s="160"/>
      <c r="BA472" s="285">
        <v>15</v>
      </c>
      <c r="BB472" s="289"/>
      <c r="BC472" s="289"/>
      <c r="BD472" s="289"/>
      <c r="BE472" s="289"/>
    </row>
    <row r="473" spans="3:57" x14ac:dyDescent="0.25">
      <c r="C473" s="147">
        <v>0</v>
      </c>
      <c r="D473" s="250">
        <f>Samples!C475</f>
        <v>0</v>
      </c>
      <c r="E473" s="216"/>
      <c r="F473" s="216"/>
      <c r="AZ473" s="160"/>
      <c r="BA473" s="285">
        <v>16</v>
      </c>
      <c r="BB473" s="289"/>
      <c r="BC473" s="289"/>
      <c r="BD473" s="289"/>
      <c r="BE473" s="289"/>
    </row>
    <row r="474" spans="3:57" x14ac:dyDescent="0.25">
      <c r="C474" s="147">
        <v>0</v>
      </c>
      <c r="D474" s="250">
        <f>Samples!C476</f>
        <v>0</v>
      </c>
      <c r="E474" s="216"/>
      <c r="F474" s="216"/>
      <c r="AZ474" s="160"/>
      <c r="BA474" s="285">
        <v>17</v>
      </c>
      <c r="BB474" s="289"/>
      <c r="BC474" s="289"/>
      <c r="BD474" s="289"/>
      <c r="BE474" s="289"/>
    </row>
    <row r="475" spans="3:57" x14ac:dyDescent="0.25">
      <c r="C475" s="147">
        <v>0</v>
      </c>
      <c r="D475" s="250">
        <f>Samples!C477</f>
        <v>0</v>
      </c>
      <c r="E475" s="216"/>
      <c r="F475" s="216"/>
      <c r="AZ475" s="160"/>
      <c r="BA475" s="285">
        <v>18</v>
      </c>
      <c r="BB475" s="289"/>
      <c r="BC475" s="289"/>
      <c r="BD475" s="289"/>
      <c r="BE475" s="289"/>
    </row>
    <row r="476" spans="3:57" x14ac:dyDescent="0.25">
      <c r="C476" s="147">
        <v>0</v>
      </c>
      <c r="D476" s="250">
        <f>Samples!C478</f>
        <v>0</v>
      </c>
      <c r="E476" s="216"/>
      <c r="F476" s="216"/>
      <c r="AZ476" s="160"/>
      <c r="BA476" s="285">
        <v>19</v>
      </c>
      <c r="BB476" s="289"/>
      <c r="BC476" s="289"/>
      <c r="BD476" s="289"/>
      <c r="BE476" s="289"/>
    </row>
    <row r="477" spans="3:57" x14ac:dyDescent="0.25">
      <c r="C477" s="147">
        <v>0</v>
      </c>
      <c r="D477" s="250">
        <f>Samples!C479</f>
        <v>0</v>
      </c>
      <c r="E477" s="216"/>
      <c r="F477" s="216"/>
      <c r="AZ477" s="160"/>
      <c r="BA477" s="285">
        <v>20</v>
      </c>
      <c r="BB477" s="289"/>
      <c r="BC477" s="289"/>
      <c r="BD477" s="289"/>
      <c r="BE477" s="289"/>
    </row>
    <row r="478" spans="3:57" x14ac:dyDescent="0.25">
      <c r="C478" s="147">
        <v>0</v>
      </c>
      <c r="D478" s="250">
        <f>Samples!C480</f>
        <v>0</v>
      </c>
      <c r="E478" s="216"/>
      <c r="F478" s="216"/>
      <c r="AZ478" s="160"/>
      <c r="BA478" s="285">
        <v>21</v>
      </c>
      <c r="BB478" s="289"/>
      <c r="BC478" s="289"/>
      <c r="BD478" s="289"/>
      <c r="BE478" s="289"/>
    </row>
    <row r="479" spans="3:57" x14ac:dyDescent="0.25">
      <c r="C479" s="147">
        <v>0</v>
      </c>
      <c r="D479" s="250">
        <f>Samples!C481</f>
        <v>0</v>
      </c>
      <c r="E479" s="216"/>
      <c r="F479" s="216"/>
      <c r="AZ479" s="160"/>
      <c r="BA479" s="285">
        <v>22</v>
      </c>
      <c r="BB479" s="289"/>
      <c r="BC479" s="289"/>
      <c r="BD479" s="289"/>
      <c r="BE479" s="289"/>
    </row>
    <row r="480" spans="3:57" x14ac:dyDescent="0.25">
      <c r="C480" s="147">
        <v>0</v>
      </c>
      <c r="D480" s="250">
        <f>Samples!C482</f>
        <v>0</v>
      </c>
      <c r="E480" s="216"/>
      <c r="F480" s="216"/>
      <c r="AZ480" s="160"/>
      <c r="BA480" s="285">
        <v>23</v>
      </c>
      <c r="BB480" s="289"/>
      <c r="BC480" s="289"/>
      <c r="BD480" s="289"/>
      <c r="BE480" s="289"/>
    </row>
    <row r="481" spans="3:57" x14ac:dyDescent="0.25">
      <c r="C481" s="147">
        <v>0</v>
      </c>
      <c r="D481" s="250">
        <f>Samples!C483</f>
        <v>0</v>
      </c>
      <c r="E481" s="216"/>
      <c r="F481" s="216"/>
      <c r="AZ481" s="160"/>
      <c r="BA481" s="285">
        <v>24</v>
      </c>
      <c r="BB481" s="289"/>
      <c r="BC481" s="289"/>
      <c r="BD481" s="289"/>
      <c r="BE481" s="289"/>
    </row>
    <row r="482" spans="3:57" x14ac:dyDescent="0.25">
      <c r="C482" s="147">
        <v>0</v>
      </c>
      <c r="D482" s="250">
        <f>Samples!C484</f>
        <v>0</v>
      </c>
      <c r="E482" s="216"/>
      <c r="F482" s="216"/>
      <c r="AZ482" s="160"/>
      <c r="BA482" s="285">
        <v>25</v>
      </c>
      <c r="BB482" s="289"/>
      <c r="BC482" s="289"/>
      <c r="BD482" s="289"/>
      <c r="BE482" s="289"/>
    </row>
    <row r="483" spans="3:57" x14ac:dyDescent="0.25">
      <c r="C483" s="147">
        <v>0</v>
      </c>
      <c r="D483" s="250">
        <f>Samples!C485</f>
        <v>0</v>
      </c>
      <c r="E483" s="216"/>
      <c r="F483" s="216"/>
      <c r="AZ483" s="160"/>
      <c r="BA483" s="285">
        <v>26</v>
      </c>
      <c r="BB483" s="289"/>
      <c r="BC483" s="289"/>
      <c r="BD483" s="289"/>
      <c r="BE483" s="289"/>
    </row>
    <row r="484" spans="3:57" x14ac:dyDescent="0.25">
      <c r="C484" s="147">
        <v>0</v>
      </c>
      <c r="D484" s="250">
        <f>Samples!C486</f>
        <v>0</v>
      </c>
      <c r="E484" s="216"/>
      <c r="F484" s="216"/>
      <c r="AZ484" s="160"/>
      <c r="BA484" s="285">
        <v>27</v>
      </c>
      <c r="BB484" s="289"/>
      <c r="BC484" s="289"/>
      <c r="BD484" s="289"/>
      <c r="BE484" s="289"/>
    </row>
    <row r="485" spans="3:57" x14ac:dyDescent="0.25">
      <c r="C485" s="147">
        <v>0</v>
      </c>
      <c r="D485" s="250">
        <f>Samples!C487</f>
        <v>0</v>
      </c>
      <c r="E485" s="216"/>
      <c r="F485" s="216"/>
      <c r="AZ485" s="160"/>
      <c r="BA485" s="285">
        <v>28</v>
      </c>
      <c r="BB485" s="289"/>
      <c r="BC485" s="289"/>
      <c r="BD485" s="289"/>
      <c r="BE485" s="289"/>
    </row>
    <row r="486" spans="3:57" x14ac:dyDescent="0.25">
      <c r="C486" s="147">
        <v>0</v>
      </c>
      <c r="D486" s="250">
        <f>Samples!C488</f>
        <v>0</v>
      </c>
      <c r="E486" s="216"/>
      <c r="F486" s="216"/>
      <c r="AZ486" s="160"/>
      <c r="BA486" s="285">
        <v>29</v>
      </c>
      <c r="BB486" s="289"/>
      <c r="BC486" s="289"/>
      <c r="BD486" s="289"/>
      <c r="BE486" s="289"/>
    </row>
    <row r="487" spans="3:57" x14ac:dyDescent="0.25">
      <c r="C487" s="147">
        <v>0</v>
      </c>
      <c r="D487" s="250">
        <f>Samples!C489</f>
        <v>0</v>
      </c>
      <c r="E487" s="216"/>
      <c r="F487" s="216"/>
      <c r="AZ487" s="160"/>
      <c r="BA487" s="285">
        <v>30</v>
      </c>
      <c r="BB487" s="289"/>
      <c r="BC487" s="289"/>
      <c r="BD487" s="289"/>
      <c r="BE487" s="289"/>
    </row>
    <row r="488" spans="3:57" x14ac:dyDescent="0.25">
      <c r="C488" s="147">
        <v>0</v>
      </c>
      <c r="D488" s="250">
        <f>Samples!C490</f>
        <v>0</v>
      </c>
      <c r="E488" s="216"/>
      <c r="F488" s="216"/>
      <c r="AZ488" s="160"/>
      <c r="BA488" s="285">
        <v>31</v>
      </c>
      <c r="BB488" s="289"/>
      <c r="BC488" s="289"/>
      <c r="BD488" s="289"/>
      <c r="BE488" s="289"/>
    </row>
    <row r="489" spans="3:57" x14ac:dyDescent="0.25">
      <c r="C489" s="147">
        <v>0</v>
      </c>
      <c r="D489" s="250">
        <f>Samples!C491</f>
        <v>0</v>
      </c>
      <c r="E489" s="216"/>
      <c r="F489" s="216"/>
      <c r="AZ489" s="160"/>
      <c r="BA489" s="285">
        <v>32</v>
      </c>
      <c r="BB489" s="289"/>
      <c r="BC489" s="289"/>
      <c r="BD489" s="289"/>
      <c r="BE489" s="289"/>
    </row>
    <row r="490" spans="3:57" x14ac:dyDescent="0.25">
      <c r="C490" s="147">
        <v>0</v>
      </c>
      <c r="D490" s="250">
        <f>Samples!C492</f>
        <v>0</v>
      </c>
      <c r="E490" s="216"/>
      <c r="F490" s="216"/>
      <c r="AZ490" s="160"/>
      <c r="BA490" s="285">
        <v>33</v>
      </c>
      <c r="BB490" s="289"/>
      <c r="BC490" s="289"/>
      <c r="BD490" s="289"/>
      <c r="BE490" s="289"/>
    </row>
    <row r="491" spans="3:57" x14ac:dyDescent="0.25">
      <c r="C491" s="147">
        <v>0</v>
      </c>
      <c r="D491" s="250">
        <f>Samples!C493</f>
        <v>0</v>
      </c>
      <c r="E491" s="216"/>
      <c r="F491" s="216"/>
      <c r="AZ491" s="160"/>
      <c r="BA491" s="285">
        <v>34</v>
      </c>
      <c r="BB491" s="289"/>
      <c r="BC491" s="289"/>
      <c r="BD491" s="289"/>
      <c r="BE491" s="289"/>
    </row>
    <row r="492" spans="3:57" x14ac:dyDescent="0.25">
      <c r="C492" s="147">
        <v>0</v>
      </c>
      <c r="D492" s="250">
        <f>Samples!C494</f>
        <v>0</v>
      </c>
      <c r="E492" s="216"/>
      <c r="F492" s="216"/>
      <c r="AZ492" s="160"/>
      <c r="BA492" s="285">
        <v>35</v>
      </c>
      <c r="BB492" s="289"/>
      <c r="BC492" s="289"/>
      <c r="BD492" s="289"/>
      <c r="BE492" s="289"/>
    </row>
    <row r="493" spans="3:57" x14ac:dyDescent="0.25">
      <c r="C493" s="147">
        <v>0</v>
      </c>
      <c r="D493" s="250">
        <f>Samples!C495</f>
        <v>0</v>
      </c>
      <c r="E493" s="216"/>
      <c r="F493" s="216"/>
      <c r="AZ493" s="160"/>
      <c r="BA493" s="285">
        <v>36</v>
      </c>
      <c r="BB493" s="289"/>
      <c r="BC493" s="289"/>
      <c r="BD493" s="289"/>
      <c r="BE493" s="289"/>
    </row>
    <row r="494" spans="3:57" x14ac:dyDescent="0.25">
      <c r="C494" s="147">
        <v>0</v>
      </c>
      <c r="D494" s="250">
        <f>Samples!C496</f>
        <v>0</v>
      </c>
      <c r="E494" s="216"/>
      <c r="F494" s="216"/>
      <c r="AZ494" s="160"/>
      <c r="BA494" s="285">
        <v>37</v>
      </c>
      <c r="BB494" s="289"/>
      <c r="BC494" s="289"/>
      <c r="BD494" s="289"/>
      <c r="BE494" s="289"/>
    </row>
    <row r="495" spans="3:57" x14ac:dyDescent="0.25">
      <c r="C495" s="147">
        <v>0</v>
      </c>
      <c r="D495" s="250">
        <f>Samples!C497</f>
        <v>0</v>
      </c>
      <c r="E495" s="216"/>
      <c r="F495" s="216"/>
      <c r="AZ495" s="160"/>
      <c r="BA495" s="285">
        <v>38</v>
      </c>
      <c r="BB495" s="289"/>
      <c r="BC495" s="289"/>
      <c r="BD495" s="289"/>
      <c r="BE495" s="289"/>
    </row>
    <row r="496" spans="3:57" x14ac:dyDescent="0.25">
      <c r="C496" s="147">
        <v>0</v>
      </c>
      <c r="D496" s="250">
        <f>Samples!C498</f>
        <v>0</v>
      </c>
      <c r="E496" s="216"/>
      <c r="F496" s="216"/>
      <c r="AZ496" s="160"/>
      <c r="BA496" s="285">
        <v>39</v>
      </c>
      <c r="BB496" s="289"/>
      <c r="BC496" s="289"/>
      <c r="BD496" s="289"/>
      <c r="BE496" s="289"/>
    </row>
    <row r="497" spans="3:57" x14ac:dyDescent="0.25">
      <c r="C497" s="147">
        <v>0</v>
      </c>
      <c r="D497" s="250">
        <f>Samples!C499</f>
        <v>0</v>
      </c>
      <c r="E497" s="216"/>
      <c r="F497" s="216"/>
      <c r="AZ497" s="160"/>
      <c r="BA497" s="285">
        <v>40</v>
      </c>
      <c r="BB497" s="289"/>
      <c r="BC497" s="289"/>
      <c r="BD497" s="289"/>
      <c r="BE497" s="289"/>
    </row>
    <row r="498" spans="3:57" x14ac:dyDescent="0.25">
      <c r="C498" s="147">
        <v>0</v>
      </c>
      <c r="D498" s="250">
        <f>Samples!C500</f>
        <v>0</v>
      </c>
      <c r="E498" s="216"/>
      <c r="F498" s="216"/>
      <c r="AZ498" s="160"/>
      <c r="BA498" s="285">
        <v>41</v>
      </c>
      <c r="BB498" s="289"/>
      <c r="BC498" s="289"/>
      <c r="BD498" s="289"/>
      <c r="BE498" s="289"/>
    </row>
    <row r="499" spans="3:57" x14ac:dyDescent="0.25">
      <c r="C499" s="147">
        <v>0</v>
      </c>
      <c r="D499" s="250">
        <f>Samples!C501</f>
        <v>0</v>
      </c>
      <c r="E499" s="216"/>
      <c r="F499" s="216"/>
      <c r="AZ499" s="160"/>
      <c r="BA499" s="285">
        <v>42</v>
      </c>
      <c r="BB499" s="289"/>
      <c r="BC499" s="289"/>
      <c r="BD499" s="289"/>
      <c r="BE499" s="289"/>
    </row>
    <row r="500" spans="3:57" x14ac:dyDescent="0.25">
      <c r="C500" s="147">
        <v>0</v>
      </c>
      <c r="D500" s="250">
        <f>Samples!C502</f>
        <v>0</v>
      </c>
      <c r="E500" s="216"/>
      <c r="F500" s="216"/>
      <c r="AZ500" s="160"/>
      <c r="BA500" s="285">
        <v>43</v>
      </c>
      <c r="BB500" s="289"/>
      <c r="BC500" s="289"/>
      <c r="BD500" s="289"/>
      <c r="BE500" s="289"/>
    </row>
    <row r="501" spans="3:57" x14ac:dyDescent="0.25">
      <c r="C501" s="147">
        <v>0</v>
      </c>
      <c r="D501" s="250">
        <f>Samples!C503</f>
        <v>0</v>
      </c>
      <c r="E501" s="216"/>
      <c r="F501" s="216"/>
      <c r="AZ501" s="160"/>
      <c r="BA501" s="285">
        <v>44</v>
      </c>
      <c r="BB501" s="289"/>
      <c r="BC501" s="289"/>
      <c r="BD501" s="289"/>
      <c r="BE501" s="289"/>
    </row>
    <row r="502" spans="3:57" x14ac:dyDescent="0.25">
      <c r="C502" s="147">
        <v>0</v>
      </c>
      <c r="D502" s="250">
        <f>Samples!C504</f>
        <v>0</v>
      </c>
      <c r="E502" s="216"/>
      <c r="F502" s="216"/>
      <c r="AZ502" s="160"/>
      <c r="BA502" s="285">
        <v>45</v>
      </c>
      <c r="BB502" s="289"/>
      <c r="BC502" s="289"/>
      <c r="BD502" s="289"/>
      <c r="BE502" s="289"/>
    </row>
    <row r="503" spans="3:57" x14ac:dyDescent="0.25">
      <c r="C503" s="147">
        <v>0</v>
      </c>
      <c r="D503" s="250">
        <f>Samples!C505</f>
        <v>0</v>
      </c>
      <c r="E503" s="216"/>
      <c r="F503" s="216"/>
      <c r="AZ503" s="160"/>
      <c r="BA503" s="285">
        <v>46</v>
      </c>
      <c r="BB503" s="289"/>
      <c r="BC503" s="289"/>
      <c r="BD503" s="289"/>
      <c r="BE503" s="289"/>
    </row>
    <row r="504" spans="3:57" x14ac:dyDescent="0.25">
      <c r="C504" s="147">
        <v>0</v>
      </c>
      <c r="D504" s="250">
        <f>Samples!C506</f>
        <v>0</v>
      </c>
      <c r="E504" s="216"/>
      <c r="F504" s="216"/>
      <c r="AZ504" s="160"/>
      <c r="BA504" s="285">
        <v>47</v>
      </c>
      <c r="BB504" s="289"/>
      <c r="BC504" s="289"/>
      <c r="BD504" s="289"/>
      <c r="BE504" s="289"/>
    </row>
    <row r="505" spans="3:57" x14ac:dyDescent="0.25">
      <c r="C505" s="147">
        <v>0</v>
      </c>
      <c r="D505" s="250">
        <f>Samples!C507</f>
        <v>0</v>
      </c>
      <c r="E505" s="216"/>
      <c r="F505" s="216"/>
      <c r="AZ505" s="160"/>
      <c r="BA505" s="285">
        <v>48</v>
      </c>
      <c r="BB505" s="289"/>
      <c r="BC505" s="289"/>
      <c r="BD505" s="289"/>
      <c r="BE505" s="289"/>
    </row>
    <row r="506" spans="3:57" x14ac:dyDescent="0.25">
      <c r="C506" s="147">
        <v>0</v>
      </c>
      <c r="D506" s="250">
        <f>Samples!C508</f>
        <v>0</v>
      </c>
      <c r="E506" s="216"/>
      <c r="F506" s="216"/>
      <c r="AZ506" s="160"/>
      <c r="BA506" s="285">
        <v>49</v>
      </c>
      <c r="BB506" s="289"/>
      <c r="BC506" s="289"/>
      <c r="BD506" s="289"/>
      <c r="BE506" s="289"/>
    </row>
    <row r="507" spans="3:57" x14ac:dyDescent="0.25">
      <c r="C507" s="147">
        <v>0</v>
      </c>
      <c r="D507" s="250">
        <f>Samples!C509</f>
        <v>0</v>
      </c>
      <c r="E507" s="216"/>
      <c r="F507" s="216"/>
      <c r="AZ507" s="160"/>
      <c r="BA507" s="285">
        <v>50</v>
      </c>
      <c r="BB507" s="289"/>
      <c r="BC507" s="289"/>
      <c r="BD507" s="289"/>
      <c r="BE507" s="289"/>
    </row>
    <row r="508" spans="3:57" x14ac:dyDescent="0.25">
      <c r="C508" s="147">
        <v>0</v>
      </c>
      <c r="D508" s="250">
        <f>Samples!C510</f>
        <v>0</v>
      </c>
      <c r="E508" s="216"/>
      <c r="F508" s="216"/>
      <c r="AZ508" s="160"/>
      <c r="BA508" s="285">
        <v>51</v>
      </c>
      <c r="BB508" s="289"/>
      <c r="BC508" s="289"/>
      <c r="BD508" s="289"/>
      <c r="BE508" s="289"/>
    </row>
    <row r="509" spans="3:57" x14ac:dyDescent="0.25">
      <c r="C509" s="147">
        <v>0</v>
      </c>
      <c r="D509" s="250">
        <f>Samples!C511</f>
        <v>0</v>
      </c>
      <c r="E509" s="216"/>
      <c r="F509" s="216"/>
      <c r="AZ509" s="160"/>
      <c r="BA509" s="285">
        <v>52</v>
      </c>
      <c r="BB509" s="289"/>
      <c r="BC509" s="289"/>
      <c r="BD509" s="289"/>
      <c r="BE509" s="289"/>
    </row>
    <row r="510" spans="3:57" x14ac:dyDescent="0.25">
      <c r="C510" s="147">
        <v>0</v>
      </c>
      <c r="D510" s="250">
        <f>Samples!C512</f>
        <v>0</v>
      </c>
      <c r="E510" s="216"/>
      <c r="F510" s="216"/>
      <c r="AZ510" s="160"/>
      <c r="BA510" s="285">
        <v>53</v>
      </c>
      <c r="BB510" s="289"/>
      <c r="BC510" s="289"/>
      <c r="BD510" s="289"/>
      <c r="BE510" s="289"/>
    </row>
    <row r="511" spans="3:57" x14ac:dyDescent="0.25">
      <c r="C511" s="147">
        <v>0</v>
      </c>
      <c r="D511" s="250">
        <f>Samples!C513</f>
        <v>0</v>
      </c>
      <c r="E511" s="216"/>
      <c r="F511" s="216"/>
      <c r="AZ511" s="160"/>
      <c r="BA511" s="285">
        <v>54</v>
      </c>
      <c r="BB511" s="289"/>
      <c r="BC511" s="289"/>
      <c r="BD511" s="289"/>
      <c r="BE511" s="289"/>
    </row>
    <row r="512" spans="3:57" x14ac:dyDescent="0.25">
      <c r="C512" s="147">
        <v>0</v>
      </c>
      <c r="D512" s="250">
        <f>Samples!C514</f>
        <v>0</v>
      </c>
      <c r="E512" s="216"/>
      <c r="F512" s="216"/>
      <c r="AZ512" s="160"/>
      <c r="BA512" s="285">
        <v>55</v>
      </c>
      <c r="BB512" s="289"/>
      <c r="BC512" s="289"/>
      <c r="BD512" s="289"/>
      <c r="BE512" s="289"/>
    </row>
    <row r="513" spans="3:57" x14ac:dyDescent="0.25">
      <c r="C513" s="147">
        <v>0</v>
      </c>
      <c r="D513" s="250">
        <f>Samples!C515</f>
        <v>0</v>
      </c>
      <c r="E513" s="216"/>
      <c r="F513" s="216"/>
      <c r="AZ513" s="160"/>
      <c r="BA513" s="285">
        <v>56</v>
      </c>
      <c r="BB513" s="289"/>
      <c r="BC513" s="289"/>
      <c r="BD513" s="289"/>
      <c r="BE513" s="289"/>
    </row>
    <row r="514" spans="3:57" x14ac:dyDescent="0.25">
      <c r="C514" s="147">
        <v>0</v>
      </c>
      <c r="D514" s="250">
        <f>Samples!C516</f>
        <v>0</v>
      </c>
      <c r="E514" s="216"/>
      <c r="F514" s="216"/>
      <c r="AZ514" s="160"/>
      <c r="BA514" s="285">
        <v>57</v>
      </c>
      <c r="BB514" s="289"/>
      <c r="BC514" s="289"/>
      <c r="BD514" s="289"/>
      <c r="BE514" s="289"/>
    </row>
    <row r="515" spans="3:57" x14ac:dyDescent="0.25">
      <c r="C515" s="147">
        <v>0</v>
      </c>
      <c r="D515" s="250">
        <f>Samples!C517</f>
        <v>0</v>
      </c>
      <c r="E515" s="216"/>
      <c r="F515" s="216"/>
      <c r="AZ515" s="160"/>
      <c r="BA515" s="285">
        <v>58</v>
      </c>
      <c r="BB515" s="289"/>
      <c r="BC515" s="289"/>
      <c r="BD515" s="289"/>
      <c r="BE515" s="289"/>
    </row>
    <row r="516" spans="3:57" x14ac:dyDescent="0.25">
      <c r="C516" s="89">
        <v>0</v>
      </c>
      <c r="D516" s="250">
        <f>Samples!C518</f>
        <v>0</v>
      </c>
      <c r="AZ516" s="160"/>
      <c r="BA516" s="285">
        <v>59</v>
      </c>
      <c r="BB516" s="289"/>
      <c r="BC516" s="289"/>
      <c r="BD516" s="289"/>
      <c r="BE516" s="289"/>
    </row>
    <row r="517" spans="3:57" x14ac:dyDescent="0.25">
      <c r="C517" s="89">
        <v>0</v>
      </c>
      <c r="D517" s="250">
        <f>Samples!C519</f>
        <v>0</v>
      </c>
      <c r="AZ517" s="160"/>
      <c r="BA517" s="285">
        <v>60</v>
      </c>
      <c r="BB517" s="289"/>
      <c r="BC517" s="289"/>
      <c r="BD517" s="289"/>
      <c r="BE517" s="289"/>
    </row>
    <row r="518" spans="3:57" x14ac:dyDescent="0.25">
      <c r="C518" s="89">
        <v>0</v>
      </c>
      <c r="D518" s="250">
        <f>Samples!C520</f>
        <v>0</v>
      </c>
      <c r="AZ518" s="160"/>
      <c r="BA518" s="285">
        <v>61</v>
      </c>
      <c r="BB518" s="289"/>
      <c r="BC518" s="289"/>
      <c r="BD518" s="289"/>
      <c r="BE518" s="289"/>
    </row>
    <row r="519" spans="3:57" x14ac:dyDescent="0.25">
      <c r="C519" s="89">
        <v>0</v>
      </c>
      <c r="D519" s="250">
        <f>Samples!C521</f>
        <v>0</v>
      </c>
      <c r="AZ519" s="160"/>
      <c r="BA519" s="285">
        <v>62</v>
      </c>
      <c r="BB519" s="289"/>
      <c r="BC519" s="289"/>
      <c r="BD519" s="289"/>
      <c r="BE519" s="289"/>
    </row>
    <row r="520" spans="3:57" x14ac:dyDescent="0.25">
      <c r="C520" s="89">
        <v>0</v>
      </c>
      <c r="D520" s="250">
        <f>Samples!C522</f>
        <v>0</v>
      </c>
      <c r="AZ520" s="160"/>
      <c r="BA520" s="285">
        <v>63</v>
      </c>
      <c r="BB520" s="289"/>
      <c r="BC520" s="289"/>
      <c r="BD520" s="289"/>
      <c r="BE520" s="289"/>
    </row>
    <row r="521" spans="3:57" x14ac:dyDescent="0.25">
      <c r="C521" s="89">
        <v>0</v>
      </c>
      <c r="D521" s="250">
        <f>Samples!C523</f>
        <v>0</v>
      </c>
      <c r="AZ521" s="160"/>
      <c r="BA521" s="285">
        <v>64</v>
      </c>
      <c r="BB521" s="289"/>
      <c r="BC521" s="289"/>
      <c r="BD521" s="289"/>
      <c r="BE521" s="289"/>
    </row>
    <row r="522" spans="3:57" x14ac:dyDescent="0.25">
      <c r="C522" s="89">
        <v>0</v>
      </c>
      <c r="D522" s="250">
        <f>Samples!C524</f>
        <v>0</v>
      </c>
      <c r="AZ522" s="160"/>
      <c r="BA522" s="285">
        <v>65</v>
      </c>
      <c r="BB522" s="289"/>
      <c r="BC522" s="289"/>
      <c r="BD522" s="289"/>
      <c r="BE522" s="289"/>
    </row>
    <row r="523" spans="3:57" x14ac:dyDescent="0.25">
      <c r="C523" s="89">
        <v>0</v>
      </c>
      <c r="D523" s="250">
        <f>Samples!C525</f>
        <v>0</v>
      </c>
      <c r="AZ523" s="160"/>
      <c r="BA523" s="285">
        <v>66</v>
      </c>
      <c r="BB523" s="289"/>
      <c r="BC523" s="289"/>
      <c r="BD523" s="289"/>
      <c r="BE523" s="289"/>
    </row>
    <row r="524" spans="3:57" x14ac:dyDescent="0.25">
      <c r="C524" s="89">
        <v>0</v>
      </c>
      <c r="D524" s="250">
        <f>Samples!C526</f>
        <v>0</v>
      </c>
      <c r="AZ524" s="160"/>
      <c r="BA524" s="285">
        <v>67</v>
      </c>
      <c r="BB524" s="289"/>
      <c r="BC524" s="289"/>
      <c r="BD524" s="289"/>
      <c r="BE524" s="289"/>
    </row>
    <row r="525" spans="3:57" x14ac:dyDescent="0.25">
      <c r="C525" s="89">
        <v>0</v>
      </c>
      <c r="D525" s="250">
        <f>Samples!C527</f>
        <v>0</v>
      </c>
      <c r="AZ525" s="160"/>
      <c r="BA525" s="285">
        <v>68</v>
      </c>
      <c r="BB525" s="289"/>
      <c r="BC525" s="289"/>
      <c r="BD525" s="289"/>
      <c r="BE525" s="289"/>
    </row>
    <row r="526" spans="3:57" x14ac:dyDescent="0.25">
      <c r="C526" s="89">
        <v>0</v>
      </c>
      <c r="D526" s="250">
        <f>Samples!C528</f>
        <v>0</v>
      </c>
      <c r="AZ526" s="160"/>
      <c r="BA526" s="285">
        <v>69</v>
      </c>
      <c r="BB526" s="289"/>
      <c r="BC526" s="289"/>
      <c r="BD526" s="289"/>
      <c r="BE526" s="289"/>
    </row>
    <row r="527" spans="3:57" x14ac:dyDescent="0.25">
      <c r="C527" s="89">
        <v>0</v>
      </c>
      <c r="D527" s="250">
        <f>Samples!C529</f>
        <v>0</v>
      </c>
      <c r="AZ527" s="160"/>
      <c r="BA527" s="285">
        <v>70</v>
      </c>
      <c r="BB527" s="289"/>
      <c r="BC527" s="289"/>
      <c r="BD527" s="289"/>
      <c r="BE527" s="289"/>
    </row>
    <row r="528" spans="3:57" x14ac:dyDescent="0.25">
      <c r="C528" s="89">
        <v>0</v>
      </c>
      <c r="D528" s="250">
        <f>Samples!C530</f>
        <v>0</v>
      </c>
      <c r="AZ528" s="160"/>
      <c r="BA528" s="285">
        <v>71</v>
      </c>
      <c r="BB528" s="289"/>
      <c r="BC528" s="289"/>
      <c r="BD528" s="289"/>
      <c r="BE528" s="289"/>
    </row>
    <row r="529" spans="3:57" x14ac:dyDescent="0.25">
      <c r="C529" s="89">
        <v>0</v>
      </c>
      <c r="D529" s="250">
        <f>Samples!C531</f>
        <v>0</v>
      </c>
      <c r="AZ529" s="160"/>
      <c r="BA529" s="285">
        <v>72</v>
      </c>
      <c r="BB529" s="289"/>
      <c r="BC529" s="289"/>
      <c r="BD529" s="289"/>
      <c r="BE529" s="289"/>
    </row>
    <row r="530" spans="3:57" x14ac:dyDescent="0.25">
      <c r="C530" s="89">
        <v>0</v>
      </c>
      <c r="D530" s="250">
        <f>Samples!C532</f>
        <v>0</v>
      </c>
      <c r="AZ530" s="160"/>
      <c r="BA530" s="285">
        <v>73</v>
      </c>
      <c r="BB530" s="289"/>
      <c r="BC530" s="289"/>
      <c r="BD530" s="289"/>
      <c r="BE530" s="289"/>
    </row>
    <row r="531" spans="3:57" x14ac:dyDescent="0.25">
      <c r="C531" s="89">
        <v>0</v>
      </c>
      <c r="D531" s="250">
        <f>Samples!C533</f>
        <v>0</v>
      </c>
      <c r="AZ531" s="160"/>
      <c r="BA531" s="285">
        <v>74</v>
      </c>
      <c r="BB531" s="289"/>
      <c r="BC531" s="289"/>
      <c r="BD531" s="289"/>
      <c r="BE531" s="289"/>
    </row>
    <row r="532" spans="3:57" x14ac:dyDescent="0.25">
      <c r="C532" s="89">
        <v>0</v>
      </c>
      <c r="D532" s="250">
        <f>Samples!C534</f>
        <v>0</v>
      </c>
      <c r="AZ532" s="160"/>
      <c r="BA532" s="285">
        <v>75</v>
      </c>
      <c r="BB532" s="289"/>
      <c r="BC532" s="289"/>
      <c r="BD532" s="289"/>
      <c r="BE532" s="289"/>
    </row>
    <row r="533" spans="3:57" x14ac:dyDescent="0.25">
      <c r="C533" s="89">
        <v>0</v>
      </c>
      <c r="D533" s="250">
        <f>Samples!C535</f>
        <v>0</v>
      </c>
      <c r="AZ533" s="160"/>
      <c r="BA533" s="285">
        <v>76</v>
      </c>
      <c r="BB533" s="289"/>
      <c r="BC533" s="289"/>
      <c r="BD533" s="289"/>
      <c r="BE533" s="289"/>
    </row>
    <row r="534" spans="3:57" x14ac:dyDescent="0.25">
      <c r="C534" s="89">
        <v>0</v>
      </c>
      <c r="D534" s="250">
        <f>Samples!C536</f>
        <v>0</v>
      </c>
      <c r="AZ534" s="160"/>
      <c r="BA534" s="285">
        <v>77</v>
      </c>
      <c r="BB534" s="289"/>
      <c r="BC534" s="289"/>
      <c r="BD534" s="289"/>
      <c r="BE534" s="289"/>
    </row>
    <row r="535" spans="3:57" x14ac:dyDescent="0.25">
      <c r="C535" s="89">
        <v>0</v>
      </c>
      <c r="D535" s="250">
        <f>Samples!C537</f>
        <v>0</v>
      </c>
      <c r="BA535" s="285">
        <v>78</v>
      </c>
      <c r="BB535" s="289"/>
      <c r="BC535" s="289"/>
      <c r="BD535" s="289"/>
      <c r="BE535" s="289"/>
    </row>
    <row r="536" spans="3:57" x14ac:dyDescent="0.25">
      <c r="C536" s="89">
        <v>0</v>
      </c>
      <c r="D536" s="250">
        <f>Samples!C538</f>
        <v>0</v>
      </c>
      <c r="BA536" s="285">
        <v>79</v>
      </c>
      <c r="BB536" s="289"/>
      <c r="BC536" s="289"/>
      <c r="BD536" s="289"/>
      <c r="BE536" s="289"/>
    </row>
    <row r="537" spans="3:57" x14ac:dyDescent="0.25">
      <c r="C537" s="89">
        <v>0</v>
      </c>
      <c r="D537" s="250">
        <f>Samples!C539</f>
        <v>0</v>
      </c>
      <c r="BA537" s="285">
        <v>80</v>
      </c>
      <c r="BB537" s="289"/>
      <c r="BC537" s="289"/>
      <c r="BD537" s="289"/>
      <c r="BE537" s="289"/>
    </row>
    <row r="538" spans="3:57" x14ac:dyDescent="0.25">
      <c r="C538" s="89">
        <v>0</v>
      </c>
      <c r="D538" s="250">
        <f>Samples!C540</f>
        <v>0</v>
      </c>
      <c r="BA538" s="285">
        <v>81</v>
      </c>
      <c r="BB538" s="289"/>
      <c r="BC538" s="289"/>
      <c r="BD538" s="289"/>
      <c r="BE538" s="289"/>
    </row>
    <row r="539" spans="3:57" x14ac:dyDescent="0.25">
      <c r="C539" s="89">
        <v>0</v>
      </c>
      <c r="D539" s="250">
        <f>Samples!C541</f>
        <v>0</v>
      </c>
      <c r="BA539" s="285">
        <v>82</v>
      </c>
      <c r="BB539" s="289"/>
      <c r="BC539" s="289"/>
      <c r="BD539" s="289"/>
      <c r="BE539" s="289"/>
    </row>
    <row r="540" spans="3:57" x14ac:dyDescent="0.25">
      <c r="C540" s="89">
        <v>0</v>
      </c>
      <c r="D540" s="250">
        <f>Samples!C542</f>
        <v>0</v>
      </c>
      <c r="BA540" s="285">
        <v>83</v>
      </c>
      <c r="BB540" s="289"/>
      <c r="BC540" s="289"/>
      <c r="BD540" s="289"/>
      <c r="BE540" s="289"/>
    </row>
    <row r="541" spans="3:57" x14ac:dyDescent="0.25">
      <c r="C541" s="89">
        <v>0</v>
      </c>
      <c r="D541" s="250">
        <f>Samples!C543</f>
        <v>0</v>
      </c>
      <c r="BA541" s="285">
        <v>84</v>
      </c>
      <c r="BB541" s="289"/>
      <c r="BC541" s="289"/>
      <c r="BD541" s="289"/>
      <c r="BE541" s="289"/>
    </row>
    <row r="542" spans="3:57" x14ac:dyDescent="0.25">
      <c r="C542" s="89">
        <v>0</v>
      </c>
      <c r="D542" s="250">
        <f>Samples!C544</f>
        <v>0</v>
      </c>
      <c r="BA542" s="285">
        <v>85</v>
      </c>
      <c r="BB542" s="289"/>
      <c r="BC542" s="289"/>
      <c r="BD542" s="289"/>
      <c r="BE542" s="289"/>
    </row>
    <row r="543" spans="3:57" x14ac:dyDescent="0.25">
      <c r="C543" s="89">
        <v>0</v>
      </c>
      <c r="D543" s="250">
        <f>Samples!C545</f>
        <v>0</v>
      </c>
      <c r="BA543" s="285">
        <v>86</v>
      </c>
      <c r="BB543" s="289"/>
      <c r="BC543" s="289"/>
      <c r="BD543" s="289"/>
      <c r="BE543" s="289"/>
    </row>
    <row r="544" spans="3:57" x14ac:dyDescent="0.25">
      <c r="C544" s="89">
        <v>0</v>
      </c>
      <c r="D544" s="250">
        <f>Samples!C546</f>
        <v>0</v>
      </c>
      <c r="BA544" s="285">
        <v>87</v>
      </c>
      <c r="BB544" s="289"/>
      <c r="BC544" s="289"/>
      <c r="BD544" s="289"/>
      <c r="BE544" s="289"/>
    </row>
    <row r="545" spans="3:57" x14ac:dyDescent="0.25">
      <c r="C545" s="89">
        <v>0</v>
      </c>
      <c r="D545" s="250">
        <f>Samples!C547</f>
        <v>0</v>
      </c>
      <c r="BA545" s="285">
        <v>88</v>
      </c>
      <c r="BB545" s="289"/>
      <c r="BC545" s="289"/>
      <c r="BD545" s="289"/>
      <c r="BE545" s="289"/>
    </row>
    <row r="546" spans="3:57" x14ac:dyDescent="0.25">
      <c r="C546" s="89">
        <v>0</v>
      </c>
      <c r="D546" s="250">
        <f>Samples!C548</f>
        <v>0</v>
      </c>
      <c r="AZ546" s="160"/>
      <c r="BA546" s="285">
        <v>89</v>
      </c>
      <c r="BB546" s="289"/>
      <c r="BC546" s="289"/>
      <c r="BD546" s="289"/>
      <c r="BE546" s="289"/>
    </row>
    <row r="547" spans="3:57" x14ac:dyDescent="0.25">
      <c r="C547" s="89">
        <v>0</v>
      </c>
      <c r="D547" s="250">
        <f>Samples!C549</f>
        <v>0</v>
      </c>
      <c r="AZ547" s="160"/>
      <c r="BA547" s="285">
        <v>90</v>
      </c>
      <c r="BB547" s="289"/>
      <c r="BC547" s="289"/>
      <c r="BD547" s="289"/>
      <c r="BE547" s="289"/>
    </row>
    <row r="548" spans="3:57" x14ac:dyDescent="0.25">
      <c r="C548" s="89">
        <v>0</v>
      </c>
      <c r="D548" s="250">
        <f>Samples!C550</f>
        <v>0</v>
      </c>
      <c r="AZ548" s="160"/>
      <c r="BA548" s="285">
        <v>91</v>
      </c>
      <c r="BB548" s="289"/>
      <c r="BC548" s="289"/>
      <c r="BD548" s="289"/>
      <c r="BE548" s="289"/>
    </row>
    <row r="549" spans="3:57" x14ac:dyDescent="0.25">
      <c r="C549" s="89">
        <v>0</v>
      </c>
      <c r="D549" s="250">
        <f>Samples!C551</f>
        <v>0</v>
      </c>
      <c r="AZ549" s="160"/>
      <c r="BA549" s="285">
        <v>92</v>
      </c>
      <c r="BB549" s="289"/>
      <c r="BC549" s="289"/>
      <c r="BD549" s="289"/>
      <c r="BE549" s="289"/>
    </row>
    <row r="550" spans="3:57" x14ac:dyDescent="0.25">
      <c r="C550" s="89">
        <v>0</v>
      </c>
      <c r="D550" s="250">
        <f>Samples!C552</f>
        <v>0</v>
      </c>
      <c r="AZ550" s="160"/>
      <c r="BA550" s="285">
        <v>93</v>
      </c>
      <c r="BB550" s="289"/>
      <c r="BC550" s="289"/>
      <c r="BD550" s="289"/>
      <c r="BE550" s="289"/>
    </row>
    <row r="551" spans="3:57" x14ac:dyDescent="0.25">
      <c r="C551" s="89">
        <v>0</v>
      </c>
      <c r="D551" s="250">
        <f>Samples!C553</f>
        <v>0</v>
      </c>
      <c r="AZ551" s="160"/>
      <c r="BA551" s="285">
        <v>94</v>
      </c>
      <c r="BB551" s="289"/>
      <c r="BC551" s="289"/>
      <c r="BD551" s="289"/>
      <c r="BE551" s="289"/>
    </row>
    <row r="552" spans="3:57" x14ac:dyDescent="0.25">
      <c r="C552" s="89">
        <v>0</v>
      </c>
      <c r="D552" s="250">
        <f>Samples!C554</f>
        <v>0</v>
      </c>
      <c r="AZ552" s="160"/>
      <c r="BA552" s="285">
        <v>95</v>
      </c>
      <c r="BB552" s="289"/>
      <c r="BC552" s="289"/>
      <c r="BD552" s="289"/>
      <c r="BE552" s="289"/>
    </row>
    <row r="553" spans="3:57" x14ac:dyDescent="0.25">
      <c r="C553" s="89">
        <v>0</v>
      </c>
      <c r="D553" s="250">
        <f>Samples!C555</f>
        <v>0</v>
      </c>
      <c r="AZ553" s="160"/>
      <c r="BA553" s="285">
        <v>96</v>
      </c>
      <c r="BB553" s="289"/>
      <c r="BC553" s="289"/>
      <c r="BD553" s="289"/>
      <c r="BE553" s="289"/>
    </row>
    <row r="554" spans="3:57" x14ac:dyDescent="0.25">
      <c r="C554" s="89">
        <v>0</v>
      </c>
      <c r="D554" s="250">
        <f>Samples!C556</f>
        <v>0</v>
      </c>
      <c r="AZ554" s="160"/>
      <c r="BA554" s="285">
        <v>97</v>
      </c>
      <c r="BB554" s="289"/>
      <c r="BC554" s="289"/>
      <c r="BD554" s="289"/>
      <c r="BE554" s="289"/>
    </row>
    <row r="555" spans="3:57" x14ac:dyDescent="0.25">
      <c r="C555" s="89">
        <v>0</v>
      </c>
      <c r="D555" s="250">
        <f>Samples!C557</f>
        <v>0</v>
      </c>
      <c r="AZ555" s="160"/>
      <c r="BA555" s="285">
        <v>98</v>
      </c>
      <c r="BB555" s="289"/>
      <c r="BC555" s="289"/>
      <c r="BD555" s="289"/>
      <c r="BE555" s="289"/>
    </row>
    <row r="556" spans="3:57" x14ac:dyDescent="0.25">
      <c r="C556" s="89">
        <v>0</v>
      </c>
      <c r="D556" s="250">
        <f>Samples!C558</f>
        <v>0</v>
      </c>
      <c r="AZ556" s="160"/>
      <c r="BA556" s="285">
        <v>99</v>
      </c>
      <c r="BB556" s="289"/>
      <c r="BC556" s="289"/>
      <c r="BD556" s="289"/>
      <c r="BE556" s="289"/>
    </row>
    <row r="557" spans="3:57" x14ac:dyDescent="0.25">
      <c r="C557" s="89">
        <v>0</v>
      </c>
      <c r="D557" s="250">
        <f>Samples!C559</f>
        <v>0</v>
      </c>
      <c r="AZ557" s="160"/>
      <c r="BA557" s="285">
        <v>100</v>
      </c>
      <c r="BB557" s="289"/>
      <c r="BC557" s="289"/>
      <c r="BD557" s="289"/>
      <c r="BE557" s="289"/>
    </row>
    <row r="558" spans="3:57" x14ac:dyDescent="0.25">
      <c r="C558" s="89">
        <v>0</v>
      </c>
      <c r="D558" s="250">
        <f>Samples!C560</f>
        <v>0</v>
      </c>
      <c r="AZ558" s="160"/>
      <c r="BA558" s="124"/>
      <c r="BB558" s="289"/>
      <c r="BC558" s="289"/>
      <c r="BD558" s="289"/>
      <c r="BE558" s="289"/>
    </row>
    <row r="559" spans="3:57" x14ac:dyDescent="0.25">
      <c r="C559" s="89">
        <v>0</v>
      </c>
      <c r="D559" s="250">
        <f>Samples!C561</f>
        <v>0</v>
      </c>
      <c r="AZ559" s="160"/>
      <c r="BA559" s="124"/>
      <c r="BB559" s="289"/>
      <c r="BC559" s="289"/>
      <c r="BD559" s="289"/>
      <c r="BE559" s="289"/>
    </row>
    <row r="560" spans="3:57" x14ac:dyDescent="0.25">
      <c r="C560" s="89">
        <v>0</v>
      </c>
      <c r="D560" s="250">
        <f>Samples!C562</f>
        <v>0</v>
      </c>
      <c r="AZ560" s="160"/>
      <c r="BA560" s="124"/>
      <c r="BB560" s="289"/>
      <c r="BC560" s="289"/>
      <c r="BD560" s="289"/>
      <c r="BE560" s="289"/>
    </row>
    <row r="561" spans="3:57" x14ac:dyDescent="0.25">
      <c r="C561" s="89">
        <v>0</v>
      </c>
      <c r="D561" s="250">
        <f>Samples!C563</f>
        <v>0</v>
      </c>
      <c r="AZ561" s="160"/>
      <c r="BA561" s="124"/>
      <c r="BB561" s="289"/>
      <c r="BC561" s="289"/>
      <c r="BD561" s="289"/>
      <c r="BE561" s="289"/>
    </row>
    <row r="562" spans="3:57" x14ac:dyDescent="0.25">
      <c r="C562" s="89">
        <v>0</v>
      </c>
      <c r="D562" s="250">
        <f>Samples!C564</f>
        <v>0</v>
      </c>
      <c r="AZ562" s="160"/>
      <c r="BA562" s="124"/>
      <c r="BB562" s="289"/>
      <c r="BC562" s="289"/>
      <c r="BD562" s="289"/>
      <c r="BE562" s="289"/>
    </row>
    <row r="563" spans="3:57" x14ac:dyDescent="0.25">
      <c r="C563" s="89">
        <v>0</v>
      </c>
      <c r="D563" s="250">
        <f>Samples!C565</f>
        <v>0</v>
      </c>
      <c r="AZ563" s="160"/>
      <c r="BA563" s="124"/>
      <c r="BB563" s="289"/>
      <c r="BC563" s="289"/>
      <c r="BD563" s="289"/>
      <c r="BE563" s="289"/>
    </row>
    <row r="564" spans="3:57" x14ac:dyDescent="0.25">
      <c r="C564" s="89">
        <v>0</v>
      </c>
      <c r="D564" s="250">
        <f>Samples!C566</f>
        <v>0</v>
      </c>
      <c r="AZ564" s="160"/>
      <c r="BA564" s="124"/>
      <c r="BB564" s="289"/>
      <c r="BC564" s="289"/>
      <c r="BD564" s="289"/>
      <c r="BE564" s="289"/>
    </row>
    <row r="565" spans="3:57" x14ac:dyDescent="0.25">
      <c r="C565" s="89">
        <v>0</v>
      </c>
      <c r="D565" s="250">
        <f>Samples!C567</f>
        <v>0</v>
      </c>
      <c r="AZ565" s="160"/>
      <c r="BA565" s="124"/>
      <c r="BB565" s="289"/>
      <c r="BC565" s="289"/>
      <c r="BD565" s="289"/>
      <c r="BE565" s="289"/>
    </row>
    <row r="566" spans="3:57" x14ac:dyDescent="0.25">
      <c r="C566" s="89">
        <v>0</v>
      </c>
      <c r="D566" s="250">
        <f>Samples!C568</f>
        <v>0</v>
      </c>
      <c r="AZ566" s="160"/>
      <c r="BA566" s="124"/>
      <c r="BB566" s="289"/>
      <c r="BC566" s="289"/>
      <c r="BD566" s="289"/>
      <c r="BE566" s="289"/>
    </row>
    <row r="567" spans="3:57" x14ac:dyDescent="0.25">
      <c r="C567" s="89">
        <v>0</v>
      </c>
      <c r="D567" s="250">
        <f>Samples!C569</f>
        <v>0</v>
      </c>
      <c r="AZ567" s="160"/>
      <c r="BA567" s="124"/>
      <c r="BB567" s="289"/>
      <c r="BC567" s="289"/>
      <c r="BD567" s="289"/>
      <c r="BE567" s="289"/>
    </row>
    <row r="568" spans="3:57" x14ac:dyDescent="0.25">
      <c r="C568" s="89">
        <v>0</v>
      </c>
      <c r="D568" s="250">
        <f>Samples!C570</f>
        <v>0</v>
      </c>
      <c r="AZ568" s="160"/>
      <c r="BA568" s="124"/>
      <c r="BB568" s="289"/>
      <c r="BC568" s="289"/>
      <c r="BD568" s="289"/>
      <c r="BE568" s="289"/>
    </row>
    <row r="569" spans="3:57" x14ac:dyDescent="0.25">
      <c r="C569" s="89">
        <v>0</v>
      </c>
      <c r="D569" s="250">
        <f>Samples!C571</f>
        <v>0</v>
      </c>
      <c r="AZ569" s="160"/>
      <c r="BA569" s="160"/>
      <c r="BB569" s="288"/>
    </row>
    <row r="570" spans="3:57" x14ac:dyDescent="0.25">
      <c r="C570" s="89">
        <v>0</v>
      </c>
      <c r="D570" s="250">
        <f>Samples!C572</f>
        <v>0</v>
      </c>
      <c r="AZ570" s="160"/>
      <c r="BA570" s="160"/>
      <c r="BB570" s="288"/>
    </row>
    <row r="571" spans="3:57" x14ac:dyDescent="0.25">
      <c r="C571" s="89">
        <v>0</v>
      </c>
      <c r="D571" s="250">
        <f>Samples!C573</f>
        <v>0</v>
      </c>
      <c r="AZ571" s="160"/>
      <c r="BA571" s="160"/>
      <c r="BB571" s="288"/>
    </row>
    <row r="572" spans="3:57" x14ac:dyDescent="0.25">
      <c r="C572" s="89">
        <v>0</v>
      </c>
      <c r="D572" s="250">
        <f>Samples!C574</f>
        <v>0</v>
      </c>
      <c r="AZ572" s="160"/>
      <c r="BA572" s="160"/>
      <c r="BB572" s="288"/>
    </row>
    <row r="573" spans="3:57" x14ac:dyDescent="0.25">
      <c r="C573" s="89">
        <v>0</v>
      </c>
      <c r="D573" s="250">
        <f>Samples!C575</f>
        <v>0</v>
      </c>
      <c r="AZ573" s="160"/>
      <c r="BA573" s="160"/>
      <c r="BB573" s="288"/>
    </row>
    <row r="574" spans="3:57" x14ac:dyDescent="0.25">
      <c r="C574" s="89">
        <v>0</v>
      </c>
      <c r="D574" s="250">
        <f>Samples!C576</f>
        <v>0</v>
      </c>
      <c r="AZ574" s="160"/>
      <c r="BA574" s="160"/>
      <c r="BB574" s="288"/>
    </row>
    <row r="575" spans="3:57" x14ac:dyDescent="0.25">
      <c r="C575" s="89">
        <v>0</v>
      </c>
      <c r="D575" s="250">
        <f>Samples!C577</f>
        <v>0</v>
      </c>
      <c r="AZ575" s="160"/>
      <c r="BA575" s="160"/>
      <c r="BB575" s="288"/>
    </row>
    <row r="576" spans="3:57" x14ac:dyDescent="0.25">
      <c r="C576" s="89">
        <v>0</v>
      </c>
      <c r="D576" s="250">
        <f>Samples!C578</f>
        <v>0</v>
      </c>
      <c r="AZ576" s="160"/>
      <c r="BA576" s="160"/>
      <c r="BB576" s="288"/>
    </row>
    <row r="577" spans="3:54" x14ac:dyDescent="0.25">
      <c r="C577" s="89">
        <v>0</v>
      </c>
      <c r="D577" s="250">
        <f>Samples!C579</f>
        <v>0</v>
      </c>
      <c r="AZ577" s="160"/>
      <c r="BA577" s="160"/>
      <c r="BB577" s="288"/>
    </row>
    <row r="578" spans="3:54" x14ac:dyDescent="0.25">
      <c r="C578" s="89">
        <v>0</v>
      </c>
      <c r="D578" s="250">
        <f>Samples!C580</f>
        <v>0</v>
      </c>
      <c r="AZ578" s="160"/>
      <c r="BA578" s="160"/>
      <c r="BB578" s="288"/>
    </row>
    <row r="579" spans="3:54" x14ac:dyDescent="0.25">
      <c r="C579" s="89">
        <v>0</v>
      </c>
      <c r="D579" s="250">
        <f>Samples!C581</f>
        <v>0</v>
      </c>
      <c r="AZ579" s="160"/>
      <c r="BA579" s="160"/>
      <c r="BB579" s="288"/>
    </row>
    <row r="580" spans="3:54" x14ac:dyDescent="0.25">
      <c r="C580" s="89">
        <v>0</v>
      </c>
      <c r="D580" s="250">
        <f>Samples!C582</f>
        <v>0</v>
      </c>
      <c r="AZ580" s="160"/>
      <c r="BA580" s="160"/>
      <c r="BB580" s="288"/>
    </row>
    <row r="581" spans="3:54" x14ac:dyDescent="0.25">
      <c r="C581" s="89">
        <v>0</v>
      </c>
      <c r="D581" s="250">
        <f>Samples!C583</f>
        <v>0</v>
      </c>
      <c r="AZ581" s="160"/>
      <c r="BA581" s="160"/>
      <c r="BB581" s="288"/>
    </row>
    <row r="582" spans="3:54" x14ac:dyDescent="0.25">
      <c r="C582" s="89">
        <v>0</v>
      </c>
      <c r="D582" s="250">
        <f>Samples!C584</f>
        <v>0</v>
      </c>
      <c r="AZ582" s="160"/>
      <c r="BA582" s="160"/>
      <c r="BB582" s="288"/>
    </row>
    <row r="583" spans="3:54" x14ac:dyDescent="0.25">
      <c r="C583" s="89">
        <v>0</v>
      </c>
      <c r="D583" s="250">
        <f>Samples!C585</f>
        <v>0</v>
      </c>
      <c r="AZ583" s="160"/>
      <c r="BA583" s="160"/>
      <c r="BB583" s="288"/>
    </row>
    <row r="584" spans="3:54" x14ac:dyDescent="0.25">
      <c r="C584" s="89">
        <v>0</v>
      </c>
      <c r="D584" s="250">
        <f>Samples!C586</f>
        <v>0</v>
      </c>
      <c r="AZ584" s="160"/>
      <c r="BA584" s="160"/>
      <c r="BB584" s="288"/>
    </row>
    <row r="585" spans="3:54" x14ac:dyDescent="0.25">
      <c r="C585" s="89">
        <v>0</v>
      </c>
      <c r="D585" s="250">
        <f>Samples!C587</f>
        <v>0</v>
      </c>
      <c r="AZ585" s="160"/>
      <c r="BA585" s="160"/>
      <c r="BB585" s="288"/>
    </row>
    <row r="586" spans="3:54" x14ac:dyDescent="0.25">
      <c r="C586" s="89">
        <v>0</v>
      </c>
      <c r="D586" s="250">
        <f>Samples!C588</f>
        <v>0</v>
      </c>
      <c r="AZ586" s="160"/>
      <c r="BA586" s="160"/>
      <c r="BB586" s="288"/>
    </row>
    <row r="587" spans="3:54" x14ac:dyDescent="0.25">
      <c r="C587" s="89">
        <v>0</v>
      </c>
      <c r="D587" s="250">
        <f>Samples!C589</f>
        <v>0</v>
      </c>
      <c r="AZ587" s="160"/>
      <c r="BA587" s="160"/>
      <c r="BB587" s="288"/>
    </row>
    <row r="588" spans="3:54" x14ac:dyDescent="0.25">
      <c r="C588" s="89">
        <v>0</v>
      </c>
      <c r="D588" s="250">
        <f>Samples!C590</f>
        <v>0</v>
      </c>
      <c r="AZ588" s="160"/>
      <c r="BA588" s="160"/>
      <c r="BB588" s="288"/>
    </row>
    <row r="589" spans="3:54" x14ac:dyDescent="0.25">
      <c r="C589" s="89">
        <v>0</v>
      </c>
      <c r="D589" s="250">
        <f>Samples!C591</f>
        <v>0</v>
      </c>
      <c r="AZ589" s="160"/>
      <c r="BA589" s="160"/>
      <c r="BB589" s="288"/>
    </row>
    <row r="590" spans="3:54" x14ac:dyDescent="0.25">
      <c r="C590" s="89">
        <v>0</v>
      </c>
      <c r="D590" s="250">
        <f>Samples!C592</f>
        <v>0</v>
      </c>
      <c r="AZ590" s="160"/>
      <c r="BA590" s="160"/>
      <c r="BB590" s="288"/>
    </row>
    <row r="591" spans="3:54" x14ac:dyDescent="0.25">
      <c r="C591" s="89">
        <v>0</v>
      </c>
      <c r="D591" s="250">
        <f>Samples!C593</f>
        <v>0</v>
      </c>
      <c r="AZ591" s="160"/>
      <c r="BA591" s="160"/>
      <c r="BB591" s="288"/>
    </row>
    <row r="592" spans="3:54" x14ac:dyDescent="0.25">
      <c r="C592" s="89">
        <v>0</v>
      </c>
      <c r="D592" s="250">
        <f>Samples!C594</f>
        <v>0</v>
      </c>
      <c r="AZ592" s="160"/>
      <c r="BA592" s="160"/>
      <c r="BB592" s="288"/>
    </row>
    <row r="593" spans="3:54" x14ac:dyDescent="0.25">
      <c r="C593" s="89">
        <v>0</v>
      </c>
      <c r="D593" s="250">
        <f>Samples!C595</f>
        <v>0</v>
      </c>
      <c r="AZ593" s="160"/>
      <c r="BA593" s="160"/>
      <c r="BB593" s="288"/>
    </row>
    <row r="594" spans="3:54" x14ac:dyDescent="0.25">
      <c r="C594" s="89">
        <v>0</v>
      </c>
      <c r="D594" s="250">
        <f>Samples!C596</f>
        <v>0</v>
      </c>
      <c r="AZ594" s="160"/>
      <c r="BA594" s="160"/>
      <c r="BB594" s="288"/>
    </row>
    <row r="595" spans="3:54" x14ac:dyDescent="0.25">
      <c r="C595" s="89">
        <v>0</v>
      </c>
      <c r="D595" s="250">
        <f>Samples!C597</f>
        <v>0</v>
      </c>
      <c r="AZ595" s="160"/>
      <c r="BA595" s="160"/>
      <c r="BB595" s="288"/>
    </row>
    <row r="596" spans="3:54" x14ac:dyDescent="0.25">
      <c r="C596" s="89">
        <v>0</v>
      </c>
      <c r="D596" s="250">
        <f>Samples!C598</f>
        <v>0</v>
      </c>
      <c r="AZ596" s="160"/>
      <c r="BA596" s="160"/>
      <c r="BB596" s="288"/>
    </row>
    <row r="597" spans="3:54" x14ac:dyDescent="0.25">
      <c r="C597" s="89">
        <v>0</v>
      </c>
      <c r="D597" s="250">
        <f>Samples!C599</f>
        <v>0</v>
      </c>
      <c r="AZ597" s="160"/>
      <c r="BA597" s="160"/>
      <c r="BB597" s="288"/>
    </row>
    <row r="598" spans="3:54" x14ac:dyDescent="0.25">
      <c r="C598" s="89">
        <v>0</v>
      </c>
      <c r="D598" s="250">
        <f>Samples!C600</f>
        <v>0</v>
      </c>
      <c r="AZ598" s="160"/>
      <c r="BA598" s="160"/>
      <c r="BB598" s="288"/>
    </row>
    <row r="599" spans="3:54" x14ac:dyDescent="0.25">
      <c r="C599" s="89">
        <v>0</v>
      </c>
      <c r="D599" s="250">
        <f>Samples!C601</f>
        <v>0</v>
      </c>
      <c r="AZ599" s="160"/>
      <c r="BA599" s="160"/>
      <c r="BB599" s="288"/>
    </row>
    <row r="600" spans="3:54" x14ac:dyDescent="0.25">
      <c r="C600" s="89">
        <v>0</v>
      </c>
      <c r="D600" s="250">
        <f>Samples!C602</f>
        <v>0</v>
      </c>
      <c r="AZ600" s="160"/>
      <c r="BA600" s="160"/>
      <c r="BB600" s="288"/>
    </row>
    <row r="601" spans="3:54" x14ac:dyDescent="0.25">
      <c r="C601" s="89">
        <v>0</v>
      </c>
      <c r="D601" s="250">
        <f>Samples!C603</f>
        <v>0</v>
      </c>
      <c r="AZ601" s="160"/>
      <c r="BA601" s="160"/>
      <c r="BB601" s="288"/>
    </row>
    <row r="602" spans="3:54" x14ac:dyDescent="0.25">
      <c r="C602" s="89">
        <v>0</v>
      </c>
      <c r="D602" s="250">
        <f>Samples!C604</f>
        <v>0</v>
      </c>
      <c r="AZ602" s="160"/>
      <c r="BA602" s="160"/>
      <c r="BB602" s="288"/>
    </row>
    <row r="603" spans="3:54" x14ac:dyDescent="0.25">
      <c r="C603" s="89">
        <v>0</v>
      </c>
      <c r="D603" s="250">
        <f>Samples!C605</f>
        <v>0</v>
      </c>
      <c r="AZ603" s="160"/>
      <c r="BA603" s="160"/>
      <c r="BB603" s="288"/>
    </row>
    <row r="604" spans="3:54" x14ac:dyDescent="0.25">
      <c r="C604" s="89">
        <v>0</v>
      </c>
      <c r="D604" s="250">
        <f>Samples!C606</f>
        <v>0</v>
      </c>
      <c r="AZ604" s="160"/>
      <c r="BA604" s="160"/>
      <c r="BB604" s="288"/>
    </row>
    <row r="605" spans="3:54" x14ac:dyDescent="0.25">
      <c r="C605" s="89">
        <v>0</v>
      </c>
      <c r="D605" s="250">
        <f>Samples!C607</f>
        <v>0</v>
      </c>
      <c r="AZ605" s="160"/>
      <c r="BA605" s="160"/>
      <c r="BB605" s="288"/>
    </row>
    <row r="606" spans="3:54" x14ac:dyDescent="0.25">
      <c r="C606" s="89">
        <v>0</v>
      </c>
      <c r="D606" s="250">
        <f>Samples!C608</f>
        <v>0</v>
      </c>
      <c r="AZ606" s="160"/>
      <c r="BA606" s="160"/>
      <c r="BB606" s="288"/>
    </row>
    <row r="607" spans="3:54" x14ac:dyDescent="0.25">
      <c r="C607" s="89">
        <v>0</v>
      </c>
      <c r="D607" s="250">
        <f>Samples!C609</f>
        <v>0</v>
      </c>
      <c r="AZ607" s="160"/>
      <c r="BA607" s="160"/>
      <c r="BB607" s="288"/>
    </row>
    <row r="608" spans="3:54" x14ac:dyDescent="0.25">
      <c r="C608" s="89">
        <v>0</v>
      </c>
      <c r="D608" s="250">
        <f>Samples!C610</f>
        <v>0</v>
      </c>
      <c r="AZ608" s="160"/>
      <c r="BA608" s="160"/>
      <c r="BB608" s="288"/>
    </row>
    <row r="609" spans="3:54" x14ac:dyDescent="0.25">
      <c r="C609" s="89">
        <v>0</v>
      </c>
      <c r="D609" s="250">
        <f>Samples!C611</f>
        <v>0</v>
      </c>
      <c r="AZ609" s="160"/>
      <c r="BA609" s="160"/>
      <c r="BB609" s="288"/>
    </row>
    <row r="610" spans="3:54" x14ac:dyDescent="0.25">
      <c r="C610" s="89">
        <v>0</v>
      </c>
      <c r="D610" s="250">
        <f>Samples!C612</f>
        <v>0</v>
      </c>
      <c r="AZ610" s="160"/>
      <c r="BA610" s="160"/>
      <c r="BB610" s="288"/>
    </row>
    <row r="611" spans="3:54" x14ac:dyDescent="0.25">
      <c r="C611" s="89">
        <v>0</v>
      </c>
      <c r="D611" s="250">
        <f>Samples!C613</f>
        <v>0</v>
      </c>
      <c r="AZ611" s="160"/>
      <c r="BA611" s="160"/>
      <c r="BB611" s="288"/>
    </row>
    <row r="612" spans="3:54" x14ac:dyDescent="0.25">
      <c r="C612" s="89">
        <v>0</v>
      </c>
      <c r="D612" s="250">
        <f>Samples!C614</f>
        <v>0</v>
      </c>
      <c r="AZ612" s="160"/>
      <c r="BA612" s="160"/>
      <c r="BB612" s="288"/>
    </row>
    <row r="613" spans="3:54" x14ac:dyDescent="0.25">
      <c r="C613" s="89">
        <v>0</v>
      </c>
      <c r="D613" s="250">
        <f>Samples!C615</f>
        <v>0</v>
      </c>
      <c r="AZ613" s="160"/>
      <c r="BA613" s="160"/>
      <c r="BB613" s="288"/>
    </row>
    <row r="614" spans="3:54" x14ac:dyDescent="0.25">
      <c r="C614" s="89">
        <v>0</v>
      </c>
      <c r="D614" s="250">
        <f>Samples!C616</f>
        <v>0</v>
      </c>
      <c r="AZ614" s="160"/>
      <c r="BA614" s="160"/>
      <c r="BB614" s="288"/>
    </row>
    <row r="615" spans="3:54" x14ac:dyDescent="0.25">
      <c r="C615" s="89">
        <v>0</v>
      </c>
      <c r="D615" s="250">
        <f>Samples!C617</f>
        <v>0</v>
      </c>
      <c r="AZ615" s="160"/>
      <c r="BA615" s="160"/>
      <c r="BB615" s="288"/>
    </row>
    <row r="616" spans="3:54" x14ac:dyDescent="0.25">
      <c r="C616" s="89">
        <v>0</v>
      </c>
      <c r="D616" s="250">
        <f>Samples!C618</f>
        <v>0</v>
      </c>
      <c r="AZ616" s="160"/>
      <c r="BA616" s="160"/>
      <c r="BB616" s="288"/>
    </row>
    <row r="617" spans="3:54" x14ac:dyDescent="0.25">
      <c r="C617" s="89">
        <v>0</v>
      </c>
      <c r="D617" s="250">
        <f>Samples!C619</f>
        <v>0</v>
      </c>
      <c r="AZ617" s="160"/>
      <c r="BA617" s="160"/>
      <c r="BB617" s="288"/>
    </row>
    <row r="618" spans="3:54" x14ac:dyDescent="0.25">
      <c r="C618" s="89">
        <v>0</v>
      </c>
      <c r="D618" s="250">
        <f>Samples!C620</f>
        <v>0</v>
      </c>
      <c r="AZ618" s="160"/>
      <c r="BA618" s="160"/>
      <c r="BB618" s="288"/>
    </row>
    <row r="619" spans="3:54" x14ac:dyDescent="0.25">
      <c r="C619" s="89">
        <v>0</v>
      </c>
      <c r="D619" s="250">
        <f>Samples!C621</f>
        <v>0</v>
      </c>
      <c r="AZ619" s="160"/>
      <c r="BA619" s="160"/>
      <c r="BB619" s="288"/>
    </row>
    <row r="620" spans="3:54" x14ac:dyDescent="0.25">
      <c r="C620" s="89">
        <v>0</v>
      </c>
      <c r="D620" s="250">
        <f>Samples!C622</f>
        <v>0</v>
      </c>
      <c r="AZ620" s="160"/>
      <c r="BA620" s="160"/>
      <c r="BB620" s="288"/>
    </row>
    <row r="621" spans="3:54" x14ac:dyDescent="0.25">
      <c r="C621" s="89">
        <v>0</v>
      </c>
      <c r="D621" s="250">
        <f>Samples!C623</f>
        <v>0</v>
      </c>
      <c r="AZ621" s="160"/>
      <c r="BA621" s="160"/>
      <c r="BB621" s="288"/>
    </row>
    <row r="622" spans="3:54" x14ac:dyDescent="0.25">
      <c r="C622" s="89">
        <v>0</v>
      </c>
      <c r="D622" s="250">
        <f>Samples!C624</f>
        <v>0</v>
      </c>
      <c r="AZ622" s="160"/>
      <c r="BA622" s="160"/>
      <c r="BB622" s="288"/>
    </row>
    <row r="623" spans="3:54" x14ac:dyDescent="0.25">
      <c r="C623" s="89">
        <v>0</v>
      </c>
      <c r="D623" s="250">
        <f>Samples!C625</f>
        <v>0</v>
      </c>
      <c r="AZ623" s="160"/>
      <c r="BA623" s="160"/>
      <c r="BB623" s="288"/>
    </row>
    <row r="624" spans="3:54" x14ac:dyDescent="0.25">
      <c r="C624" s="89">
        <v>0</v>
      </c>
      <c r="D624" s="250">
        <f>Samples!C626</f>
        <v>0</v>
      </c>
      <c r="AZ624" s="160"/>
      <c r="BA624" s="160"/>
      <c r="BB624" s="288"/>
    </row>
    <row r="625" spans="3:54" x14ac:dyDescent="0.25">
      <c r="C625" s="89">
        <v>0</v>
      </c>
      <c r="D625" s="250">
        <f>Samples!C627</f>
        <v>0</v>
      </c>
      <c r="AZ625" s="160"/>
      <c r="BA625" s="160"/>
      <c r="BB625" s="288"/>
    </row>
    <row r="626" spans="3:54" x14ac:dyDescent="0.25">
      <c r="C626" s="89">
        <v>0</v>
      </c>
      <c r="D626" s="250">
        <f>Samples!C628</f>
        <v>0</v>
      </c>
      <c r="AZ626" s="160"/>
      <c r="BA626" s="160"/>
      <c r="BB626" s="288"/>
    </row>
    <row r="627" spans="3:54" x14ac:dyDescent="0.25">
      <c r="C627" s="89">
        <v>0</v>
      </c>
      <c r="D627" s="250">
        <f>Samples!C629</f>
        <v>0</v>
      </c>
      <c r="AZ627" s="160"/>
      <c r="BA627" s="160"/>
      <c r="BB627" s="288"/>
    </row>
    <row r="628" spans="3:54" x14ac:dyDescent="0.25">
      <c r="C628" s="89">
        <v>0</v>
      </c>
      <c r="D628" s="250">
        <f>Samples!C630</f>
        <v>0</v>
      </c>
      <c r="AZ628" s="160"/>
      <c r="BA628" s="160"/>
      <c r="BB628" s="288"/>
    </row>
    <row r="629" spans="3:54" x14ac:dyDescent="0.25">
      <c r="C629" s="89">
        <v>0</v>
      </c>
      <c r="D629" s="250">
        <f>Samples!C631</f>
        <v>0</v>
      </c>
      <c r="AZ629" s="160"/>
      <c r="BA629" s="160"/>
      <c r="BB629" s="288"/>
    </row>
    <row r="630" spans="3:54" x14ac:dyDescent="0.25">
      <c r="C630" s="89">
        <v>0</v>
      </c>
      <c r="D630" s="250">
        <f>Samples!C632</f>
        <v>0</v>
      </c>
      <c r="AZ630" s="160"/>
      <c r="BA630" s="160"/>
      <c r="BB630" s="288"/>
    </row>
    <row r="631" spans="3:54" x14ac:dyDescent="0.25">
      <c r="C631" s="89">
        <v>0</v>
      </c>
      <c r="D631" s="250">
        <f>Samples!C633</f>
        <v>0</v>
      </c>
      <c r="AZ631" s="160"/>
      <c r="BA631" s="160"/>
      <c r="BB631" s="288"/>
    </row>
    <row r="632" spans="3:54" x14ac:dyDescent="0.25">
      <c r="C632" s="89">
        <v>0</v>
      </c>
      <c r="D632" s="250">
        <f>Samples!C634</f>
        <v>0</v>
      </c>
      <c r="AZ632" s="160"/>
      <c r="BA632" s="160"/>
      <c r="BB632" s="288"/>
    </row>
    <row r="633" spans="3:54" x14ac:dyDescent="0.25">
      <c r="C633" s="89">
        <v>0</v>
      </c>
      <c r="D633" s="250">
        <f>Samples!C635</f>
        <v>0</v>
      </c>
      <c r="AZ633" s="160"/>
      <c r="BA633" s="160"/>
      <c r="BB633" s="288"/>
    </row>
    <row r="634" spans="3:54" x14ac:dyDescent="0.25">
      <c r="C634" s="89">
        <v>0</v>
      </c>
      <c r="D634" s="250">
        <f>Samples!C636</f>
        <v>0</v>
      </c>
      <c r="AZ634" s="160"/>
      <c r="BA634" s="160"/>
      <c r="BB634" s="288"/>
    </row>
    <row r="635" spans="3:54" x14ac:dyDescent="0.25">
      <c r="C635" s="89">
        <v>0</v>
      </c>
      <c r="D635" s="250">
        <f>Samples!C637</f>
        <v>0</v>
      </c>
      <c r="AZ635" s="160"/>
      <c r="BA635" s="160"/>
      <c r="BB635" s="288"/>
    </row>
    <row r="636" spans="3:54" x14ac:dyDescent="0.25">
      <c r="C636" s="89">
        <v>0</v>
      </c>
      <c r="D636" s="250">
        <f>Samples!C638</f>
        <v>0</v>
      </c>
      <c r="AZ636" s="160"/>
      <c r="BA636" s="160"/>
      <c r="BB636" s="288"/>
    </row>
    <row r="637" spans="3:54" x14ac:dyDescent="0.25">
      <c r="C637" s="89">
        <v>0</v>
      </c>
      <c r="D637" s="250">
        <f>Samples!C639</f>
        <v>0</v>
      </c>
      <c r="AZ637" s="160"/>
      <c r="BA637" s="160"/>
      <c r="BB637" s="288"/>
    </row>
    <row r="638" spans="3:54" x14ac:dyDescent="0.25">
      <c r="C638" s="89">
        <v>0</v>
      </c>
      <c r="D638" s="250">
        <f>Samples!C640</f>
        <v>0</v>
      </c>
      <c r="AZ638" s="160"/>
      <c r="BA638" s="160"/>
      <c r="BB638" s="288"/>
    </row>
    <row r="639" spans="3:54" x14ac:dyDescent="0.25">
      <c r="C639" s="89">
        <v>0</v>
      </c>
      <c r="D639" s="250">
        <f>Samples!C641</f>
        <v>0</v>
      </c>
      <c r="AZ639" s="160"/>
      <c r="BA639" s="160"/>
      <c r="BB639" s="288"/>
    </row>
    <row r="640" spans="3:54" x14ac:dyDescent="0.25">
      <c r="C640" s="89">
        <v>0</v>
      </c>
      <c r="D640" s="250">
        <f>Samples!C642</f>
        <v>0</v>
      </c>
      <c r="AZ640" s="160"/>
      <c r="BA640" s="160"/>
      <c r="BB640" s="288"/>
    </row>
    <row r="641" spans="3:54" x14ac:dyDescent="0.25">
      <c r="C641" s="89">
        <v>0</v>
      </c>
      <c r="D641" s="250">
        <f>Samples!C643</f>
        <v>0</v>
      </c>
      <c r="AZ641" s="160"/>
      <c r="BA641" s="160"/>
      <c r="BB641" s="288"/>
    </row>
    <row r="642" spans="3:54" x14ac:dyDescent="0.25">
      <c r="C642" s="89">
        <v>0</v>
      </c>
      <c r="D642" s="250">
        <f>Samples!C644</f>
        <v>0</v>
      </c>
      <c r="AZ642" s="160"/>
      <c r="BA642" s="160"/>
      <c r="BB642" s="288"/>
    </row>
    <row r="643" spans="3:54" x14ac:dyDescent="0.25">
      <c r="C643" s="89">
        <v>0</v>
      </c>
      <c r="D643" s="250">
        <f>Samples!C645</f>
        <v>0</v>
      </c>
      <c r="AZ643" s="160"/>
      <c r="BA643" s="160"/>
      <c r="BB643" s="288"/>
    </row>
    <row r="644" spans="3:54" x14ac:dyDescent="0.25">
      <c r="C644" s="89">
        <v>0</v>
      </c>
      <c r="D644" s="250">
        <f>Samples!C646</f>
        <v>0</v>
      </c>
      <c r="AZ644" s="160"/>
      <c r="BA644" s="160"/>
      <c r="BB644" s="288"/>
    </row>
    <row r="645" spans="3:54" x14ac:dyDescent="0.25">
      <c r="C645" s="89">
        <v>0</v>
      </c>
      <c r="D645" s="250">
        <f>Samples!C647</f>
        <v>0</v>
      </c>
    </row>
    <row r="646" spans="3:54" x14ac:dyDescent="0.25">
      <c r="C646" s="89">
        <v>0</v>
      </c>
      <c r="D646" s="250">
        <f>Samples!C648</f>
        <v>0</v>
      </c>
    </row>
    <row r="647" spans="3:54" x14ac:dyDescent="0.25">
      <c r="C647" s="89">
        <v>0</v>
      </c>
      <c r="D647" s="250">
        <f>Samples!C649</f>
        <v>0</v>
      </c>
    </row>
    <row r="648" spans="3:54" x14ac:dyDescent="0.25">
      <c r="C648" s="89">
        <v>0</v>
      </c>
      <c r="D648" s="250">
        <f>Samples!C650</f>
        <v>0</v>
      </c>
    </row>
    <row r="649" spans="3:54" x14ac:dyDescent="0.25">
      <c r="C649" s="89">
        <v>0</v>
      </c>
      <c r="D649" s="250">
        <f>Samples!C651</f>
        <v>0</v>
      </c>
    </row>
    <row r="650" spans="3:54" x14ac:dyDescent="0.25">
      <c r="C650" s="89">
        <v>0</v>
      </c>
      <c r="D650" s="250">
        <f>Samples!C652</f>
        <v>0</v>
      </c>
    </row>
    <row r="651" spans="3:54" x14ac:dyDescent="0.25">
      <c r="C651" s="89">
        <v>0</v>
      </c>
      <c r="D651" s="250">
        <f>Samples!C653</f>
        <v>0</v>
      </c>
      <c r="AZ651" s="160"/>
    </row>
    <row r="652" spans="3:54" x14ac:dyDescent="0.25">
      <c r="C652" s="89">
        <v>0</v>
      </c>
      <c r="D652" s="250">
        <f>Samples!C654</f>
        <v>0</v>
      </c>
      <c r="AZ652" s="160"/>
    </row>
    <row r="653" spans="3:54" x14ac:dyDescent="0.25">
      <c r="C653" s="89">
        <v>0</v>
      </c>
      <c r="D653" s="250">
        <f>Samples!C655</f>
        <v>0</v>
      </c>
      <c r="AZ653" s="160"/>
    </row>
    <row r="654" spans="3:54" x14ac:dyDescent="0.25">
      <c r="C654" s="89">
        <v>0</v>
      </c>
      <c r="D654" s="250">
        <f>Samples!C656</f>
        <v>0</v>
      </c>
      <c r="AZ654" s="160"/>
    </row>
    <row r="655" spans="3:54" x14ac:dyDescent="0.25">
      <c r="C655" s="89">
        <v>0</v>
      </c>
      <c r="D655" s="250">
        <f>Samples!C657</f>
        <v>0</v>
      </c>
      <c r="AZ655" s="160"/>
    </row>
    <row r="656" spans="3:54" x14ac:dyDescent="0.25">
      <c r="C656" s="89">
        <v>0</v>
      </c>
      <c r="D656" s="250">
        <f>Samples!C658</f>
        <v>0</v>
      </c>
    </row>
    <row r="657" spans="3:52" x14ac:dyDescent="0.25">
      <c r="C657" s="89">
        <v>0</v>
      </c>
      <c r="D657" s="250">
        <f>Samples!C659</f>
        <v>0</v>
      </c>
      <c r="AZ657" s="160"/>
    </row>
    <row r="658" spans="3:52" x14ac:dyDescent="0.25">
      <c r="C658" s="89">
        <v>0</v>
      </c>
      <c r="D658" s="250">
        <f>Samples!C660</f>
        <v>0</v>
      </c>
      <c r="AZ658" s="160"/>
    </row>
    <row r="659" spans="3:52" x14ac:dyDescent="0.25">
      <c r="C659" s="89">
        <v>0</v>
      </c>
      <c r="D659" s="250">
        <f>Samples!C661</f>
        <v>0</v>
      </c>
      <c r="AZ659" s="160"/>
    </row>
    <row r="660" spans="3:52" x14ac:dyDescent="0.25">
      <c r="C660" s="89">
        <v>0</v>
      </c>
      <c r="D660" s="250">
        <f>Samples!C662</f>
        <v>0</v>
      </c>
      <c r="AZ660" s="160"/>
    </row>
    <row r="661" spans="3:52" x14ac:dyDescent="0.25">
      <c r="C661" s="89">
        <v>0</v>
      </c>
      <c r="D661" s="250">
        <f>Samples!C663</f>
        <v>0</v>
      </c>
      <c r="AZ661" s="160"/>
    </row>
    <row r="662" spans="3:52" x14ac:dyDescent="0.25">
      <c r="C662" s="89">
        <v>0</v>
      </c>
      <c r="D662" s="250">
        <f>Samples!C664</f>
        <v>0</v>
      </c>
      <c r="AZ662" s="160"/>
    </row>
    <row r="663" spans="3:52" x14ac:dyDescent="0.25">
      <c r="C663" s="89">
        <v>0</v>
      </c>
      <c r="D663" s="250">
        <f>Samples!C665</f>
        <v>0</v>
      </c>
      <c r="AZ663" s="160"/>
    </row>
    <row r="664" spans="3:52" x14ac:dyDescent="0.25">
      <c r="C664" s="89">
        <v>0</v>
      </c>
      <c r="D664" s="250">
        <f>Samples!C666</f>
        <v>0</v>
      </c>
      <c r="AZ664" s="160"/>
    </row>
    <row r="665" spans="3:52" x14ac:dyDescent="0.25">
      <c r="C665" s="89">
        <v>0</v>
      </c>
      <c r="D665" s="250">
        <f>Samples!C667</f>
        <v>0</v>
      </c>
      <c r="AZ665" s="160"/>
    </row>
    <row r="666" spans="3:52" x14ac:dyDescent="0.25">
      <c r="C666" s="89">
        <v>0</v>
      </c>
      <c r="D666" s="250">
        <f>Samples!C668</f>
        <v>0</v>
      </c>
      <c r="AZ666" s="160"/>
    </row>
    <row r="667" spans="3:52" x14ac:dyDescent="0.25">
      <c r="C667" s="89">
        <v>0</v>
      </c>
      <c r="D667" s="250">
        <f>Samples!C669</f>
        <v>0</v>
      </c>
      <c r="AZ667" s="160"/>
    </row>
    <row r="668" spans="3:52" x14ac:dyDescent="0.25">
      <c r="C668" s="89">
        <v>0</v>
      </c>
      <c r="D668" s="250">
        <f>Samples!C670</f>
        <v>0</v>
      </c>
      <c r="AZ668" s="160"/>
    </row>
    <row r="669" spans="3:52" x14ac:dyDescent="0.25">
      <c r="C669" s="89">
        <v>0</v>
      </c>
      <c r="D669" s="250">
        <f>Samples!C671</f>
        <v>0</v>
      </c>
      <c r="AZ669" s="160"/>
    </row>
    <row r="670" spans="3:52" x14ac:dyDescent="0.25">
      <c r="C670" s="89">
        <v>0</v>
      </c>
      <c r="D670" s="250">
        <f>Samples!C672</f>
        <v>0</v>
      </c>
      <c r="AZ670" s="160"/>
    </row>
    <row r="671" spans="3:52" x14ac:dyDescent="0.25">
      <c r="C671" s="89">
        <v>0</v>
      </c>
      <c r="D671" s="250">
        <f>Samples!C673</f>
        <v>0</v>
      </c>
      <c r="AZ671" s="160"/>
    </row>
    <row r="672" spans="3:52" x14ac:dyDescent="0.25">
      <c r="C672" s="89">
        <v>0</v>
      </c>
      <c r="D672" s="250">
        <f>Samples!C674</f>
        <v>0</v>
      </c>
      <c r="AZ672" s="160"/>
    </row>
    <row r="673" spans="3:52" x14ac:dyDescent="0.25">
      <c r="C673" s="89">
        <v>0</v>
      </c>
      <c r="D673" s="250">
        <f>Samples!C675</f>
        <v>0</v>
      </c>
      <c r="AZ673" s="160"/>
    </row>
    <row r="674" spans="3:52" x14ac:dyDescent="0.25">
      <c r="C674" s="89">
        <v>0</v>
      </c>
      <c r="D674" s="250">
        <f>Samples!C676</f>
        <v>0</v>
      </c>
      <c r="AZ674" s="160"/>
    </row>
    <row r="675" spans="3:52" x14ac:dyDescent="0.25">
      <c r="C675" s="89">
        <v>0</v>
      </c>
      <c r="D675" s="250">
        <f>Samples!C677</f>
        <v>0</v>
      </c>
      <c r="AZ675" s="160"/>
    </row>
    <row r="676" spans="3:52" x14ac:dyDescent="0.25">
      <c r="C676" s="89">
        <v>0</v>
      </c>
      <c r="D676" s="250">
        <f>Samples!C678</f>
        <v>0</v>
      </c>
      <c r="AZ676" s="160"/>
    </row>
    <row r="677" spans="3:52" x14ac:dyDescent="0.25">
      <c r="C677" s="89">
        <v>0</v>
      </c>
      <c r="D677" s="250">
        <f>Samples!C679</f>
        <v>0</v>
      </c>
      <c r="AZ677" s="160"/>
    </row>
    <row r="678" spans="3:52" x14ac:dyDescent="0.25">
      <c r="C678" s="89">
        <v>0</v>
      </c>
      <c r="D678" s="250">
        <f>Samples!C680</f>
        <v>0</v>
      </c>
      <c r="AZ678" s="160"/>
    </row>
    <row r="679" spans="3:52" x14ac:dyDescent="0.25">
      <c r="C679" s="89">
        <v>0</v>
      </c>
      <c r="D679" s="250">
        <f>Samples!C681</f>
        <v>0</v>
      </c>
      <c r="AZ679" s="160"/>
    </row>
    <row r="680" spans="3:52" x14ac:dyDescent="0.25">
      <c r="C680" s="89">
        <v>0</v>
      </c>
      <c r="D680" s="250">
        <f>Samples!C682</f>
        <v>0</v>
      </c>
      <c r="AZ680" s="160"/>
    </row>
    <row r="681" spans="3:52" x14ac:dyDescent="0.25">
      <c r="C681" s="89">
        <v>0</v>
      </c>
      <c r="D681" s="250">
        <f>Samples!C683</f>
        <v>0</v>
      </c>
      <c r="AZ681" s="160"/>
    </row>
    <row r="682" spans="3:52" x14ac:dyDescent="0.25">
      <c r="C682" s="89">
        <v>0</v>
      </c>
      <c r="D682" s="250">
        <f>Samples!C684</f>
        <v>0</v>
      </c>
      <c r="AZ682" s="160"/>
    </row>
    <row r="683" spans="3:52" x14ac:dyDescent="0.25">
      <c r="C683" s="89">
        <v>0</v>
      </c>
      <c r="D683" s="250">
        <f>Samples!C685</f>
        <v>0</v>
      </c>
      <c r="AZ683" s="160"/>
    </row>
    <row r="684" spans="3:52" x14ac:dyDescent="0.25">
      <c r="C684" s="89">
        <v>0</v>
      </c>
      <c r="D684" s="250">
        <f>Samples!C686</f>
        <v>0</v>
      </c>
      <c r="AZ684" s="160"/>
    </row>
    <row r="685" spans="3:52" x14ac:dyDescent="0.25">
      <c r="C685" s="89">
        <v>0</v>
      </c>
      <c r="D685" s="250">
        <f>Samples!C687</f>
        <v>0</v>
      </c>
      <c r="AZ685" s="160"/>
    </row>
    <row r="686" spans="3:52" x14ac:dyDescent="0.25">
      <c r="C686" s="89">
        <v>0</v>
      </c>
      <c r="D686" s="250">
        <f>Samples!C688</f>
        <v>0</v>
      </c>
      <c r="AZ686" s="160"/>
    </row>
    <row r="687" spans="3:52" x14ac:dyDescent="0.25">
      <c r="C687" s="89">
        <v>0</v>
      </c>
      <c r="D687" s="250">
        <f>Samples!C689</f>
        <v>0</v>
      </c>
      <c r="AZ687" s="160"/>
    </row>
    <row r="688" spans="3:52" x14ac:dyDescent="0.25">
      <c r="C688" s="89">
        <v>0</v>
      </c>
      <c r="D688" s="250">
        <f>Samples!C690</f>
        <v>0</v>
      </c>
      <c r="AZ688" s="160"/>
    </row>
    <row r="689" spans="3:52" x14ac:dyDescent="0.25">
      <c r="C689" s="89">
        <v>0</v>
      </c>
      <c r="D689" s="250">
        <f>Samples!C691</f>
        <v>0</v>
      </c>
      <c r="AZ689" s="160"/>
    </row>
    <row r="690" spans="3:52" x14ac:dyDescent="0.25">
      <c r="C690" s="89">
        <v>0</v>
      </c>
      <c r="D690" s="250">
        <f>Samples!C692</f>
        <v>0</v>
      </c>
      <c r="AZ690" s="160"/>
    </row>
    <row r="691" spans="3:52" x14ac:dyDescent="0.25">
      <c r="C691" s="89">
        <v>0</v>
      </c>
      <c r="D691" s="250">
        <f>Samples!C693</f>
        <v>0</v>
      </c>
      <c r="AZ691" s="160"/>
    </row>
    <row r="692" spans="3:52" x14ac:dyDescent="0.25">
      <c r="C692" s="89">
        <v>0</v>
      </c>
      <c r="D692" s="250">
        <f>Samples!C694</f>
        <v>0</v>
      </c>
      <c r="AZ692" s="160"/>
    </row>
    <row r="693" spans="3:52" x14ac:dyDescent="0.25">
      <c r="C693" s="89">
        <v>0</v>
      </c>
      <c r="D693" s="250">
        <f>Samples!C695</f>
        <v>0</v>
      </c>
      <c r="AZ693" s="160"/>
    </row>
    <row r="694" spans="3:52" x14ac:dyDescent="0.25">
      <c r="C694" s="89">
        <v>0</v>
      </c>
      <c r="D694" s="250">
        <f>Samples!C696</f>
        <v>0</v>
      </c>
      <c r="AZ694" s="160"/>
    </row>
    <row r="695" spans="3:52" x14ac:dyDescent="0.25">
      <c r="C695" s="89">
        <v>0</v>
      </c>
      <c r="D695" s="250">
        <f>Samples!C697</f>
        <v>0</v>
      </c>
      <c r="AZ695" s="160"/>
    </row>
    <row r="696" spans="3:52" x14ac:dyDescent="0.25">
      <c r="C696" s="89">
        <v>0</v>
      </c>
      <c r="D696" s="250">
        <f>Samples!C698</f>
        <v>0</v>
      </c>
      <c r="AZ696" s="160"/>
    </row>
    <row r="697" spans="3:52" x14ac:dyDescent="0.25">
      <c r="C697" s="89">
        <v>0</v>
      </c>
      <c r="D697" s="250">
        <f>Samples!C699</f>
        <v>0</v>
      </c>
      <c r="AZ697" s="160"/>
    </row>
    <row r="698" spans="3:52" x14ac:dyDescent="0.25">
      <c r="C698" s="89">
        <v>0</v>
      </c>
      <c r="D698" s="250">
        <f>Samples!C700</f>
        <v>0</v>
      </c>
      <c r="AZ698" s="160"/>
    </row>
    <row r="699" spans="3:52" x14ac:dyDescent="0.25">
      <c r="C699" s="89">
        <v>0</v>
      </c>
      <c r="D699" s="250">
        <f>Samples!C701</f>
        <v>0</v>
      </c>
      <c r="AZ699" s="160"/>
    </row>
    <row r="700" spans="3:52" x14ac:dyDescent="0.25">
      <c r="C700" s="89">
        <v>0</v>
      </c>
      <c r="D700" s="250">
        <f>Samples!C702</f>
        <v>0</v>
      </c>
      <c r="AZ700" s="160"/>
    </row>
    <row r="701" spans="3:52" x14ac:dyDescent="0.25">
      <c r="C701" s="89">
        <v>0</v>
      </c>
      <c r="D701" s="250">
        <f>Samples!C703</f>
        <v>0</v>
      </c>
      <c r="AZ701" s="160"/>
    </row>
    <row r="702" spans="3:52" x14ac:dyDescent="0.25">
      <c r="C702" s="89">
        <v>0</v>
      </c>
      <c r="D702" s="250">
        <f>Samples!C704</f>
        <v>0</v>
      </c>
      <c r="AZ702" s="160"/>
    </row>
    <row r="703" spans="3:52" x14ac:dyDescent="0.25">
      <c r="C703" s="89">
        <v>0</v>
      </c>
      <c r="D703" s="250">
        <f>Samples!C705</f>
        <v>0</v>
      </c>
      <c r="AZ703" s="160"/>
    </row>
    <row r="704" spans="3:52" x14ac:dyDescent="0.25">
      <c r="C704" s="89">
        <v>0</v>
      </c>
      <c r="D704" s="250">
        <f>Samples!C706</f>
        <v>0</v>
      </c>
      <c r="AZ704" s="160"/>
    </row>
    <row r="705" spans="3:52" x14ac:dyDescent="0.25">
      <c r="C705" s="89">
        <v>0</v>
      </c>
      <c r="D705" s="250">
        <f>Samples!C707</f>
        <v>0</v>
      </c>
      <c r="AZ705" s="160"/>
    </row>
    <row r="706" spans="3:52" x14ac:dyDescent="0.25">
      <c r="C706" s="89">
        <v>0</v>
      </c>
      <c r="D706" s="250">
        <f>Samples!C708</f>
        <v>0</v>
      </c>
      <c r="AZ706" s="160"/>
    </row>
    <row r="707" spans="3:52" x14ac:dyDescent="0.25">
      <c r="C707" s="89">
        <v>0</v>
      </c>
      <c r="D707" s="250">
        <f>Samples!C709</f>
        <v>0</v>
      </c>
      <c r="AZ707" s="160"/>
    </row>
    <row r="708" spans="3:52" x14ac:dyDescent="0.25">
      <c r="C708" s="89">
        <v>0</v>
      </c>
      <c r="D708" s="250">
        <f>Samples!C710</f>
        <v>0</v>
      </c>
      <c r="AZ708" s="160"/>
    </row>
    <row r="709" spans="3:52" x14ac:dyDescent="0.25">
      <c r="C709" s="89">
        <v>0</v>
      </c>
      <c r="D709" s="250">
        <f>Samples!C711</f>
        <v>0</v>
      </c>
      <c r="AZ709" s="160"/>
    </row>
    <row r="710" spans="3:52" x14ac:dyDescent="0.25">
      <c r="C710" s="89">
        <v>0</v>
      </c>
      <c r="D710" s="250">
        <f>Samples!C712</f>
        <v>0</v>
      </c>
      <c r="AZ710" s="160"/>
    </row>
    <row r="711" spans="3:52" x14ac:dyDescent="0.25">
      <c r="C711" s="89">
        <v>0</v>
      </c>
      <c r="D711" s="250">
        <f>Samples!C713</f>
        <v>0</v>
      </c>
      <c r="AZ711" s="160"/>
    </row>
    <row r="712" spans="3:52" x14ac:dyDescent="0.25">
      <c r="C712" s="89">
        <v>0</v>
      </c>
      <c r="D712" s="250">
        <f>Samples!C714</f>
        <v>0</v>
      </c>
      <c r="AZ712" s="160"/>
    </row>
    <row r="713" spans="3:52" x14ac:dyDescent="0.25">
      <c r="C713" s="89">
        <v>0</v>
      </c>
      <c r="D713" s="250">
        <f>Samples!C715</f>
        <v>0</v>
      </c>
      <c r="AZ713" s="160"/>
    </row>
    <row r="714" spans="3:52" x14ac:dyDescent="0.25">
      <c r="C714" s="89">
        <v>0</v>
      </c>
      <c r="D714" s="250">
        <f>Samples!C716</f>
        <v>0</v>
      </c>
      <c r="AZ714" s="160"/>
    </row>
    <row r="715" spans="3:52" x14ac:dyDescent="0.25">
      <c r="C715" s="89">
        <v>0</v>
      </c>
      <c r="D715" s="250">
        <f>Samples!C717</f>
        <v>0</v>
      </c>
      <c r="AZ715" s="160"/>
    </row>
    <row r="716" spans="3:52" x14ac:dyDescent="0.25">
      <c r="C716" s="89">
        <v>0</v>
      </c>
      <c r="D716" s="250">
        <f>Samples!C718</f>
        <v>0</v>
      </c>
      <c r="AZ716" s="160"/>
    </row>
    <row r="717" spans="3:52" x14ac:dyDescent="0.25">
      <c r="C717" s="89">
        <v>0</v>
      </c>
      <c r="D717" s="250">
        <f>Samples!C719</f>
        <v>0</v>
      </c>
      <c r="AZ717" s="160"/>
    </row>
    <row r="718" spans="3:52" x14ac:dyDescent="0.25">
      <c r="C718" s="89">
        <v>0</v>
      </c>
      <c r="D718" s="250">
        <f>Samples!C720</f>
        <v>0</v>
      </c>
      <c r="AZ718" s="160"/>
    </row>
    <row r="719" spans="3:52" x14ac:dyDescent="0.25">
      <c r="C719" s="89">
        <v>0</v>
      </c>
      <c r="D719" s="250">
        <f>Samples!C721</f>
        <v>0</v>
      </c>
      <c r="AZ719" s="160"/>
    </row>
    <row r="720" spans="3:52" x14ac:dyDescent="0.25">
      <c r="C720" s="89">
        <v>0</v>
      </c>
      <c r="D720" s="250">
        <f>Samples!C722</f>
        <v>0</v>
      </c>
      <c r="AZ720" s="160"/>
    </row>
    <row r="721" spans="3:52" x14ac:dyDescent="0.25">
      <c r="C721" s="89">
        <v>0</v>
      </c>
      <c r="D721" s="250">
        <f>Samples!C723</f>
        <v>0</v>
      </c>
      <c r="AZ721" s="160"/>
    </row>
    <row r="722" spans="3:52" x14ac:dyDescent="0.25">
      <c r="C722" s="89">
        <v>0</v>
      </c>
      <c r="D722" s="250">
        <f>Samples!C724</f>
        <v>0</v>
      </c>
      <c r="AZ722" s="160"/>
    </row>
    <row r="723" spans="3:52" x14ac:dyDescent="0.25">
      <c r="C723" s="89">
        <v>0</v>
      </c>
      <c r="D723" s="250">
        <f>Samples!C725</f>
        <v>0</v>
      </c>
      <c r="AZ723" s="160"/>
    </row>
    <row r="724" spans="3:52" x14ac:dyDescent="0.25">
      <c r="C724" s="89">
        <v>0</v>
      </c>
      <c r="D724" s="250">
        <f>Samples!C726</f>
        <v>0</v>
      </c>
      <c r="AZ724" s="160"/>
    </row>
    <row r="725" spans="3:52" x14ac:dyDescent="0.25">
      <c r="C725" s="89">
        <v>0</v>
      </c>
      <c r="D725" s="250">
        <f>Samples!C727</f>
        <v>0</v>
      </c>
      <c r="AZ725" s="160"/>
    </row>
    <row r="726" spans="3:52" x14ac:dyDescent="0.25">
      <c r="C726" s="89">
        <v>0</v>
      </c>
      <c r="D726" s="250">
        <f>Samples!C728</f>
        <v>0</v>
      </c>
      <c r="AZ726" s="160"/>
    </row>
    <row r="727" spans="3:52" x14ac:dyDescent="0.25">
      <c r="C727" s="89">
        <v>0</v>
      </c>
      <c r="D727" s="250">
        <f>Samples!C729</f>
        <v>0</v>
      </c>
      <c r="AZ727" s="160"/>
    </row>
    <row r="728" spans="3:52" x14ac:dyDescent="0.25">
      <c r="C728" s="89">
        <v>0</v>
      </c>
      <c r="D728" s="250">
        <f>Samples!C730</f>
        <v>0</v>
      </c>
      <c r="AZ728" s="160"/>
    </row>
    <row r="729" spans="3:52" x14ac:dyDescent="0.25">
      <c r="C729" s="89">
        <v>0</v>
      </c>
      <c r="D729" s="250">
        <f>Samples!C731</f>
        <v>0</v>
      </c>
      <c r="AZ729" s="160"/>
    </row>
    <row r="730" spans="3:52" x14ac:dyDescent="0.25">
      <c r="C730" s="89">
        <v>0</v>
      </c>
      <c r="D730" s="250">
        <f>Samples!C732</f>
        <v>0</v>
      </c>
      <c r="AZ730" s="160"/>
    </row>
    <row r="731" spans="3:52" x14ac:dyDescent="0.25">
      <c r="C731" s="89">
        <v>0</v>
      </c>
      <c r="D731" s="250">
        <f>Samples!C733</f>
        <v>0</v>
      </c>
      <c r="AZ731" s="160"/>
    </row>
    <row r="732" spans="3:52" x14ac:dyDescent="0.25">
      <c r="C732" s="89">
        <v>0</v>
      </c>
      <c r="D732" s="250">
        <f>Samples!C734</f>
        <v>0</v>
      </c>
      <c r="AZ732" s="160"/>
    </row>
    <row r="733" spans="3:52" x14ac:dyDescent="0.25">
      <c r="C733" s="89">
        <v>0</v>
      </c>
      <c r="D733" s="250">
        <f>Samples!C735</f>
        <v>0</v>
      </c>
      <c r="AZ733" s="160"/>
    </row>
    <row r="734" spans="3:52" x14ac:dyDescent="0.25">
      <c r="C734" s="89">
        <v>0</v>
      </c>
      <c r="D734" s="250">
        <f>Samples!C736</f>
        <v>0</v>
      </c>
      <c r="AZ734" s="160"/>
    </row>
    <row r="735" spans="3:52" x14ac:dyDescent="0.25">
      <c r="C735" s="89">
        <v>0</v>
      </c>
      <c r="D735" s="250">
        <f>Samples!C737</f>
        <v>0</v>
      </c>
      <c r="AZ735" s="160"/>
    </row>
    <row r="736" spans="3:52" x14ac:dyDescent="0.25">
      <c r="C736" s="89">
        <v>0</v>
      </c>
      <c r="D736" s="250">
        <f>Samples!C738</f>
        <v>0</v>
      </c>
      <c r="AZ736" s="160"/>
    </row>
    <row r="737" spans="3:52" x14ac:dyDescent="0.25">
      <c r="C737" s="89">
        <v>0</v>
      </c>
      <c r="D737" s="250">
        <f>Samples!C739</f>
        <v>0</v>
      </c>
      <c r="AZ737" s="160"/>
    </row>
    <row r="738" spans="3:52" x14ac:dyDescent="0.25">
      <c r="C738" s="89">
        <v>0</v>
      </c>
      <c r="D738" s="250">
        <f>Samples!C740</f>
        <v>0</v>
      </c>
      <c r="AZ738" s="160"/>
    </row>
    <row r="739" spans="3:52" x14ac:dyDescent="0.25">
      <c r="C739" s="89">
        <v>0</v>
      </c>
      <c r="D739" s="250">
        <f>Samples!C741</f>
        <v>0</v>
      </c>
      <c r="AZ739" s="160"/>
    </row>
    <row r="740" spans="3:52" x14ac:dyDescent="0.25">
      <c r="C740" s="89">
        <v>0</v>
      </c>
      <c r="D740" s="250">
        <f>Samples!C742</f>
        <v>0</v>
      </c>
      <c r="AZ740" s="160"/>
    </row>
    <row r="741" spans="3:52" x14ac:dyDescent="0.25">
      <c r="C741" s="89">
        <v>0</v>
      </c>
      <c r="D741" s="250">
        <f>Samples!C743</f>
        <v>0</v>
      </c>
      <c r="AZ741" s="160"/>
    </row>
    <row r="742" spans="3:52" x14ac:dyDescent="0.25">
      <c r="C742" s="89">
        <v>0</v>
      </c>
      <c r="D742" s="250">
        <f>Samples!C744</f>
        <v>0</v>
      </c>
      <c r="AZ742" s="160"/>
    </row>
    <row r="743" spans="3:52" x14ac:dyDescent="0.25">
      <c r="C743" s="89">
        <v>0</v>
      </c>
      <c r="D743" s="250">
        <f>Samples!C745</f>
        <v>0</v>
      </c>
      <c r="AZ743" s="160"/>
    </row>
    <row r="744" spans="3:52" x14ac:dyDescent="0.25">
      <c r="C744" s="89">
        <v>0</v>
      </c>
      <c r="D744" s="250">
        <f>Samples!C746</f>
        <v>0</v>
      </c>
      <c r="AZ744" s="160"/>
    </row>
    <row r="745" spans="3:52" x14ac:dyDescent="0.25">
      <c r="C745" s="89">
        <v>0</v>
      </c>
      <c r="D745" s="250">
        <f>Samples!C747</f>
        <v>0</v>
      </c>
      <c r="AZ745" s="160"/>
    </row>
    <row r="746" spans="3:52" x14ac:dyDescent="0.25">
      <c r="C746" s="89">
        <v>0</v>
      </c>
      <c r="D746" s="250">
        <f>Samples!C748</f>
        <v>0</v>
      </c>
      <c r="AZ746" s="160"/>
    </row>
    <row r="747" spans="3:52" x14ac:dyDescent="0.25">
      <c r="C747" s="89">
        <v>0</v>
      </c>
      <c r="D747" s="250">
        <f>Samples!C749</f>
        <v>0</v>
      </c>
      <c r="AZ747" s="160"/>
    </row>
    <row r="748" spans="3:52" x14ac:dyDescent="0.25">
      <c r="C748" s="89">
        <v>0</v>
      </c>
      <c r="D748" s="250">
        <f>Samples!C750</f>
        <v>0</v>
      </c>
      <c r="AZ748" s="160"/>
    </row>
    <row r="749" spans="3:52" x14ac:dyDescent="0.25">
      <c r="C749" s="89">
        <v>0</v>
      </c>
      <c r="D749" s="250">
        <f>Samples!C751</f>
        <v>0</v>
      </c>
      <c r="AZ749" s="160"/>
    </row>
    <row r="750" spans="3:52" x14ac:dyDescent="0.25">
      <c r="C750" s="89">
        <v>0</v>
      </c>
      <c r="D750" s="250">
        <f>Samples!C752</f>
        <v>0</v>
      </c>
      <c r="AZ750" s="160"/>
    </row>
    <row r="751" spans="3:52" x14ac:dyDescent="0.25">
      <c r="C751" s="89">
        <v>0</v>
      </c>
      <c r="D751" s="250">
        <f>Samples!C753</f>
        <v>0</v>
      </c>
      <c r="AZ751" s="160"/>
    </row>
    <row r="752" spans="3:52" x14ac:dyDescent="0.25">
      <c r="C752" s="89">
        <v>0</v>
      </c>
      <c r="D752" s="250">
        <f>Samples!C754</f>
        <v>0</v>
      </c>
      <c r="AZ752" s="160"/>
    </row>
    <row r="753" spans="3:52" x14ac:dyDescent="0.25">
      <c r="C753" s="89">
        <v>0</v>
      </c>
      <c r="D753" s="250">
        <f>Samples!C755</f>
        <v>0</v>
      </c>
      <c r="AZ753" s="160"/>
    </row>
    <row r="754" spans="3:52" x14ac:dyDescent="0.25">
      <c r="C754" s="89">
        <v>0</v>
      </c>
      <c r="D754" s="250">
        <f>Samples!C756</f>
        <v>0</v>
      </c>
      <c r="AZ754" s="160"/>
    </row>
    <row r="755" spans="3:52" x14ac:dyDescent="0.25">
      <c r="C755" s="89">
        <v>0</v>
      </c>
      <c r="D755" s="250">
        <f>Samples!C757</f>
        <v>0</v>
      </c>
    </row>
    <row r="756" spans="3:52" x14ac:dyDescent="0.25">
      <c r="C756" s="89">
        <v>0</v>
      </c>
      <c r="D756" s="250">
        <f>Samples!C758</f>
        <v>0</v>
      </c>
    </row>
    <row r="757" spans="3:52" x14ac:dyDescent="0.25">
      <c r="C757" s="89">
        <v>0</v>
      </c>
      <c r="D757" s="250">
        <f>Samples!C759</f>
        <v>0</v>
      </c>
    </row>
    <row r="758" spans="3:52" x14ac:dyDescent="0.25">
      <c r="C758" s="89">
        <v>0</v>
      </c>
      <c r="D758" s="250">
        <f>Samples!C760</f>
        <v>0</v>
      </c>
    </row>
    <row r="759" spans="3:52" x14ac:dyDescent="0.25">
      <c r="C759" s="89">
        <v>0</v>
      </c>
      <c r="D759" s="250">
        <f>Samples!C761</f>
        <v>0</v>
      </c>
    </row>
    <row r="760" spans="3:52" x14ac:dyDescent="0.25">
      <c r="C760" s="89">
        <v>0</v>
      </c>
      <c r="D760" s="250">
        <f>Samples!C762</f>
        <v>0</v>
      </c>
    </row>
    <row r="761" spans="3:52" x14ac:dyDescent="0.25">
      <c r="C761" s="89">
        <v>0</v>
      </c>
      <c r="D761" s="250">
        <f>Samples!C763</f>
        <v>0</v>
      </c>
      <c r="AZ761" s="160"/>
    </row>
    <row r="762" spans="3:52" x14ac:dyDescent="0.25">
      <c r="C762" s="89">
        <v>0</v>
      </c>
      <c r="D762" s="250">
        <f>Samples!C764</f>
        <v>0</v>
      </c>
      <c r="AZ762" s="160"/>
    </row>
    <row r="763" spans="3:52" x14ac:dyDescent="0.25">
      <c r="C763" s="89">
        <v>0</v>
      </c>
      <c r="D763" s="250">
        <f>Samples!C765</f>
        <v>0</v>
      </c>
      <c r="AZ763" s="160"/>
    </row>
    <row r="764" spans="3:52" x14ac:dyDescent="0.25">
      <c r="C764" s="89">
        <v>0</v>
      </c>
      <c r="D764" s="250">
        <f>Samples!C766</f>
        <v>0</v>
      </c>
      <c r="AZ764" s="160"/>
    </row>
    <row r="765" spans="3:52" x14ac:dyDescent="0.25">
      <c r="C765" s="89">
        <v>0</v>
      </c>
      <c r="D765" s="250">
        <f>Samples!C767</f>
        <v>0</v>
      </c>
      <c r="AZ765" s="160"/>
    </row>
    <row r="766" spans="3:52" x14ac:dyDescent="0.25">
      <c r="C766" s="89">
        <v>0</v>
      </c>
      <c r="D766" s="250">
        <f>Samples!C768</f>
        <v>0</v>
      </c>
      <c r="AZ766" s="160"/>
    </row>
    <row r="767" spans="3:52" x14ac:dyDescent="0.25">
      <c r="C767" s="89">
        <v>0</v>
      </c>
      <c r="D767" s="250">
        <f>Samples!C769</f>
        <v>0</v>
      </c>
      <c r="AZ767" s="160"/>
    </row>
    <row r="768" spans="3:52" x14ac:dyDescent="0.25">
      <c r="C768" s="89">
        <v>0</v>
      </c>
      <c r="D768" s="250">
        <f>Samples!C770</f>
        <v>0</v>
      </c>
      <c r="AZ768" s="160"/>
    </row>
    <row r="769" spans="3:52" x14ac:dyDescent="0.25">
      <c r="C769" s="89">
        <v>0</v>
      </c>
      <c r="D769" s="250">
        <f>Samples!C771</f>
        <v>0</v>
      </c>
      <c r="AZ769" s="160"/>
    </row>
    <row r="770" spans="3:52" x14ac:dyDescent="0.25">
      <c r="C770" s="89">
        <v>0</v>
      </c>
      <c r="D770" s="250">
        <f>Samples!C772</f>
        <v>0</v>
      </c>
      <c r="AZ770" s="160"/>
    </row>
    <row r="771" spans="3:52" x14ac:dyDescent="0.25">
      <c r="C771" s="89">
        <v>0</v>
      </c>
      <c r="D771" s="250">
        <f>Samples!C773</f>
        <v>0</v>
      </c>
      <c r="AZ771" s="160"/>
    </row>
    <row r="772" spans="3:52" x14ac:dyDescent="0.25">
      <c r="C772" s="89">
        <v>0</v>
      </c>
      <c r="D772" s="250">
        <f>Samples!C774</f>
        <v>0</v>
      </c>
      <c r="AZ772" s="160"/>
    </row>
    <row r="773" spans="3:52" x14ac:dyDescent="0.25">
      <c r="C773" s="89">
        <v>0</v>
      </c>
      <c r="D773" s="250">
        <f>Samples!C775</f>
        <v>0</v>
      </c>
      <c r="AZ773" s="160"/>
    </row>
    <row r="774" spans="3:52" x14ac:dyDescent="0.25">
      <c r="C774" s="89">
        <v>0</v>
      </c>
      <c r="D774" s="250">
        <f>Samples!C776</f>
        <v>0</v>
      </c>
      <c r="AZ774" s="160"/>
    </row>
    <row r="775" spans="3:52" x14ac:dyDescent="0.25">
      <c r="C775" s="89">
        <v>0</v>
      </c>
      <c r="D775" s="250">
        <f>Samples!C777</f>
        <v>0</v>
      </c>
      <c r="AZ775" s="160"/>
    </row>
    <row r="776" spans="3:52" x14ac:dyDescent="0.25">
      <c r="C776" s="89">
        <v>0</v>
      </c>
      <c r="D776" s="250">
        <f>Samples!C778</f>
        <v>0</v>
      </c>
      <c r="AZ776" s="160"/>
    </row>
    <row r="777" spans="3:52" x14ac:dyDescent="0.25">
      <c r="C777" s="89">
        <v>0</v>
      </c>
      <c r="D777" s="250">
        <f>Samples!C779</f>
        <v>0</v>
      </c>
      <c r="AZ777" s="160"/>
    </row>
    <row r="778" spans="3:52" x14ac:dyDescent="0.25">
      <c r="C778" s="89">
        <v>0</v>
      </c>
      <c r="D778" s="250">
        <f>Samples!C780</f>
        <v>0</v>
      </c>
      <c r="AZ778" s="160"/>
    </row>
    <row r="779" spans="3:52" x14ac:dyDescent="0.25">
      <c r="C779" s="89">
        <v>0</v>
      </c>
      <c r="D779" s="250">
        <f>Samples!C781</f>
        <v>0</v>
      </c>
      <c r="AZ779" s="160"/>
    </row>
    <row r="780" spans="3:52" x14ac:dyDescent="0.25">
      <c r="C780" s="89">
        <v>0</v>
      </c>
      <c r="D780" s="250">
        <f>Samples!C782</f>
        <v>0</v>
      </c>
      <c r="AZ780" s="160"/>
    </row>
    <row r="781" spans="3:52" x14ac:dyDescent="0.25">
      <c r="C781" s="89">
        <v>0</v>
      </c>
      <c r="D781" s="250">
        <f>Samples!C783</f>
        <v>0</v>
      </c>
      <c r="AZ781" s="160"/>
    </row>
    <row r="782" spans="3:52" x14ac:dyDescent="0.25">
      <c r="C782" s="89">
        <v>0</v>
      </c>
      <c r="D782" s="250">
        <f>Samples!C784</f>
        <v>0</v>
      </c>
      <c r="AZ782" s="160"/>
    </row>
    <row r="783" spans="3:52" x14ac:dyDescent="0.25">
      <c r="C783" s="89">
        <v>0</v>
      </c>
      <c r="D783" s="250">
        <f>Samples!C785</f>
        <v>0</v>
      </c>
      <c r="AZ783" s="160"/>
    </row>
    <row r="784" spans="3:52" x14ac:dyDescent="0.25">
      <c r="C784" s="89">
        <v>0</v>
      </c>
      <c r="D784" s="250">
        <f>Samples!C786</f>
        <v>0</v>
      </c>
      <c r="AZ784" s="160"/>
    </row>
    <row r="785" spans="3:52" x14ac:dyDescent="0.25">
      <c r="C785" s="89">
        <v>0</v>
      </c>
      <c r="D785" s="250">
        <f>Samples!C787</f>
        <v>0</v>
      </c>
      <c r="AZ785" s="160"/>
    </row>
    <row r="786" spans="3:52" x14ac:dyDescent="0.25">
      <c r="C786" s="89">
        <v>0</v>
      </c>
      <c r="D786" s="250">
        <f>Samples!C788</f>
        <v>0</v>
      </c>
      <c r="AZ786" s="160"/>
    </row>
    <row r="787" spans="3:52" x14ac:dyDescent="0.25">
      <c r="C787" s="89">
        <v>0</v>
      </c>
      <c r="D787" s="250">
        <f>Samples!C789</f>
        <v>0</v>
      </c>
      <c r="AZ787" s="160"/>
    </row>
    <row r="788" spans="3:52" x14ac:dyDescent="0.25">
      <c r="C788" s="89">
        <v>0</v>
      </c>
      <c r="D788" s="250">
        <f>Samples!C790</f>
        <v>0</v>
      </c>
      <c r="AZ788" s="160"/>
    </row>
    <row r="789" spans="3:52" x14ac:dyDescent="0.25">
      <c r="C789" s="89">
        <v>0</v>
      </c>
      <c r="D789" s="250">
        <f>Samples!C791</f>
        <v>0</v>
      </c>
      <c r="AZ789" s="160"/>
    </row>
    <row r="790" spans="3:52" x14ac:dyDescent="0.25">
      <c r="C790" s="89">
        <v>0</v>
      </c>
      <c r="D790" s="250">
        <f>Samples!C792</f>
        <v>0</v>
      </c>
      <c r="AZ790" s="160"/>
    </row>
    <row r="791" spans="3:52" x14ac:dyDescent="0.25">
      <c r="C791" s="89">
        <v>0</v>
      </c>
      <c r="D791" s="250">
        <f>Samples!C793</f>
        <v>0</v>
      </c>
      <c r="AZ791" s="160"/>
    </row>
    <row r="792" spans="3:52" x14ac:dyDescent="0.25">
      <c r="C792" s="89">
        <v>0</v>
      </c>
      <c r="D792" s="250">
        <f>Samples!C794</f>
        <v>0</v>
      </c>
      <c r="AZ792" s="160"/>
    </row>
    <row r="793" spans="3:52" x14ac:dyDescent="0.25">
      <c r="C793" s="89">
        <v>0</v>
      </c>
      <c r="D793" s="250">
        <f>Samples!C795</f>
        <v>0</v>
      </c>
      <c r="AZ793" s="160"/>
    </row>
    <row r="794" spans="3:52" x14ac:dyDescent="0.25">
      <c r="C794" s="89">
        <v>0</v>
      </c>
      <c r="D794" s="250">
        <f>Samples!C796</f>
        <v>0</v>
      </c>
      <c r="AZ794" s="160"/>
    </row>
    <row r="795" spans="3:52" x14ac:dyDescent="0.25">
      <c r="C795" s="89">
        <v>0</v>
      </c>
      <c r="D795" s="250">
        <f>Samples!C797</f>
        <v>0</v>
      </c>
      <c r="AZ795" s="160"/>
    </row>
    <row r="796" spans="3:52" x14ac:dyDescent="0.25">
      <c r="C796" s="89">
        <v>0</v>
      </c>
      <c r="D796" s="250">
        <f>Samples!C798</f>
        <v>0</v>
      </c>
      <c r="AZ796" s="160"/>
    </row>
    <row r="797" spans="3:52" x14ac:dyDescent="0.25">
      <c r="C797" s="89">
        <v>0</v>
      </c>
      <c r="D797" s="250">
        <f>Samples!C799</f>
        <v>0</v>
      </c>
      <c r="AZ797" s="160"/>
    </row>
    <row r="798" spans="3:52" x14ac:dyDescent="0.25">
      <c r="C798" s="89">
        <v>0</v>
      </c>
      <c r="D798" s="250">
        <f>Samples!C800</f>
        <v>0</v>
      </c>
      <c r="AZ798" s="160"/>
    </row>
    <row r="799" spans="3:52" x14ac:dyDescent="0.25">
      <c r="C799" s="89">
        <v>0</v>
      </c>
      <c r="D799" s="250">
        <f>Samples!C801</f>
        <v>0</v>
      </c>
      <c r="AZ799" s="160"/>
    </row>
    <row r="800" spans="3:52" x14ac:dyDescent="0.25">
      <c r="C800" s="89">
        <v>0</v>
      </c>
      <c r="D800" s="250">
        <f>Samples!C802</f>
        <v>0</v>
      </c>
      <c r="AZ800" s="160"/>
    </row>
    <row r="801" spans="3:52" x14ac:dyDescent="0.25">
      <c r="C801" s="89">
        <v>0</v>
      </c>
      <c r="D801" s="250">
        <f>Samples!C803</f>
        <v>0</v>
      </c>
      <c r="AZ801" s="160"/>
    </row>
    <row r="802" spans="3:52" x14ac:dyDescent="0.25">
      <c r="C802" s="89">
        <v>0</v>
      </c>
      <c r="D802" s="250">
        <f>Samples!C804</f>
        <v>0</v>
      </c>
      <c r="AZ802" s="160"/>
    </row>
    <row r="803" spans="3:52" x14ac:dyDescent="0.25">
      <c r="C803" s="89">
        <v>0</v>
      </c>
      <c r="D803" s="250">
        <f>Samples!C805</f>
        <v>0</v>
      </c>
      <c r="AZ803" s="160"/>
    </row>
    <row r="804" spans="3:52" x14ac:dyDescent="0.25">
      <c r="C804" s="89">
        <v>0</v>
      </c>
      <c r="D804" s="250">
        <f>Samples!C806</f>
        <v>0</v>
      </c>
      <c r="AZ804" s="160"/>
    </row>
    <row r="805" spans="3:52" x14ac:dyDescent="0.25">
      <c r="C805" s="89">
        <v>0</v>
      </c>
      <c r="D805" s="250">
        <f>Samples!C807</f>
        <v>0</v>
      </c>
      <c r="AZ805" s="160"/>
    </row>
    <row r="806" spans="3:52" x14ac:dyDescent="0.25">
      <c r="C806" s="89">
        <v>0</v>
      </c>
      <c r="D806" s="250">
        <f>Samples!C808</f>
        <v>0</v>
      </c>
      <c r="AZ806" s="160"/>
    </row>
    <row r="807" spans="3:52" x14ac:dyDescent="0.25">
      <c r="C807" s="89">
        <v>0</v>
      </c>
      <c r="D807" s="250">
        <f>Samples!C809</f>
        <v>0</v>
      </c>
      <c r="AZ807" s="160"/>
    </row>
    <row r="808" spans="3:52" x14ac:dyDescent="0.25">
      <c r="C808" s="89">
        <v>0</v>
      </c>
      <c r="D808" s="250">
        <f>Samples!C810</f>
        <v>0</v>
      </c>
      <c r="AZ808" s="160"/>
    </row>
    <row r="809" spans="3:52" x14ac:dyDescent="0.25">
      <c r="C809" s="89">
        <v>0</v>
      </c>
      <c r="D809" s="250">
        <f>Samples!C811</f>
        <v>0</v>
      </c>
      <c r="AZ809" s="160"/>
    </row>
    <row r="810" spans="3:52" x14ac:dyDescent="0.25">
      <c r="C810" s="89">
        <v>0</v>
      </c>
      <c r="D810" s="250">
        <f>Samples!C812</f>
        <v>0</v>
      </c>
      <c r="AZ810" s="160"/>
    </row>
    <row r="811" spans="3:52" x14ac:dyDescent="0.25">
      <c r="C811" s="89">
        <v>0</v>
      </c>
      <c r="D811" s="250">
        <f>Samples!C813</f>
        <v>0</v>
      </c>
      <c r="AZ811" s="160"/>
    </row>
    <row r="812" spans="3:52" x14ac:dyDescent="0.25">
      <c r="C812" s="89">
        <v>0</v>
      </c>
      <c r="D812" s="250">
        <f>Samples!C814</f>
        <v>0</v>
      </c>
      <c r="AZ812" s="160"/>
    </row>
    <row r="813" spans="3:52" x14ac:dyDescent="0.25">
      <c r="C813" s="89">
        <v>0</v>
      </c>
      <c r="D813" s="250">
        <f>Samples!C815</f>
        <v>0</v>
      </c>
      <c r="AZ813" s="160"/>
    </row>
    <row r="814" spans="3:52" x14ac:dyDescent="0.25">
      <c r="C814" s="89">
        <v>0</v>
      </c>
      <c r="D814" s="250">
        <f>Samples!C816</f>
        <v>0</v>
      </c>
      <c r="AZ814" s="160"/>
    </row>
    <row r="815" spans="3:52" x14ac:dyDescent="0.25">
      <c r="C815" s="89">
        <v>0</v>
      </c>
      <c r="D815" s="250">
        <f>Samples!C817</f>
        <v>0</v>
      </c>
      <c r="AZ815" s="160"/>
    </row>
    <row r="816" spans="3:52" x14ac:dyDescent="0.25">
      <c r="C816" s="89">
        <v>0</v>
      </c>
      <c r="D816" s="250">
        <f>Samples!C818</f>
        <v>0</v>
      </c>
      <c r="AZ816" s="160"/>
    </row>
    <row r="817" spans="3:52" x14ac:dyDescent="0.25">
      <c r="C817" s="89">
        <v>0</v>
      </c>
      <c r="D817" s="250">
        <f>Samples!C819</f>
        <v>0</v>
      </c>
      <c r="AZ817" s="160"/>
    </row>
    <row r="818" spans="3:52" x14ac:dyDescent="0.25">
      <c r="C818" s="89">
        <v>0</v>
      </c>
      <c r="D818" s="250">
        <f>Samples!C820</f>
        <v>0</v>
      </c>
      <c r="AZ818" s="160"/>
    </row>
    <row r="819" spans="3:52" x14ac:dyDescent="0.25">
      <c r="C819" s="89">
        <v>0</v>
      </c>
      <c r="D819" s="250">
        <f>Samples!C821</f>
        <v>0</v>
      </c>
      <c r="AZ819" s="160"/>
    </row>
    <row r="820" spans="3:52" x14ac:dyDescent="0.25">
      <c r="C820" s="89">
        <v>0</v>
      </c>
      <c r="D820" s="250">
        <f>Samples!C822</f>
        <v>0</v>
      </c>
      <c r="AZ820" s="160"/>
    </row>
    <row r="821" spans="3:52" x14ac:dyDescent="0.25">
      <c r="C821" s="89">
        <v>0</v>
      </c>
      <c r="D821" s="250">
        <f>Samples!C823</f>
        <v>0</v>
      </c>
      <c r="AZ821" s="160"/>
    </row>
    <row r="822" spans="3:52" x14ac:dyDescent="0.25">
      <c r="C822" s="89">
        <v>0</v>
      </c>
      <c r="D822" s="250">
        <f>Samples!C824</f>
        <v>0</v>
      </c>
      <c r="AZ822" s="160"/>
    </row>
    <row r="823" spans="3:52" x14ac:dyDescent="0.25">
      <c r="C823" s="89">
        <v>0</v>
      </c>
      <c r="D823" s="250">
        <f>Samples!C825</f>
        <v>0</v>
      </c>
      <c r="AZ823" s="160"/>
    </row>
    <row r="824" spans="3:52" x14ac:dyDescent="0.25">
      <c r="C824" s="89">
        <v>0</v>
      </c>
      <c r="D824" s="250">
        <f>Samples!C826</f>
        <v>0</v>
      </c>
      <c r="AZ824" s="160"/>
    </row>
    <row r="825" spans="3:52" x14ac:dyDescent="0.25">
      <c r="C825" s="89">
        <v>0</v>
      </c>
      <c r="D825" s="250">
        <f>Samples!C827</f>
        <v>0</v>
      </c>
      <c r="AZ825" s="160"/>
    </row>
    <row r="826" spans="3:52" x14ac:dyDescent="0.25">
      <c r="C826" s="89">
        <v>0</v>
      </c>
      <c r="D826" s="250">
        <f>Samples!C828</f>
        <v>0</v>
      </c>
      <c r="AZ826" s="160"/>
    </row>
    <row r="827" spans="3:52" x14ac:dyDescent="0.25">
      <c r="C827" s="89">
        <v>0</v>
      </c>
      <c r="D827" s="250">
        <f>Samples!C829</f>
        <v>0</v>
      </c>
      <c r="AZ827" s="160"/>
    </row>
    <row r="828" spans="3:52" x14ac:dyDescent="0.25">
      <c r="C828" s="89">
        <v>0</v>
      </c>
      <c r="D828" s="250">
        <f>Samples!C830</f>
        <v>0</v>
      </c>
      <c r="AZ828" s="160"/>
    </row>
    <row r="829" spans="3:52" x14ac:dyDescent="0.25">
      <c r="C829" s="89">
        <v>0</v>
      </c>
      <c r="D829" s="250">
        <f>Samples!C831</f>
        <v>0</v>
      </c>
      <c r="AZ829" s="160"/>
    </row>
    <row r="830" spans="3:52" x14ac:dyDescent="0.25">
      <c r="C830" s="89">
        <v>0</v>
      </c>
      <c r="D830" s="250">
        <f>Samples!C832</f>
        <v>0</v>
      </c>
      <c r="AZ830" s="160"/>
    </row>
    <row r="831" spans="3:52" x14ac:dyDescent="0.25">
      <c r="C831" s="89">
        <v>0</v>
      </c>
      <c r="D831" s="250">
        <f>Samples!C833</f>
        <v>0</v>
      </c>
      <c r="AZ831" s="160"/>
    </row>
    <row r="832" spans="3:52" x14ac:dyDescent="0.25">
      <c r="C832" s="89">
        <v>0</v>
      </c>
      <c r="D832" s="250">
        <f>Samples!C834</f>
        <v>0</v>
      </c>
      <c r="AZ832" s="160"/>
    </row>
    <row r="833" spans="3:52" x14ac:dyDescent="0.25">
      <c r="C833" s="89">
        <v>0</v>
      </c>
      <c r="D833" s="250">
        <f>Samples!C835</f>
        <v>0</v>
      </c>
      <c r="AZ833" s="160"/>
    </row>
    <row r="834" spans="3:52" x14ac:dyDescent="0.25">
      <c r="C834" s="89">
        <v>0</v>
      </c>
      <c r="D834" s="250">
        <f>Samples!C836</f>
        <v>0</v>
      </c>
      <c r="AZ834" s="160"/>
    </row>
    <row r="835" spans="3:52" x14ac:dyDescent="0.25">
      <c r="C835" s="89">
        <v>0</v>
      </c>
      <c r="D835" s="250">
        <f>Samples!C837</f>
        <v>0</v>
      </c>
      <c r="AZ835" s="160"/>
    </row>
    <row r="836" spans="3:52" x14ac:dyDescent="0.25">
      <c r="C836" s="89">
        <v>0</v>
      </c>
      <c r="D836" s="250">
        <f>Samples!C838</f>
        <v>0</v>
      </c>
      <c r="AZ836" s="160"/>
    </row>
    <row r="837" spans="3:52" x14ac:dyDescent="0.25">
      <c r="C837" s="89">
        <v>0</v>
      </c>
      <c r="D837" s="250">
        <f>Samples!C839</f>
        <v>0</v>
      </c>
      <c r="AZ837" s="160"/>
    </row>
    <row r="838" spans="3:52" x14ac:dyDescent="0.25">
      <c r="C838" s="89">
        <v>0</v>
      </c>
      <c r="D838" s="250">
        <f>Samples!C840</f>
        <v>0</v>
      </c>
      <c r="AZ838" s="160"/>
    </row>
    <row r="839" spans="3:52" x14ac:dyDescent="0.25">
      <c r="C839" s="89">
        <v>0</v>
      </c>
      <c r="D839" s="250">
        <f>Samples!C841</f>
        <v>0</v>
      </c>
      <c r="AZ839" s="160"/>
    </row>
    <row r="840" spans="3:52" x14ac:dyDescent="0.25">
      <c r="C840" s="89">
        <v>0</v>
      </c>
      <c r="D840" s="250">
        <f>Samples!C842</f>
        <v>0</v>
      </c>
      <c r="AZ840" s="160"/>
    </row>
    <row r="841" spans="3:52" x14ac:dyDescent="0.25">
      <c r="C841" s="89">
        <v>0</v>
      </c>
      <c r="D841" s="250">
        <f>Samples!C843</f>
        <v>0</v>
      </c>
      <c r="AZ841" s="160"/>
    </row>
    <row r="842" spans="3:52" x14ac:dyDescent="0.25">
      <c r="C842" s="89">
        <v>0</v>
      </c>
      <c r="D842" s="250">
        <f>Samples!C844</f>
        <v>0</v>
      </c>
      <c r="AZ842" s="160"/>
    </row>
    <row r="843" spans="3:52" x14ac:dyDescent="0.25">
      <c r="C843" s="89">
        <v>0</v>
      </c>
      <c r="D843" s="250">
        <f>Samples!C845</f>
        <v>0</v>
      </c>
      <c r="AZ843" s="160"/>
    </row>
    <row r="844" spans="3:52" x14ac:dyDescent="0.25">
      <c r="C844" s="89">
        <v>0</v>
      </c>
      <c r="D844" s="250">
        <f>Samples!C846</f>
        <v>0</v>
      </c>
      <c r="AZ844" s="160"/>
    </row>
    <row r="845" spans="3:52" x14ac:dyDescent="0.25">
      <c r="C845" s="89">
        <v>0</v>
      </c>
      <c r="D845" s="250">
        <f>Samples!C847</f>
        <v>0</v>
      </c>
      <c r="AZ845" s="160"/>
    </row>
    <row r="846" spans="3:52" x14ac:dyDescent="0.25">
      <c r="C846" s="89">
        <v>0</v>
      </c>
      <c r="D846" s="250">
        <f>Samples!C848</f>
        <v>0</v>
      </c>
      <c r="AZ846" s="160"/>
    </row>
    <row r="847" spans="3:52" x14ac:dyDescent="0.25">
      <c r="C847" s="89">
        <v>0</v>
      </c>
      <c r="D847" s="250">
        <f>Samples!C849</f>
        <v>0</v>
      </c>
      <c r="AZ847" s="160"/>
    </row>
    <row r="848" spans="3:52" x14ac:dyDescent="0.25">
      <c r="C848" s="89">
        <v>0</v>
      </c>
      <c r="D848" s="250">
        <f>Samples!C850</f>
        <v>0</v>
      </c>
      <c r="AZ848" s="160"/>
    </row>
    <row r="849" spans="3:52" x14ac:dyDescent="0.25">
      <c r="C849" s="89">
        <v>0</v>
      </c>
      <c r="D849" s="250">
        <f>Samples!C851</f>
        <v>0</v>
      </c>
      <c r="AZ849" s="160"/>
    </row>
    <row r="850" spans="3:52" x14ac:dyDescent="0.25">
      <c r="C850" s="89">
        <v>0</v>
      </c>
      <c r="D850" s="250">
        <f>Samples!C852</f>
        <v>0</v>
      </c>
      <c r="AZ850" s="160"/>
    </row>
    <row r="851" spans="3:52" x14ac:dyDescent="0.25">
      <c r="C851" s="89">
        <v>0</v>
      </c>
      <c r="D851" s="250">
        <f>Samples!C853</f>
        <v>0</v>
      </c>
      <c r="AZ851" s="160"/>
    </row>
    <row r="852" spans="3:52" x14ac:dyDescent="0.25">
      <c r="C852" s="89">
        <v>0</v>
      </c>
      <c r="D852" s="250">
        <f>Samples!C854</f>
        <v>0</v>
      </c>
      <c r="AZ852" s="160"/>
    </row>
    <row r="853" spans="3:52" x14ac:dyDescent="0.25">
      <c r="C853" s="89">
        <v>0</v>
      </c>
      <c r="D853" s="250">
        <f>Samples!C855</f>
        <v>0</v>
      </c>
      <c r="AZ853" s="160"/>
    </row>
    <row r="854" spans="3:52" x14ac:dyDescent="0.25">
      <c r="C854" s="89">
        <v>0</v>
      </c>
      <c r="D854" s="250">
        <f>Samples!C856</f>
        <v>0</v>
      </c>
      <c r="AZ854" s="160"/>
    </row>
    <row r="855" spans="3:52" x14ac:dyDescent="0.25">
      <c r="C855" s="89">
        <v>0</v>
      </c>
      <c r="D855" s="250">
        <f>Samples!C857</f>
        <v>0</v>
      </c>
      <c r="AZ855" s="160"/>
    </row>
    <row r="856" spans="3:52" x14ac:dyDescent="0.25">
      <c r="C856" s="89">
        <v>0</v>
      </c>
      <c r="D856" s="250">
        <f>Samples!C858</f>
        <v>0</v>
      </c>
      <c r="AZ856" s="160"/>
    </row>
    <row r="857" spans="3:52" x14ac:dyDescent="0.25">
      <c r="C857" s="89">
        <v>0</v>
      </c>
      <c r="D857" s="250">
        <f>Samples!C859</f>
        <v>0</v>
      </c>
      <c r="AZ857" s="160"/>
    </row>
    <row r="858" spans="3:52" x14ac:dyDescent="0.25">
      <c r="C858" s="89">
        <v>0</v>
      </c>
      <c r="D858" s="250">
        <f>Samples!C860</f>
        <v>0</v>
      </c>
      <c r="AZ858" s="160"/>
    </row>
    <row r="859" spans="3:52" x14ac:dyDescent="0.25">
      <c r="C859" s="89">
        <v>0</v>
      </c>
      <c r="D859" s="250">
        <f>Samples!C861</f>
        <v>0</v>
      </c>
      <c r="AZ859" s="160"/>
    </row>
    <row r="860" spans="3:52" x14ac:dyDescent="0.25">
      <c r="C860" s="89">
        <v>0</v>
      </c>
      <c r="D860" s="250">
        <f>Samples!C862</f>
        <v>0</v>
      </c>
      <c r="AZ860" s="160"/>
    </row>
    <row r="861" spans="3:52" x14ac:dyDescent="0.25">
      <c r="C861" s="89">
        <v>0</v>
      </c>
      <c r="D861" s="250">
        <f>Samples!C863</f>
        <v>0</v>
      </c>
      <c r="AZ861" s="160"/>
    </row>
    <row r="862" spans="3:52" x14ac:dyDescent="0.25">
      <c r="C862" s="89">
        <v>0</v>
      </c>
      <c r="D862" s="250">
        <f>Samples!C864</f>
        <v>0</v>
      </c>
      <c r="AZ862" s="160"/>
    </row>
    <row r="863" spans="3:52" x14ac:dyDescent="0.25">
      <c r="C863" s="89">
        <v>0</v>
      </c>
      <c r="D863" s="250">
        <f>Samples!C865</f>
        <v>0</v>
      </c>
      <c r="AZ863" s="160"/>
    </row>
    <row r="864" spans="3:52" x14ac:dyDescent="0.25">
      <c r="C864" s="89">
        <v>0</v>
      </c>
      <c r="D864" s="250">
        <f>Samples!C866</f>
        <v>0</v>
      </c>
      <c r="AZ864" s="160"/>
    </row>
    <row r="865" spans="3:52" x14ac:dyDescent="0.25">
      <c r="C865" s="89">
        <v>0</v>
      </c>
      <c r="D865" s="250">
        <f>Samples!C867</f>
        <v>0</v>
      </c>
    </row>
    <row r="866" spans="3:52" x14ac:dyDescent="0.25">
      <c r="C866" s="89">
        <v>0</v>
      </c>
      <c r="D866" s="250">
        <f>Samples!C868</f>
        <v>0</v>
      </c>
    </row>
    <row r="867" spans="3:52" x14ac:dyDescent="0.25">
      <c r="C867" s="89">
        <v>0</v>
      </c>
      <c r="D867" s="250">
        <f>Samples!C869</f>
        <v>0</v>
      </c>
    </row>
    <row r="868" spans="3:52" x14ac:dyDescent="0.25">
      <c r="C868" s="89">
        <v>0</v>
      </c>
      <c r="D868" s="250">
        <f>Samples!C870</f>
        <v>0</v>
      </c>
    </row>
    <row r="869" spans="3:52" x14ac:dyDescent="0.25">
      <c r="C869" s="89">
        <v>0</v>
      </c>
      <c r="D869" s="250">
        <f>Samples!C871</f>
        <v>0</v>
      </c>
    </row>
    <row r="870" spans="3:52" x14ac:dyDescent="0.25">
      <c r="C870" s="89">
        <v>0</v>
      </c>
      <c r="D870" s="250">
        <f>Samples!C872</f>
        <v>0</v>
      </c>
    </row>
    <row r="871" spans="3:52" x14ac:dyDescent="0.25">
      <c r="C871" s="89">
        <v>0</v>
      </c>
      <c r="D871" s="250">
        <f>Samples!C873</f>
        <v>0</v>
      </c>
      <c r="AZ871" s="160"/>
    </row>
    <row r="872" spans="3:52" x14ac:dyDescent="0.25">
      <c r="C872" s="89">
        <v>0</v>
      </c>
      <c r="D872" s="250">
        <f>Samples!C874</f>
        <v>0</v>
      </c>
      <c r="AZ872" s="160"/>
    </row>
    <row r="873" spans="3:52" x14ac:dyDescent="0.25">
      <c r="C873" s="89">
        <v>0</v>
      </c>
      <c r="D873" s="250">
        <f>Samples!C875</f>
        <v>0</v>
      </c>
      <c r="AZ873" s="160"/>
    </row>
    <row r="874" spans="3:52" x14ac:dyDescent="0.25">
      <c r="C874" s="89">
        <v>0</v>
      </c>
      <c r="D874" s="250">
        <f>Samples!C876</f>
        <v>0</v>
      </c>
      <c r="AZ874" s="160"/>
    </row>
    <row r="875" spans="3:52" x14ac:dyDescent="0.25">
      <c r="C875" s="89">
        <v>0</v>
      </c>
      <c r="D875" s="250">
        <f>Samples!C877</f>
        <v>0</v>
      </c>
      <c r="AZ875" s="160"/>
    </row>
    <row r="876" spans="3:52" x14ac:dyDescent="0.25">
      <c r="C876" s="89">
        <v>0</v>
      </c>
      <c r="D876" s="250">
        <f>Samples!C878</f>
        <v>0</v>
      </c>
      <c r="AZ876" s="160"/>
    </row>
    <row r="877" spans="3:52" x14ac:dyDescent="0.25">
      <c r="C877" s="89">
        <v>0</v>
      </c>
      <c r="D877" s="250">
        <f>Samples!C879</f>
        <v>0</v>
      </c>
      <c r="AZ877" s="160"/>
    </row>
    <row r="878" spans="3:52" x14ac:dyDescent="0.25">
      <c r="C878" s="89">
        <v>0</v>
      </c>
      <c r="D878" s="250">
        <f>Samples!C880</f>
        <v>0</v>
      </c>
      <c r="AZ878" s="160"/>
    </row>
    <row r="879" spans="3:52" x14ac:dyDescent="0.25">
      <c r="C879" s="89">
        <v>0</v>
      </c>
      <c r="D879" s="250">
        <f>Samples!C881</f>
        <v>0</v>
      </c>
      <c r="AZ879" s="160"/>
    </row>
    <row r="880" spans="3:52" x14ac:dyDescent="0.25">
      <c r="C880" s="89">
        <v>0</v>
      </c>
      <c r="D880" s="250">
        <f>Samples!C882</f>
        <v>0</v>
      </c>
      <c r="AZ880" s="160"/>
    </row>
    <row r="881" spans="3:52" x14ac:dyDescent="0.25">
      <c r="C881" s="89">
        <v>0</v>
      </c>
      <c r="D881" s="250">
        <f>Samples!C883</f>
        <v>0</v>
      </c>
      <c r="AZ881" s="160"/>
    </row>
    <row r="882" spans="3:52" x14ac:dyDescent="0.25">
      <c r="C882" s="89">
        <v>0</v>
      </c>
      <c r="D882" s="250">
        <f>Samples!C884</f>
        <v>0</v>
      </c>
      <c r="AZ882" s="160"/>
    </row>
    <row r="883" spans="3:52" x14ac:dyDescent="0.25">
      <c r="C883" s="89">
        <v>0</v>
      </c>
      <c r="D883" s="250">
        <f>Samples!C885</f>
        <v>0</v>
      </c>
      <c r="AZ883" s="160"/>
    </row>
    <row r="884" spans="3:52" x14ac:dyDescent="0.25">
      <c r="C884" s="89">
        <v>0</v>
      </c>
      <c r="D884" s="250">
        <f>Samples!C886</f>
        <v>0</v>
      </c>
      <c r="AZ884" s="160"/>
    </row>
    <row r="885" spans="3:52" x14ac:dyDescent="0.25">
      <c r="C885" s="89">
        <v>0</v>
      </c>
      <c r="D885" s="250">
        <f>Samples!C887</f>
        <v>0</v>
      </c>
      <c r="AZ885" s="160"/>
    </row>
    <row r="886" spans="3:52" x14ac:dyDescent="0.25">
      <c r="C886" s="89">
        <v>0</v>
      </c>
      <c r="D886" s="250">
        <f>Samples!C888</f>
        <v>0</v>
      </c>
      <c r="AZ886" s="160"/>
    </row>
    <row r="887" spans="3:52" x14ac:dyDescent="0.25">
      <c r="C887" s="89">
        <v>0</v>
      </c>
      <c r="D887" s="250">
        <f>Samples!C889</f>
        <v>0</v>
      </c>
      <c r="AZ887" s="160"/>
    </row>
    <row r="888" spans="3:52" x14ac:dyDescent="0.25">
      <c r="C888" s="89">
        <v>0</v>
      </c>
      <c r="D888" s="250">
        <f>Samples!C890</f>
        <v>0</v>
      </c>
      <c r="AZ888" s="160"/>
    </row>
    <row r="889" spans="3:52" x14ac:dyDescent="0.25">
      <c r="C889" s="89">
        <v>0</v>
      </c>
      <c r="D889" s="250">
        <f>Samples!C891</f>
        <v>0</v>
      </c>
      <c r="AZ889" s="160"/>
    </row>
    <row r="890" spans="3:52" x14ac:dyDescent="0.25">
      <c r="C890" s="89">
        <v>0</v>
      </c>
      <c r="D890" s="250">
        <f>Samples!C892</f>
        <v>0</v>
      </c>
      <c r="AZ890" s="160"/>
    </row>
    <row r="891" spans="3:52" x14ac:dyDescent="0.25">
      <c r="C891" s="89">
        <v>0</v>
      </c>
      <c r="D891" s="250">
        <f>Samples!C893</f>
        <v>0</v>
      </c>
      <c r="AZ891" s="160"/>
    </row>
    <row r="892" spans="3:52" x14ac:dyDescent="0.25">
      <c r="C892" s="89">
        <v>0</v>
      </c>
      <c r="D892" s="250">
        <f>Samples!C894</f>
        <v>0</v>
      </c>
      <c r="AZ892" s="160"/>
    </row>
    <row r="893" spans="3:52" x14ac:dyDescent="0.25">
      <c r="C893" s="89">
        <v>0</v>
      </c>
      <c r="D893" s="250">
        <f>Samples!C895</f>
        <v>0</v>
      </c>
      <c r="AZ893" s="160"/>
    </row>
    <row r="894" spans="3:52" x14ac:dyDescent="0.25">
      <c r="C894" s="89">
        <v>0</v>
      </c>
      <c r="D894" s="250">
        <f>Samples!C896</f>
        <v>0</v>
      </c>
      <c r="AZ894" s="160"/>
    </row>
    <row r="895" spans="3:52" x14ac:dyDescent="0.25">
      <c r="C895" s="89">
        <v>0</v>
      </c>
      <c r="D895" s="250">
        <f>Samples!C897</f>
        <v>0</v>
      </c>
      <c r="AZ895" s="160"/>
    </row>
    <row r="896" spans="3:52" x14ac:dyDescent="0.25">
      <c r="C896" s="89">
        <v>0</v>
      </c>
      <c r="D896" s="250">
        <f>Samples!C898</f>
        <v>0</v>
      </c>
      <c r="AZ896" s="160"/>
    </row>
    <row r="897" spans="3:52" x14ac:dyDescent="0.25">
      <c r="C897" s="89">
        <v>0</v>
      </c>
      <c r="D897" s="250">
        <f>Samples!C899</f>
        <v>0</v>
      </c>
      <c r="AZ897" s="160"/>
    </row>
    <row r="898" spans="3:52" x14ac:dyDescent="0.25">
      <c r="C898" s="89">
        <v>0</v>
      </c>
      <c r="D898" s="250">
        <f>Samples!C900</f>
        <v>0</v>
      </c>
      <c r="AZ898" s="160"/>
    </row>
    <row r="899" spans="3:52" x14ac:dyDescent="0.25">
      <c r="C899" s="89">
        <v>0</v>
      </c>
      <c r="D899" s="250">
        <f>Samples!C901</f>
        <v>0</v>
      </c>
      <c r="AZ899" s="160"/>
    </row>
    <row r="900" spans="3:52" x14ac:dyDescent="0.25">
      <c r="C900" s="89">
        <v>0</v>
      </c>
      <c r="D900" s="250">
        <f>Samples!C902</f>
        <v>0</v>
      </c>
      <c r="AZ900" s="160"/>
    </row>
    <row r="901" spans="3:52" x14ac:dyDescent="0.25">
      <c r="C901" s="89">
        <v>0</v>
      </c>
      <c r="D901" s="250">
        <f>Samples!C903</f>
        <v>0</v>
      </c>
      <c r="AZ901" s="160"/>
    </row>
    <row r="902" spans="3:52" x14ac:dyDescent="0.25">
      <c r="C902" s="89">
        <v>0</v>
      </c>
      <c r="D902" s="250">
        <f>Samples!C904</f>
        <v>0</v>
      </c>
      <c r="AZ902" s="160"/>
    </row>
    <row r="903" spans="3:52" x14ac:dyDescent="0.25">
      <c r="C903" s="89">
        <v>0</v>
      </c>
      <c r="D903" s="250">
        <f>Samples!C905</f>
        <v>0</v>
      </c>
      <c r="AZ903" s="160"/>
    </row>
    <row r="904" spans="3:52" x14ac:dyDescent="0.25">
      <c r="C904" s="89">
        <v>0</v>
      </c>
      <c r="D904" s="250">
        <f>Samples!C906</f>
        <v>0</v>
      </c>
      <c r="AZ904" s="160"/>
    </row>
    <row r="905" spans="3:52" x14ac:dyDescent="0.25">
      <c r="C905" s="89">
        <v>0</v>
      </c>
      <c r="D905" s="250">
        <f>Samples!C907</f>
        <v>0</v>
      </c>
      <c r="AZ905" s="160"/>
    </row>
    <row r="906" spans="3:52" x14ac:dyDescent="0.25">
      <c r="C906" s="89">
        <v>0</v>
      </c>
      <c r="D906" s="250">
        <f>Samples!C908</f>
        <v>0</v>
      </c>
      <c r="AZ906" s="160"/>
    </row>
    <row r="907" spans="3:52" x14ac:dyDescent="0.25">
      <c r="C907" s="89">
        <v>0</v>
      </c>
      <c r="D907" s="250">
        <f>Samples!C909</f>
        <v>0</v>
      </c>
      <c r="AZ907" s="160"/>
    </row>
    <row r="908" spans="3:52" x14ac:dyDescent="0.25">
      <c r="C908" s="89">
        <v>0</v>
      </c>
      <c r="D908" s="250">
        <f>Samples!C910</f>
        <v>0</v>
      </c>
      <c r="AZ908" s="160"/>
    </row>
    <row r="909" spans="3:52" x14ac:dyDescent="0.25">
      <c r="C909" s="89">
        <v>0</v>
      </c>
      <c r="D909" s="250">
        <f>Samples!C911</f>
        <v>0</v>
      </c>
      <c r="AZ909" s="160"/>
    </row>
    <row r="910" spans="3:52" x14ac:dyDescent="0.25">
      <c r="C910" s="89">
        <v>0</v>
      </c>
      <c r="D910" s="250">
        <f>Samples!C912</f>
        <v>0</v>
      </c>
      <c r="AZ910" s="160"/>
    </row>
    <row r="911" spans="3:52" x14ac:dyDescent="0.25">
      <c r="C911" s="89">
        <v>0</v>
      </c>
      <c r="D911" s="250">
        <f>Samples!C913</f>
        <v>0</v>
      </c>
      <c r="AZ911" s="160"/>
    </row>
    <row r="912" spans="3:52" x14ac:dyDescent="0.25">
      <c r="C912" s="89">
        <v>0</v>
      </c>
      <c r="D912" s="250">
        <f>Samples!C914</f>
        <v>0</v>
      </c>
      <c r="AZ912" s="160"/>
    </row>
    <row r="913" spans="3:52" x14ac:dyDescent="0.25">
      <c r="C913" s="89">
        <v>0</v>
      </c>
      <c r="D913" s="250">
        <f>Samples!C915</f>
        <v>0</v>
      </c>
      <c r="AZ913" s="160"/>
    </row>
    <row r="914" spans="3:52" x14ac:dyDescent="0.25">
      <c r="C914" s="89">
        <v>0</v>
      </c>
      <c r="D914" s="250">
        <f>Samples!C916</f>
        <v>0</v>
      </c>
      <c r="AZ914" s="160"/>
    </row>
    <row r="915" spans="3:52" x14ac:dyDescent="0.25">
      <c r="C915" s="89">
        <v>0</v>
      </c>
      <c r="D915" s="250">
        <f>Samples!C917</f>
        <v>0</v>
      </c>
      <c r="AZ915" s="160"/>
    </row>
    <row r="916" spans="3:52" x14ac:dyDescent="0.25">
      <c r="C916" s="89">
        <v>0</v>
      </c>
      <c r="D916" s="250">
        <f>Samples!C918</f>
        <v>0</v>
      </c>
      <c r="AZ916" s="160"/>
    </row>
    <row r="917" spans="3:52" x14ac:dyDescent="0.25">
      <c r="C917" s="89">
        <v>0</v>
      </c>
      <c r="D917" s="250">
        <f>Samples!C919</f>
        <v>0</v>
      </c>
      <c r="AZ917" s="160"/>
    </row>
    <row r="918" spans="3:52" x14ac:dyDescent="0.25">
      <c r="C918" s="89">
        <v>0</v>
      </c>
      <c r="D918" s="250">
        <f>Samples!C920</f>
        <v>0</v>
      </c>
      <c r="AZ918" s="160"/>
    </row>
    <row r="919" spans="3:52" x14ac:dyDescent="0.25">
      <c r="C919" s="89">
        <v>0</v>
      </c>
      <c r="D919" s="250">
        <f>Samples!C921</f>
        <v>0</v>
      </c>
      <c r="AZ919" s="160"/>
    </row>
    <row r="920" spans="3:52" x14ac:dyDescent="0.25">
      <c r="C920" s="89">
        <v>0</v>
      </c>
      <c r="D920" s="250">
        <f>Samples!C922</f>
        <v>0</v>
      </c>
      <c r="AZ920" s="160"/>
    </row>
    <row r="921" spans="3:52" x14ac:dyDescent="0.25">
      <c r="C921" s="89">
        <v>0</v>
      </c>
      <c r="D921" s="250">
        <f>Samples!C923</f>
        <v>0</v>
      </c>
      <c r="AZ921" s="160"/>
    </row>
    <row r="922" spans="3:52" x14ac:dyDescent="0.25">
      <c r="C922" s="89">
        <v>0</v>
      </c>
      <c r="D922" s="250">
        <f>Samples!C924</f>
        <v>0</v>
      </c>
      <c r="AZ922" s="160"/>
    </row>
    <row r="923" spans="3:52" x14ac:dyDescent="0.25">
      <c r="C923" s="89">
        <v>0</v>
      </c>
      <c r="D923" s="250">
        <f>Samples!C925</f>
        <v>0</v>
      </c>
      <c r="AZ923" s="160"/>
    </row>
    <row r="924" spans="3:52" x14ac:dyDescent="0.25">
      <c r="C924" s="89">
        <v>0</v>
      </c>
      <c r="D924" s="250">
        <f>Samples!C926</f>
        <v>0</v>
      </c>
      <c r="AZ924" s="160"/>
    </row>
    <row r="925" spans="3:52" x14ac:dyDescent="0.25">
      <c r="C925" s="89">
        <v>0</v>
      </c>
      <c r="D925" s="250">
        <f>Samples!C927</f>
        <v>0</v>
      </c>
      <c r="AZ925" s="160"/>
    </row>
    <row r="926" spans="3:52" x14ac:dyDescent="0.25">
      <c r="C926" s="89">
        <v>0</v>
      </c>
      <c r="D926" s="250">
        <f>Samples!C928</f>
        <v>0</v>
      </c>
      <c r="AZ926" s="160"/>
    </row>
    <row r="927" spans="3:52" x14ac:dyDescent="0.25">
      <c r="C927" s="89">
        <v>0</v>
      </c>
      <c r="D927" s="250">
        <f>Samples!C929</f>
        <v>0</v>
      </c>
      <c r="AZ927" s="160"/>
    </row>
    <row r="928" spans="3:52" x14ac:dyDescent="0.25">
      <c r="C928" s="89">
        <v>0</v>
      </c>
      <c r="D928" s="250">
        <f>Samples!C930</f>
        <v>0</v>
      </c>
      <c r="AZ928" s="160"/>
    </row>
    <row r="929" spans="3:52" x14ac:dyDescent="0.25">
      <c r="C929" s="89">
        <v>0</v>
      </c>
      <c r="D929" s="250">
        <f>Samples!C931</f>
        <v>0</v>
      </c>
      <c r="AZ929" s="160"/>
    </row>
    <row r="930" spans="3:52" x14ac:dyDescent="0.25">
      <c r="C930" s="89">
        <v>0</v>
      </c>
      <c r="D930" s="250">
        <f>Samples!C932</f>
        <v>0</v>
      </c>
      <c r="AZ930" s="160"/>
    </row>
    <row r="931" spans="3:52" x14ac:dyDescent="0.25">
      <c r="C931" s="89">
        <v>0</v>
      </c>
      <c r="D931" s="250">
        <f>Samples!C933</f>
        <v>0</v>
      </c>
      <c r="AZ931" s="160"/>
    </row>
    <row r="932" spans="3:52" x14ac:dyDescent="0.25">
      <c r="C932" s="89">
        <v>0</v>
      </c>
      <c r="D932" s="250">
        <f>Samples!C934</f>
        <v>0</v>
      </c>
      <c r="AZ932" s="160"/>
    </row>
    <row r="933" spans="3:52" x14ac:dyDescent="0.25">
      <c r="C933" s="89">
        <v>0</v>
      </c>
      <c r="D933" s="250">
        <f>Samples!C935</f>
        <v>0</v>
      </c>
      <c r="AZ933" s="160"/>
    </row>
    <row r="934" spans="3:52" x14ac:dyDescent="0.25">
      <c r="C934" s="89">
        <v>0</v>
      </c>
      <c r="D934" s="250">
        <f>Samples!C936</f>
        <v>0</v>
      </c>
      <c r="AZ934" s="160"/>
    </row>
    <row r="935" spans="3:52" x14ac:dyDescent="0.25">
      <c r="C935" s="89">
        <v>0</v>
      </c>
      <c r="D935" s="250">
        <f>Samples!C937</f>
        <v>0</v>
      </c>
      <c r="AZ935" s="160"/>
    </row>
    <row r="936" spans="3:52" x14ac:dyDescent="0.25">
      <c r="C936" s="89">
        <v>0</v>
      </c>
      <c r="D936" s="250">
        <f>Samples!C938</f>
        <v>0</v>
      </c>
      <c r="AZ936" s="160"/>
    </row>
    <row r="937" spans="3:52" x14ac:dyDescent="0.25">
      <c r="C937" s="89">
        <v>0</v>
      </c>
      <c r="D937" s="250">
        <f>Samples!C939</f>
        <v>0</v>
      </c>
      <c r="AZ937" s="160"/>
    </row>
    <row r="938" spans="3:52" x14ac:dyDescent="0.25">
      <c r="C938" s="89">
        <v>0</v>
      </c>
      <c r="D938" s="250">
        <f>Samples!C940</f>
        <v>0</v>
      </c>
      <c r="AZ938" s="160"/>
    </row>
    <row r="939" spans="3:52" x14ac:dyDescent="0.25">
      <c r="C939" s="89">
        <v>0</v>
      </c>
      <c r="D939" s="250">
        <f>Samples!C941</f>
        <v>0</v>
      </c>
      <c r="AZ939" s="160"/>
    </row>
    <row r="940" spans="3:52" x14ac:dyDescent="0.25">
      <c r="C940" s="89">
        <v>0</v>
      </c>
      <c r="D940" s="250">
        <f>Samples!C942</f>
        <v>0</v>
      </c>
      <c r="AZ940" s="160"/>
    </row>
    <row r="941" spans="3:52" x14ac:dyDescent="0.25">
      <c r="C941" s="89">
        <v>0</v>
      </c>
      <c r="D941" s="250">
        <f>Samples!C943</f>
        <v>0</v>
      </c>
      <c r="AZ941" s="160"/>
    </row>
    <row r="942" spans="3:52" x14ac:dyDescent="0.25">
      <c r="C942" s="89">
        <v>0</v>
      </c>
      <c r="D942" s="250">
        <f>Samples!C944</f>
        <v>0</v>
      </c>
      <c r="AZ942" s="160"/>
    </row>
    <row r="943" spans="3:52" x14ac:dyDescent="0.25">
      <c r="C943" s="89">
        <v>0</v>
      </c>
      <c r="D943" s="250">
        <f>Samples!C945</f>
        <v>0</v>
      </c>
      <c r="AZ943" s="160"/>
    </row>
    <row r="944" spans="3:52" x14ac:dyDescent="0.25">
      <c r="C944" s="89">
        <v>0</v>
      </c>
      <c r="D944" s="250">
        <f>Samples!C946</f>
        <v>0</v>
      </c>
      <c r="AZ944" s="160"/>
    </row>
    <row r="945" spans="3:52" x14ac:dyDescent="0.25">
      <c r="C945" s="89">
        <v>0</v>
      </c>
      <c r="D945" s="250">
        <f>Samples!C947</f>
        <v>0</v>
      </c>
      <c r="AZ945" s="160"/>
    </row>
    <row r="946" spans="3:52" x14ac:dyDescent="0.25">
      <c r="C946" s="89">
        <v>0</v>
      </c>
      <c r="D946" s="250">
        <f>Samples!C948</f>
        <v>0</v>
      </c>
      <c r="AZ946" s="160"/>
    </row>
    <row r="947" spans="3:52" x14ac:dyDescent="0.25">
      <c r="C947" s="89">
        <v>0</v>
      </c>
      <c r="D947" s="250">
        <f>Samples!C949</f>
        <v>0</v>
      </c>
      <c r="AZ947" s="160"/>
    </row>
    <row r="948" spans="3:52" x14ac:dyDescent="0.25">
      <c r="C948" s="89">
        <v>0</v>
      </c>
      <c r="D948" s="250">
        <f>Samples!C950</f>
        <v>0</v>
      </c>
      <c r="AZ948" s="160"/>
    </row>
    <row r="949" spans="3:52" x14ac:dyDescent="0.25">
      <c r="C949" s="89">
        <v>0</v>
      </c>
      <c r="D949" s="250">
        <f>Samples!C951</f>
        <v>0</v>
      </c>
      <c r="AZ949" s="160"/>
    </row>
    <row r="950" spans="3:52" x14ac:dyDescent="0.25">
      <c r="C950" s="89">
        <v>0</v>
      </c>
      <c r="D950" s="250">
        <f>Samples!C952</f>
        <v>0</v>
      </c>
      <c r="AZ950" s="160"/>
    </row>
    <row r="951" spans="3:52" x14ac:dyDescent="0.25">
      <c r="C951" s="89">
        <v>0</v>
      </c>
      <c r="D951" s="250">
        <f>Samples!C953</f>
        <v>0</v>
      </c>
      <c r="AZ951" s="160"/>
    </row>
    <row r="952" spans="3:52" x14ac:dyDescent="0.25">
      <c r="C952" s="89">
        <v>0</v>
      </c>
      <c r="D952" s="250">
        <f>Samples!C954</f>
        <v>0</v>
      </c>
      <c r="AZ952" s="160"/>
    </row>
    <row r="953" spans="3:52" x14ac:dyDescent="0.25">
      <c r="C953" s="89">
        <v>0</v>
      </c>
      <c r="D953" s="250">
        <f>Samples!C955</f>
        <v>0</v>
      </c>
      <c r="AZ953" s="160"/>
    </row>
    <row r="954" spans="3:52" x14ac:dyDescent="0.25">
      <c r="C954" s="89">
        <v>0</v>
      </c>
      <c r="D954" s="250">
        <f>Samples!C956</f>
        <v>0</v>
      </c>
      <c r="AZ954" s="160"/>
    </row>
    <row r="955" spans="3:52" x14ac:dyDescent="0.25">
      <c r="C955" s="89">
        <v>0</v>
      </c>
      <c r="D955" s="250">
        <f>Samples!C957</f>
        <v>0</v>
      </c>
      <c r="AZ955" s="160"/>
    </row>
    <row r="956" spans="3:52" x14ac:dyDescent="0.25">
      <c r="C956" s="89">
        <v>0</v>
      </c>
      <c r="D956" s="250">
        <f>Samples!C958</f>
        <v>0</v>
      </c>
      <c r="AZ956" s="160"/>
    </row>
    <row r="957" spans="3:52" x14ac:dyDescent="0.25">
      <c r="C957" s="89">
        <v>0</v>
      </c>
      <c r="D957" s="250">
        <f>Samples!C959</f>
        <v>0</v>
      </c>
      <c r="AZ957" s="160"/>
    </row>
    <row r="958" spans="3:52" x14ac:dyDescent="0.25">
      <c r="C958" s="89">
        <v>0</v>
      </c>
      <c r="D958" s="250">
        <f>Samples!C960</f>
        <v>0</v>
      </c>
      <c r="AZ958" s="160"/>
    </row>
    <row r="959" spans="3:52" x14ac:dyDescent="0.25">
      <c r="C959" s="89">
        <v>0</v>
      </c>
      <c r="D959" s="250">
        <f>Samples!C961</f>
        <v>0</v>
      </c>
      <c r="AZ959" s="160"/>
    </row>
    <row r="960" spans="3:52" x14ac:dyDescent="0.25">
      <c r="C960" s="89">
        <v>0</v>
      </c>
      <c r="D960" s="250">
        <f>Samples!C962</f>
        <v>0</v>
      </c>
      <c r="AZ960" s="160"/>
    </row>
    <row r="961" spans="3:52" x14ac:dyDescent="0.25">
      <c r="C961" s="89">
        <v>0</v>
      </c>
      <c r="D961" s="250">
        <f>Samples!C963</f>
        <v>0</v>
      </c>
      <c r="AZ961" s="160"/>
    </row>
    <row r="962" spans="3:52" x14ac:dyDescent="0.25">
      <c r="C962" s="89">
        <v>0</v>
      </c>
      <c r="D962" s="250">
        <f>Samples!C964</f>
        <v>0</v>
      </c>
      <c r="AZ962" s="160"/>
    </row>
    <row r="963" spans="3:52" x14ac:dyDescent="0.25">
      <c r="C963" s="89">
        <v>0</v>
      </c>
      <c r="D963" s="250">
        <f>Samples!C965</f>
        <v>0</v>
      </c>
      <c r="AZ963" s="160"/>
    </row>
    <row r="964" spans="3:52" x14ac:dyDescent="0.25">
      <c r="C964" s="89">
        <v>0</v>
      </c>
      <c r="D964" s="250">
        <f>Samples!C966</f>
        <v>0</v>
      </c>
      <c r="AZ964" s="160"/>
    </row>
    <row r="965" spans="3:52" x14ac:dyDescent="0.25">
      <c r="C965" s="89">
        <v>0</v>
      </c>
      <c r="D965" s="250">
        <f>Samples!C967</f>
        <v>0</v>
      </c>
      <c r="AZ965" s="160"/>
    </row>
    <row r="966" spans="3:52" x14ac:dyDescent="0.25">
      <c r="C966" s="89">
        <v>0</v>
      </c>
      <c r="D966" s="250">
        <f>Samples!C968</f>
        <v>0</v>
      </c>
      <c r="AZ966" s="160"/>
    </row>
    <row r="967" spans="3:52" x14ac:dyDescent="0.25">
      <c r="C967" s="89">
        <v>0</v>
      </c>
      <c r="D967" s="250">
        <f>Samples!C969</f>
        <v>0</v>
      </c>
      <c r="AZ967" s="160"/>
    </row>
    <row r="968" spans="3:52" x14ac:dyDescent="0.25">
      <c r="C968" s="89">
        <v>0</v>
      </c>
      <c r="D968" s="250">
        <f>Samples!C970</f>
        <v>0</v>
      </c>
      <c r="AZ968" s="160"/>
    </row>
    <row r="969" spans="3:52" x14ac:dyDescent="0.25">
      <c r="C969" s="89">
        <v>0</v>
      </c>
      <c r="D969" s="250">
        <f>Samples!C971</f>
        <v>0</v>
      </c>
      <c r="AZ969" s="160"/>
    </row>
    <row r="970" spans="3:52" x14ac:dyDescent="0.25">
      <c r="C970" s="89">
        <v>0</v>
      </c>
      <c r="D970" s="250">
        <f>Samples!C972</f>
        <v>0</v>
      </c>
      <c r="AZ970" s="160"/>
    </row>
    <row r="971" spans="3:52" x14ac:dyDescent="0.25">
      <c r="C971" s="89">
        <v>0</v>
      </c>
      <c r="D971" s="250">
        <f>Samples!C973</f>
        <v>0</v>
      </c>
      <c r="AZ971" s="160"/>
    </row>
    <row r="972" spans="3:52" x14ac:dyDescent="0.25">
      <c r="C972" s="89">
        <v>0</v>
      </c>
      <c r="D972" s="250">
        <f>Samples!C974</f>
        <v>0</v>
      </c>
      <c r="AZ972" s="160"/>
    </row>
    <row r="973" spans="3:52" x14ac:dyDescent="0.25">
      <c r="C973" s="89">
        <v>0</v>
      </c>
      <c r="D973" s="250">
        <f>Samples!C975</f>
        <v>0</v>
      </c>
      <c r="AZ973" s="160"/>
    </row>
    <row r="974" spans="3:52" x14ac:dyDescent="0.25">
      <c r="C974" s="89">
        <v>0</v>
      </c>
      <c r="D974" s="250">
        <f>Samples!C976</f>
        <v>0</v>
      </c>
      <c r="AZ974" s="160"/>
    </row>
    <row r="975" spans="3:52" x14ac:dyDescent="0.25">
      <c r="C975" s="89">
        <v>0</v>
      </c>
      <c r="D975" s="250">
        <f>Samples!C977</f>
        <v>0</v>
      </c>
    </row>
    <row r="976" spans="3:52" x14ac:dyDescent="0.25">
      <c r="C976" s="89">
        <v>0</v>
      </c>
      <c r="D976" s="250">
        <f>Samples!C978</f>
        <v>0</v>
      </c>
    </row>
    <row r="977" spans="3:52" x14ac:dyDescent="0.25">
      <c r="C977" s="89">
        <v>0</v>
      </c>
      <c r="D977" s="250">
        <f>Samples!C979</f>
        <v>0</v>
      </c>
    </row>
    <row r="978" spans="3:52" x14ac:dyDescent="0.25">
      <c r="C978" s="89">
        <v>0</v>
      </c>
      <c r="D978" s="250">
        <f>Samples!C980</f>
        <v>0</v>
      </c>
    </row>
    <row r="979" spans="3:52" x14ac:dyDescent="0.25">
      <c r="C979" s="89">
        <v>0</v>
      </c>
      <c r="D979" s="250">
        <f>Samples!C981</f>
        <v>0</v>
      </c>
    </row>
    <row r="980" spans="3:52" x14ac:dyDescent="0.25">
      <c r="C980" s="89">
        <v>0</v>
      </c>
      <c r="D980" s="250">
        <f>Samples!C982</f>
        <v>0</v>
      </c>
    </row>
    <row r="981" spans="3:52" x14ac:dyDescent="0.25">
      <c r="C981" s="89">
        <v>0</v>
      </c>
      <c r="D981" s="250">
        <f>Samples!C983</f>
        <v>0</v>
      </c>
    </row>
    <row r="982" spans="3:52" x14ac:dyDescent="0.25">
      <c r="C982" s="89">
        <v>0</v>
      </c>
      <c r="D982" s="250">
        <f>Samples!C984</f>
        <v>0</v>
      </c>
    </row>
    <row r="983" spans="3:52" x14ac:dyDescent="0.25">
      <c r="C983" s="89">
        <v>0</v>
      </c>
      <c r="D983" s="250">
        <f>Samples!C985</f>
        <v>0</v>
      </c>
    </row>
    <row r="984" spans="3:52" x14ac:dyDescent="0.25">
      <c r="C984" s="89">
        <v>0</v>
      </c>
      <c r="D984" s="250">
        <f>Samples!C986</f>
        <v>0</v>
      </c>
    </row>
    <row r="985" spans="3:52" x14ac:dyDescent="0.25">
      <c r="C985" s="89">
        <v>0</v>
      </c>
      <c r="D985" s="250">
        <f>Samples!C987</f>
        <v>0</v>
      </c>
      <c r="AZ985" s="160"/>
    </row>
    <row r="986" spans="3:52" x14ac:dyDescent="0.25">
      <c r="C986" s="89">
        <v>0</v>
      </c>
      <c r="D986" s="250">
        <f>Samples!C988</f>
        <v>0</v>
      </c>
      <c r="AZ986" s="160"/>
    </row>
    <row r="987" spans="3:52" x14ac:dyDescent="0.25">
      <c r="C987" s="89">
        <v>0</v>
      </c>
      <c r="D987" s="250">
        <f>Samples!C989</f>
        <v>0</v>
      </c>
      <c r="AZ987" s="160"/>
    </row>
    <row r="988" spans="3:52" x14ac:dyDescent="0.25">
      <c r="C988" s="89">
        <v>0</v>
      </c>
      <c r="D988" s="250">
        <f>Samples!C990</f>
        <v>0</v>
      </c>
      <c r="AZ988" s="160"/>
    </row>
    <row r="989" spans="3:52" x14ac:dyDescent="0.25">
      <c r="C989" s="89">
        <v>0</v>
      </c>
      <c r="D989" s="250">
        <f>Samples!C991</f>
        <v>0</v>
      </c>
      <c r="AZ989" s="160"/>
    </row>
    <row r="990" spans="3:52" x14ac:dyDescent="0.25">
      <c r="C990" s="89">
        <v>0</v>
      </c>
      <c r="D990" s="250">
        <f>Samples!C992</f>
        <v>0</v>
      </c>
      <c r="AZ990" s="160"/>
    </row>
    <row r="991" spans="3:52" x14ac:dyDescent="0.25">
      <c r="C991" s="89">
        <v>0</v>
      </c>
      <c r="D991" s="250">
        <f>Samples!C993</f>
        <v>0</v>
      </c>
      <c r="AZ991" s="160"/>
    </row>
    <row r="992" spans="3:52" x14ac:dyDescent="0.25">
      <c r="C992" s="89">
        <v>0</v>
      </c>
      <c r="D992" s="250">
        <f>Samples!C994</f>
        <v>0</v>
      </c>
      <c r="AZ992" s="160"/>
    </row>
    <row r="993" spans="3:52" x14ac:dyDescent="0.25">
      <c r="C993" s="89">
        <v>0</v>
      </c>
      <c r="D993" s="250">
        <f>Samples!C995</f>
        <v>0</v>
      </c>
      <c r="AZ993" s="160"/>
    </row>
    <row r="994" spans="3:52" x14ac:dyDescent="0.25">
      <c r="C994" s="89">
        <v>0</v>
      </c>
      <c r="D994" s="250">
        <f>Samples!C996</f>
        <v>0</v>
      </c>
      <c r="AZ994" s="160"/>
    </row>
    <row r="995" spans="3:52" x14ac:dyDescent="0.25">
      <c r="C995" s="89">
        <v>0</v>
      </c>
      <c r="D995" s="250">
        <f>Samples!C997</f>
        <v>0</v>
      </c>
      <c r="AZ995" s="160"/>
    </row>
    <row r="996" spans="3:52" x14ac:dyDescent="0.25">
      <c r="C996" s="89">
        <v>0</v>
      </c>
      <c r="D996" s="250">
        <f>Samples!C998</f>
        <v>0</v>
      </c>
      <c r="AZ996" s="160"/>
    </row>
    <row r="997" spans="3:52" x14ac:dyDescent="0.25">
      <c r="C997" s="89">
        <v>0</v>
      </c>
      <c r="D997" s="250">
        <f>Samples!C999</f>
        <v>0</v>
      </c>
      <c r="AZ997" s="160"/>
    </row>
    <row r="998" spans="3:52" x14ac:dyDescent="0.25">
      <c r="C998" s="89">
        <v>0</v>
      </c>
      <c r="D998" s="250">
        <f>Samples!C1000</f>
        <v>0</v>
      </c>
      <c r="AZ998" s="160"/>
    </row>
    <row r="999" spans="3:52" x14ac:dyDescent="0.25">
      <c r="C999" s="89">
        <v>0</v>
      </c>
      <c r="D999" s="250">
        <f>Samples!C1001</f>
        <v>0</v>
      </c>
      <c r="AZ999" s="160"/>
    </row>
    <row r="1000" spans="3:52" x14ac:dyDescent="0.25">
      <c r="C1000" s="89">
        <v>0</v>
      </c>
      <c r="D1000" s="250">
        <f>Samples!C1002</f>
        <v>0</v>
      </c>
      <c r="AZ1000" s="160"/>
    </row>
    <row r="1001" spans="3:52" x14ac:dyDescent="0.25">
      <c r="C1001" s="89">
        <v>0</v>
      </c>
      <c r="D1001" s="250">
        <f>Samples!C1003</f>
        <v>0</v>
      </c>
      <c r="AZ1001" s="160"/>
    </row>
    <row r="1002" spans="3:52" x14ac:dyDescent="0.25">
      <c r="C1002" s="89">
        <v>0</v>
      </c>
      <c r="D1002" s="250">
        <f>Samples!C1004</f>
        <v>0</v>
      </c>
      <c r="AZ1002" s="160"/>
    </row>
    <row r="1003" spans="3:52" x14ac:dyDescent="0.25">
      <c r="C1003" s="89">
        <v>0</v>
      </c>
      <c r="D1003" s="250">
        <f>Samples!C1005</f>
        <v>0</v>
      </c>
      <c r="AZ1003" s="160"/>
    </row>
    <row r="1004" spans="3:52" x14ac:dyDescent="0.25">
      <c r="C1004" s="89">
        <v>0</v>
      </c>
      <c r="D1004" s="250">
        <f>Samples!C1006</f>
        <v>0</v>
      </c>
      <c r="AZ1004" s="160"/>
    </row>
    <row r="1005" spans="3:52" x14ac:dyDescent="0.25">
      <c r="C1005" s="89">
        <v>0</v>
      </c>
      <c r="D1005" s="250">
        <f>Samples!C1007</f>
        <v>0</v>
      </c>
      <c r="AZ1005" s="160"/>
    </row>
    <row r="1006" spans="3:52" x14ac:dyDescent="0.25">
      <c r="C1006" s="89">
        <v>0</v>
      </c>
      <c r="D1006" s="250">
        <f>Samples!C1008</f>
        <v>0</v>
      </c>
      <c r="AZ1006" s="160"/>
    </row>
    <row r="1007" spans="3:52" x14ac:dyDescent="0.25">
      <c r="C1007" s="89">
        <v>0</v>
      </c>
      <c r="D1007" s="250">
        <f>Samples!C1009</f>
        <v>0</v>
      </c>
      <c r="AZ1007" s="160"/>
    </row>
    <row r="1008" spans="3:52" x14ac:dyDescent="0.25">
      <c r="C1008" s="89">
        <v>0</v>
      </c>
      <c r="D1008" s="250">
        <f>Samples!C1010</f>
        <v>0</v>
      </c>
      <c r="AZ1008" s="160"/>
    </row>
    <row r="1009" spans="3:52" x14ac:dyDescent="0.25">
      <c r="C1009" s="89">
        <v>0</v>
      </c>
      <c r="D1009" s="250">
        <f>Samples!C1011</f>
        <v>0</v>
      </c>
      <c r="AZ1009" s="160"/>
    </row>
    <row r="1010" spans="3:52" x14ac:dyDescent="0.25">
      <c r="C1010" s="89">
        <v>0</v>
      </c>
      <c r="D1010" s="250">
        <f>Samples!C1012</f>
        <v>0</v>
      </c>
      <c r="AZ1010" s="160"/>
    </row>
    <row r="1011" spans="3:52" x14ac:dyDescent="0.25">
      <c r="C1011" s="89">
        <v>0</v>
      </c>
      <c r="D1011" s="250">
        <f>Samples!C1013</f>
        <v>0</v>
      </c>
      <c r="AZ1011" s="160"/>
    </row>
    <row r="1012" spans="3:52" x14ac:dyDescent="0.25">
      <c r="C1012" s="89">
        <v>0</v>
      </c>
      <c r="D1012" s="250">
        <f>Samples!C1014</f>
        <v>0</v>
      </c>
      <c r="AZ1012" s="160"/>
    </row>
    <row r="1013" spans="3:52" x14ac:dyDescent="0.25">
      <c r="C1013" s="89">
        <v>0</v>
      </c>
      <c r="D1013" s="250">
        <f>Samples!C1015</f>
        <v>0</v>
      </c>
      <c r="AZ1013" s="160"/>
    </row>
    <row r="1014" spans="3:52" x14ac:dyDescent="0.25">
      <c r="C1014" s="89">
        <v>0</v>
      </c>
      <c r="D1014" s="250">
        <f>Samples!C1016</f>
        <v>0</v>
      </c>
      <c r="AZ1014" s="160"/>
    </row>
    <row r="1015" spans="3:52" x14ac:dyDescent="0.25">
      <c r="C1015" s="89">
        <v>0</v>
      </c>
      <c r="D1015" s="250">
        <f>Samples!C1017</f>
        <v>0</v>
      </c>
      <c r="AZ1015" s="160"/>
    </row>
    <row r="1016" spans="3:52" x14ac:dyDescent="0.25">
      <c r="C1016" s="89">
        <v>0</v>
      </c>
      <c r="D1016" s="250">
        <f>Samples!C1018</f>
        <v>0</v>
      </c>
      <c r="AZ1016" s="160"/>
    </row>
    <row r="1017" spans="3:52" x14ac:dyDescent="0.25">
      <c r="C1017" s="89">
        <v>0</v>
      </c>
      <c r="D1017" s="250">
        <f>Samples!C1019</f>
        <v>0</v>
      </c>
      <c r="AZ1017" s="160"/>
    </row>
    <row r="1018" spans="3:52" x14ac:dyDescent="0.25">
      <c r="C1018" s="89">
        <v>0</v>
      </c>
      <c r="D1018" s="250">
        <f>Samples!C1020</f>
        <v>0</v>
      </c>
      <c r="AZ1018" s="160"/>
    </row>
    <row r="1019" spans="3:52" x14ac:dyDescent="0.25">
      <c r="C1019" s="89">
        <v>0</v>
      </c>
      <c r="D1019" s="250">
        <f>Samples!C1021</f>
        <v>0</v>
      </c>
      <c r="AZ1019" s="160"/>
    </row>
    <row r="1020" spans="3:52" x14ac:dyDescent="0.25">
      <c r="C1020" s="89">
        <v>0</v>
      </c>
      <c r="D1020" s="250">
        <f>Samples!C1022</f>
        <v>0</v>
      </c>
      <c r="AZ1020" s="160"/>
    </row>
    <row r="1021" spans="3:52" x14ac:dyDescent="0.25">
      <c r="C1021" s="89">
        <v>0</v>
      </c>
      <c r="D1021" s="250">
        <f>Samples!C1023</f>
        <v>0</v>
      </c>
      <c r="AZ1021" s="160"/>
    </row>
    <row r="1022" spans="3:52" x14ac:dyDescent="0.25">
      <c r="C1022" s="89">
        <v>0</v>
      </c>
      <c r="D1022" s="250">
        <f>Samples!C1024</f>
        <v>0</v>
      </c>
      <c r="AZ1022" s="160"/>
    </row>
    <row r="1023" spans="3:52" x14ac:dyDescent="0.25">
      <c r="C1023" s="89">
        <v>0</v>
      </c>
      <c r="D1023" s="250">
        <f>Samples!C1025</f>
        <v>0</v>
      </c>
      <c r="AZ1023" s="160"/>
    </row>
    <row r="1024" spans="3:52" x14ac:dyDescent="0.25">
      <c r="C1024" s="89">
        <v>0</v>
      </c>
      <c r="D1024" s="250">
        <f>Samples!C1026</f>
        <v>0</v>
      </c>
      <c r="AZ1024" s="160"/>
    </row>
    <row r="1025" spans="3:52" x14ac:dyDescent="0.25">
      <c r="C1025" s="89">
        <v>0</v>
      </c>
      <c r="D1025" s="250">
        <f>Samples!C1027</f>
        <v>0</v>
      </c>
      <c r="AZ1025" s="160"/>
    </row>
    <row r="1026" spans="3:52" x14ac:dyDescent="0.25">
      <c r="C1026" s="89">
        <v>0</v>
      </c>
      <c r="D1026" s="250">
        <f>Samples!C1028</f>
        <v>0</v>
      </c>
      <c r="AZ1026" s="160"/>
    </row>
    <row r="1027" spans="3:52" x14ac:dyDescent="0.25">
      <c r="C1027" s="89">
        <v>0</v>
      </c>
      <c r="D1027" s="250">
        <f>Samples!C1029</f>
        <v>0</v>
      </c>
      <c r="AZ1027" s="160"/>
    </row>
    <row r="1028" spans="3:52" x14ac:dyDescent="0.25">
      <c r="C1028" s="89">
        <v>0</v>
      </c>
      <c r="D1028" s="250">
        <f>Samples!C1030</f>
        <v>0</v>
      </c>
      <c r="AZ1028" s="160"/>
    </row>
    <row r="1029" spans="3:52" x14ac:dyDescent="0.25">
      <c r="C1029" s="89">
        <v>0</v>
      </c>
      <c r="D1029" s="250">
        <f>Samples!C1031</f>
        <v>0</v>
      </c>
      <c r="AZ1029" s="160"/>
    </row>
    <row r="1030" spans="3:52" x14ac:dyDescent="0.25">
      <c r="C1030" s="89">
        <v>0</v>
      </c>
      <c r="D1030" s="250">
        <f>Samples!C1032</f>
        <v>0</v>
      </c>
      <c r="AZ1030" s="160"/>
    </row>
    <row r="1031" spans="3:52" x14ac:dyDescent="0.25">
      <c r="C1031" s="89">
        <v>0</v>
      </c>
      <c r="D1031" s="250">
        <f>Samples!C1033</f>
        <v>0</v>
      </c>
      <c r="AZ1031" s="160"/>
    </row>
    <row r="1032" spans="3:52" x14ac:dyDescent="0.25">
      <c r="C1032" s="89">
        <v>0</v>
      </c>
      <c r="D1032" s="250">
        <f>Samples!C1034</f>
        <v>0</v>
      </c>
      <c r="AZ1032" s="160"/>
    </row>
    <row r="1033" spans="3:52" x14ac:dyDescent="0.25">
      <c r="C1033" s="89">
        <v>0</v>
      </c>
      <c r="D1033" s="250">
        <f>Samples!C1035</f>
        <v>0</v>
      </c>
      <c r="AZ1033" s="160"/>
    </row>
    <row r="1034" spans="3:52" x14ac:dyDescent="0.25">
      <c r="C1034" s="89">
        <v>0</v>
      </c>
      <c r="D1034" s="250">
        <f>Samples!C1036</f>
        <v>0</v>
      </c>
      <c r="AZ1034" s="160"/>
    </row>
    <row r="1035" spans="3:52" x14ac:dyDescent="0.25">
      <c r="C1035" s="89">
        <v>0</v>
      </c>
      <c r="D1035" s="250">
        <f>Samples!C1037</f>
        <v>0</v>
      </c>
      <c r="AZ1035" s="160"/>
    </row>
    <row r="1036" spans="3:52" x14ac:dyDescent="0.25">
      <c r="C1036" s="89">
        <v>0</v>
      </c>
      <c r="D1036" s="250">
        <f>Samples!C1038</f>
        <v>0</v>
      </c>
      <c r="AZ1036" s="160"/>
    </row>
    <row r="1037" spans="3:52" x14ac:dyDescent="0.25">
      <c r="C1037" s="89">
        <v>0</v>
      </c>
      <c r="D1037" s="250">
        <f>Samples!C1039</f>
        <v>0</v>
      </c>
      <c r="AZ1037" s="160"/>
    </row>
    <row r="1038" spans="3:52" x14ac:dyDescent="0.25">
      <c r="C1038" s="89">
        <v>0</v>
      </c>
      <c r="D1038" s="250">
        <f>Samples!C1040</f>
        <v>0</v>
      </c>
      <c r="AZ1038" s="160"/>
    </row>
    <row r="1039" spans="3:52" x14ac:dyDescent="0.25">
      <c r="C1039" s="89">
        <v>0</v>
      </c>
      <c r="D1039" s="250">
        <f>Samples!C1041</f>
        <v>0</v>
      </c>
      <c r="AZ1039" s="160"/>
    </row>
    <row r="1040" spans="3:52" x14ac:dyDescent="0.25">
      <c r="C1040" s="89">
        <v>0</v>
      </c>
      <c r="D1040" s="250">
        <f>Samples!C1042</f>
        <v>0</v>
      </c>
      <c r="AZ1040" s="160"/>
    </row>
    <row r="1041" spans="3:52" x14ac:dyDescent="0.25">
      <c r="C1041" s="89">
        <v>0</v>
      </c>
      <c r="D1041" s="250">
        <f>Samples!C1043</f>
        <v>0</v>
      </c>
      <c r="AZ1041" s="160"/>
    </row>
    <row r="1042" spans="3:52" x14ac:dyDescent="0.25">
      <c r="C1042" s="89">
        <v>0</v>
      </c>
      <c r="D1042" s="250">
        <f>Samples!C1044</f>
        <v>0</v>
      </c>
      <c r="AZ1042" s="160"/>
    </row>
    <row r="1043" spans="3:52" x14ac:dyDescent="0.25">
      <c r="C1043" s="89">
        <v>0</v>
      </c>
      <c r="D1043" s="250">
        <f>Samples!C1045</f>
        <v>0</v>
      </c>
      <c r="AZ1043" s="160"/>
    </row>
    <row r="1044" spans="3:52" x14ac:dyDescent="0.25">
      <c r="C1044" s="89">
        <v>0</v>
      </c>
      <c r="D1044" s="250">
        <f>Samples!C1046</f>
        <v>0</v>
      </c>
      <c r="AZ1044" s="160"/>
    </row>
    <row r="1045" spans="3:52" x14ac:dyDescent="0.25">
      <c r="C1045" s="89">
        <v>0</v>
      </c>
      <c r="D1045" s="250">
        <f>Samples!C1047</f>
        <v>0</v>
      </c>
      <c r="AZ1045" s="160"/>
    </row>
    <row r="1046" spans="3:52" x14ac:dyDescent="0.25">
      <c r="C1046" s="89">
        <v>0</v>
      </c>
      <c r="D1046" s="250">
        <f>Samples!C1048</f>
        <v>0</v>
      </c>
      <c r="AZ1046" s="160"/>
    </row>
    <row r="1047" spans="3:52" x14ac:dyDescent="0.25">
      <c r="C1047" s="89">
        <v>0</v>
      </c>
      <c r="D1047" s="250">
        <f>Samples!C1049</f>
        <v>0</v>
      </c>
      <c r="AZ1047" s="160"/>
    </row>
    <row r="1048" spans="3:52" x14ac:dyDescent="0.25">
      <c r="C1048" s="89">
        <v>0</v>
      </c>
      <c r="D1048" s="250">
        <f>Samples!C1050</f>
        <v>0</v>
      </c>
      <c r="AZ1048" s="160"/>
    </row>
    <row r="1049" spans="3:52" x14ac:dyDescent="0.25">
      <c r="C1049" s="89">
        <v>0</v>
      </c>
      <c r="D1049" s="250">
        <f>Samples!C1051</f>
        <v>0</v>
      </c>
      <c r="AZ1049" s="160"/>
    </row>
    <row r="1050" spans="3:52" x14ac:dyDescent="0.25">
      <c r="C1050" s="89">
        <v>0</v>
      </c>
      <c r="D1050" s="250">
        <f>Samples!C1052</f>
        <v>0</v>
      </c>
      <c r="AZ1050" s="160"/>
    </row>
    <row r="1051" spans="3:52" x14ac:dyDescent="0.25">
      <c r="C1051" s="89">
        <v>0</v>
      </c>
      <c r="D1051" s="250">
        <f>Samples!C1053</f>
        <v>0</v>
      </c>
      <c r="AZ1051" s="160"/>
    </row>
    <row r="1052" spans="3:52" x14ac:dyDescent="0.25">
      <c r="C1052" s="89">
        <v>0</v>
      </c>
      <c r="D1052" s="250">
        <f>Samples!C1054</f>
        <v>0</v>
      </c>
      <c r="AZ1052" s="160"/>
    </row>
    <row r="1053" spans="3:52" x14ac:dyDescent="0.25">
      <c r="C1053" s="89">
        <v>0</v>
      </c>
      <c r="D1053" s="250">
        <f>Samples!C1055</f>
        <v>0</v>
      </c>
      <c r="AZ1053" s="160"/>
    </row>
    <row r="1054" spans="3:52" x14ac:dyDescent="0.25">
      <c r="C1054" s="89">
        <v>0</v>
      </c>
      <c r="D1054" s="250">
        <f>Samples!C1056</f>
        <v>0</v>
      </c>
      <c r="AZ1054" s="160"/>
    </row>
    <row r="1055" spans="3:52" x14ac:dyDescent="0.25">
      <c r="C1055" s="89">
        <v>0</v>
      </c>
      <c r="D1055" s="250">
        <f>Samples!C1057</f>
        <v>0</v>
      </c>
      <c r="AZ1055" s="160"/>
    </row>
    <row r="1056" spans="3:52" x14ac:dyDescent="0.25">
      <c r="C1056" s="89">
        <v>0</v>
      </c>
      <c r="D1056" s="250">
        <f>Samples!C1058</f>
        <v>0</v>
      </c>
      <c r="AZ1056" s="160"/>
    </row>
    <row r="1057" spans="3:52" x14ac:dyDescent="0.25">
      <c r="C1057" s="89">
        <v>0</v>
      </c>
      <c r="D1057" s="250">
        <f>Samples!C1059</f>
        <v>0</v>
      </c>
      <c r="AZ1057" s="160"/>
    </row>
    <row r="1058" spans="3:52" x14ac:dyDescent="0.25">
      <c r="C1058" s="89">
        <v>0</v>
      </c>
      <c r="D1058" s="250">
        <f>Samples!C1060</f>
        <v>0</v>
      </c>
      <c r="AZ1058" s="160"/>
    </row>
    <row r="1059" spans="3:52" x14ac:dyDescent="0.25">
      <c r="C1059" s="89">
        <v>0</v>
      </c>
      <c r="D1059" s="250">
        <f>Samples!C1061</f>
        <v>0</v>
      </c>
      <c r="AZ1059" s="160"/>
    </row>
    <row r="1060" spans="3:52" x14ac:dyDescent="0.25">
      <c r="C1060" s="89">
        <v>0</v>
      </c>
      <c r="D1060" s="250">
        <f>Samples!C1062</f>
        <v>0</v>
      </c>
      <c r="AZ1060" s="160"/>
    </row>
    <row r="1061" spans="3:52" x14ac:dyDescent="0.25">
      <c r="C1061" s="89">
        <v>0</v>
      </c>
      <c r="D1061" s="250">
        <f>Samples!C1063</f>
        <v>0</v>
      </c>
      <c r="AZ1061" s="160"/>
    </row>
    <row r="1062" spans="3:52" x14ac:dyDescent="0.25">
      <c r="C1062" s="89">
        <v>0</v>
      </c>
      <c r="D1062" s="250">
        <f>Samples!C1064</f>
        <v>0</v>
      </c>
      <c r="AZ1062" s="160"/>
    </row>
    <row r="1063" spans="3:52" x14ac:dyDescent="0.25">
      <c r="C1063" s="89">
        <v>0</v>
      </c>
      <c r="D1063" s="250">
        <f>Samples!C1065</f>
        <v>0</v>
      </c>
      <c r="AZ1063" s="160"/>
    </row>
    <row r="1064" spans="3:52" x14ac:dyDescent="0.25">
      <c r="C1064" s="89">
        <v>0</v>
      </c>
      <c r="D1064" s="250">
        <f>Samples!C1066</f>
        <v>0</v>
      </c>
      <c r="AZ1064" s="160"/>
    </row>
    <row r="1065" spans="3:52" x14ac:dyDescent="0.25">
      <c r="C1065" s="89">
        <v>0</v>
      </c>
      <c r="D1065" s="250">
        <f>Samples!C1067</f>
        <v>0</v>
      </c>
      <c r="AZ1065" s="160"/>
    </row>
    <row r="1066" spans="3:52" x14ac:dyDescent="0.25">
      <c r="C1066" s="89">
        <v>0</v>
      </c>
      <c r="D1066" s="250">
        <f>Samples!C1068</f>
        <v>0</v>
      </c>
      <c r="AZ1066" s="160"/>
    </row>
    <row r="1067" spans="3:52" x14ac:dyDescent="0.25">
      <c r="C1067" s="89">
        <v>0</v>
      </c>
      <c r="D1067" s="250">
        <f>Samples!C1069</f>
        <v>0</v>
      </c>
      <c r="AZ1067" s="160"/>
    </row>
    <row r="1068" spans="3:52" x14ac:dyDescent="0.25">
      <c r="C1068" s="89">
        <v>0</v>
      </c>
      <c r="D1068" s="250">
        <f>Samples!C1070</f>
        <v>0</v>
      </c>
      <c r="AZ1068" s="160"/>
    </row>
    <row r="1069" spans="3:52" x14ac:dyDescent="0.25">
      <c r="C1069" s="89">
        <v>0</v>
      </c>
      <c r="D1069" s="250">
        <f>Samples!C1071</f>
        <v>0</v>
      </c>
      <c r="AZ1069" s="160"/>
    </row>
    <row r="1070" spans="3:52" x14ac:dyDescent="0.25">
      <c r="C1070" s="89">
        <v>0</v>
      </c>
      <c r="D1070" s="250">
        <f>Samples!C1072</f>
        <v>0</v>
      </c>
      <c r="AZ1070" s="160"/>
    </row>
    <row r="1071" spans="3:52" x14ac:dyDescent="0.25">
      <c r="C1071" s="89">
        <v>0</v>
      </c>
      <c r="D1071" s="250">
        <f>Samples!C1073</f>
        <v>0</v>
      </c>
      <c r="AZ1071" s="160"/>
    </row>
    <row r="1072" spans="3:52" x14ac:dyDescent="0.25">
      <c r="C1072" s="89">
        <v>0</v>
      </c>
      <c r="D1072" s="250">
        <f>Samples!C1074</f>
        <v>0</v>
      </c>
      <c r="AZ1072" s="160"/>
    </row>
    <row r="1073" spans="3:52" x14ac:dyDescent="0.25">
      <c r="C1073" s="89">
        <v>0</v>
      </c>
      <c r="D1073" s="250">
        <f>Samples!C1075</f>
        <v>0</v>
      </c>
      <c r="AZ1073" s="160"/>
    </row>
    <row r="1074" spans="3:52" x14ac:dyDescent="0.25">
      <c r="C1074" s="89">
        <v>0</v>
      </c>
      <c r="D1074" s="250">
        <f>Samples!C1076</f>
        <v>0</v>
      </c>
      <c r="AZ1074" s="160"/>
    </row>
    <row r="1075" spans="3:52" x14ac:dyDescent="0.25">
      <c r="C1075" s="89">
        <v>0</v>
      </c>
      <c r="D1075" s="250">
        <f>Samples!C1077</f>
        <v>0</v>
      </c>
      <c r="AZ1075" s="160"/>
    </row>
    <row r="1076" spans="3:52" x14ac:dyDescent="0.25">
      <c r="C1076" s="89">
        <v>0</v>
      </c>
      <c r="D1076" s="250">
        <f>Samples!C1078</f>
        <v>0</v>
      </c>
      <c r="AZ1076" s="160"/>
    </row>
    <row r="1077" spans="3:52" x14ac:dyDescent="0.25">
      <c r="C1077" s="89">
        <v>0</v>
      </c>
      <c r="D1077" s="250">
        <f>Samples!C1079</f>
        <v>0</v>
      </c>
      <c r="AZ1077" s="160"/>
    </row>
    <row r="1078" spans="3:52" x14ac:dyDescent="0.25">
      <c r="C1078" s="89">
        <v>0</v>
      </c>
      <c r="D1078" s="250">
        <f>Samples!C1080</f>
        <v>0</v>
      </c>
      <c r="AZ1078" s="160"/>
    </row>
    <row r="1079" spans="3:52" x14ac:dyDescent="0.25">
      <c r="C1079" s="89">
        <v>0</v>
      </c>
      <c r="D1079" s="250">
        <f>Samples!C1081</f>
        <v>0</v>
      </c>
      <c r="AZ1079" s="160"/>
    </row>
    <row r="1080" spans="3:52" x14ac:dyDescent="0.25">
      <c r="C1080" s="89">
        <v>0</v>
      </c>
      <c r="D1080" s="250">
        <f>Samples!C1082</f>
        <v>0</v>
      </c>
      <c r="AZ1080" s="160"/>
    </row>
    <row r="1081" spans="3:52" x14ac:dyDescent="0.25">
      <c r="C1081" s="89">
        <v>0</v>
      </c>
      <c r="D1081" s="250">
        <f>Samples!C1083</f>
        <v>0</v>
      </c>
      <c r="AZ1081" s="160"/>
    </row>
    <row r="1082" spans="3:52" x14ac:dyDescent="0.25">
      <c r="C1082" s="89">
        <v>0</v>
      </c>
      <c r="D1082" s="250">
        <f>Samples!C1084</f>
        <v>0</v>
      </c>
      <c r="AZ1082" s="160"/>
    </row>
    <row r="1083" spans="3:52" x14ac:dyDescent="0.25">
      <c r="C1083" s="89">
        <v>0</v>
      </c>
      <c r="D1083" s="250">
        <f>Samples!C1085</f>
        <v>0</v>
      </c>
      <c r="AZ1083" s="160"/>
    </row>
    <row r="1084" spans="3:52" x14ac:dyDescent="0.25">
      <c r="C1084" s="89">
        <v>0</v>
      </c>
      <c r="D1084" s="250">
        <f>Samples!C1086</f>
        <v>0</v>
      </c>
      <c r="AZ1084" s="160"/>
    </row>
    <row r="1085" spans="3:52" x14ac:dyDescent="0.25">
      <c r="C1085" s="89">
        <v>0</v>
      </c>
      <c r="D1085" s="250">
        <f>Samples!C1087</f>
        <v>0</v>
      </c>
    </row>
    <row r="1086" spans="3:52" x14ac:dyDescent="0.25">
      <c r="C1086" s="89">
        <v>0</v>
      </c>
      <c r="D1086" s="250">
        <f>Samples!C1088</f>
        <v>0</v>
      </c>
    </row>
    <row r="1087" spans="3:52" x14ac:dyDescent="0.25">
      <c r="C1087" s="89">
        <v>0</v>
      </c>
      <c r="D1087" s="250">
        <f>Samples!C1089</f>
        <v>0</v>
      </c>
    </row>
    <row r="1088" spans="3:52" x14ac:dyDescent="0.25">
      <c r="C1088" s="89">
        <v>0</v>
      </c>
      <c r="D1088" s="250">
        <f>Samples!C1090</f>
        <v>0</v>
      </c>
    </row>
    <row r="1089" spans="3:4" x14ac:dyDescent="0.25">
      <c r="C1089" s="89">
        <v>0</v>
      </c>
      <c r="D1089" s="250">
        <f>Samples!C1091</f>
        <v>0</v>
      </c>
    </row>
    <row r="1090" spans="3:4" x14ac:dyDescent="0.25">
      <c r="C1090" s="89">
        <v>0</v>
      </c>
      <c r="D1090" s="250">
        <f>Samples!C1092</f>
        <v>0</v>
      </c>
    </row>
    <row r="1091" spans="3:4" x14ac:dyDescent="0.25">
      <c r="C1091" s="89">
        <v>0</v>
      </c>
      <c r="D1091" s="250">
        <f>Samples!C1093</f>
        <v>0</v>
      </c>
    </row>
    <row r="1092" spans="3:4" x14ac:dyDescent="0.25">
      <c r="C1092" s="89">
        <v>0</v>
      </c>
      <c r="D1092" s="250">
        <f>Samples!C1094</f>
        <v>0</v>
      </c>
    </row>
    <row r="1093" spans="3:4" x14ac:dyDescent="0.25">
      <c r="C1093" s="89">
        <v>0</v>
      </c>
      <c r="D1093" s="250">
        <f>Samples!C1095</f>
        <v>0</v>
      </c>
    </row>
    <row r="1094" spans="3:4" x14ac:dyDescent="0.25">
      <c r="C1094" s="89">
        <v>0</v>
      </c>
      <c r="D1094" s="250">
        <f>Samples!C1096</f>
        <v>0</v>
      </c>
    </row>
    <row r="1095" spans="3:4" x14ac:dyDescent="0.25">
      <c r="C1095" s="89">
        <v>0</v>
      </c>
      <c r="D1095" s="250">
        <f>Samples!C1097</f>
        <v>0</v>
      </c>
    </row>
    <row r="1096" spans="3:4" x14ac:dyDescent="0.25">
      <c r="C1096" s="89">
        <v>0</v>
      </c>
      <c r="D1096" s="250">
        <f>Samples!C1098</f>
        <v>0</v>
      </c>
    </row>
    <row r="1097" spans="3:4" x14ac:dyDescent="0.25">
      <c r="C1097" s="89">
        <v>0</v>
      </c>
      <c r="D1097" s="250">
        <f>Samples!C1099</f>
        <v>0</v>
      </c>
    </row>
    <row r="1098" spans="3:4" x14ac:dyDescent="0.25">
      <c r="C1098" s="89">
        <v>0</v>
      </c>
      <c r="D1098" s="250">
        <f>Samples!C1100</f>
        <v>0</v>
      </c>
    </row>
    <row r="1099" spans="3:4" x14ac:dyDescent="0.25">
      <c r="C1099" s="89">
        <v>0</v>
      </c>
      <c r="D1099" s="250">
        <f>Samples!C1101</f>
        <v>0</v>
      </c>
    </row>
    <row r="1100" spans="3:4" x14ac:dyDescent="0.25">
      <c r="C1100" s="89">
        <v>0</v>
      </c>
      <c r="D1100" s="250">
        <f>Samples!C1102</f>
        <v>0</v>
      </c>
    </row>
    <row r="1101" spans="3:4" x14ac:dyDescent="0.25">
      <c r="C1101" s="89">
        <v>0</v>
      </c>
      <c r="D1101" s="250">
        <f>Samples!C1103</f>
        <v>0</v>
      </c>
    </row>
    <row r="1102" spans="3:4" x14ac:dyDescent="0.25">
      <c r="C1102" s="89">
        <v>0</v>
      </c>
      <c r="D1102" s="250">
        <f>Samples!C1104</f>
        <v>0</v>
      </c>
    </row>
    <row r="1103" spans="3:4" x14ac:dyDescent="0.25">
      <c r="C1103" s="89">
        <v>0</v>
      </c>
      <c r="D1103" s="250">
        <f>Samples!C1105</f>
        <v>0</v>
      </c>
    </row>
    <row r="1104" spans="3:4" x14ac:dyDescent="0.25">
      <c r="C1104" s="89">
        <v>0</v>
      </c>
      <c r="D1104" s="250">
        <f>Samples!C1106</f>
        <v>0</v>
      </c>
    </row>
    <row r="1105" spans="3:4" x14ac:dyDescent="0.25">
      <c r="C1105" s="89">
        <v>0</v>
      </c>
      <c r="D1105" s="250">
        <f>Samples!C1107</f>
        <v>0</v>
      </c>
    </row>
    <row r="1106" spans="3:4" x14ac:dyDescent="0.25">
      <c r="C1106" s="89">
        <v>0</v>
      </c>
      <c r="D1106" s="250">
        <f>Samples!C1108</f>
        <v>0</v>
      </c>
    </row>
    <row r="1107" spans="3:4" x14ac:dyDescent="0.25">
      <c r="C1107" s="89">
        <v>0</v>
      </c>
      <c r="D1107" s="250">
        <f>Samples!C1109</f>
        <v>0</v>
      </c>
    </row>
    <row r="1108" spans="3:4" x14ac:dyDescent="0.25">
      <c r="C1108" s="89">
        <v>0</v>
      </c>
      <c r="D1108" s="250">
        <f>Samples!C1110</f>
        <v>0</v>
      </c>
    </row>
    <row r="1109" spans="3:4" x14ac:dyDescent="0.25">
      <c r="C1109" s="89">
        <v>0</v>
      </c>
      <c r="D1109" s="250">
        <f>Samples!C1111</f>
        <v>0</v>
      </c>
    </row>
    <row r="1110" spans="3:4" x14ac:dyDescent="0.25">
      <c r="C1110" s="89">
        <v>0</v>
      </c>
      <c r="D1110" s="250">
        <f>Samples!C1112</f>
        <v>0</v>
      </c>
    </row>
    <row r="1111" spans="3:4" x14ac:dyDescent="0.25">
      <c r="C1111" s="89">
        <v>0</v>
      </c>
      <c r="D1111" s="250">
        <f>Samples!C1113</f>
        <v>0</v>
      </c>
    </row>
    <row r="1112" spans="3:4" x14ac:dyDescent="0.25">
      <c r="C1112" s="89">
        <v>0</v>
      </c>
      <c r="D1112" s="250">
        <f>Samples!C1114</f>
        <v>0</v>
      </c>
    </row>
    <row r="1113" spans="3:4" x14ac:dyDescent="0.25">
      <c r="C1113" s="89">
        <v>0</v>
      </c>
      <c r="D1113" s="250">
        <f>Samples!C1115</f>
        <v>0</v>
      </c>
    </row>
    <row r="1114" spans="3:4" x14ac:dyDescent="0.25">
      <c r="C1114" s="89">
        <v>0</v>
      </c>
      <c r="D1114" s="250">
        <f>Samples!C1116</f>
        <v>0</v>
      </c>
    </row>
    <row r="1115" spans="3:4" x14ac:dyDescent="0.25">
      <c r="C1115" s="89">
        <v>0</v>
      </c>
      <c r="D1115" s="250">
        <f>Samples!C1117</f>
        <v>0</v>
      </c>
    </row>
    <row r="1116" spans="3:4" x14ac:dyDescent="0.25">
      <c r="C1116" s="89">
        <v>0</v>
      </c>
      <c r="D1116" s="250">
        <f>Samples!C1118</f>
        <v>0</v>
      </c>
    </row>
    <row r="1117" spans="3:4" x14ac:dyDescent="0.25">
      <c r="C1117" s="89">
        <v>0</v>
      </c>
      <c r="D1117" s="250">
        <f>Samples!C1119</f>
        <v>0</v>
      </c>
    </row>
    <row r="1118" spans="3:4" x14ac:dyDescent="0.25">
      <c r="C1118" s="89">
        <v>0</v>
      </c>
      <c r="D1118" s="250">
        <f>Samples!C1120</f>
        <v>0</v>
      </c>
    </row>
    <row r="1119" spans="3:4" x14ac:dyDescent="0.25">
      <c r="C1119" s="89">
        <v>0</v>
      </c>
      <c r="D1119" s="250">
        <f>Samples!C1121</f>
        <v>0</v>
      </c>
    </row>
    <row r="1120" spans="3:4" x14ac:dyDescent="0.25">
      <c r="C1120" s="89">
        <v>0</v>
      </c>
      <c r="D1120" s="250">
        <f>Samples!C1122</f>
        <v>0</v>
      </c>
    </row>
    <row r="1121" spans="3:4" x14ac:dyDescent="0.25">
      <c r="C1121" s="89">
        <v>0</v>
      </c>
      <c r="D1121" s="250">
        <f>Samples!C1123</f>
        <v>0</v>
      </c>
    </row>
    <row r="1122" spans="3:4" x14ac:dyDescent="0.25">
      <c r="C1122" s="89">
        <v>0</v>
      </c>
      <c r="D1122" s="250">
        <f>Samples!C1124</f>
        <v>0</v>
      </c>
    </row>
    <row r="1123" spans="3:4" x14ac:dyDescent="0.25">
      <c r="C1123" s="89">
        <v>0</v>
      </c>
      <c r="D1123" s="250">
        <f>Samples!C1125</f>
        <v>0</v>
      </c>
    </row>
    <row r="1124" spans="3:4" x14ac:dyDescent="0.25">
      <c r="C1124" s="89">
        <v>0</v>
      </c>
      <c r="D1124" s="250">
        <f>Samples!C1126</f>
        <v>0</v>
      </c>
    </row>
    <row r="1125" spans="3:4" x14ac:dyDescent="0.25">
      <c r="C1125" s="89">
        <v>0</v>
      </c>
      <c r="D1125" s="250">
        <f>Samples!C1127</f>
        <v>0</v>
      </c>
    </row>
    <row r="1126" spans="3:4" x14ac:dyDescent="0.25">
      <c r="C1126" s="89">
        <v>0</v>
      </c>
      <c r="D1126" s="250">
        <f>Samples!C1128</f>
        <v>0</v>
      </c>
    </row>
    <row r="1127" spans="3:4" x14ac:dyDescent="0.25">
      <c r="C1127" s="89">
        <v>0</v>
      </c>
      <c r="D1127" s="250">
        <f>Samples!C1129</f>
        <v>0</v>
      </c>
    </row>
    <row r="1128" spans="3:4" x14ac:dyDescent="0.25">
      <c r="C1128" s="89">
        <v>0</v>
      </c>
      <c r="D1128" s="250">
        <f>Samples!C1130</f>
        <v>0</v>
      </c>
    </row>
    <row r="1129" spans="3:4" x14ac:dyDescent="0.25">
      <c r="C1129" s="89">
        <v>0</v>
      </c>
      <c r="D1129" s="250">
        <f>Samples!C1131</f>
        <v>0</v>
      </c>
    </row>
    <row r="1130" spans="3:4" x14ac:dyDescent="0.25">
      <c r="C1130" s="89">
        <v>0</v>
      </c>
      <c r="D1130" s="250">
        <f>Samples!C1132</f>
        <v>0</v>
      </c>
    </row>
    <row r="1131" spans="3:4" x14ac:dyDescent="0.25">
      <c r="C1131" s="89">
        <v>0</v>
      </c>
      <c r="D1131" s="250">
        <f>Samples!C1133</f>
        <v>0</v>
      </c>
    </row>
    <row r="1132" spans="3:4" x14ac:dyDescent="0.25">
      <c r="C1132" s="89">
        <v>0</v>
      </c>
      <c r="D1132" s="250">
        <f>Samples!C1134</f>
        <v>0</v>
      </c>
    </row>
    <row r="1133" spans="3:4" x14ac:dyDescent="0.25">
      <c r="C1133" s="89">
        <v>0</v>
      </c>
      <c r="D1133" s="250">
        <f>Samples!C1135</f>
        <v>0</v>
      </c>
    </row>
    <row r="1134" spans="3:4" x14ac:dyDescent="0.25">
      <c r="C1134" s="89">
        <v>0</v>
      </c>
      <c r="D1134" s="250">
        <f>Samples!C1136</f>
        <v>0</v>
      </c>
    </row>
    <row r="1135" spans="3:4" x14ac:dyDescent="0.25">
      <c r="C1135" s="89">
        <v>0</v>
      </c>
      <c r="D1135" s="250">
        <f>Samples!C1137</f>
        <v>0</v>
      </c>
    </row>
    <row r="1136" spans="3:4" x14ac:dyDescent="0.25">
      <c r="C1136" s="89">
        <v>0</v>
      </c>
      <c r="D1136" s="250">
        <f>Samples!C1138</f>
        <v>0</v>
      </c>
    </row>
    <row r="1137" spans="3:4" x14ac:dyDescent="0.25">
      <c r="C1137" s="89">
        <v>0</v>
      </c>
      <c r="D1137" s="250">
        <f>Samples!C1139</f>
        <v>0</v>
      </c>
    </row>
    <row r="1138" spans="3:4" x14ac:dyDescent="0.25">
      <c r="C1138" s="89">
        <v>0</v>
      </c>
      <c r="D1138" s="250">
        <f>Samples!C1140</f>
        <v>0</v>
      </c>
    </row>
    <row r="1139" spans="3:4" x14ac:dyDescent="0.25">
      <c r="C1139" s="89">
        <v>0</v>
      </c>
      <c r="D1139" s="250">
        <f>Samples!C1141</f>
        <v>0</v>
      </c>
    </row>
    <row r="1140" spans="3:4" x14ac:dyDescent="0.25">
      <c r="C1140" s="89">
        <v>0</v>
      </c>
      <c r="D1140" s="250">
        <f>Samples!C1142</f>
        <v>0</v>
      </c>
    </row>
    <row r="1141" spans="3:4" x14ac:dyDescent="0.25">
      <c r="C1141" s="89">
        <v>0</v>
      </c>
      <c r="D1141" s="250">
        <f>Samples!C1143</f>
        <v>0</v>
      </c>
    </row>
    <row r="1142" spans="3:4" x14ac:dyDescent="0.25">
      <c r="C1142" s="89">
        <v>0</v>
      </c>
      <c r="D1142" s="250">
        <f>Samples!C1144</f>
        <v>0</v>
      </c>
    </row>
    <row r="1143" spans="3:4" x14ac:dyDescent="0.25">
      <c r="C1143" s="89">
        <v>0</v>
      </c>
      <c r="D1143" s="250">
        <f>Samples!C1145</f>
        <v>0</v>
      </c>
    </row>
    <row r="1144" spans="3:4" x14ac:dyDescent="0.25">
      <c r="C1144" s="89">
        <v>0</v>
      </c>
      <c r="D1144" s="250">
        <f>Samples!C1146</f>
        <v>0</v>
      </c>
    </row>
    <row r="1145" spans="3:4" x14ac:dyDescent="0.25">
      <c r="C1145" s="89">
        <v>0</v>
      </c>
      <c r="D1145" s="250">
        <f>Samples!C1147</f>
        <v>0</v>
      </c>
    </row>
    <row r="1146" spans="3:4" x14ac:dyDescent="0.25">
      <c r="C1146" s="89">
        <v>0</v>
      </c>
      <c r="D1146" s="250">
        <f>Samples!C1148</f>
        <v>0</v>
      </c>
    </row>
    <row r="1147" spans="3:4" x14ac:dyDescent="0.25">
      <c r="C1147" s="89">
        <v>0</v>
      </c>
      <c r="D1147" s="250">
        <f>Samples!C1149</f>
        <v>0</v>
      </c>
    </row>
    <row r="1148" spans="3:4" x14ac:dyDescent="0.25">
      <c r="C1148" s="89">
        <v>0</v>
      </c>
      <c r="D1148" s="250">
        <f>Samples!C1150</f>
        <v>0</v>
      </c>
    </row>
    <row r="1149" spans="3:4" x14ac:dyDescent="0.25">
      <c r="C1149" s="89">
        <v>0</v>
      </c>
      <c r="D1149" s="250">
        <f>Samples!C1151</f>
        <v>0</v>
      </c>
    </row>
    <row r="1150" spans="3:4" x14ac:dyDescent="0.25">
      <c r="C1150" s="89">
        <v>0</v>
      </c>
      <c r="D1150" s="250">
        <f>Samples!C1152</f>
        <v>0</v>
      </c>
    </row>
    <row r="1151" spans="3:4" x14ac:dyDescent="0.25">
      <c r="C1151" s="89">
        <v>0</v>
      </c>
      <c r="D1151" s="250">
        <f>Samples!C1153</f>
        <v>0</v>
      </c>
    </row>
    <row r="1152" spans="3:4" x14ac:dyDescent="0.25">
      <c r="C1152" s="89">
        <v>0</v>
      </c>
      <c r="D1152" s="250">
        <f>Samples!C1154</f>
        <v>0</v>
      </c>
    </row>
    <row r="1153" spans="3:4" x14ac:dyDescent="0.25">
      <c r="C1153" s="89">
        <v>0</v>
      </c>
      <c r="D1153" s="250">
        <f>Samples!C1155</f>
        <v>0</v>
      </c>
    </row>
    <row r="1154" spans="3:4" x14ac:dyDescent="0.25">
      <c r="C1154" s="89">
        <v>0</v>
      </c>
      <c r="D1154" s="250">
        <f>Samples!C1156</f>
        <v>0</v>
      </c>
    </row>
    <row r="1155" spans="3:4" x14ac:dyDescent="0.25">
      <c r="C1155" s="89">
        <v>0</v>
      </c>
      <c r="D1155" s="250">
        <f>Samples!C1157</f>
        <v>0</v>
      </c>
    </row>
    <row r="1156" spans="3:4" x14ac:dyDescent="0.25">
      <c r="C1156" s="89">
        <v>0</v>
      </c>
      <c r="D1156" s="250">
        <f>Samples!C1158</f>
        <v>0</v>
      </c>
    </row>
    <row r="1157" spans="3:4" x14ac:dyDescent="0.25">
      <c r="C1157" s="89">
        <v>0</v>
      </c>
      <c r="D1157" s="250">
        <f>Samples!C1159</f>
        <v>0</v>
      </c>
    </row>
    <row r="1158" spans="3:4" x14ac:dyDescent="0.25">
      <c r="C1158" s="89">
        <v>0</v>
      </c>
      <c r="D1158" s="250">
        <f>Samples!C1160</f>
        <v>0</v>
      </c>
    </row>
    <row r="1159" spans="3:4" x14ac:dyDescent="0.25">
      <c r="C1159" s="89">
        <v>0</v>
      </c>
      <c r="D1159" s="250">
        <f>Samples!C1161</f>
        <v>0</v>
      </c>
    </row>
    <row r="1160" spans="3:4" x14ac:dyDescent="0.25">
      <c r="C1160" s="89">
        <v>0</v>
      </c>
      <c r="D1160" s="250">
        <f>Samples!C1162</f>
        <v>0</v>
      </c>
    </row>
    <row r="1161" spans="3:4" x14ac:dyDescent="0.25">
      <c r="C1161" s="89">
        <v>0</v>
      </c>
      <c r="D1161" s="250">
        <f>Samples!C1163</f>
        <v>0</v>
      </c>
    </row>
    <row r="1162" spans="3:4" x14ac:dyDescent="0.25">
      <c r="C1162" s="89">
        <v>0</v>
      </c>
      <c r="D1162" s="250">
        <f>Samples!C1164</f>
        <v>0</v>
      </c>
    </row>
    <row r="1163" spans="3:4" x14ac:dyDescent="0.25">
      <c r="C1163" s="89">
        <v>0</v>
      </c>
      <c r="D1163" s="250">
        <f>Samples!C1165</f>
        <v>0</v>
      </c>
    </row>
    <row r="1164" spans="3:4" x14ac:dyDescent="0.25">
      <c r="C1164" s="89">
        <v>0</v>
      </c>
      <c r="D1164" s="250">
        <f>Samples!C1166</f>
        <v>0</v>
      </c>
    </row>
    <row r="1165" spans="3:4" x14ac:dyDescent="0.25">
      <c r="C1165" s="89">
        <v>0</v>
      </c>
      <c r="D1165" s="250">
        <f>Samples!C1167</f>
        <v>0</v>
      </c>
    </row>
    <row r="1166" spans="3:4" x14ac:dyDescent="0.25">
      <c r="C1166" s="89">
        <v>0</v>
      </c>
      <c r="D1166" s="250">
        <f>Samples!C1168</f>
        <v>0</v>
      </c>
    </row>
    <row r="1167" spans="3:4" x14ac:dyDescent="0.25">
      <c r="C1167" s="89">
        <v>0</v>
      </c>
      <c r="D1167" s="250">
        <f>Samples!C1169</f>
        <v>0</v>
      </c>
    </row>
    <row r="1168" spans="3:4" x14ac:dyDescent="0.25">
      <c r="C1168" s="89">
        <v>0</v>
      </c>
      <c r="D1168" s="250">
        <f>Samples!C1170</f>
        <v>0</v>
      </c>
    </row>
    <row r="1169" spans="3:4" x14ac:dyDescent="0.25">
      <c r="C1169" s="89">
        <v>0</v>
      </c>
      <c r="D1169" s="250">
        <f>Samples!C1171</f>
        <v>0</v>
      </c>
    </row>
    <row r="1170" spans="3:4" x14ac:dyDescent="0.25">
      <c r="C1170" s="89">
        <v>0</v>
      </c>
      <c r="D1170" s="250">
        <f>Samples!C1172</f>
        <v>0</v>
      </c>
    </row>
    <row r="1171" spans="3:4" x14ac:dyDescent="0.25">
      <c r="C1171" s="89">
        <v>0</v>
      </c>
      <c r="D1171" s="250">
        <f>Samples!C1173</f>
        <v>0</v>
      </c>
    </row>
    <row r="1172" spans="3:4" x14ac:dyDescent="0.25">
      <c r="C1172" s="89">
        <v>0</v>
      </c>
      <c r="D1172" s="250">
        <f>Samples!C1174</f>
        <v>0</v>
      </c>
    </row>
    <row r="1173" spans="3:4" x14ac:dyDescent="0.25">
      <c r="C1173" s="89">
        <v>0</v>
      </c>
      <c r="D1173" s="250">
        <f>Samples!C1175</f>
        <v>0</v>
      </c>
    </row>
    <row r="1174" spans="3:4" x14ac:dyDescent="0.25">
      <c r="C1174" s="89">
        <v>0</v>
      </c>
      <c r="D1174" s="250">
        <f>Samples!C1176</f>
        <v>0</v>
      </c>
    </row>
    <row r="1175" spans="3:4" x14ac:dyDescent="0.25">
      <c r="C1175" s="89">
        <v>0</v>
      </c>
      <c r="D1175" s="250">
        <f>Samples!C1177</f>
        <v>0</v>
      </c>
    </row>
    <row r="1176" spans="3:4" x14ac:dyDescent="0.25">
      <c r="C1176" s="89">
        <v>0</v>
      </c>
      <c r="D1176" s="250">
        <f>Samples!C1178</f>
        <v>0</v>
      </c>
    </row>
    <row r="1177" spans="3:4" x14ac:dyDescent="0.25">
      <c r="C1177" s="89">
        <v>0</v>
      </c>
      <c r="D1177" s="250">
        <f>Samples!C1179</f>
        <v>0</v>
      </c>
    </row>
    <row r="1178" spans="3:4" x14ac:dyDescent="0.25">
      <c r="C1178" s="89">
        <v>0</v>
      </c>
      <c r="D1178" s="250">
        <f>Samples!C1180</f>
        <v>0</v>
      </c>
    </row>
    <row r="1179" spans="3:4" x14ac:dyDescent="0.25">
      <c r="C1179" s="89">
        <v>0</v>
      </c>
      <c r="D1179" s="250">
        <f>Samples!C1181</f>
        <v>0</v>
      </c>
    </row>
    <row r="1180" spans="3:4" x14ac:dyDescent="0.25">
      <c r="C1180" s="89">
        <v>0</v>
      </c>
      <c r="D1180" s="250">
        <f>Samples!C1182</f>
        <v>0</v>
      </c>
    </row>
    <row r="1181" spans="3:4" x14ac:dyDescent="0.25">
      <c r="C1181" s="89">
        <v>0</v>
      </c>
      <c r="D1181" s="250">
        <f>Samples!C1183</f>
        <v>0</v>
      </c>
    </row>
    <row r="1182" spans="3:4" x14ac:dyDescent="0.25">
      <c r="C1182" s="89">
        <v>0</v>
      </c>
      <c r="D1182" s="250">
        <f>Samples!C1184</f>
        <v>0</v>
      </c>
    </row>
    <row r="1183" spans="3:4" x14ac:dyDescent="0.25">
      <c r="C1183" s="89">
        <v>0</v>
      </c>
      <c r="D1183" s="250">
        <f>Samples!C1185</f>
        <v>0</v>
      </c>
    </row>
    <row r="1184" spans="3:4" x14ac:dyDescent="0.25">
      <c r="C1184" s="89">
        <v>0</v>
      </c>
      <c r="D1184" s="250">
        <f>Samples!C1186</f>
        <v>0</v>
      </c>
    </row>
    <row r="1185" spans="3:4" x14ac:dyDescent="0.25">
      <c r="C1185" s="89">
        <v>0</v>
      </c>
      <c r="D1185" s="250">
        <f>Samples!C1187</f>
        <v>0</v>
      </c>
    </row>
    <row r="1186" spans="3:4" x14ac:dyDescent="0.25">
      <c r="C1186" s="89">
        <v>0</v>
      </c>
      <c r="D1186" s="250">
        <f>Samples!C1188</f>
        <v>0</v>
      </c>
    </row>
    <row r="1187" spans="3:4" x14ac:dyDescent="0.25">
      <c r="C1187" s="89">
        <v>0</v>
      </c>
      <c r="D1187" s="250">
        <f>Samples!C1189</f>
        <v>0</v>
      </c>
    </row>
    <row r="1188" spans="3:4" x14ac:dyDescent="0.25">
      <c r="C1188" s="89">
        <v>0</v>
      </c>
      <c r="D1188" s="250">
        <f>Samples!C1190</f>
        <v>0</v>
      </c>
    </row>
    <row r="1189" spans="3:4" x14ac:dyDescent="0.25">
      <c r="C1189" s="89">
        <v>0</v>
      </c>
      <c r="D1189" s="250">
        <f>Samples!C1191</f>
        <v>0</v>
      </c>
    </row>
    <row r="1190" spans="3:4" x14ac:dyDescent="0.25">
      <c r="C1190" s="89">
        <v>0</v>
      </c>
      <c r="D1190" s="250">
        <f>Samples!C1192</f>
        <v>0</v>
      </c>
    </row>
    <row r="1191" spans="3:4" x14ac:dyDescent="0.25">
      <c r="C1191" s="89">
        <v>0</v>
      </c>
      <c r="D1191" s="250">
        <f>Samples!C1193</f>
        <v>0</v>
      </c>
    </row>
    <row r="1192" spans="3:4" x14ac:dyDescent="0.25">
      <c r="C1192" s="89">
        <v>0</v>
      </c>
      <c r="D1192" s="250">
        <f>Samples!C1194</f>
        <v>0</v>
      </c>
    </row>
    <row r="1193" spans="3:4" x14ac:dyDescent="0.25">
      <c r="C1193" s="89">
        <v>0</v>
      </c>
      <c r="D1193" s="250">
        <f>Samples!C1195</f>
        <v>0</v>
      </c>
    </row>
    <row r="1194" spans="3:4" x14ac:dyDescent="0.25">
      <c r="C1194" s="89">
        <v>0</v>
      </c>
      <c r="D1194" s="250">
        <f>Samples!C1196</f>
        <v>0</v>
      </c>
    </row>
    <row r="1195" spans="3:4" x14ac:dyDescent="0.25">
      <c r="C1195" s="89">
        <v>0</v>
      </c>
      <c r="D1195" s="250">
        <f>Samples!C1197</f>
        <v>0</v>
      </c>
    </row>
    <row r="1196" spans="3:4" x14ac:dyDescent="0.25">
      <c r="C1196" s="89">
        <v>0</v>
      </c>
      <c r="D1196" s="250">
        <f>Samples!C1198</f>
        <v>0</v>
      </c>
    </row>
    <row r="1197" spans="3:4" x14ac:dyDescent="0.25">
      <c r="C1197" s="89">
        <v>0</v>
      </c>
      <c r="D1197" s="250">
        <f>Samples!C1199</f>
        <v>0</v>
      </c>
    </row>
    <row r="1198" spans="3:4" x14ac:dyDescent="0.25">
      <c r="C1198" s="89">
        <v>0</v>
      </c>
      <c r="D1198" s="250">
        <f>Samples!C1200</f>
        <v>0</v>
      </c>
    </row>
    <row r="1199" spans="3:4" x14ac:dyDescent="0.25">
      <c r="C1199" s="89">
        <v>0</v>
      </c>
      <c r="D1199" s="250">
        <f>Samples!C1201</f>
        <v>0</v>
      </c>
    </row>
    <row r="1200" spans="3:4" x14ac:dyDescent="0.25">
      <c r="C1200" s="89">
        <v>0</v>
      </c>
      <c r="D1200" s="250">
        <f>Samples!C1202</f>
        <v>0</v>
      </c>
    </row>
    <row r="1201" spans="3:4" x14ac:dyDescent="0.25">
      <c r="C1201" s="89">
        <v>0</v>
      </c>
      <c r="D1201" s="250">
        <f>Samples!C1203</f>
        <v>0</v>
      </c>
    </row>
    <row r="1202" spans="3:4" x14ac:dyDescent="0.25">
      <c r="C1202" s="89">
        <v>0</v>
      </c>
      <c r="D1202" s="250">
        <f>Samples!C1204</f>
        <v>0</v>
      </c>
    </row>
    <row r="1203" spans="3:4" x14ac:dyDescent="0.25">
      <c r="C1203" s="89">
        <v>0</v>
      </c>
      <c r="D1203" s="250">
        <f>Samples!C1205</f>
        <v>0</v>
      </c>
    </row>
    <row r="1204" spans="3:4" x14ac:dyDescent="0.25">
      <c r="C1204" s="89">
        <v>0</v>
      </c>
      <c r="D1204" s="250">
        <f>Samples!C1206</f>
        <v>0</v>
      </c>
    </row>
    <row r="1205" spans="3:4" x14ac:dyDescent="0.25">
      <c r="C1205" s="89">
        <v>0</v>
      </c>
      <c r="D1205" s="250">
        <f>Samples!C1207</f>
        <v>0</v>
      </c>
    </row>
    <row r="1206" spans="3:4" x14ac:dyDescent="0.25">
      <c r="C1206" s="89">
        <v>0</v>
      </c>
      <c r="D1206" s="250">
        <f>Samples!C1208</f>
        <v>0</v>
      </c>
    </row>
    <row r="1207" spans="3:4" x14ac:dyDescent="0.25">
      <c r="C1207" s="89">
        <v>0</v>
      </c>
      <c r="D1207" s="250">
        <f>Samples!C1209</f>
        <v>0</v>
      </c>
    </row>
    <row r="1208" spans="3:4" x14ac:dyDescent="0.25">
      <c r="C1208" s="89">
        <v>0</v>
      </c>
      <c r="D1208" s="250">
        <f>Samples!C1210</f>
        <v>0</v>
      </c>
    </row>
    <row r="1209" spans="3:4" x14ac:dyDescent="0.25">
      <c r="C1209" s="89">
        <v>0</v>
      </c>
      <c r="D1209" s="250">
        <f>Samples!C1211</f>
        <v>0</v>
      </c>
    </row>
    <row r="1210" spans="3:4" x14ac:dyDescent="0.25">
      <c r="C1210" s="89">
        <v>0</v>
      </c>
      <c r="D1210" s="250">
        <f>Samples!C1212</f>
        <v>0</v>
      </c>
    </row>
    <row r="1211" spans="3:4" x14ac:dyDescent="0.25">
      <c r="C1211" s="89">
        <v>0</v>
      </c>
      <c r="D1211" s="250">
        <f>Samples!C1213</f>
        <v>0</v>
      </c>
    </row>
    <row r="1212" spans="3:4" x14ac:dyDescent="0.25">
      <c r="C1212" s="89">
        <v>0</v>
      </c>
      <c r="D1212" s="250">
        <f>Samples!C1214</f>
        <v>0</v>
      </c>
    </row>
    <row r="1213" spans="3:4" x14ac:dyDescent="0.25">
      <c r="C1213" s="89">
        <v>0</v>
      </c>
      <c r="D1213" s="250">
        <f>Samples!C1215</f>
        <v>0</v>
      </c>
    </row>
    <row r="1214" spans="3:4" x14ac:dyDescent="0.25">
      <c r="C1214" s="89">
        <v>0</v>
      </c>
      <c r="D1214" s="250">
        <f>Samples!C1216</f>
        <v>0</v>
      </c>
    </row>
    <row r="1215" spans="3:4" x14ac:dyDescent="0.25">
      <c r="C1215" s="89">
        <v>0</v>
      </c>
      <c r="D1215" s="250">
        <f>Samples!C1217</f>
        <v>0</v>
      </c>
    </row>
    <row r="1216" spans="3:4" x14ac:dyDescent="0.25">
      <c r="C1216" s="89">
        <v>0</v>
      </c>
      <c r="D1216" s="250">
        <f>Samples!C1218</f>
        <v>0</v>
      </c>
    </row>
    <row r="1217" spans="3:4" x14ac:dyDescent="0.25">
      <c r="C1217" s="89">
        <v>0</v>
      </c>
      <c r="D1217" s="250">
        <f>Samples!C1219</f>
        <v>0</v>
      </c>
    </row>
    <row r="1218" spans="3:4" x14ac:dyDescent="0.25">
      <c r="C1218" s="89">
        <v>0</v>
      </c>
      <c r="D1218" s="250">
        <f>Samples!C1220</f>
        <v>0</v>
      </c>
    </row>
    <row r="1219" spans="3:4" x14ac:dyDescent="0.25">
      <c r="C1219" s="89">
        <v>0</v>
      </c>
      <c r="D1219" s="250">
        <f>Samples!C1221</f>
        <v>0</v>
      </c>
    </row>
    <row r="1220" spans="3:4" x14ac:dyDescent="0.25">
      <c r="C1220" s="89">
        <v>0</v>
      </c>
      <c r="D1220" s="250">
        <f>Samples!C1222</f>
        <v>0</v>
      </c>
    </row>
    <row r="1221" spans="3:4" x14ac:dyDescent="0.25">
      <c r="C1221" s="89">
        <v>0</v>
      </c>
      <c r="D1221" s="250">
        <f>Samples!C1223</f>
        <v>0</v>
      </c>
    </row>
    <row r="1222" spans="3:4" x14ac:dyDescent="0.25">
      <c r="C1222" s="89">
        <v>0</v>
      </c>
      <c r="D1222" s="250">
        <f>Samples!C1224</f>
        <v>0</v>
      </c>
    </row>
    <row r="1223" spans="3:4" x14ac:dyDescent="0.25">
      <c r="C1223" s="89">
        <v>0</v>
      </c>
      <c r="D1223" s="250">
        <f>Samples!C1225</f>
        <v>0</v>
      </c>
    </row>
    <row r="1224" spans="3:4" x14ac:dyDescent="0.25">
      <c r="C1224" s="89">
        <v>0</v>
      </c>
      <c r="D1224" s="250">
        <f>Samples!C1226</f>
        <v>0</v>
      </c>
    </row>
    <row r="1225" spans="3:4" x14ac:dyDescent="0.25">
      <c r="C1225" s="89">
        <v>0</v>
      </c>
      <c r="D1225" s="250">
        <f>Samples!C1227</f>
        <v>0</v>
      </c>
    </row>
    <row r="1226" spans="3:4" x14ac:dyDescent="0.25">
      <c r="C1226" s="89">
        <v>0</v>
      </c>
      <c r="D1226" s="250">
        <f>Samples!C1228</f>
        <v>0</v>
      </c>
    </row>
    <row r="1227" spans="3:4" x14ac:dyDescent="0.25">
      <c r="C1227" s="89">
        <v>0</v>
      </c>
      <c r="D1227" s="250">
        <f>Samples!C1229</f>
        <v>0</v>
      </c>
    </row>
    <row r="1228" spans="3:4" x14ac:dyDescent="0.25">
      <c r="C1228" s="89">
        <v>0</v>
      </c>
      <c r="D1228" s="250">
        <f>Samples!C1230</f>
        <v>0</v>
      </c>
    </row>
    <row r="1229" spans="3:4" x14ac:dyDescent="0.25">
      <c r="C1229" s="89">
        <v>0</v>
      </c>
      <c r="D1229" s="250">
        <f>Samples!C1231</f>
        <v>0</v>
      </c>
    </row>
    <row r="1230" spans="3:4" x14ac:dyDescent="0.25">
      <c r="C1230" s="89">
        <v>0</v>
      </c>
      <c r="D1230" s="250">
        <f>Samples!C1232</f>
        <v>0</v>
      </c>
    </row>
    <row r="1231" spans="3:4" x14ac:dyDescent="0.25">
      <c r="C1231" s="89">
        <v>0</v>
      </c>
      <c r="D1231" s="250">
        <f>Samples!C1233</f>
        <v>0</v>
      </c>
    </row>
    <row r="1232" spans="3:4" x14ac:dyDescent="0.25">
      <c r="C1232" s="89">
        <v>0</v>
      </c>
      <c r="D1232" s="250">
        <f>Samples!C1234</f>
        <v>0</v>
      </c>
    </row>
    <row r="1233" spans="3:4" x14ac:dyDescent="0.25">
      <c r="C1233" s="89">
        <v>0</v>
      </c>
      <c r="D1233" s="250">
        <f>Samples!C1235</f>
        <v>0</v>
      </c>
    </row>
    <row r="1234" spans="3:4" x14ac:dyDescent="0.25">
      <c r="C1234" s="89">
        <v>0</v>
      </c>
      <c r="D1234" s="250">
        <f>Samples!C1236</f>
        <v>0</v>
      </c>
    </row>
    <row r="1235" spans="3:4" x14ac:dyDescent="0.25">
      <c r="C1235" s="89">
        <v>0</v>
      </c>
      <c r="D1235" s="250">
        <f>Samples!C1237</f>
        <v>0</v>
      </c>
    </row>
    <row r="1236" spans="3:4" x14ac:dyDescent="0.25">
      <c r="C1236" s="89">
        <v>0</v>
      </c>
      <c r="D1236" s="250">
        <f>Samples!C1238</f>
        <v>0</v>
      </c>
    </row>
    <row r="1237" spans="3:4" x14ac:dyDescent="0.25">
      <c r="C1237" s="89">
        <v>0</v>
      </c>
      <c r="D1237" s="250">
        <f>Samples!C1239</f>
        <v>0</v>
      </c>
    </row>
    <row r="1238" spans="3:4" x14ac:dyDescent="0.25">
      <c r="C1238" s="89">
        <v>0</v>
      </c>
      <c r="D1238" s="250">
        <f>Samples!C1240</f>
        <v>0</v>
      </c>
    </row>
    <row r="1239" spans="3:4" x14ac:dyDescent="0.25">
      <c r="C1239" s="89">
        <v>0</v>
      </c>
      <c r="D1239" s="250">
        <f>Samples!C1241</f>
        <v>0</v>
      </c>
    </row>
    <row r="1240" spans="3:4" x14ac:dyDescent="0.25">
      <c r="C1240" s="89">
        <v>0</v>
      </c>
      <c r="D1240" s="250">
        <f>Samples!C1242</f>
        <v>0</v>
      </c>
    </row>
    <row r="1241" spans="3:4" x14ac:dyDescent="0.25">
      <c r="C1241" s="89">
        <v>0</v>
      </c>
      <c r="D1241" s="250">
        <f>Samples!C1243</f>
        <v>0</v>
      </c>
    </row>
    <row r="1242" spans="3:4" x14ac:dyDescent="0.25">
      <c r="C1242" s="89">
        <v>0</v>
      </c>
      <c r="D1242" s="250">
        <f>Samples!C1244</f>
        <v>0</v>
      </c>
    </row>
    <row r="1243" spans="3:4" x14ac:dyDescent="0.25">
      <c r="C1243" s="89">
        <v>0</v>
      </c>
      <c r="D1243" s="250">
        <f>Samples!C1245</f>
        <v>0</v>
      </c>
    </row>
    <row r="1244" spans="3:4" x14ac:dyDescent="0.25">
      <c r="C1244" s="89">
        <v>0</v>
      </c>
      <c r="D1244" s="250">
        <f>Samples!C1246</f>
        <v>0</v>
      </c>
    </row>
    <row r="1245" spans="3:4" x14ac:dyDescent="0.25">
      <c r="C1245" s="89">
        <v>0</v>
      </c>
      <c r="D1245" s="250">
        <f>Samples!C1247</f>
        <v>0</v>
      </c>
    </row>
    <row r="1246" spans="3:4" x14ac:dyDescent="0.25">
      <c r="C1246" s="89">
        <v>0</v>
      </c>
      <c r="D1246" s="250">
        <f>Samples!C1248</f>
        <v>0</v>
      </c>
    </row>
    <row r="1247" spans="3:4" x14ac:dyDescent="0.25">
      <c r="C1247" s="89">
        <v>0</v>
      </c>
      <c r="D1247" s="250">
        <f>Samples!C1249</f>
        <v>0</v>
      </c>
    </row>
    <row r="1248" spans="3:4" x14ac:dyDescent="0.25">
      <c r="C1248" s="89">
        <v>0</v>
      </c>
      <c r="D1248" s="250">
        <f>Samples!C1250</f>
        <v>0</v>
      </c>
    </row>
    <row r="1249" spans="3:4" x14ac:dyDescent="0.25">
      <c r="C1249" s="89">
        <v>0</v>
      </c>
      <c r="D1249" s="250">
        <f>Samples!C1251</f>
        <v>0</v>
      </c>
    </row>
    <row r="1250" spans="3:4" x14ac:dyDescent="0.25">
      <c r="C1250" s="89">
        <v>0</v>
      </c>
      <c r="D1250" s="250">
        <f>Samples!C1252</f>
        <v>0</v>
      </c>
    </row>
    <row r="1251" spans="3:4" x14ac:dyDescent="0.25">
      <c r="C1251" s="89">
        <v>0</v>
      </c>
      <c r="D1251" s="250">
        <f>Samples!C1253</f>
        <v>0</v>
      </c>
    </row>
    <row r="1252" spans="3:4" x14ac:dyDescent="0.25">
      <c r="C1252" s="89">
        <v>0</v>
      </c>
      <c r="D1252" s="250">
        <f>Samples!C1254</f>
        <v>0</v>
      </c>
    </row>
    <row r="1253" spans="3:4" x14ac:dyDescent="0.25">
      <c r="C1253" s="89">
        <v>0</v>
      </c>
      <c r="D1253" s="250">
        <f>Samples!C1255</f>
        <v>0</v>
      </c>
    </row>
    <row r="1254" spans="3:4" x14ac:dyDescent="0.25">
      <c r="C1254" s="89">
        <v>0</v>
      </c>
      <c r="D1254" s="250">
        <f>Samples!C1256</f>
        <v>0</v>
      </c>
    </row>
    <row r="1255" spans="3:4" x14ac:dyDescent="0.25">
      <c r="C1255" s="89">
        <v>0</v>
      </c>
      <c r="D1255" s="250">
        <f>Samples!C1257</f>
        <v>0</v>
      </c>
    </row>
    <row r="1256" spans="3:4" x14ac:dyDescent="0.25">
      <c r="C1256" s="89">
        <v>0</v>
      </c>
      <c r="D1256" s="250">
        <f>Samples!C1258</f>
        <v>0</v>
      </c>
    </row>
    <row r="1257" spans="3:4" x14ac:dyDescent="0.25">
      <c r="C1257" s="89">
        <v>0</v>
      </c>
      <c r="D1257" s="250">
        <f>Samples!C1259</f>
        <v>0</v>
      </c>
    </row>
    <row r="1258" spans="3:4" x14ac:dyDescent="0.25">
      <c r="C1258" s="89">
        <v>0</v>
      </c>
      <c r="D1258" s="250">
        <f>Samples!C1260</f>
        <v>0</v>
      </c>
    </row>
    <row r="1259" spans="3:4" x14ac:dyDescent="0.25">
      <c r="C1259" s="89">
        <v>0</v>
      </c>
      <c r="D1259" s="250">
        <f>Samples!C1261</f>
        <v>0</v>
      </c>
    </row>
    <row r="1260" spans="3:4" x14ac:dyDescent="0.25">
      <c r="C1260" s="89">
        <v>0</v>
      </c>
      <c r="D1260" s="250">
        <f>Samples!C1262</f>
        <v>0</v>
      </c>
    </row>
    <row r="1261" spans="3:4" x14ac:dyDescent="0.25">
      <c r="C1261" s="89">
        <v>0</v>
      </c>
      <c r="D1261" s="250">
        <f>Samples!C1263</f>
        <v>0</v>
      </c>
    </row>
    <row r="1262" spans="3:4" x14ac:dyDescent="0.25">
      <c r="C1262" s="89">
        <v>0</v>
      </c>
      <c r="D1262" s="250">
        <f>Samples!C1264</f>
        <v>0</v>
      </c>
    </row>
    <row r="1263" spans="3:4" x14ac:dyDescent="0.25">
      <c r="C1263" s="89">
        <v>0</v>
      </c>
      <c r="D1263" s="250">
        <f>Samples!C1265</f>
        <v>0</v>
      </c>
    </row>
    <row r="1264" spans="3:4" x14ac:dyDescent="0.25">
      <c r="C1264" s="89">
        <v>0</v>
      </c>
      <c r="D1264" s="250">
        <f>Samples!C1266</f>
        <v>0</v>
      </c>
    </row>
    <row r="1265" spans="3:4" x14ac:dyDescent="0.25">
      <c r="C1265" s="89">
        <v>0</v>
      </c>
      <c r="D1265" s="250">
        <f>Samples!C1267</f>
        <v>0</v>
      </c>
    </row>
    <row r="1266" spans="3:4" x14ac:dyDescent="0.25">
      <c r="C1266" s="89">
        <v>0</v>
      </c>
      <c r="D1266" s="250">
        <f>Samples!C1268</f>
        <v>0</v>
      </c>
    </row>
    <row r="1267" spans="3:4" x14ac:dyDescent="0.25">
      <c r="C1267" s="89">
        <v>0</v>
      </c>
      <c r="D1267" s="250">
        <f>Samples!C1269</f>
        <v>0</v>
      </c>
    </row>
    <row r="1268" spans="3:4" x14ac:dyDescent="0.25">
      <c r="C1268" s="89">
        <v>0</v>
      </c>
      <c r="D1268" s="250">
        <f>Samples!C1270</f>
        <v>0</v>
      </c>
    </row>
    <row r="1269" spans="3:4" x14ac:dyDescent="0.25">
      <c r="C1269" s="89">
        <v>0</v>
      </c>
      <c r="D1269" s="250">
        <f>Samples!C1271</f>
        <v>0</v>
      </c>
    </row>
    <row r="1270" spans="3:4" x14ac:dyDescent="0.25">
      <c r="C1270" s="89">
        <v>0</v>
      </c>
      <c r="D1270" s="250">
        <f>Samples!C1272</f>
        <v>0</v>
      </c>
    </row>
    <row r="1271" spans="3:4" x14ac:dyDescent="0.25">
      <c r="C1271" s="89">
        <v>0</v>
      </c>
      <c r="D1271" s="250">
        <f>Samples!C1273</f>
        <v>0</v>
      </c>
    </row>
    <row r="1272" spans="3:4" x14ac:dyDescent="0.25">
      <c r="C1272" s="89">
        <v>0</v>
      </c>
      <c r="D1272" s="250">
        <f>Samples!C1274</f>
        <v>0</v>
      </c>
    </row>
    <row r="1273" spans="3:4" x14ac:dyDescent="0.25">
      <c r="C1273" s="89">
        <v>0</v>
      </c>
      <c r="D1273" s="250">
        <f>Samples!C1275</f>
        <v>0</v>
      </c>
    </row>
    <row r="1274" spans="3:4" x14ac:dyDescent="0.25">
      <c r="C1274" s="89">
        <v>0</v>
      </c>
      <c r="D1274" s="250">
        <f>Samples!C1276</f>
        <v>0</v>
      </c>
    </row>
    <row r="1275" spans="3:4" x14ac:dyDescent="0.25">
      <c r="C1275" s="89">
        <v>0</v>
      </c>
      <c r="D1275" s="250">
        <f>Samples!C1277</f>
        <v>0</v>
      </c>
    </row>
    <row r="1276" spans="3:4" x14ac:dyDescent="0.25">
      <c r="C1276" s="89">
        <v>0</v>
      </c>
      <c r="D1276" s="250">
        <f>Samples!C1278</f>
        <v>0</v>
      </c>
    </row>
    <row r="1277" spans="3:4" x14ac:dyDescent="0.25">
      <c r="C1277" s="89">
        <v>0</v>
      </c>
      <c r="D1277" s="250">
        <f>Samples!C1279</f>
        <v>0</v>
      </c>
    </row>
    <row r="1278" spans="3:4" x14ac:dyDescent="0.25">
      <c r="C1278" s="89">
        <v>0</v>
      </c>
      <c r="D1278" s="250">
        <f>Samples!C1280</f>
        <v>0</v>
      </c>
    </row>
    <row r="1279" spans="3:4" x14ac:dyDescent="0.25">
      <c r="C1279" s="89">
        <v>0</v>
      </c>
      <c r="D1279" s="250">
        <f>Samples!C1281</f>
        <v>0</v>
      </c>
    </row>
    <row r="1280" spans="3:4" x14ac:dyDescent="0.25">
      <c r="C1280" s="89">
        <v>0</v>
      </c>
      <c r="D1280" s="250">
        <f>Samples!C1282</f>
        <v>0</v>
      </c>
    </row>
    <row r="1281" spans="3:4" x14ac:dyDescent="0.25">
      <c r="C1281" s="89">
        <v>0</v>
      </c>
      <c r="D1281" s="250">
        <f>Samples!C1283</f>
        <v>0</v>
      </c>
    </row>
    <row r="1282" spans="3:4" x14ac:dyDescent="0.25">
      <c r="C1282" s="89">
        <v>0</v>
      </c>
      <c r="D1282" s="250">
        <f>Samples!C1284</f>
        <v>0</v>
      </c>
    </row>
    <row r="1283" spans="3:4" x14ac:dyDescent="0.25">
      <c r="C1283" s="89">
        <v>0</v>
      </c>
      <c r="D1283" s="250">
        <f>Samples!C1285</f>
        <v>0</v>
      </c>
    </row>
    <row r="1284" spans="3:4" x14ac:dyDescent="0.25">
      <c r="C1284" s="89">
        <v>0</v>
      </c>
      <c r="D1284" s="250">
        <f>Samples!C1286</f>
        <v>0</v>
      </c>
    </row>
    <row r="1285" spans="3:4" x14ac:dyDescent="0.25">
      <c r="C1285" s="89">
        <v>0</v>
      </c>
      <c r="D1285" s="250">
        <f>Samples!C1287</f>
        <v>0</v>
      </c>
    </row>
    <row r="1286" spans="3:4" x14ac:dyDescent="0.25">
      <c r="C1286" s="89">
        <v>0</v>
      </c>
      <c r="D1286" s="250">
        <f>Samples!C1288</f>
        <v>0</v>
      </c>
    </row>
    <row r="1287" spans="3:4" x14ac:dyDescent="0.25">
      <c r="C1287" s="89">
        <v>0</v>
      </c>
      <c r="D1287" s="250">
        <f>Samples!C1289</f>
        <v>0</v>
      </c>
    </row>
    <row r="1288" spans="3:4" x14ac:dyDescent="0.25">
      <c r="C1288" s="89">
        <v>0</v>
      </c>
      <c r="D1288" s="250">
        <f>Samples!C1290</f>
        <v>0</v>
      </c>
    </row>
    <row r="1289" spans="3:4" x14ac:dyDescent="0.25">
      <c r="C1289" s="89">
        <v>0</v>
      </c>
      <c r="D1289" s="250">
        <f>Samples!C1291</f>
        <v>0</v>
      </c>
    </row>
    <row r="1290" spans="3:4" x14ac:dyDescent="0.25">
      <c r="C1290" s="89">
        <v>0</v>
      </c>
      <c r="D1290" s="250">
        <f>Samples!C1292</f>
        <v>0</v>
      </c>
    </row>
    <row r="1291" spans="3:4" x14ac:dyDescent="0.25">
      <c r="C1291" s="89">
        <v>0</v>
      </c>
      <c r="D1291" s="250">
        <f>Samples!C1293</f>
        <v>0</v>
      </c>
    </row>
    <row r="1292" spans="3:4" x14ac:dyDescent="0.25">
      <c r="C1292" s="89">
        <v>0</v>
      </c>
      <c r="D1292" s="250">
        <f>Samples!C1294</f>
        <v>0</v>
      </c>
    </row>
    <row r="1293" spans="3:4" x14ac:dyDescent="0.25">
      <c r="C1293" s="89">
        <v>0</v>
      </c>
      <c r="D1293" s="250">
        <f>Samples!C1295</f>
        <v>0</v>
      </c>
    </row>
    <row r="1294" spans="3:4" x14ac:dyDescent="0.25">
      <c r="C1294" s="89">
        <v>0</v>
      </c>
      <c r="D1294" s="250">
        <f>Samples!C1296</f>
        <v>0</v>
      </c>
    </row>
    <row r="1295" spans="3:4" x14ac:dyDescent="0.25">
      <c r="C1295" s="89">
        <v>0</v>
      </c>
      <c r="D1295" s="250">
        <f>Samples!C1297</f>
        <v>0</v>
      </c>
    </row>
    <row r="1296" spans="3:4" x14ac:dyDescent="0.25">
      <c r="C1296" s="89">
        <v>0</v>
      </c>
      <c r="D1296" s="250">
        <f>Samples!C1298</f>
        <v>0</v>
      </c>
    </row>
    <row r="1297" spans="3:4" x14ac:dyDescent="0.25">
      <c r="C1297" s="89">
        <v>0</v>
      </c>
      <c r="D1297" s="250">
        <f>Samples!C1299</f>
        <v>0</v>
      </c>
    </row>
    <row r="1298" spans="3:4" x14ac:dyDescent="0.25">
      <c r="C1298" s="89">
        <v>0</v>
      </c>
      <c r="D1298" s="250">
        <f>Samples!C1300</f>
        <v>0</v>
      </c>
    </row>
    <row r="1299" spans="3:4" x14ac:dyDescent="0.25">
      <c r="C1299" s="89">
        <v>0</v>
      </c>
      <c r="D1299" s="250">
        <f>Samples!C1301</f>
        <v>0</v>
      </c>
    </row>
    <row r="1300" spans="3:4" x14ac:dyDescent="0.25">
      <c r="C1300" s="89">
        <v>0</v>
      </c>
      <c r="D1300" s="250">
        <f>Samples!C1302</f>
        <v>0</v>
      </c>
    </row>
    <row r="1301" spans="3:4" x14ac:dyDescent="0.25">
      <c r="C1301" s="89">
        <v>0</v>
      </c>
      <c r="D1301" s="250">
        <f>Samples!C1303</f>
        <v>0</v>
      </c>
    </row>
    <row r="1302" spans="3:4" x14ac:dyDescent="0.25">
      <c r="C1302" s="89">
        <v>0</v>
      </c>
      <c r="D1302" s="250">
        <f>Samples!C1304</f>
        <v>0</v>
      </c>
    </row>
    <row r="1303" spans="3:4" x14ac:dyDescent="0.25">
      <c r="C1303" s="89">
        <v>0</v>
      </c>
      <c r="D1303" s="250">
        <f>Samples!C1305</f>
        <v>0</v>
      </c>
    </row>
    <row r="1304" spans="3:4" x14ac:dyDescent="0.25">
      <c r="C1304" s="89">
        <v>0</v>
      </c>
      <c r="D1304" s="250">
        <f>Samples!C1306</f>
        <v>0</v>
      </c>
    </row>
    <row r="1305" spans="3:4" x14ac:dyDescent="0.25">
      <c r="C1305" s="89">
        <v>0</v>
      </c>
      <c r="D1305" s="250">
        <f>Samples!C1307</f>
        <v>0</v>
      </c>
    </row>
    <row r="1306" spans="3:4" x14ac:dyDescent="0.25">
      <c r="C1306" s="89">
        <v>0</v>
      </c>
      <c r="D1306" s="250">
        <f>Samples!C1308</f>
        <v>0</v>
      </c>
    </row>
    <row r="1307" spans="3:4" x14ac:dyDescent="0.25">
      <c r="C1307" s="89">
        <v>0</v>
      </c>
      <c r="D1307" s="250">
        <f>Samples!C1309</f>
        <v>0</v>
      </c>
    </row>
    <row r="1308" spans="3:4" x14ac:dyDescent="0.25">
      <c r="C1308" s="89">
        <v>0</v>
      </c>
      <c r="D1308" s="250">
        <f>Samples!C1310</f>
        <v>0</v>
      </c>
    </row>
    <row r="1309" spans="3:4" x14ac:dyDescent="0.25">
      <c r="C1309" s="89">
        <v>0</v>
      </c>
      <c r="D1309" s="250">
        <f>Samples!C1311</f>
        <v>0</v>
      </c>
    </row>
    <row r="1310" spans="3:4" x14ac:dyDescent="0.25">
      <c r="C1310" s="89">
        <v>0</v>
      </c>
      <c r="D1310" s="250">
        <f>Samples!C1312</f>
        <v>0</v>
      </c>
    </row>
    <row r="1311" spans="3:4" x14ac:dyDescent="0.25">
      <c r="C1311" s="89">
        <v>0</v>
      </c>
      <c r="D1311" s="250">
        <f>Samples!C1313</f>
        <v>0</v>
      </c>
    </row>
    <row r="1312" spans="3:4" x14ac:dyDescent="0.25">
      <c r="C1312" s="89">
        <v>0</v>
      </c>
      <c r="D1312" s="250">
        <f>Samples!C1314</f>
        <v>0</v>
      </c>
    </row>
    <row r="1313" spans="3:4" x14ac:dyDescent="0.25">
      <c r="C1313" s="89">
        <v>0</v>
      </c>
      <c r="D1313" s="250">
        <f>Samples!C1315</f>
        <v>0</v>
      </c>
    </row>
    <row r="1314" spans="3:4" x14ac:dyDescent="0.25">
      <c r="C1314" s="89">
        <v>0</v>
      </c>
      <c r="D1314" s="250">
        <f>Samples!C1316</f>
        <v>0</v>
      </c>
    </row>
    <row r="1315" spans="3:4" x14ac:dyDescent="0.25">
      <c r="C1315" s="89">
        <v>0</v>
      </c>
      <c r="D1315" s="250">
        <f>Samples!C1317</f>
        <v>0</v>
      </c>
    </row>
    <row r="1316" spans="3:4" x14ac:dyDescent="0.25">
      <c r="C1316" s="89">
        <v>0</v>
      </c>
      <c r="D1316" s="250">
        <f>Samples!C1318</f>
        <v>0</v>
      </c>
    </row>
    <row r="1317" spans="3:4" x14ac:dyDescent="0.25">
      <c r="C1317" s="89">
        <v>0</v>
      </c>
      <c r="D1317" s="250">
        <f>Samples!C1319</f>
        <v>0</v>
      </c>
    </row>
    <row r="1318" spans="3:4" x14ac:dyDescent="0.25">
      <c r="C1318" s="89">
        <v>0</v>
      </c>
      <c r="D1318" s="250">
        <f>Samples!C1320</f>
        <v>0</v>
      </c>
    </row>
    <row r="1319" spans="3:4" x14ac:dyDescent="0.25">
      <c r="C1319" s="89">
        <v>0</v>
      </c>
      <c r="D1319" s="250">
        <f>Samples!C1321</f>
        <v>0</v>
      </c>
    </row>
    <row r="1320" spans="3:4" x14ac:dyDescent="0.25">
      <c r="C1320" s="89">
        <v>0</v>
      </c>
      <c r="D1320" s="250">
        <f>Samples!C1322</f>
        <v>0</v>
      </c>
    </row>
    <row r="1321" spans="3:4" x14ac:dyDescent="0.25">
      <c r="C1321" s="89">
        <v>0</v>
      </c>
      <c r="D1321" s="250">
        <f>Samples!C1323</f>
        <v>0</v>
      </c>
    </row>
    <row r="1322" spans="3:4" x14ac:dyDescent="0.25">
      <c r="C1322" s="89">
        <v>0</v>
      </c>
      <c r="D1322" s="250">
        <f>Samples!C1324</f>
        <v>0</v>
      </c>
    </row>
    <row r="1323" spans="3:4" x14ac:dyDescent="0.25">
      <c r="C1323" s="89">
        <v>0</v>
      </c>
      <c r="D1323" s="250">
        <f>Samples!C1325</f>
        <v>0</v>
      </c>
    </row>
    <row r="1324" spans="3:4" x14ac:dyDescent="0.25">
      <c r="C1324" s="89">
        <v>0</v>
      </c>
      <c r="D1324" s="250">
        <f>Samples!C1326</f>
        <v>0</v>
      </c>
    </row>
    <row r="1325" spans="3:4" x14ac:dyDescent="0.25">
      <c r="C1325" s="89">
        <v>0</v>
      </c>
      <c r="D1325" s="250">
        <f>Samples!C1327</f>
        <v>0</v>
      </c>
    </row>
    <row r="1326" spans="3:4" x14ac:dyDescent="0.25">
      <c r="C1326" s="89">
        <v>0</v>
      </c>
      <c r="D1326" s="250">
        <f>Samples!C1328</f>
        <v>0</v>
      </c>
    </row>
    <row r="1327" spans="3:4" x14ac:dyDescent="0.25">
      <c r="C1327" s="89">
        <v>0</v>
      </c>
      <c r="D1327" s="250">
        <f>Samples!C1329</f>
        <v>0</v>
      </c>
    </row>
    <row r="1328" spans="3:4" x14ac:dyDescent="0.25">
      <c r="C1328" s="89">
        <v>0</v>
      </c>
      <c r="D1328" s="250">
        <f>Samples!C1330</f>
        <v>0</v>
      </c>
    </row>
    <row r="1329" spans="3:4" x14ac:dyDescent="0.25">
      <c r="C1329" s="89">
        <v>0</v>
      </c>
      <c r="D1329" s="250">
        <f>Samples!C1331</f>
        <v>0</v>
      </c>
    </row>
    <row r="1330" spans="3:4" x14ac:dyDescent="0.25">
      <c r="C1330" s="89">
        <v>0</v>
      </c>
      <c r="D1330" s="250">
        <f>Samples!C1332</f>
        <v>0</v>
      </c>
    </row>
    <row r="1331" spans="3:4" x14ac:dyDescent="0.25">
      <c r="C1331" s="89">
        <v>0</v>
      </c>
      <c r="D1331" s="250">
        <f>Samples!C1333</f>
        <v>0</v>
      </c>
    </row>
    <row r="1332" spans="3:4" x14ac:dyDescent="0.25">
      <c r="C1332" s="89">
        <v>0</v>
      </c>
      <c r="D1332" s="250">
        <f>Samples!C1334</f>
        <v>0</v>
      </c>
    </row>
    <row r="1333" spans="3:4" x14ac:dyDescent="0.25">
      <c r="C1333" s="89">
        <v>0</v>
      </c>
      <c r="D1333" s="250">
        <f>Samples!C1335</f>
        <v>0</v>
      </c>
    </row>
    <row r="1334" spans="3:4" x14ac:dyDescent="0.25">
      <c r="C1334" s="89">
        <v>0</v>
      </c>
      <c r="D1334" s="250">
        <f>Samples!C1336</f>
        <v>0</v>
      </c>
    </row>
    <row r="1335" spans="3:4" x14ac:dyDescent="0.25">
      <c r="C1335" s="89">
        <v>0</v>
      </c>
      <c r="D1335" s="250">
        <f>Samples!C1337</f>
        <v>0</v>
      </c>
    </row>
    <row r="1336" spans="3:4" x14ac:dyDescent="0.25">
      <c r="C1336" s="89">
        <v>0</v>
      </c>
      <c r="D1336" s="250">
        <f>Samples!C1338</f>
        <v>0</v>
      </c>
    </row>
    <row r="1337" spans="3:4" x14ac:dyDescent="0.25">
      <c r="C1337" s="89">
        <v>0</v>
      </c>
      <c r="D1337" s="250">
        <f>Samples!C1339</f>
        <v>0</v>
      </c>
    </row>
    <row r="1338" spans="3:4" x14ac:dyDescent="0.25">
      <c r="C1338" s="89">
        <v>0</v>
      </c>
      <c r="D1338" s="250">
        <f>Samples!C1340</f>
        <v>0</v>
      </c>
    </row>
    <row r="1339" spans="3:4" x14ac:dyDescent="0.25">
      <c r="C1339" s="89">
        <v>0</v>
      </c>
      <c r="D1339" s="250">
        <f>Samples!C1341</f>
        <v>0</v>
      </c>
    </row>
    <row r="1340" spans="3:4" x14ac:dyDescent="0.25">
      <c r="C1340" s="89">
        <v>0</v>
      </c>
      <c r="D1340" s="250">
        <f>Samples!C1342</f>
        <v>0</v>
      </c>
    </row>
    <row r="1341" spans="3:4" x14ac:dyDescent="0.25">
      <c r="C1341" s="89">
        <v>0</v>
      </c>
      <c r="D1341" s="250">
        <f>Samples!C1343</f>
        <v>0</v>
      </c>
    </row>
    <row r="1342" spans="3:4" x14ac:dyDescent="0.25">
      <c r="C1342" s="89">
        <v>0</v>
      </c>
      <c r="D1342" s="250">
        <f>Samples!C1344</f>
        <v>0</v>
      </c>
    </row>
    <row r="1343" spans="3:4" x14ac:dyDescent="0.25">
      <c r="C1343" s="89">
        <v>0</v>
      </c>
      <c r="D1343" s="250">
        <f>Samples!C1345</f>
        <v>0</v>
      </c>
    </row>
    <row r="1344" spans="3:4" x14ac:dyDescent="0.25">
      <c r="C1344" s="89">
        <v>0</v>
      </c>
      <c r="D1344" s="250">
        <f>Samples!C1346</f>
        <v>0</v>
      </c>
    </row>
    <row r="1345" spans="3:4" x14ac:dyDescent="0.25">
      <c r="C1345" s="89">
        <v>0</v>
      </c>
      <c r="D1345" s="250">
        <f>Samples!C1347</f>
        <v>0</v>
      </c>
    </row>
    <row r="1346" spans="3:4" x14ac:dyDescent="0.25">
      <c r="C1346" s="89">
        <v>0</v>
      </c>
      <c r="D1346" s="250">
        <f>Samples!C1348</f>
        <v>0</v>
      </c>
    </row>
    <row r="1347" spans="3:4" x14ac:dyDescent="0.25">
      <c r="C1347" s="89">
        <v>0</v>
      </c>
      <c r="D1347" s="250">
        <f>Samples!C1349</f>
        <v>0</v>
      </c>
    </row>
    <row r="1348" spans="3:4" x14ac:dyDescent="0.25">
      <c r="C1348" s="89">
        <v>0</v>
      </c>
      <c r="D1348" s="250">
        <f>Samples!C1350</f>
        <v>0</v>
      </c>
    </row>
    <row r="1349" spans="3:4" x14ac:dyDescent="0.25">
      <c r="C1349" s="89">
        <v>0</v>
      </c>
      <c r="D1349" s="250">
        <f>Samples!C1351</f>
        <v>0</v>
      </c>
    </row>
    <row r="1350" spans="3:4" x14ac:dyDescent="0.25">
      <c r="C1350" s="89">
        <v>0</v>
      </c>
      <c r="D1350" s="250">
        <f>Samples!C1352</f>
        <v>0</v>
      </c>
    </row>
    <row r="1351" spans="3:4" x14ac:dyDescent="0.25">
      <c r="C1351" s="89">
        <v>0</v>
      </c>
      <c r="D1351" s="250">
        <f>Samples!C1353</f>
        <v>0</v>
      </c>
    </row>
    <row r="1352" spans="3:4" x14ac:dyDescent="0.25">
      <c r="C1352" s="89">
        <v>0</v>
      </c>
      <c r="D1352" s="250">
        <f>Samples!C1354</f>
        <v>0</v>
      </c>
    </row>
    <row r="1353" spans="3:4" x14ac:dyDescent="0.25">
      <c r="C1353" s="89">
        <v>0</v>
      </c>
      <c r="D1353" s="250">
        <f>Samples!C1355</f>
        <v>0</v>
      </c>
    </row>
    <row r="1354" spans="3:4" x14ac:dyDescent="0.25">
      <c r="C1354" s="89">
        <v>0</v>
      </c>
      <c r="D1354" s="250">
        <f>Samples!C1356</f>
        <v>0</v>
      </c>
    </row>
    <row r="1355" spans="3:4" x14ac:dyDescent="0.25">
      <c r="C1355" s="89">
        <v>0</v>
      </c>
      <c r="D1355" s="250">
        <f>Samples!C1357</f>
        <v>0</v>
      </c>
    </row>
    <row r="1356" spans="3:4" x14ac:dyDescent="0.25">
      <c r="C1356" s="89">
        <v>0</v>
      </c>
      <c r="D1356" s="250">
        <f>Samples!C1358</f>
        <v>0</v>
      </c>
    </row>
    <row r="1357" spans="3:4" x14ac:dyDescent="0.25">
      <c r="C1357" s="89">
        <v>0</v>
      </c>
      <c r="D1357" s="250">
        <f>Samples!C1359</f>
        <v>0</v>
      </c>
    </row>
    <row r="1358" spans="3:4" x14ac:dyDescent="0.25">
      <c r="C1358" s="89">
        <v>0</v>
      </c>
      <c r="D1358" s="250">
        <f>Samples!C1360</f>
        <v>0</v>
      </c>
    </row>
    <row r="1359" spans="3:4" x14ac:dyDescent="0.25">
      <c r="C1359" s="89">
        <v>0</v>
      </c>
      <c r="D1359" s="250">
        <f>Samples!C1361</f>
        <v>0</v>
      </c>
    </row>
    <row r="1360" spans="3:4" x14ac:dyDescent="0.25">
      <c r="C1360" s="89">
        <v>0</v>
      </c>
      <c r="D1360" s="250">
        <f>Samples!C1362</f>
        <v>0</v>
      </c>
    </row>
    <row r="1361" spans="3:4" x14ac:dyDescent="0.25">
      <c r="C1361" s="89">
        <v>0</v>
      </c>
      <c r="D1361" s="250">
        <f>Samples!C1363</f>
        <v>0</v>
      </c>
    </row>
    <row r="1362" spans="3:4" x14ac:dyDescent="0.25">
      <c r="C1362" s="89">
        <v>0</v>
      </c>
      <c r="D1362" s="250">
        <f>Samples!C1364</f>
        <v>0</v>
      </c>
    </row>
    <row r="1363" spans="3:4" x14ac:dyDescent="0.25">
      <c r="C1363" s="89">
        <v>0</v>
      </c>
      <c r="D1363" s="250">
        <f>Samples!C1365</f>
        <v>0</v>
      </c>
    </row>
    <row r="1364" spans="3:4" x14ac:dyDescent="0.25">
      <c r="C1364" s="89">
        <v>0</v>
      </c>
      <c r="D1364" s="250">
        <f>Samples!C1366</f>
        <v>0</v>
      </c>
    </row>
    <row r="1365" spans="3:4" x14ac:dyDescent="0.25">
      <c r="C1365" s="89">
        <v>0</v>
      </c>
      <c r="D1365" s="250">
        <f>Samples!C1367</f>
        <v>0</v>
      </c>
    </row>
    <row r="1366" spans="3:4" x14ac:dyDescent="0.25">
      <c r="C1366" s="89">
        <v>0</v>
      </c>
      <c r="D1366" s="250">
        <f>Samples!C1368</f>
        <v>0</v>
      </c>
    </row>
    <row r="1367" spans="3:4" x14ac:dyDescent="0.25">
      <c r="C1367" s="89">
        <v>0</v>
      </c>
      <c r="D1367" s="250">
        <f>Samples!C1369</f>
        <v>0</v>
      </c>
    </row>
    <row r="1368" spans="3:4" x14ac:dyDescent="0.25">
      <c r="C1368" s="89">
        <v>0</v>
      </c>
      <c r="D1368" s="250">
        <f>Samples!C1370</f>
        <v>0</v>
      </c>
    </row>
    <row r="1369" spans="3:4" x14ac:dyDescent="0.25">
      <c r="C1369" s="89">
        <v>0</v>
      </c>
      <c r="D1369" s="250">
        <f>Samples!C1371</f>
        <v>0</v>
      </c>
    </row>
    <row r="1370" spans="3:4" x14ac:dyDescent="0.25">
      <c r="C1370" s="89">
        <v>0</v>
      </c>
      <c r="D1370" s="250">
        <f>Samples!C1372</f>
        <v>0</v>
      </c>
    </row>
    <row r="1371" spans="3:4" x14ac:dyDescent="0.25">
      <c r="C1371" s="89">
        <v>0</v>
      </c>
      <c r="D1371" s="250">
        <f>Samples!C1373</f>
        <v>0</v>
      </c>
    </row>
    <row r="1372" spans="3:4" x14ac:dyDescent="0.25">
      <c r="C1372" s="89">
        <v>0</v>
      </c>
      <c r="D1372" s="250">
        <f>Samples!C1374</f>
        <v>0</v>
      </c>
    </row>
    <row r="1373" spans="3:4" x14ac:dyDescent="0.25">
      <c r="C1373" s="89">
        <v>0</v>
      </c>
      <c r="D1373" s="250">
        <f>Samples!C1375</f>
        <v>0</v>
      </c>
    </row>
    <row r="1374" spans="3:4" x14ac:dyDescent="0.25">
      <c r="C1374" s="89">
        <v>0</v>
      </c>
      <c r="D1374" s="250">
        <f>Samples!C1376</f>
        <v>0</v>
      </c>
    </row>
    <row r="1375" spans="3:4" x14ac:dyDescent="0.25">
      <c r="C1375" s="89">
        <v>0</v>
      </c>
      <c r="D1375" s="250">
        <f>Samples!C1377</f>
        <v>0</v>
      </c>
    </row>
    <row r="1376" spans="3:4" x14ac:dyDescent="0.25">
      <c r="C1376" s="89">
        <v>0</v>
      </c>
      <c r="D1376" s="250">
        <f>Samples!C1378</f>
        <v>0</v>
      </c>
    </row>
    <row r="1377" spans="3:4" x14ac:dyDescent="0.25">
      <c r="C1377" s="89">
        <v>0</v>
      </c>
      <c r="D1377" s="250">
        <f>Samples!C1379</f>
        <v>0</v>
      </c>
    </row>
    <row r="1378" spans="3:4" x14ac:dyDescent="0.25">
      <c r="C1378" s="89">
        <v>0</v>
      </c>
      <c r="D1378" s="250">
        <f>Samples!C1380</f>
        <v>0</v>
      </c>
    </row>
    <row r="1379" spans="3:4" x14ac:dyDescent="0.25">
      <c r="C1379" s="89">
        <v>0</v>
      </c>
      <c r="D1379" s="250">
        <f>Samples!C1381</f>
        <v>0</v>
      </c>
    </row>
    <row r="1380" spans="3:4" x14ac:dyDescent="0.25">
      <c r="C1380" s="89">
        <v>0</v>
      </c>
      <c r="D1380" s="250">
        <f>Samples!C1382</f>
        <v>0</v>
      </c>
    </row>
    <row r="1381" spans="3:4" x14ac:dyDescent="0.25">
      <c r="C1381" s="89">
        <v>0</v>
      </c>
      <c r="D1381" s="250">
        <f>Samples!C1383</f>
        <v>0</v>
      </c>
    </row>
    <row r="1382" spans="3:4" x14ac:dyDescent="0.25">
      <c r="C1382" s="89">
        <v>0</v>
      </c>
      <c r="D1382" s="250">
        <f>Samples!C1384</f>
        <v>0</v>
      </c>
    </row>
    <row r="1383" spans="3:4" x14ac:dyDescent="0.25">
      <c r="C1383" s="89">
        <v>0</v>
      </c>
      <c r="D1383" s="250">
        <f>Samples!C1385</f>
        <v>0</v>
      </c>
    </row>
    <row r="1384" spans="3:4" x14ac:dyDescent="0.25">
      <c r="C1384" s="89">
        <v>0</v>
      </c>
      <c r="D1384" s="250">
        <f>Samples!C1386</f>
        <v>0</v>
      </c>
    </row>
    <row r="1385" spans="3:4" x14ac:dyDescent="0.25">
      <c r="C1385" s="89">
        <v>0</v>
      </c>
      <c r="D1385" s="250">
        <f>Samples!C1387</f>
        <v>0</v>
      </c>
    </row>
    <row r="1386" spans="3:4" x14ac:dyDescent="0.25">
      <c r="C1386" s="89">
        <v>0</v>
      </c>
      <c r="D1386" s="250">
        <f>Samples!C1388</f>
        <v>0</v>
      </c>
    </row>
    <row r="1387" spans="3:4" x14ac:dyDescent="0.25">
      <c r="C1387" s="89">
        <v>0</v>
      </c>
      <c r="D1387" s="250">
        <f>Samples!C1389</f>
        <v>0</v>
      </c>
    </row>
    <row r="1388" spans="3:4" x14ac:dyDescent="0.25">
      <c r="C1388" s="89">
        <v>0</v>
      </c>
      <c r="D1388" s="250">
        <f>Samples!C1390</f>
        <v>0</v>
      </c>
    </row>
    <row r="1389" spans="3:4" x14ac:dyDescent="0.25">
      <c r="C1389" s="89">
        <v>0</v>
      </c>
      <c r="D1389" s="250">
        <f>Samples!C1391</f>
        <v>0</v>
      </c>
    </row>
    <row r="1390" spans="3:4" x14ac:dyDescent="0.25">
      <c r="C1390" s="89">
        <v>0</v>
      </c>
      <c r="D1390" s="250">
        <f>Samples!C1392</f>
        <v>0</v>
      </c>
    </row>
    <row r="1391" spans="3:4" x14ac:dyDescent="0.25">
      <c r="C1391" s="89">
        <v>0</v>
      </c>
      <c r="D1391" s="250">
        <f>Samples!C1393</f>
        <v>0</v>
      </c>
    </row>
    <row r="1392" spans="3:4" x14ac:dyDescent="0.25">
      <c r="C1392" s="89">
        <v>0</v>
      </c>
      <c r="D1392" s="250">
        <f>Samples!C1394</f>
        <v>0</v>
      </c>
    </row>
    <row r="1393" spans="3:4" x14ac:dyDescent="0.25">
      <c r="C1393" s="89">
        <v>0</v>
      </c>
      <c r="D1393" s="250">
        <f>Samples!C1395</f>
        <v>0</v>
      </c>
    </row>
    <row r="1394" spans="3:4" x14ac:dyDescent="0.25">
      <c r="C1394" s="89">
        <v>0</v>
      </c>
      <c r="D1394" s="250">
        <f>Samples!C1396</f>
        <v>0</v>
      </c>
    </row>
    <row r="1395" spans="3:4" x14ac:dyDescent="0.25">
      <c r="C1395" s="89">
        <v>0</v>
      </c>
      <c r="D1395" s="250">
        <f>Samples!C1397</f>
        <v>0</v>
      </c>
    </row>
    <row r="1396" spans="3:4" x14ac:dyDescent="0.25">
      <c r="C1396" s="89">
        <v>0</v>
      </c>
      <c r="D1396" s="250">
        <f>Samples!C1398</f>
        <v>0</v>
      </c>
    </row>
    <row r="1397" spans="3:4" x14ac:dyDescent="0.25">
      <c r="C1397" s="89">
        <v>0</v>
      </c>
      <c r="D1397" s="250">
        <f>Samples!C1399</f>
        <v>0</v>
      </c>
    </row>
    <row r="1398" spans="3:4" x14ac:dyDescent="0.25">
      <c r="C1398" s="89">
        <v>0</v>
      </c>
      <c r="D1398" s="250">
        <f>Samples!C1400</f>
        <v>0</v>
      </c>
    </row>
    <row r="1399" spans="3:4" x14ac:dyDescent="0.25">
      <c r="C1399" s="89">
        <v>0</v>
      </c>
      <c r="D1399" s="250">
        <f>Samples!C1401</f>
        <v>0</v>
      </c>
    </row>
    <row r="1400" spans="3:4" x14ac:dyDescent="0.25">
      <c r="C1400" s="89">
        <v>0</v>
      </c>
      <c r="D1400" s="250">
        <f>Samples!C1402</f>
        <v>0</v>
      </c>
    </row>
    <row r="1401" spans="3:4" x14ac:dyDescent="0.25">
      <c r="C1401" s="89">
        <v>0</v>
      </c>
      <c r="D1401" s="250">
        <f>Samples!C1403</f>
        <v>0</v>
      </c>
    </row>
    <row r="1402" spans="3:4" x14ac:dyDescent="0.25">
      <c r="C1402" s="89">
        <v>0</v>
      </c>
      <c r="D1402" s="250">
        <f>Samples!C1404</f>
        <v>0</v>
      </c>
    </row>
    <row r="1403" spans="3:4" x14ac:dyDescent="0.25">
      <c r="C1403" s="89">
        <v>0</v>
      </c>
      <c r="D1403" s="250">
        <f>Samples!C1405</f>
        <v>0</v>
      </c>
    </row>
    <row r="1404" spans="3:4" x14ac:dyDescent="0.25">
      <c r="C1404" s="89">
        <v>0</v>
      </c>
      <c r="D1404" s="250">
        <f>Samples!C1406</f>
        <v>0</v>
      </c>
    </row>
    <row r="1405" spans="3:4" x14ac:dyDescent="0.25">
      <c r="C1405" s="89">
        <v>0</v>
      </c>
      <c r="D1405" s="250">
        <f>Samples!C1407</f>
        <v>0</v>
      </c>
    </row>
    <row r="1406" spans="3:4" x14ac:dyDescent="0.25">
      <c r="C1406" s="89">
        <v>0</v>
      </c>
      <c r="D1406" s="250">
        <f>Samples!C1408</f>
        <v>0</v>
      </c>
    </row>
    <row r="1407" spans="3:4" x14ac:dyDescent="0.25">
      <c r="C1407" s="89">
        <v>0</v>
      </c>
      <c r="D1407" s="250">
        <f>Samples!C1409</f>
        <v>0</v>
      </c>
    </row>
    <row r="1408" spans="3:4" x14ac:dyDescent="0.25">
      <c r="C1408" s="89">
        <v>0</v>
      </c>
      <c r="D1408" s="250">
        <f>Samples!C1410</f>
        <v>0</v>
      </c>
    </row>
    <row r="1409" spans="3:4" x14ac:dyDescent="0.25">
      <c r="C1409" s="89">
        <v>0</v>
      </c>
      <c r="D1409" s="250">
        <f>Samples!C1411</f>
        <v>0</v>
      </c>
    </row>
    <row r="1410" spans="3:4" x14ac:dyDescent="0.25">
      <c r="C1410" s="89">
        <v>0</v>
      </c>
      <c r="D1410" s="250">
        <f>Samples!C1412</f>
        <v>0</v>
      </c>
    </row>
    <row r="1411" spans="3:4" x14ac:dyDescent="0.25">
      <c r="C1411" s="89">
        <v>0</v>
      </c>
      <c r="D1411" s="250">
        <f>Samples!C1413</f>
        <v>0</v>
      </c>
    </row>
    <row r="1412" spans="3:4" x14ac:dyDescent="0.25">
      <c r="C1412" s="89">
        <v>0</v>
      </c>
      <c r="D1412" s="250">
        <f>Samples!C1414</f>
        <v>0</v>
      </c>
    </row>
    <row r="1413" spans="3:4" x14ac:dyDescent="0.25">
      <c r="C1413" s="89">
        <v>0</v>
      </c>
      <c r="D1413" s="250">
        <f>Samples!C1415</f>
        <v>0</v>
      </c>
    </row>
    <row r="1414" spans="3:4" x14ac:dyDescent="0.25">
      <c r="C1414" s="89">
        <v>0</v>
      </c>
      <c r="D1414" s="250">
        <f>Samples!C1416</f>
        <v>0</v>
      </c>
    </row>
    <row r="1415" spans="3:4" x14ac:dyDescent="0.25">
      <c r="C1415" s="89">
        <v>0</v>
      </c>
      <c r="D1415" s="250">
        <f>Samples!C1417</f>
        <v>0</v>
      </c>
    </row>
    <row r="1416" spans="3:4" x14ac:dyDescent="0.25">
      <c r="C1416" s="89">
        <v>0</v>
      </c>
      <c r="D1416" s="250">
        <f>Samples!C1418</f>
        <v>0</v>
      </c>
    </row>
    <row r="1417" spans="3:4" x14ac:dyDescent="0.25">
      <c r="C1417" s="89">
        <v>0</v>
      </c>
      <c r="D1417" s="250">
        <f>Samples!C1419</f>
        <v>0</v>
      </c>
    </row>
    <row r="1418" spans="3:4" x14ac:dyDescent="0.25">
      <c r="C1418" s="89">
        <v>0</v>
      </c>
      <c r="D1418" s="250">
        <f>Samples!C1420</f>
        <v>0</v>
      </c>
    </row>
    <row r="1419" spans="3:4" x14ac:dyDescent="0.25">
      <c r="C1419" s="89">
        <v>0</v>
      </c>
      <c r="D1419" s="250">
        <f>Samples!C1421</f>
        <v>0</v>
      </c>
    </row>
    <row r="1420" spans="3:4" x14ac:dyDescent="0.25">
      <c r="C1420" s="89">
        <v>0</v>
      </c>
      <c r="D1420" s="250">
        <f>Samples!C1422</f>
        <v>0</v>
      </c>
    </row>
    <row r="1421" spans="3:4" x14ac:dyDescent="0.25">
      <c r="C1421" s="89">
        <v>0</v>
      </c>
      <c r="D1421" s="250">
        <f>Samples!C1423</f>
        <v>0</v>
      </c>
    </row>
    <row r="1422" spans="3:4" x14ac:dyDescent="0.25">
      <c r="C1422" s="89">
        <v>0</v>
      </c>
      <c r="D1422" s="250">
        <f>Samples!C1424</f>
        <v>0</v>
      </c>
    </row>
    <row r="1423" spans="3:4" x14ac:dyDescent="0.25">
      <c r="C1423" s="89">
        <v>0</v>
      </c>
      <c r="D1423" s="250">
        <f>Samples!C1425</f>
        <v>0</v>
      </c>
    </row>
    <row r="1424" spans="3:4" x14ac:dyDescent="0.25">
      <c r="C1424" s="89">
        <v>0</v>
      </c>
      <c r="D1424" s="250">
        <f>Samples!C1426</f>
        <v>0</v>
      </c>
    </row>
    <row r="1425" spans="3:4" x14ac:dyDescent="0.25">
      <c r="C1425" s="89">
        <v>0</v>
      </c>
      <c r="D1425" s="250">
        <f>Samples!C1427</f>
        <v>0</v>
      </c>
    </row>
    <row r="1426" spans="3:4" x14ac:dyDescent="0.25">
      <c r="C1426" s="89">
        <v>0</v>
      </c>
      <c r="D1426" s="250">
        <f>Samples!C1428</f>
        <v>0</v>
      </c>
    </row>
    <row r="1427" spans="3:4" x14ac:dyDescent="0.25">
      <c r="C1427" s="89">
        <v>0</v>
      </c>
      <c r="D1427" s="250">
        <f>Samples!C1429</f>
        <v>0</v>
      </c>
    </row>
    <row r="1428" spans="3:4" x14ac:dyDescent="0.25">
      <c r="C1428" s="89">
        <v>0</v>
      </c>
      <c r="D1428" s="250">
        <f>Samples!C1430</f>
        <v>0</v>
      </c>
    </row>
    <row r="1429" spans="3:4" x14ac:dyDescent="0.25">
      <c r="C1429" s="89">
        <v>0</v>
      </c>
      <c r="D1429" s="250">
        <f>Samples!C1431</f>
        <v>0</v>
      </c>
    </row>
    <row r="1430" spans="3:4" x14ac:dyDescent="0.25">
      <c r="C1430" s="89">
        <v>0</v>
      </c>
      <c r="D1430" s="250">
        <f>Samples!C1432</f>
        <v>0</v>
      </c>
    </row>
    <row r="1431" spans="3:4" x14ac:dyDescent="0.25">
      <c r="C1431" s="89">
        <v>0</v>
      </c>
      <c r="D1431" s="250">
        <f>Samples!C1433</f>
        <v>0</v>
      </c>
    </row>
    <row r="1432" spans="3:4" x14ac:dyDescent="0.25">
      <c r="C1432" s="89">
        <v>0</v>
      </c>
      <c r="D1432" s="250">
        <f>Samples!C1434</f>
        <v>0</v>
      </c>
    </row>
    <row r="1433" spans="3:4" x14ac:dyDescent="0.25">
      <c r="C1433" s="89">
        <v>0</v>
      </c>
      <c r="D1433" s="250">
        <f>Samples!C1435</f>
        <v>0</v>
      </c>
    </row>
    <row r="1434" spans="3:4" x14ac:dyDescent="0.25">
      <c r="C1434" s="89">
        <v>0</v>
      </c>
      <c r="D1434" s="250">
        <f>Samples!C1436</f>
        <v>0</v>
      </c>
    </row>
    <row r="1435" spans="3:4" x14ac:dyDescent="0.25">
      <c r="C1435" s="89">
        <v>0</v>
      </c>
      <c r="D1435" s="250">
        <f>Samples!C1437</f>
        <v>0</v>
      </c>
    </row>
    <row r="1436" spans="3:4" x14ac:dyDescent="0.25">
      <c r="C1436" s="89">
        <v>0</v>
      </c>
      <c r="D1436" s="250">
        <f>Samples!C1438</f>
        <v>0</v>
      </c>
    </row>
    <row r="1437" spans="3:4" x14ac:dyDescent="0.25">
      <c r="C1437" s="89">
        <v>0</v>
      </c>
      <c r="D1437" s="250">
        <f>Samples!C1439</f>
        <v>0</v>
      </c>
    </row>
    <row r="1438" spans="3:4" x14ac:dyDescent="0.25">
      <c r="C1438" s="89">
        <v>0</v>
      </c>
      <c r="D1438" s="250">
        <f>Samples!C1440</f>
        <v>0</v>
      </c>
    </row>
    <row r="1439" spans="3:4" x14ac:dyDescent="0.25">
      <c r="C1439" s="89">
        <v>0</v>
      </c>
      <c r="D1439" s="250">
        <f>Samples!C1441</f>
        <v>0</v>
      </c>
    </row>
    <row r="1440" spans="3:4" x14ac:dyDescent="0.25">
      <c r="C1440" s="89">
        <v>0</v>
      </c>
      <c r="D1440" s="250">
        <f>Samples!C1442</f>
        <v>0</v>
      </c>
    </row>
    <row r="1441" spans="3:4" x14ac:dyDescent="0.25">
      <c r="C1441" s="89">
        <v>0</v>
      </c>
      <c r="D1441" s="250">
        <f>Samples!C1443</f>
        <v>0</v>
      </c>
    </row>
    <row r="1442" spans="3:4" x14ac:dyDescent="0.25">
      <c r="C1442" s="89">
        <v>0</v>
      </c>
      <c r="D1442" s="250">
        <f>Samples!C1444</f>
        <v>0</v>
      </c>
    </row>
    <row r="1443" spans="3:4" x14ac:dyDescent="0.25">
      <c r="C1443" s="89">
        <v>0</v>
      </c>
      <c r="D1443" s="250">
        <f>Samples!C1445</f>
        <v>0</v>
      </c>
    </row>
    <row r="1444" spans="3:4" x14ac:dyDescent="0.25">
      <c r="C1444" s="89">
        <v>0</v>
      </c>
      <c r="D1444" s="250">
        <f>Samples!C1446</f>
        <v>0</v>
      </c>
    </row>
    <row r="1445" spans="3:4" x14ac:dyDescent="0.25">
      <c r="C1445" s="89">
        <v>0</v>
      </c>
      <c r="D1445" s="250">
        <f>Samples!C1447</f>
        <v>0</v>
      </c>
    </row>
    <row r="1446" spans="3:4" x14ac:dyDescent="0.25">
      <c r="C1446" s="89">
        <v>0</v>
      </c>
      <c r="D1446" s="250">
        <f>Samples!C1448</f>
        <v>0</v>
      </c>
    </row>
    <row r="1447" spans="3:4" x14ac:dyDescent="0.25">
      <c r="C1447" s="89">
        <v>0</v>
      </c>
      <c r="D1447" s="250">
        <f>Samples!C1449</f>
        <v>0</v>
      </c>
    </row>
    <row r="1448" spans="3:4" x14ac:dyDescent="0.25">
      <c r="C1448" s="89">
        <v>0</v>
      </c>
      <c r="D1448" s="250">
        <f>Samples!C1450</f>
        <v>0</v>
      </c>
    </row>
    <row r="1449" spans="3:4" x14ac:dyDescent="0.25">
      <c r="C1449" s="89">
        <v>0</v>
      </c>
      <c r="D1449" s="250">
        <f>Samples!C1451</f>
        <v>0</v>
      </c>
    </row>
    <row r="1450" spans="3:4" x14ac:dyDescent="0.25">
      <c r="C1450" s="89">
        <v>0</v>
      </c>
      <c r="D1450" s="250">
        <f>Samples!C1452</f>
        <v>0</v>
      </c>
    </row>
    <row r="1451" spans="3:4" x14ac:dyDescent="0.25">
      <c r="C1451" s="89">
        <v>0</v>
      </c>
      <c r="D1451" s="250">
        <f>Samples!C1453</f>
        <v>0</v>
      </c>
    </row>
    <row r="1452" spans="3:4" x14ac:dyDescent="0.25">
      <c r="C1452" s="89">
        <v>0</v>
      </c>
      <c r="D1452" s="250">
        <f>Samples!C1454</f>
        <v>0</v>
      </c>
    </row>
    <row r="1453" spans="3:4" x14ac:dyDescent="0.25">
      <c r="C1453" s="89">
        <v>0</v>
      </c>
      <c r="D1453" s="250">
        <f>Samples!C1455</f>
        <v>0</v>
      </c>
    </row>
    <row r="1454" spans="3:4" x14ac:dyDescent="0.25">
      <c r="C1454" s="89">
        <v>0</v>
      </c>
      <c r="D1454" s="250">
        <f>Samples!C1456</f>
        <v>0</v>
      </c>
    </row>
    <row r="1455" spans="3:4" x14ac:dyDescent="0.25">
      <c r="C1455" s="89">
        <v>0</v>
      </c>
      <c r="D1455" s="250">
        <f>Samples!C1457</f>
        <v>0</v>
      </c>
    </row>
    <row r="1456" spans="3:4" x14ac:dyDescent="0.25">
      <c r="C1456" s="89">
        <v>0</v>
      </c>
      <c r="D1456" s="250">
        <f>Samples!C1458</f>
        <v>0</v>
      </c>
    </row>
    <row r="1457" spans="3:4" x14ac:dyDescent="0.25">
      <c r="C1457" s="89">
        <v>0</v>
      </c>
      <c r="D1457" s="250">
        <f>Samples!C1459</f>
        <v>0</v>
      </c>
    </row>
    <row r="1458" spans="3:4" x14ac:dyDescent="0.25">
      <c r="C1458" s="89">
        <v>0</v>
      </c>
      <c r="D1458" s="250">
        <f>Samples!C1460</f>
        <v>0</v>
      </c>
    </row>
    <row r="1459" spans="3:4" x14ac:dyDescent="0.25">
      <c r="C1459" s="89">
        <v>0</v>
      </c>
      <c r="D1459" s="250">
        <f>Samples!C1461</f>
        <v>0</v>
      </c>
    </row>
    <row r="1460" spans="3:4" x14ac:dyDescent="0.25">
      <c r="C1460" s="89">
        <v>0</v>
      </c>
      <c r="D1460" s="250">
        <f>Samples!C1462</f>
        <v>0</v>
      </c>
    </row>
    <row r="1461" spans="3:4" x14ac:dyDescent="0.25">
      <c r="C1461" s="89">
        <v>0</v>
      </c>
      <c r="D1461" s="250">
        <f>Samples!C1463</f>
        <v>0</v>
      </c>
    </row>
    <row r="1462" spans="3:4" x14ac:dyDescent="0.25">
      <c r="C1462" s="89">
        <v>0</v>
      </c>
      <c r="D1462" s="250">
        <f>Samples!C1464</f>
        <v>0</v>
      </c>
    </row>
    <row r="1463" spans="3:4" x14ac:dyDescent="0.25">
      <c r="C1463" s="89">
        <v>0</v>
      </c>
      <c r="D1463" s="250">
        <f>Samples!C1465</f>
        <v>0</v>
      </c>
    </row>
    <row r="1464" spans="3:4" x14ac:dyDescent="0.25">
      <c r="C1464" s="89">
        <v>0</v>
      </c>
      <c r="D1464" s="250">
        <f>Samples!C1466</f>
        <v>0</v>
      </c>
    </row>
    <row r="1465" spans="3:4" x14ac:dyDescent="0.25">
      <c r="C1465" s="89">
        <v>0</v>
      </c>
      <c r="D1465" s="250">
        <f>Samples!C1467</f>
        <v>0</v>
      </c>
    </row>
    <row r="1466" spans="3:4" x14ac:dyDescent="0.25">
      <c r="C1466" s="89">
        <v>0</v>
      </c>
      <c r="D1466" s="250">
        <f>Samples!C1468</f>
        <v>0</v>
      </c>
    </row>
    <row r="1467" spans="3:4" x14ac:dyDescent="0.25">
      <c r="C1467" s="89">
        <v>0</v>
      </c>
      <c r="D1467" s="250">
        <f>Samples!C1469</f>
        <v>0</v>
      </c>
    </row>
    <row r="1468" spans="3:4" x14ac:dyDescent="0.25">
      <c r="C1468" s="89">
        <v>0</v>
      </c>
      <c r="D1468" s="250">
        <f>Samples!C1470</f>
        <v>0</v>
      </c>
    </row>
    <row r="1469" spans="3:4" x14ac:dyDescent="0.25">
      <c r="C1469" s="89">
        <v>0</v>
      </c>
      <c r="D1469" s="250">
        <f>Samples!C1471</f>
        <v>0</v>
      </c>
    </row>
    <row r="1470" spans="3:4" x14ac:dyDescent="0.25">
      <c r="C1470" s="89">
        <v>0</v>
      </c>
      <c r="D1470" s="250">
        <f>Samples!C1472</f>
        <v>0</v>
      </c>
    </row>
    <row r="1471" spans="3:4" x14ac:dyDescent="0.25">
      <c r="C1471" s="89">
        <v>0</v>
      </c>
      <c r="D1471" s="250">
        <f>Samples!C1473</f>
        <v>0</v>
      </c>
    </row>
    <row r="1472" spans="3:4" x14ac:dyDescent="0.25">
      <c r="C1472" s="89">
        <v>0</v>
      </c>
      <c r="D1472" s="250">
        <f>Samples!C1474</f>
        <v>0</v>
      </c>
    </row>
    <row r="1473" spans="3:4" x14ac:dyDescent="0.25">
      <c r="C1473" s="89">
        <v>0</v>
      </c>
      <c r="D1473" s="250">
        <f>Samples!C1475</f>
        <v>0</v>
      </c>
    </row>
    <row r="1474" spans="3:4" x14ac:dyDescent="0.25">
      <c r="C1474" s="89">
        <v>0</v>
      </c>
      <c r="D1474" s="250">
        <f>Samples!C1476</f>
        <v>0</v>
      </c>
    </row>
    <row r="1475" spans="3:4" x14ac:dyDescent="0.25">
      <c r="C1475" s="89">
        <v>0</v>
      </c>
      <c r="D1475" s="250">
        <f>Samples!C1477</f>
        <v>0</v>
      </c>
    </row>
    <row r="1476" spans="3:4" x14ac:dyDescent="0.25">
      <c r="C1476" s="89">
        <v>0</v>
      </c>
      <c r="D1476" s="250">
        <f>Samples!C1478</f>
        <v>0</v>
      </c>
    </row>
    <row r="1477" spans="3:4" x14ac:dyDescent="0.25">
      <c r="C1477" s="89">
        <v>0</v>
      </c>
      <c r="D1477" s="250">
        <f>Samples!C1479</f>
        <v>0</v>
      </c>
    </row>
    <row r="1478" spans="3:4" x14ac:dyDescent="0.25">
      <c r="C1478" s="89">
        <v>0</v>
      </c>
      <c r="D1478" s="250">
        <f>Samples!C1480</f>
        <v>0</v>
      </c>
    </row>
    <row r="1479" spans="3:4" x14ac:dyDescent="0.25">
      <c r="C1479" s="89">
        <v>0</v>
      </c>
      <c r="D1479" s="250">
        <f>Samples!C1481</f>
        <v>0</v>
      </c>
    </row>
    <row r="1480" spans="3:4" x14ac:dyDescent="0.25">
      <c r="C1480" s="89">
        <v>0</v>
      </c>
      <c r="D1480" s="250">
        <f>Samples!C1482</f>
        <v>0</v>
      </c>
    </row>
    <row r="1481" spans="3:4" x14ac:dyDescent="0.25">
      <c r="C1481" s="89">
        <v>0</v>
      </c>
      <c r="D1481" s="250">
        <f>Samples!C1483</f>
        <v>0</v>
      </c>
    </row>
    <row r="1482" spans="3:4" x14ac:dyDescent="0.25">
      <c r="C1482" s="89">
        <v>0</v>
      </c>
      <c r="D1482" s="250">
        <f>Samples!C1484</f>
        <v>0</v>
      </c>
    </row>
    <row r="1483" spans="3:4" x14ac:dyDescent="0.25">
      <c r="C1483" s="89">
        <v>0</v>
      </c>
      <c r="D1483" s="250">
        <f>Samples!C1485</f>
        <v>0</v>
      </c>
    </row>
    <row r="1484" spans="3:4" x14ac:dyDescent="0.25">
      <c r="C1484" s="89">
        <v>0</v>
      </c>
      <c r="D1484" s="250">
        <f>Samples!C1486</f>
        <v>0</v>
      </c>
    </row>
    <row r="1485" spans="3:4" x14ac:dyDescent="0.25">
      <c r="C1485" s="89">
        <v>0</v>
      </c>
      <c r="D1485" s="250">
        <f>Samples!C1487</f>
        <v>0</v>
      </c>
    </row>
    <row r="1486" spans="3:4" x14ac:dyDescent="0.25">
      <c r="C1486" s="89">
        <v>0</v>
      </c>
      <c r="D1486" s="250">
        <f>Samples!C1488</f>
        <v>0</v>
      </c>
    </row>
    <row r="1487" spans="3:4" x14ac:dyDescent="0.25">
      <c r="C1487" s="89">
        <v>0</v>
      </c>
      <c r="D1487" s="250">
        <f>Samples!C1489</f>
        <v>0</v>
      </c>
    </row>
    <row r="1488" spans="3:4" x14ac:dyDescent="0.25">
      <c r="C1488" s="89">
        <v>0</v>
      </c>
      <c r="D1488" s="250">
        <f>Samples!C1490</f>
        <v>0</v>
      </c>
    </row>
    <row r="1489" spans="3:4" x14ac:dyDescent="0.25">
      <c r="C1489" s="89">
        <v>0</v>
      </c>
      <c r="D1489" s="250">
        <f>Samples!C1491</f>
        <v>0</v>
      </c>
    </row>
    <row r="1490" spans="3:4" x14ac:dyDescent="0.25">
      <c r="C1490" s="89">
        <v>0</v>
      </c>
      <c r="D1490" s="250">
        <f>Samples!C1492</f>
        <v>0</v>
      </c>
    </row>
    <row r="1491" spans="3:4" x14ac:dyDescent="0.25">
      <c r="C1491" s="89">
        <v>0</v>
      </c>
      <c r="D1491" s="250">
        <f>Samples!C1493</f>
        <v>0</v>
      </c>
    </row>
    <row r="1492" spans="3:4" x14ac:dyDescent="0.25">
      <c r="C1492" s="89">
        <v>0</v>
      </c>
      <c r="D1492" s="250">
        <f>Samples!C1494</f>
        <v>0</v>
      </c>
    </row>
    <row r="1493" spans="3:4" x14ac:dyDescent="0.25">
      <c r="C1493" s="89">
        <v>0</v>
      </c>
      <c r="D1493" s="250">
        <f>Samples!C1495</f>
        <v>0</v>
      </c>
    </row>
    <row r="1494" spans="3:4" x14ac:dyDescent="0.25">
      <c r="C1494" s="89">
        <v>0</v>
      </c>
      <c r="D1494" s="250">
        <f>Samples!C1496</f>
        <v>0</v>
      </c>
    </row>
    <row r="1495" spans="3:4" x14ac:dyDescent="0.25">
      <c r="C1495" s="89">
        <v>0</v>
      </c>
      <c r="D1495" s="250">
        <f>Samples!C1497</f>
        <v>0</v>
      </c>
    </row>
    <row r="1496" spans="3:4" x14ac:dyDescent="0.25">
      <c r="C1496" s="89">
        <v>0</v>
      </c>
      <c r="D1496" s="250">
        <f>Samples!C1498</f>
        <v>0</v>
      </c>
    </row>
    <row r="1497" spans="3:4" x14ac:dyDescent="0.25">
      <c r="C1497" s="89">
        <v>0</v>
      </c>
      <c r="D1497" s="250">
        <f>Samples!C1499</f>
        <v>0</v>
      </c>
    </row>
    <row r="1498" spans="3:4" x14ac:dyDescent="0.25">
      <c r="C1498" s="89">
        <v>0</v>
      </c>
      <c r="D1498" s="250">
        <f>Samples!C1500</f>
        <v>0</v>
      </c>
    </row>
    <row r="1499" spans="3:4" x14ac:dyDescent="0.25">
      <c r="C1499" s="89">
        <v>0</v>
      </c>
      <c r="D1499" s="250">
        <f>Samples!C1501</f>
        <v>0</v>
      </c>
    </row>
    <row r="1500" spans="3:4" x14ac:dyDescent="0.25">
      <c r="C1500" s="89">
        <v>0</v>
      </c>
      <c r="D1500" s="250">
        <f>Samples!C1502</f>
        <v>0</v>
      </c>
    </row>
    <row r="1501" spans="3:4" x14ac:dyDescent="0.25">
      <c r="C1501" s="89">
        <v>0</v>
      </c>
      <c r="D1501" s="250">
        <f>Samples!C1503</f>
        <v>0</v>
      </c>
    </row>
    <row r="1502" spans="3:4" x14ac:dyDescent="0.25">
      <c r="C1502" s="89">
        <v>0</v>
      </c>
      <c r="D1502" s="250">
        <f>Samples!C1504</f>
        <v>0</v>
      </c>
    </row>
    <row r="1503" spans="3:4" x14ac:dyDescent="0.25">
      <c r="C1503" s="89">
        <v>0</v>
      </c>
      <c r="D1503" s="250">
        <f>Samples!C1505</f>
        <v>0</v>
      </c>
    </row>
    <row r="1504" spans="3:4" x14ac:dyDescent="0.25">
      <c r="C1504" s="89">
        <v>0</v>
      </c>
      <c r="D1504" s="250">
        <f>Samples!C1506</f>
        <v>0</v>
      </c>
    </row>
    <row r="1505" spans="3:4" x14ac:dyDescent="0.25">
      <c r="C1505" s="89">
        <v>0</v>
      </c>
      <c r="D1505" s="250">
        <f>Samples!C1507</f>
        <v>0</v>
      </c>
    </row>
    <row r="1506" spans="3:4" x14ac:dyDescent="0.25">
      <c r="C1506" s="89">
        <v>0</v>
      </c>
      <c r="D1506" s="250">
        <f>Samples!C1508</f>
        <v>0</v>
      </c>
    </row>
    <row r="1507" spans="3:4" x14ac:dyDescent="0.25">
      <c r="C1507" s="89">
        <v>0</v>
      </c>
      <c r="D1507" s="250">
        <f>Samples!C1509</f>
        <v>0</v>
      </c>
    </row>
    <row r="1508" spans="3:4" x14ac:dyDescent="0.25">
      <c r="C1508" s="89">
        <v>0</v>
      </c>
      <c r="D1508" s="250">
        <f>Samples!C1510</f>
        <v>0</v>
      </c>
    </row>
    <row r="1509" spans="3:4" x14ac:dyDescent="0.25">
      <c r="C1509" s="89">
        <v>0</v>
      </c>
      <c r="D1509" s="250">
        <f>Samples!C1511</f>
        <v>0</v>
      </c>
    </row>
    <row r="1510" spans="3:4" x14ac:dyDescent="0.25">
      <c r="C1510" s="89">
        <v>0</v>
      </c>
      <c r="D1510" s="250">
        <f>Samples!C1512</f>
        <v>0</v>
      </c>
    </row>
    <row r="1511" spans="3:4" x14ac:dyDescent="0.25">
      <c r="C1511" s="89">
        <v>0</v>
      </c>
      <c r="D1511" s="250">
        <f>Samples!C1513</f>
        <v>0</v>
      </c>
    </row>
    <row r="1512" spans="3:4" x14ac:dyDescent="0.25">
      <c r="C1512" s="89">
        <v>0</v>
      </c>
      <c r="D1512" s="250">
        <f>Samples!C1514</f>
        <v>0</v>
      </c>
    </row>
    <row r="1513" spans="3:4" x14ac:dyDescent="0.25">
      <c r="C1513" s="89">
        <v>0</v>
      </c>
      <c r="D1513" s="250">
        <f>Samples!C1515</f>
        <v>0</v>
      </c>
    </row>
    <row r="1514" spans="3:4" x14ac:dyDescent="0.25">
      <c r="C1514" s="89">
        <v>0</v>
      </c>
      <c r="D1514" s="250">
        <f>Samples!C1516</f>
        <v>0</v>
      </c>
    </row>
    <row r="1515" spans="3:4" x14ac:dyDescent="0.25">
      <c r="C1515" s="89">
        <v>0</v>
      </c>
      <c r="D1515" s="250">
        <f>Samples!C1517</f>
        <v>0</v>
      </c>
    </row>
    <row r="1516" spans="3:4" x14ac:dyDescent="0.25">
      <c r="C1516" s="89">
        <v>0</v>
      </c>
      <c r="D1516" s="250">
        <f>Samples!C1518</f>
        <v>0</v>
      </c>
    </row>
    <row r="1517" spans="3:4" x14ac:dyDescent="0.25">
      <c r="C1517" s="89">
        <v>0</v>
      </c>
      <c r="D1517" s="250">
        <f>Samples!C1519</f>
        <v>0</v>
      </c>
    </row>
    <row r="1518" spans="3:4" x14ac:dyDescent="0.25">
      <c r="C1518" s="89">
        <v>0</v>
      </c>
      <c r="D1518" s="250">
        <f>Samples!C1520</f>
        <v>0</v>
      </c>
    </row>
    <row r="1519" spans="3:4" x14ac:dyDescent="0.25">
      <c r="C1519" s="89">
        <v>0</v>
      </c>
      <c r="D1519" s="250">
        <f>Samples!C1521</f>
        <v>0</v>
      </c>
    </row>
    <row r="1520" spans="3:4" x14ac:dyDescent="0.25">
      <c r="C1520" s="89">
        <v>0</v>
      </c>
      <c r="D1520" s="250">
        <f>Samples!C1522</f>
        <v>0</v>
      </c>
    </row>
    <row r="1521" spans="3:4" x14ac:dyDescent="0.25">
      <c r="C1521" s="89">
        <v>0</v>
      </c>
      <c r="D1521" s="250">
        <f>Samples!C1523</f>
        <v>0</v>
      </c>
    </row>
    <row r="1522" spans="3:4" x14ac:dyDescent="0.25">
      <c r="C1522" s="89">
        <v>0</v>
      </c>
      <c r="D1522" s="250">
        <f>Samples!C1524</f>
        <v>0</v>
      </c>
    </row>
    <row r="1523" spans="3:4" x14ac:dyDescent="0.25">
      <c r="C1523" s="89">
        <v>0</v>
      </c>
      <c r="D1523" s="250">
        <f>Samples!C1525</f>
        <v>0</v>
      </c>
    </row>
    <row r="1524" spans="3:4" x14ac:dyDescent="0.25">
      <c r="C1524" s="89">
        <v>0</v>
      </c>
      <c r="D1524" s="250">
        <f>Samples!C1526</f>
        <v>0</v>
      </c>
    </row>
    <row r="1525" spans="3:4" x14ac:dyDescent="0.25">
      <c r="C1525" s="89">
        <v>0</v>
      </c>
      <c r="D1525" s="250">
        <f>Samples!C1527</f>
        <v>0</v>
      </c>
    </row>
    <row r="1526" spans="3:4" x14ac:dyDescent="0.25">
      <c r="C1526" s="89">
        <v>0</v>
      </c>
      <c r="D1526" s="250">
        <f>Samples!C1528</f>
        <v>0</v>
      </c>
    </row>
    <row r="1527" spans="3:4" x14ac:dyDescent="0.25">
      <c r="C1527" s="89">
        <v>0</v>
      </c>
      <c r="D1527" s="250">
        <f>Samples!C1529</f>
        <v>0</v>
      </c>
    </row>
    <row r="1528" spans="3:4" x14ac:dyDescent="0.25">
      <c r="C1528" s="89">
        <v>0</v>
      </c>
      <c r="D1528" s="250">
        <f>Samples!C1530</f>
        <v>0</v>
      </c>
    </row>
    <row r="1529" spans="3:4" x14ac:dyDescent="0.25">
      <c r="C1529" s="89">
        <v>0</v>
      </c>
      <c r="D1529" s="250">
        <f>Samples!C1531</f>
        <v>0</v>
      </c>
    </row>
    <row r="1530" spans="3:4" x14ac:dyDescent="0.25">
      <c r="C1530" s="89">
        <v>0</v>
      </c>
      <c r="D1530" s="250">
        <f>Samples!C1532</f>
        <v>0</v>
      </c>
    </row>
    <row r="1531" spans="3:4" x14ac:dyDescent="0.25">
      <c r="C1531" s="89">
        <v>0</v>
      </c>
      <c r="D1531" s="250">
        <f>Samples!C1533</f>
        <v>0</v>
      </c>
    </row>
    <row r="1532" spans="3:4" x14ac:dyDescent="0.25">
      <c r="C1532" s="89">
        <v>0</v>
      </c>
      <c r="D1532" s="250">
        <f>Samples!C1534</f>
        <v>0</v>
      </c>
    </row>
    <row r="1533" spans="3:4" x14ac:dyDescent="0.25">
      <c r="C1533" s="89">
        <v>0</v>
      </c>
      <c r="D1533" s="250">
        <f>Samples!C1535</f>
        <v>0</v>
      </c>
    </row>
    <row r="1534" spans="3:4" x14ac:dyDescent="0.25">
      <c r="C1534" s="89">
        <v>0</v>
      </c>
      <c r="D1534" s="250">
        <f>Samples!C1536</f>
        <v>0</v>
      </c>
    </row>
    <row r="1535" spans="3:4" x14ac:dyDescent="0.25">
      <c r="C1535" s="89">
        <v>0</v>
      </c>
      <c r="D1535" s="250">
        <f>Samples!C1537</f>
        <v>0</v>
      </c>
    </row>
    <row r="1536" spans="3:4" x14ac:dyDescent="0.25">
      <c r="C1536" s="89">
        <v>0</v>
      </c>
      <c r="D1536" s="250">
        <f>Samples!C1538</f>
        <v>0</v>
      </c>
    </row>
    <row r="1537" spans="3:4" x14ac:dyDescent="0.25">
      <c r="C1537" s="89">
        <v>0</v>
      </c>
      <c r="D1537" s="250">
        <f>Samples!C1539</f>
        <v>0</v>
      </c>
    </row>
    <row r="1538" spans="3:4" x14ac:dyDescent="0.25">
      <c r="C1538" s="89">
        <v>0</v>
      </c>
      <c r="D1538" s="250">
        <f>Samples!C1540</f>
        <v>0</v>
      </c>
    </row>
    <row r="1539" spans="3:4" x14ac:dyDescent="0.25">
      <c r="C1539" s="89">
        <v>0</v>
      </c>
      <c r="D1539" s="250">
        <f>Samples!C1541</f>
        <v>0</v>
      </c>
    </row>
    <row r="1540" spans="3:4" x14ac:dyDescent="0.25">
      <c r="C1540" s="89">
        <v>0</v>
      </c>
      <c r="D1540" s="250">
        <f>Samples!C1542</f>
        <v>0</v>
      </c>
    </row>
    <row r="1541" spans="3:4" x14ac:dyDescent="0.25">
      <c r="C1541" s="89">
        <v>0</v>
      </c>
      <c r="D1541" s="250">
        <f>Samples!C1543</f>
        <v>0</v>
      </c>
    </row>
    <row r="1542" spans="3:4" x14ac:dyDescent="0.25">
      <c r="C1542" s="89">
        <v>0</v>
      </c>
      <c r="D1542" s="250">
        <f>Samples!C1544</f>
        <v>0</v>
      </c>
    </row>
    <row r="1543" spans="3:4" x14ac:dyDescent="0.25">
      <c r="C1543" s="89">
        <v>0</v>
      </c>
      <c r="D1543" s="250">
        <f>Samples!C1545</f>
        <v>0</v>
      </c>
    </row>
    <row r="1544" spans="3:4" x14ac:dyDescent="0.25">
      <c r="C1544" s="89">
        <v>0</v>
      </c>
      <c r="D1544" s="250">
        <f>Samples!C1546</f>
        <v>0</v>
      </c>
    </row>
    <row r="1545" spans="3:4" x14ac:dyDescent="0.25">
      <c r="C1545" s="89">
        <v>0</v>
      </c>
      <c r="D1545" s="250">
        <f>Samples!C1547</f>
        <v>0</v>
      </c>
    </row>
    <row r="1546" spans="3:4" x14ac:dyDescent="0.25">
      <c r="C1546" s="89">
        <v>0</v>
      </c>
      <c r="D1546" s="250">
        <f>Samples!C1548</f>
        <v>0</v>
      </c>
    </row>
    <row r="1547" spans="3:4" x14ac:dyDescent="0.25">
      <c r="C1547" s="89">
        <v>0</v>
      </c>
      <c r="D1547" s="250">
        <f>Samples!C1549</f>
        <v>0</v>
      </c>
    </row>
    <row r="1548" spans="3:4" x14ac:dyDescent="0.25">
      <c r="C1548" s="89">
        <v>0</v>
      </c>
      <c r="D1548" s="250">
        <f>Samples!C1550</f>
        <v>0</v>
      </c>
    </row>
    <row r="1549" spans="3:4" x14ac:dyDescent="0.25">
      <c r="C1549" s="89">
        <v>0</v>
      </c>
      <c r="D1549" s="250">
        <f>Samples!C1551</f>
        <v>0</v>
      </c>
    </row>
    <row r="1550" spans="3:4" x14ac:dyDescent="0.25">
      <c r="C1550" s="89">
        <v>0</v>
      </c>
      <c r="D1550" s="250">
        <f>Samples!C1552</f>
        <v>0</v>
      </c>
    </row>
    <row r="1551" spans="3:4" x14ac:dyDescent="0.25">
      <c r="C1551" s="89">
        <v>0</v>
      </c>
      <c r="D1551" s="250">
        <f>Samples!C1553</f>
        <v>0</v>
      </c>
    </row>
    <row r="1552" spans="3:4" x14ac:dyDescent="0.25">
      <c r="C1552" s="89">
        <v>0</v>
      </c>
      <c r="D1552" s="250">
        <f>Samples!C1554</f>
        <v>0</v>
      </c>
    </row>
    <row r="1553" spans="3:4" x14ac:dyDescent="0.25">
      <c r="C1553" s="89">
        <v>0</v>
      </c>
      <c r="D1553" s="250">
        <f>Samples!C1555</f>
        <v>0</v>
      </c>
    </row>
    <row r="1554" spans="3:4" x14ac:dyDescent="0.25">
      <c r="C1554" s="89">
        <v>0</v>
      </c>
      <c r="D1554" s="250">
        <f>Samples!C1556</f>
        <v>0</v>
      </c>
    </row>
    <row r="1555" spans="3:4" x14ac:dyDescent="0.25">
      <c r="C1555" s="89">
        <v>0</v>
      </c>
      <c r="D1555" s="250">
        <f>Samples!C1557</f>
        <v>0</v>
      </c>
    </row>
    <row r="1556" spans="3:4" x14ac:dyDescent="0.25">
      <c r="C1556" s="89">
        <v>0</v>
      </c>
      <c r="D1556" s="250">
        <f>Samples!C1558</f>
        <v>0</v>
      </c>
    </row>
    <row r="1557" spans="3:4" x14ac:dyDescent="0.25">
      <c r="C1557" s="89">
        <v>0</v>
      </c>
      <c r="D1557" s="250">
        <f>Samples!C1559</f>
        <v>0</v>
      </c>
    </row>
    <row r="1558" spans="3:4" x14ac:dyDescent="0.25">
      <c r="C1558" s="89">
        <v>0</v>
      </c>
      <c r="D1558" s="250">
        <f>Samples!C1560</f>
        <v>0</v>
      </c>
    </row>
    <row r="1559" spans="3:4" x14ac:dyDescent="0.25">
      <c r="C1559" s="89">
        <v>0</v>
      </c>
      <c r="D1559" s="250">
        <f>Samples!C1561</f>
        <v>0</v>
      </c>
    </row>
    <row r="1560" spans="3:4" x14ac:dyDescent="0.25">
      <c r="C1560" s="89">
        <v>0</v>
      </c>
      <c r="D1560" s="250">
        <f>Samples!C1562</f>
        <v>0</v>
      </c>
    </row>
    <row r="1561" spans="3:4" x14ac:dyDescent="0.25">
      <c r="C1561" s="89">
        <v>0</v>
      </c>
      <c r="D1561" s="250">
        <f>Samples!C1563</f>
        <v>0</v>
      </c>
    </row>
    <row r="1562" spans="3:4" x14ac:dyDescent="0.25">
      <c r="C1562" s="89">
        <v>0</v>
      </c>
      <c r="D1562" s="250">
        <f>Samples!C1564</f>
        <v>0</v>
      </c>
    </row>
    <row r="1563" spans="3:4" x14ac:dyDescent="0.25">
      <c r="C1563" s="89">
        <v>0</v>
      </c>
      <c r="D1563" s="250">
        <f>Samples!C1565</f>
        <v>0</v>
      </c>
    </row>
    <row r="1564" spans="3:4" x14ac:dyDescent="0.25">
      <c r="C1564" s="89">
        <v>0</v>
      </c>
      <c r="D1564" s="250">
        <f>Samples!C1566</f>
        <v>0</v>
      </c>
    </row>
    <row r="1565" spans="3:4" x14ac:dyDescent="0.25">
      <c r="C1565" s="89">
        <v>0</v>
      </c>
      <c r="D1565" s="250">
        <f>Samples!C1567</f>
        <v>0</v>
      </c>
    </row>
    <row r="1566" spans="3:4" x14ac:dyDescent="0.25">
      <c r="C1566" s="89">
        <v>0</v>
      </c>
      <c r="D1566" s="250">
        <f>Samples!C1568</f>
        <v>0</v>
      </c>
    </row>
    <row r="1567" spans="3:4" x14ac:dyDescent="0.25">
      <c r="C1567" s="89">
        <v>0</v>
      </c>
      <c r="D1567" s="250">
        <f>Samples!C1569</f>
        <v>0</v>
      </c>
    </row>
    <row r="1568" spans="3:4" x14ac:dyDescent="0.25">
      <c r="C1568" s="89">
        <v>0</v>
      </c>
      <c r="D1568" s="250">
        <f>Samples!C1570</f>
        <v>0</v>
      </c>
    </row>
    <row r="1569" spans="3:4" x14ac:dyDescent="0.25">
      <c r="C1569" s="89">
        <v>0</v>
      </c>
      <c r="D1569" s="250">
        <f>Samples!C1571</f>
        <v>0</v>
      </c>
    </row>
    <row r="1570" spans="3:4" x14ac:dyDescent="0.25">
      <c r="C1570" s="89">
        <v>0</v>
      </c>
      <c r="D1570" s="250">
        <f>Samples!C1572</f>
        <v>0</v>
      </c>
    </row>
    <row r="1571" spans="3:4" x14ac:dyDescent="0.25">
      <c r="C1571" s="89">
        <v>0</v>
      </c>
      <c r="D1571" s="250">
        <f>Samples!C1573</f>
        <v>0</v>
      </c>
    </row>
    <row r="1572" spans="3:4" x14ac:dyDescent="0.25">
      <c r="C1572" s="89">
        <v>0</v>
      </c>
      <c r="D1572" s="250">
        <f>Samples!C1574</f>
        <v>0</v>
      </c>
    </row>
    <row r="1573" spans="3:4" x14ac:dyDescent="0.25">
      <c r="C1573" s="89">
        <v>0</v>
      </c>
      <c r="D1573" s="250">
        <f>Samples!C1575</f>
        <v>0</v>
      </c>
    </row>
    <row r="1574" spans="3:4" x14ac:dyDescent="0.25">
      <c r="C1574" s="89">
        <v>0</v>
      </c>
      <c r="D1574" s="250">
        <f>Samples!C1576</f>
        <v>0</v>
      </c>
    </row>
    <row r="1575" spans="3:4" x14ac:dyDescent="0.25">
      <c r="C1575" s="89">
        <v>0</v>
      </c>
      <c r="D1575" s="250">
        <f>Samples!C1577</f>
        <v>0</v>
      </c>
    </row>
    <row r="1576" spans="3:4" x14ac:dyDescent="0.25">
      <c r="C1576" s="89">
        <v>0</v>
      </c>
      <c r="D1576" s="250">
        <f>Samples!C1578</f>
        <v>0</v>
      </c>
    </row>
    <row r="1577" spans="3:4" x14ac:dyDescent="0.25">
      <c r="C1577" s="89">
        <v>0</v>
      </c>
      <c r="D1577" s="250">
        <f>Samples!C1579</f>
        <v>0</v>
      </c>
    </row>
    <row r="1578" spans="3:4" x14ac:dyDescent="0.25">
      <c r="C1578" s="89">
        <v>0</v>
      </c>
      <c r="D1578" s="250">
        <f>Samples!C1580</f>
        <v>0</v>
      </c>
    </row>
    <row r="1579" spans="3:4" x14ac:dyDescent="0.25">
      <c r="C1579" s="89">
        <v>0</v>
      </c>
      <c r="D1579" s="250">
        <f>Samples!C1581</f>
        <v>0</v>
      </c>
    </row>
    <row r="1580" spans="3:4" x14ac:dyDescent="0.25">
      <c r="C1580" s="89">
        <v>0</v>
      </c>
      <c r="D1580" s="250">
        <f>Samples!C1582</f>
        <v>0</v>
      </c>
    </row>
    <row r="1581" spans="3:4" x14ac:dyDescent="0.25">
      <c r="C1581" s="89">
        <v>0</v>
      </c>
      <c r="D1581" s="250">
        <f>Samples!C1583</f>
        <v>0</v>
      </c>
    </row>
    <row r="1582" spans="3:4" x14ac:dyDescent="0.25">
      <c r="C1582" s="89">
        <v>0</v>
      </c>
      <c r="D1582" s="250">
        <f>Samples!C1584</f>
        <v>0</v>
      </c>
    </row>
    <row r="1583" spans="3:4" x14ac:dyDescent="0.25">
      <c r="C1583" s="89">
        <v>0</v>
      </c>
      <c r="D1583" s="250">
        <f>Samples!C1585</f>
        <v>0</v>
      </c>
    </row>
    <row r="1584" spans="3:4" x14ac:dyDescent="0.25">
      <c r="C1584" s="89">
        <v>0</v>
      </c>
      <c r="D1584" s="250">
        <f>Samples!C1586</f>
        <v>0</v>
      </c>
    </row>
    <row r="1585" spans="3:4" x14ac:dyDescent="0.25">
      <c r="C1585" s="89">
        <v>0</v>
      </c>
      <c r="D1585" s="250">
        <f>Samples!C1587</f>
        <v>0</v>
      </c>
    </row>
    <row r="1586" spans="3:4" x14ac:dyDescent="0.25">
      <c r="C1586" s="89">
        <v>0</v>
      </c>
      <c r="D1586" s="250">
        <f>Samples!C1588</f>
        <v>0</v>
      </c>
    </row>
    <row r="1587" spans="3:4" x14ac:dyDescent="0.25">
      <c r="C1587" s="89">
        <v>0</v>
      </c>
      <c r="D1587" s="250">
        <f>Samples!C1589</f>
        <v>0</v>
      </c>
    </row>
    <row r="1588" spans="3:4" x14ac:dyDescent="0.25">
      <c r="C1588" s="89">
        <v>0</v>
      </c>
      <c r="D1588" s="250">
        <f>Samples!C1590</f>
        <v>0</v>
      </c>
    </row>
    <row r="1589" spans="3:4" x14ac:dyDescent="0.25">
      <c r="C1589" s="89">
        <v>0</v>
      </c>
      <c r="D1589" s="250">
        <f>Samples!C1591</f>
        <v>0</v>
      </c>
    </row>
    <row r="1590" spans="3:4" x14ac:dyDescent="0.25">
      <c r="C1590" s="89">
        <v>0</v>
      </c>
      <c r="D1590" s="250">
        <f>Samples!C1592</f>
        <v>0</v>
      </c>
    </row>
    <row r="1591" spans="3:4" x14ac:dyDescent="0.25">
      <c r="C1591" s="89">
        <v>0</v>
      </c>
      <c r="D1591" s="250">
        <f>Samples!C1593</f>
        <v>0</v>
      </c>
    </row>
    <row r="1592" spans="3:4" x14ac:dyDescent="0.25">
      <c r="C1592" s="89">
        <v>0</v>
      </c>
      <c r="D1592" s="250">
        <f>Samples!C1594</f>
        <v>0</v>
      </c>
    </row>
    <row r="1593" spans="3:4" x14ac:dyDescent="0.25">
      <c r="C1593" s="89">
        <v>0</v>
      </c>
      <c r="D1593" s="250">
        <f>Samples!C1595</f>
        <v>0</v>
      </c>
    </row>
    <row r="1594" spans="3:4" x14ac:dyDescent="0.25">
      <c r="C1594" s="89">
        <v>0</v>
      </c>
      <c r="D1594" s="250">
        <f>Samples!C1596</f>
        <v>0</v>
      </c>
    </row>
    <row r="1595" spans="3:4" x14ac:dyDescent="0.25">
      <c r="C1595" s="89">
        <v>0</v>
      </c>
      <c r="D1595" s="250">
        <f>Samples!C1597</f>
        <v>0</v>
      </c>
    </row>
    <row r="1596" spans="3:4" x14ac:dyDescent="0.25">
      <c r="C1596" s="89">
        <v>0</v>
      </c>
      <c r="D1596" s="250">
        <f>Samples!C1598</f>
        <v>0</v>
      </c>
    </row>
    <row r="1597" spans="3:4" x14ac:dyDescent="0.25">
      <c r="C1597" s="89">
        <v>0</v>
      </c>
      <c r="D1597" s="250">
        <f>Samples!C1599</f>
        <v>0</v>
      </c>
    </row>
    <row r="1598" spans="3:4" x14ac:dyDescent="0.25">
      <c r="C1598" s="89">
        <v>0</v>
      </c>
      <c r="D1598" s="250">
        <f>Samples!C1600</f>
        <v>0</v>
      </c>
    </row>
    <row r="1599" spans="3:4" x14ac:dyDescent="0.25">
      <c r="C1599" s="89">
        <v>0</v>
      </c>
      <c r="D1599" s="250">
        <f>Samples!C1601</f>
        <v>0</v>
      </c>
    </row>
    <row r="1600" spans="3:4" x14ac:dyDescent="0.25">
      <c r="C1600" s="89">
        <v>0</v>
      </c>
      <c r="D1600" s="250">
        <f>Samples!C1602</f>
        <v>0</v>
      </c>
    </row>
    <row r="1601" spans="3:4" x14ac:dyDescent="0.25">
      <c r="C1601" s="89">
        <v>0</v>
      </c>
      <c r="D1601" s="250">
        <f>Samples!C1603</f>
        <v>0</v>
      </c>
    </row>
    <row r="1602" spans="3:4" x14ac:dyDescent="0.25">
      <c r="C1602" s="89">
        <v>0</v>
      </c>
      <c r="D1602" s="250">
        <f>Samples!C1604</f>
        <v>0</v>
      </c>
    </row>
    <row r="1603" spans="3:4" x14ac:dyDescent="0.25">
      <c r="C1603" s="89">
        <v>0</v>
      </c>
      <c r="D1603" s="250">
        <f>Samples!C1605</f>
        <v>0</v>
      </c>
    </row>
    <row r="1604" spans="3:4" x14ac:dyDescent="0.25">
      <c r="C1604" s="89">
        <v>0</v>
      </c>
      <c r="D1604" s="250">
        <f>Samples!C1606</f>
        <v>0</v>
      </c>
    </row>
    <row r="1605" spans="3:4" x14ac:dyDescent="0.25">
      <c r="C1605" s="89">
        <v>0</v>
      </c>
      <c r="D1605" s="250">
        <f>Samples!C1607</f>
        <v>0</v>
      </c>
    </row>
    <row r="1606" spans="3:4" x14ac:dyDescent="0.25">
      <c r="C1606" s="89">
        <v>0</v>
      </c>
      <c r="D1606" s="250">
        <f>Samples!C1608</f>
        <v>0</v>
      </c>
    </row>
    <row r="1607" spans="3:4" x14ac:dyDescent="0.25">
      <c r="C1607" s="89">
        <v>0</v>
      </c>
      <c r="D1607" s="250">
        <f>Samples!C1609</f>
        <v>0</v>
      </c>
    </row>
    <row r="1608" spans="3:4" x14ac:dyDescent="0.25">
      <c r="C1608" s="89">
        <v>0</v>
      </c>
      <c r="D1608" s="250">
        <f>Samples!C1610</f>
        <v>0</v>
      </c>
    </row>
    <row r="1609" spans="3:4" x14ac:dyDescent="0.25">
      <c r="C1609" s="89">
        <v>0</v>
      </c>
      <c r="D1609" s="250">
        <f>Samples!C1611</f>
        <v>0</v>
      </c>
    </row>
    <row r="1610" spans="3:4" x14ac:dyDescent="0.25">
      <c r="C1610" s="89">
        <v>0</v>
      </c>
      <c r="D1610" s="250">
        <f>Samples!C1612</f>
        <v>0</v>
      </c>
    </row>
    <row r="1611" spans="3:4" x14ac:dyDescent="0.25">
      <c r="C1611" s="89">
        <v>0</v>
      </c>
      <c r="D1611" s="250">
        <f>Samples!C1613</f>
        <v>0</v>
      </c>
    </row>
    <row r="1612" spans="3:4" x14ac:dyDescent="0.25">
      <c r="C1612" s="89">
        <v>0</v>
      </c>
      <c r="D1612" s="250">
        <f>Samples!C1614</f>
        <v>0</v>
      </c>
    </row>
    <row r="1613" spans="3:4" x14ac:dyDescent="0.25">
      <c r="C1613" s="89">
        <v>0</v>
      </c>
      <c r="D1613" s="250">
        <f>Samples!C1615</f>
        <v>0</v>
      </c>
    </row>
    <row r="1614" spans="3:4" x14ac:dyDescent="0.25">
      <c r="C1614" s="89">
        <v>0</v>
      </c>
      <c r="D1614" s="250">
        <f>Samples!C1616</f>
        <v>0</v>
      </c>
    </row>
    <row r="1615" spans="3:4" x14ac:dyDescent="0.25">
      <c r="C1615" s="89">
        <v>0</v>
      </c>
      <c r="D1615" s="250">
        <f>Samples!C1617</f>
        <v>0</v>
      </c>
    </row>
    <row r="1616" spans="3:4" x14ac:dyDescent="0.25">
      <c r="C1616" s="89">
        <v>0</v>
      </c>
      <c r="D1616" s="250">
        <f>Samples!C1618</f>
        <v>0</v>
      </c>
    </row>
    <row r="1617" spans="3:4" x14ac:dyDescent="0.25">
      <c r="C1617" s="89">
        <v>0</v>
      </c>
      <c r="D1617" s="250">
        <f>Samples!C1619</f>
        <v>0</v>
      </c>
    </row>
    <row r="1618" spans="3:4" x14ac:dyDescent="0.25">
      <c r="C1618" s="89">
        <v>0</v>
      </c>
      <c r="D1618" s="250">
        <f>Samples!C1620</f>
        <v>0</v>
      </c>
    </row>
    <row r="1619" spans="3:4" x14ac:dyDescent="0.25">
      <c r="C1619" s="89">
        <v>0</v>
      </c>
      <c r="D1619" s="250">
        <f>Samples!C1621</f>
        <v>0</v>
      </c>
    </row>
    <row r="1620" spans="3:4" x14ac:dyDescent="0.25">
      <c r="C1620" s="89">
        <v>0</v>
      </c>
      <c r="D1620" s="250">
        <f>Samples!C1622</f>
        <v>0</v>
      </c>
    </row>
    <row r="1621" spans="3:4" x14ac:dyDescent="0.25">
      <c r="C1621" s="89">
        <v>0</v>
      </c>
      <c r="D1621" s="250">
        <f>Samples!C1623</f>
        <v>0</v>
      </c>
    </row>
    <row r="1622" spans="3:4" x14ac:dyDescent="0.25">
      <c r="C1622" s="89">
        <v>0</v>
      </c>
      <c r="D1622" s="250">
        <f>Samples!C1624</f>
        <v>0</v>
      </c>
    </row>
    <row r="1623" spans="3:4" x14ac:dyDescent="0.25">
      <c r="C1623" s="89">
        <v>0</v>
      </c>
      <c r="D1623" s="250">
        <f>Samples!C1625</f>
        <v>0</v>
      </c>
    </row>
    <row r="1624" spans="3:4" x14ac:dyDescent="0.25">
      <c r="C1624" s="89">
        <v>0</v>
      </c>
      <c r="D1624" s="250">
        <f>Samples!C1626</f>
        <v>0</v>
      </c>
    </row>
    <row r="1625" spans="3:4" x14ac:dyDescent="0.25">
      <c r="C1625" s="89">
        <v>0</v>
      </c>
      <c r="D1625" s="250">
        <f>Samples!C1627</f>
        <v>0</v>
      </c>
    </row>
    <row r="1626" spans="3:4" x14ac:dyDescent="0.25">
      <c r="C1626" s="89">
        <v>0</v>
      </c>
      <c r="D1626" s="250">
        <f>Samples!C1628</f>
        <v>0</v>
      </c>
    </row>
    <row r="1627" spans="3:4" x14ac:dyDescent="0.25">
      <c r="C1627" s="89">
        <v>0</v>
      </c>
      <c r="D1627" s="250">
        <f>Samples!C1629</f>
        <v>0</v>
      </c>
    </row>
    <row r="1628" spans="3:4" x14ac:dyDescent="0.25">
      <c r="C1628" s="89">
        <v>0</v>
      </c>
      <c r="D1628" s="250">
        <f>Samples!C1630</f>
        <v>0</v>
      </c>
    </row>
    <row r="1629" spans="3:4" x14ac:dyDescent="0.25">
      <c r="C1629" s="89">
        <v>0</v>
      </c>
      <c r="D1629" s="250">
        <f>Samples!C1631</f>
        <v>0</v>
      </c>
    </row>
    <row r="1630" spans="3:4" x14ac:dyDescent="0.25">
      <c r="C1630" s="89">
        <v>0</v>
      </c>
      <c r="D1630" s="250">
        <f>Samples!C1632</f>
        <v>0</v>
      </c>
    </row>
    <row r="1631" spans="3:4" x14ac:dyDescent="0.25">
      <c r="C1631" s="89">
        <v>0</v>
      </c>
      <c r="D1631" s="250">
        <f>Samples!C1633</f>
        <v>0</v>
      </c>
    </row>
    <row r="1632" spans="3:4" x14ac:dyDescent="0.25">
      <c r="C1632" s="89">
        <v>0</v>
      </c>
      <c r="D1632" s="250">
        <f>Samples!C1634</f>
        <v>0</v>
      </c>
    </row>
    <row r="1633" spans="3:4" x14ac:dyDescent="0.25">
      <c r="C1633" s="89">
        <v>0</v>
      </c>
      <c r="D1633" s="250">
        <f>Samples!C1635</f>
        <v>0</v>
      </c>
    </row>
    <row r="1634" spans="3:4" x14ac:dyDescent="0.25">
      <c r="C1634" s="89">
        <v>0</v>
      </c>
      <c r="D1634" s="250">
        <f>Samples!C1636</f>
        <v>0</v>
      </c>
    </row>
    <row r="1635" spans="3:4" x14ac:dyDescent="0.25">
      <c r="C1635" s="89">
        <v>0</v>
      </c>
      <c r="D1635" s="250">
        <f>Samples!C1637</f>
        <v>0</v>
      </c>
    </row>
    <row r="1636" spans="3:4" x14ac:dyDescent="0.25">
      <c r="C1636" s="89">
        <v>0</v>
      </c>
      <c r="D1636" s="250">
        <f>Samples!C1638</f>
        <v>0</v>
      </c>
    </row>
    <row r="1637" spans="3:4" x14ac:dyDescent="0.25">
      <c r="C1637" s="89">
        <v>0</v>
      </c>
      <c r="D1637" s="250">
        <f>Samples!C1639</f>
        <v>0</v>
      </c>
    </row>
    <row r="1638" spans="3:4" x14ac:dyDescent="0.25">
      <c r="C1638" s="89">
        <v>0</v>
      </c>
      <c r="D1638" s="250">
        <f>Samples!C1640</f>
        <v>0</v>
      </c>
    </row>
    <row r="1639" spans="3:4" x14ac:dyDescent="0.25">
      <c r="C1639" s="89">
        <v>0</v>
      </c>
      <c r="D1639" s="250">
        <f>Samples!C1641</f>
        <v>0</v>
      </c>
    </row>
    <row r="1640" spans="3:4" x14ac:dyDescent="0.25">
      <c r="C1640" s="89">
        <v>0</v>
      </c>
      <c r="D1640" s="250">
        <f>Samples!C1642</f>
        <v>0</v>
      </c>
    </row>
    <row r="1641" spans="3:4" x14ac:dyDescent="0.25">
      <c r="C1641" s="89">
        <v>0</v>
      </c>
      <c r="D1641" s="250">
        <f>Samples!C1643</f>
        <v>0</v>
      </c>
    </row>
    <row r="1642" spans="3:4" x14ac:dyDescent="0.25">
      <c r="C1642" s="89">
        <v>0</v>
      </c>
      <c r="D1642" s="250">
        <f>Samples!C1644</f>
        <v>0</v>
      </c>
    </row>
    <row r="1643" spans="3:4" x14ac:dyDescent="0.25">
      <c r="C1643" s="89">
        <v>0</v>
      </c>
      <c r="D1643" s="250">
        <f>Samples!C1645</f>
        <v>0</v>
      </c>
    </row>
    <row r="1644" spans="3:4" x14ac:dyDescent="0.25">
      <c r="C1644" s="89">
        <v>0</v>
      </c>
      <c r="D1644" s="250">
        <f>Samples!C1646</f>
        <v>0</v>
      </c>
    </row>
    <row r="1645" spans="3:4" x14ac:dyDescent="0.25">
      <c r="C1645" s="89">
        <v>0</v>
      </c>
      <c r="D1645" s="250">
        <f>Samples!C1647</f>
        <v>0</v>
      </c>
    </row>
    <row r="1646" spans="3:4" x14ac:dyDescent="0.25">
      <c r="C1646" s="89">
        <v>0</v>
      </c>
      <c r="D1646" s="250">
        <f>Samples!C1648</f>
        <v>0</v>
      </c>
    </row>
    <row r="1647" spans="3:4" x14ac:dyDescent="0.25">
      <c r="C1647" s="89">
        <v>0</v>
      </c>
      <c r="D1647" s="250">
        <f>Samples!C1649</f>
        <v>0</v>
      </c>
    </row>
    <row r="1648" spans="3:4" x14ac:dyDescent="0.25">
      <c r="C1648" s="89">
        <v>0</v>
      </c>
      <c r="D1648" s="250">
        <f>Samples!C1650</f>
        <v>0</v>
      </c>
    </row>
    <row r="1649" spans="3:4" x14ac:dyDescent="0.25">
      <c r="C1649" s="89">
        <v>0</v>
      </c>
      <c r="D1649" s="250">
        <f>Samples!C1651</f>
        <v>0</v>
      </c>
    </row>
    <row r="1650" spans="3:4" x14ac:dyDescent="0.25">
      <c r="C1650" s="89">
        <v>0</v>
      </c>
      <c r="D1650" s="250">
        <f>Samples!C1652</f>
        <v>0</v>
      </c>
    </row>
    <row r="1651" spans="3:4" x14ac:dyDescent="0.25">
      <c r="C1651" s="89">
        <v>0</v>
      </c>
      <c r="D1651" s="250">
        <f>Samples!C1653</f>
        <v>0</v>
      </c>
    </row>
    <row r="1652" spans="3:4" x14ac:dyDescent="0.25">
      <c r="C1652" s="89">
        <v>0</v>
      </c>
      <c r="D1652" s="250">
        <f>Samples!C1654</f>
        <v>0</v>
      </c>
    </row>
    <row r="1653" spans="3:4" x14ac:dyDescent="0.25">
      <c r="C1653" s="89">
        <v>0</v>
      </c>
      <c r="D1653" s="250">
        <f>Samples!C1655</f>
        <v>0</v>
      </c>
    </row>
    <row r="1654" spans="3:4" x14ac:dyDescent="0.25">
      <c r="C1654" s="89">
        <v>0</v>
      </c>
      <c r="D1654" s="250">
        <f>Samples!C1656</f>
        <v>0</v>
      </c>
    </row>
    <row r="1655" spans="3:4" x14ac:dyDescent="0.25">
      <c r="C1655" s="89">
        <v>0</v>
      </c>
      <c r="D1655" s="250">
        <f>Samples!C1657</f>
        <v>0</v>
      </c>
    </row>
    <row r="1656" spans="3:4" x14ac:dyDescent="0.25">
      <c r="C1656" s="89">
        <v>0</v>
      </c>
      <c r="D1656" s="250">
        <f>Samples!C1658</f>
        <v>0</v>
      </c>
    </row>
    <row r="1657" spans="3:4" x14ac:dyDescent="0.25">
      <c r="C1657" s="89">
        <v>0</v>
      </c>
      <c r="D1657" s="250">
        <f>Samples!C1659</f>
        <v>0</v>
      </c>
    </row>
    <row r="1658" spans="3:4" x14ac:dyDescent="0.25">
      <c r="C1658" s="89">
        <v>0</v>
      </c>
      <c r="D1658" s="250">
        <f>Samples!C1660</f>
        <v>0</v>
      </c>
    </row>
    <row r="1659" spans="3:4" x14ac:dyDescent="0.25">
      <c r="C1659" s="89">
        <v>0</v>
      </c>
      <c r="D1659" s="250">
        <f>Samples!C1661</f>
        <v>0</v>
      </c>
    </row>
    <row r="1660" spans="3:4" x14ac:dyDescent="0.25">
      <c r="C1660" s="89">
        <v>0</v>
      </c>
      <c r="D1660" s="250">
        <f>Samples!C1662</f>
        <v>0</v>
      </c>
    </row>
    <row r="1661" spans="3:4" x14ac:dyDescent="0.25">
      <c r="C1661" s="89">
        <v>0</v>
      </c>
      <c r="D1661" s="250">
        <f>Samples!C1663</f>
        <v>0</v>
      </c>
    </row>
    <row r="1662" spans="3:4" x14ac:dyDescent="0.25">
      <c r="C1662" s="89">
        <v>0</v>
      </c>
      <c r="D1662" s="250">
        <f>Samples!C1664</f>
        <v>0</v>
      </c>
    </row>
    <row r="1663" spans="3:4" x14ac:dyDescent="0.25">
      <c r="C1663" s="89">
        <v>0</v>
      </c>
      <c r="D1663" s="250">
        <f>Samples!C1665</f>
        <v>0</v>
      </c>
    </row>
    <row r="1664" spans="3:4" x14ac:dyDescent="0.25">
      <c r="C1664" s="89">
        <v>0</v>
      </c>
      <c r="D1664" s="250">
        <f>Samples!C1666</f>
        <v>0</v>
      </c>
    </row>
    <row r="1665" spans="3:4" x14ac:dyDescent="0.25">
      <c r="C1665" s="89">
        <v>0</v>
      </c>
      <c r="D1665" s="250">
        <f>Samples!C1667</f>
        <v>0</v>
      </c>
    </row>
    <row r="1666" spans="3:4" x14ac:dyDescent="0.25">
      <c r="C1666" s="89">
        <v>0</v>
      </c>
      <c r="D1666" s="250">
        <f>Samples!C1668</f>
        <v>0</v>
      </c>
    </row>
    <row r="1667" spans="3:4" x14ac:dyDescent="0.25">
      <c r="C1667" s="89">
        <v>0</v>
      </c>
      <c r="D1667" s="250">
        <f>Samples!C1669</f>
        <v>0</v>
      </c>
    </row>
    <row r="1668" spans="3:4" x14ac:dyDescent="0.25">
      <c r="C1668" s="89">
        <v>0</v>
      </c>
      <c r="D1668" s="250">
        <f>Samples!C1670</f>
        <v>0</v>
      </c>
    </row>
    <row r="1669" spans="3:4" x14ac:dyDescent="0.25">
      <c r="C1669" s="89">
        <v>0</v>
      </c>
      <c r="D1669" s="250">
        <f>Samples!C1671</f>
        <v>0</v>
      </c>
    </row>
    <row r="1670" spans="3:4" x14ac:dyDescent="0.25">
      <c r="C1670" s="89">
        <v>0</v>
      </c>
      <c r="D1670" s="250">
        <f>Samples!C1672</f>
        <v>0</v>
      </c>
    </row>
    <row r="1671" spans="3:4" x14ac:dyDescent="0.25">
      <c r="C1671" s="89">
        <v>0</v>
      </c>
      <c r="D1671" s="250">
        <f>Samples!C1673</f>
        <v>0</v>
      </c>
    </row>
    <row r="1672" spans="3:4" x14ac:dyDescent="0.25">
      <c r="C1672" s="89">
        <v>0</v>
      </c>
      <c r="D1672" s="250">
        <f>Samples!C1674</f>
        <v>0</v>
      </c>
    </row>
    <row r="1673" spans="3:4" x14ac:dyDescent="0.25">
      <c r="C1673" s="89">
        <v>0</v>
      </c>
      <c r="D1673" s="250">
        <f>Samples!C1675</f>
        <v>0</v>
      </c>
    </row>
    <row r="1674" spans="3:4" x14ac:dyDescent="0.25">
      <c r="C1674" s="89">
        <v>0</v>
      </c>
      <c r="D1674" s="250">
        <f>Samples!C1676</f>
        <v>0</v>
      </c>
    </row>
    <row r="1675" spans="3:4" x14ac:dyDescent="0.25">
      <c r="C1675" s="89">
        <v>0</v>
      </c>
      <c r="D1675" s="250">
        <f>Samples!C1677</f>
        <v>0</v>
      </c>
    </row>
    <row r="1676" spans="3:4" x14ac:dyDescent="0.25">
      <c r="C1676" s="89">
        <v>0</v>
      </c>
      <c r="D1676" s="250">
        <f>Samples!C1678</f>
        <v>0</v>
      </c>
    </row>
    <row r="1677" spans="3:4" x14ac:dyDescent="0.25">
      <c r="C1677" s="89">
        <v>0</v>
      </c>
      <c r="D1677" s="250">
        <f>Samples!C1679</f>
        <v>0</v>
      </c>
    </row>
    <row r="1678" spans="3:4" x14ac:dyDescent="0.25">
      <c r="C1678" s="89">
        <v>0</v>
      </c>
      <c r="D1678" s="250">
        <f>Samples!C1680</f>
        <v>0</v>
      </c>
    </row>
    <row r="1679" spans="3:4" x14ac:dyDescent="0.25">
      <c r="C1679" s="89">
        <v>0</v>
      </c>
      <c r="D1679" s="250">
        <f>Samples!C1681</f>
        <v>0</v>
      </c>
    </row>
    <row r="1680" spans="3:4" x14ac:dyDescent="0.25">
      <c r="C1680" s="89">
        <v>0</v>
      </c>
      <c r="D1680" s="250">
        <f>Samples!C1682</f>
        <v>0</v>
      </c>
    </row>
    <row r="1681" spans="3:4" x14ac:dyDescent="0.25">
      <c r="C1681" s="89">
        <v>0</v>
      </c>
      <c r="D1681" s="250">
        <f>Samples!C1683</f>
        <v>0</v>
      </c>
    </row>
    <row r="1682" spans="3:4" x14ac:dyDescent="0.25">
      <c r="C1682" s="89">
        <v>0</v>
      </c>
      <c r="D1682" s="250">
        <f>Samples!C1684</f>
        <v>0</v>
      </c>
    </row>
    <row r="1683" spans="3:4" x14ac:dyDescent="0.25">
      <c r="C1683" s="89">
        <v>0</v>
      </c>
      <c r="D1683" s="250">
        <f>Samples!C1685</f>
        <v>0</v>
      </c>
    </row>
    <row r="1684" spans="3:4" x14ac:dyDescent="0.25">
      <c r="C1684" s="89">
        <v>0</v>
      </c>
      <c r="D1684" s="250">
        <f>Samples!C1686</f>
        <v>0</v>
      </c>
    </row>
    <row r="1685" spans="3:4" x14ac:dyDescent="0.25">
      <c r="C1685" s="89">
        <v>0</v>
      </c>
      <c r="D1685" s="250">
        <f>Samples!C1687</f>
        <v>0</v>
      </c>
    </row>
    <row r="1686" spans="3:4" x14ac:dyDescent="0.25">
      <c r="C1686" s="89">
        <v>0</v>
      </c>
      <c r="D1686" s="250">
        <f>Samples!C1688</f>
        <v>0</v>
      </c>
    </row>
    <row r="1687" spans="3:4" x14ac:dyDescent="0.25">
      <c r="C1687" s="89">
        <v>0</v>
      </c>
      <c r="D1687" s="250">
        <f>Samples!C1689</f>
        <v>0</v>
      </c>
    </row>
    <row r="1688" spans="3:4" x14ac:dyDescent="0.25">
      <c r="C1688" s="89">
        <v>0</v>
      </c>
      <c r="D1688" s="250">
        <f>Samples!C1690</f>
        <v>0</v>
      </c>
    </row>
    <row r="1689" spans="3:4" x14ac:dyDescent="0.25">
      <c r="C1689" s="89">
        <v>0</v>
      </c>
      <c r="D1689" s="250">
        <f>Samples!C1691</f>
        <v>0</v>
      </c>
    </row>
    <row r="1690" spans="3:4" x14ac:dyDescent="0.25">
      <c r="C1690" s="89">
        <v>0</v>
      </c>
      <c r="D1690" s="250">
        <f>Samples!C1692</f>
        <v>0</v>
      </c>
    </row>
    <row r="1691" spans="3:4" x14ac:dyDescent="0.25">
      <c r="C1691" s="89">
        <v>0</v>
      </c>
      <c r="D1691" s="250">
        <f>Samples!C1693</f>
        <v>0</v>
      </c>
    </row>
    <row r="1692" spans="3:4" x14ac:dyDescent="0.25">
      <c r="C1692" s="89">
        <v>0</v>
      </c>
      <c r="D1692" s="250">
        <f>Samples!C1694</f>
        <v>0</v>
      </c>
    </row>
    <row r="1693" spans="3:4" x14ac:dyDescent="0.25">
      <c r="C1693" s="89">
        <v>0</v>
      </c>
      <c r="D1693" s="250">
        <f>Samples!C1695</f>
        <v>0</v>
      </c>
    </row>
    <row r="1694" spans="3:4" x14ac:dyDescent="0.25">
      <c r="C1694" s="89">
        <v>0</v>
      </c>
      <c r="D1694" s="250">
        <f>Samples!C1696</f>
        <v>0</v>
      </c>
    </row>
    <row r="1695" spans="3:4" x14ac:dyDescent="0.25">
      <c r="C1695" s="89">
        <v>0</v>
      </c>
      <c r="D1695" s="250">
        <f>Samples!C1697</f>
        <v>0</v>
      </c>
    </row>
    <row r="1696" spans="3:4" x14ac:dyDescent="0.25">
      <c r="C1696" s="89">
        <v>0</v>
      </c>
      <c r="D1696" s="250">
        <f>Samples!C1698</f>
        <v>0</v>
      </c>
    </row>
    <row r="1697" spans="3:4" x14ac:dyDescent="0.25">
      <c r="C1697" s="89">
        <v>0</v>
      </c>
      <c r="D1697" s="250">
        <f>Samples!C1699</f>
        <v>0</v>
      </c>
    </row>
    <row r="1698" spans="3:4" x14ac:dyDescent="0.25">
      <c r="C1698" s="89">
        <v>0</v>
      </c>
      <c r="D1698" s="250">
        <f>Samples!C1700</f>
        <v>0</v>
      </c>
    </row>
    <row r="1699" spans="3:4" x14ac:dyDescent="0.25">
      <c r="C1699" s="89">
        <v>0</v>
      </c>
      <c r="D1699" s="250">
        <f>Samples!C1701</f>
        <v>0</v>
      </c>
    </row>
    <row r="1700" spans="3:4" x14ac:dyDescent="0.25">
      <c r="C1700" s="89">
        <v>0</v>
      </c>
      <c r="D1700" s="250">
        <f>Samples!C1702</f>
        <v>0</v>
      </c>
    </row>
    <row r="1701" spans="3:4" x14ac:dyDescent="0.25">
      <c r="C1701" s="89">
        <v>0</v>
      </c>
      <c r="D1701" s="250">
        <f>Samples!C1703</f>
        <v>0</v>
      </c>
    </row>
    <row r="1702" spans="3:4" x14ac:dyDescent="0.25">
      <c r="C1702" s="89">
        <v>0</v>
      </c>
      <c r="D1702" s="250">
        <f>Samples!C1704</f>
        <v>0</v>
      </c>
    </row>
    <row r="1703" spans="3:4" x14ac:dyDescent="0.25">
      <c r="C1703" s="89">
        <v>0</v>
      </c>
      <c r="D1703" s="250">
        <f>Samples!C1705</f>
        <v>0</v>
      </c>
    </row>
    <row r="1704" spans="3:4" x14ac:dyDescent="0.25">
      <c r="C1704" s="89">
        <v>0</v>
      </c>
      <c r="D1704" s="250">
        <f>Samples!C1706</f>
        <v>0</v>
      </c>
    </row>
    <row r="1705" spans="3:4" x14ac:dyDescent="0.25">
      <c r="C1705" s="89">
        <v>0</v>
      </c>
      <c r="D1705" s="250">
        <f>Samples!C1707</f>
        <v>0</v>
      </c>
    </row>
    <row r="1706" spans="3:4" x14ac:dyDescent="0.25">
      <c r="C1706" s="89">
        <v>0</v>
      </c>
      <c r="D1706" s="250">
        <f>Samples!C1708</f>
        <v>0</v>
      </c>
    </row>
    <row r="1707" spans="3:4" x14ac:dyDescent="0.25">
      <c r="C1707" s="89">
        <v>0</v>
      </c>
      <c r="D1707" s="250">
        <f>Samples!C1709</f>
        <v>0</v>
      </c>
    </row>
    <row r="1708" spans="3:4" x14ac:dyDescent="0.25">
      <c r="C1708" s="89">
        <v>0</v>
      </c>
      <c r="D1708" s="250">
        <f>Samples!C1710</f>
        <v>0</v>
      </c>
    </row>
    <row r="1709" spans="3:4" x14ac:dyDescent="0.25">
      <c r="C1709" s="89">
        <v>0</v>
      </c>
      <c r="D1709" s="250">
        <f>Samples!C1711</f>
        <v>0</v>
      </c>
    </row>
    <row r="1710" spans="3:4" x14ac:dyDescent="0.25">
      <c r="C1710" s="89">
        <v>0</v>
      </c>
      <c r="D1710" s="250">
        <f>Samples!C1712</f>
        <v>0</v>
      </c>
    </row>
    <row r="1711" spans="3:4" x14ac:dyDescent="0.25">
      <c r="C1711" s="89">
        <v>0</v>
      </c>
      <c r="D1711" s="250">
        <f>Samples!C1713</f>
        <v>0</v>
      </c>
    </row>
    <row r="1712" spans="3:4" x14ac:dyDescent="0.25">
      <c r="C1712" s="89">
        <v>0</v>
      </c>
      <c r="D1712" s="250">
        <f>Samples!C1714</f>
        <v>0</v>
      </c>
    </row>
    <row r="1713" spans="3:4" x14ac:dyDescent="0.25">
      <c r="C1713" s="89">
        <v>0</v>
      </c>
      <c r="D1713" s="250">
        <f>Samples!C1715</f>
        <v>0</v>
      </c>
    </row>
    <row r="1714" spans="3:4" x14ac:dyDescent="0.25">
      <c r="C1714" s="89">
        <v>0</v>
      </c>
      <c r="D1714" s="250">
        <f>Samples!C1716</f>
        <v>0</v>
      </c>
    </row>
    <row r="1715" spans="3:4" x14ac:dyDescent="0.25">
      <c r="C1715" s="89">
        <v>0</v>
      </c>
      <c r="D1715" s="250">
        <f>Samples!C1717</f>
        <v>0</v>
      </c>
    </row>
    <row r="1716" spans="3:4" x14ac:dyDescent="0.25">
      <c r="C1716" s="89">
        <v>0</v>
      </c>
      <c r="D1716" s="250">
        <f>Samples!C1718</f>
        <v>0</v>
      </c>
    </row>
    <row r="1717" spans="3:4" x14ac:dyDescent="0.25">
      <c r="C1717" s="89">
        <v>0</v>
      </c>
      <c r="D1717" s="250">
        <f>Samples!C1719</f>
        <v>0</v>
      </c>
    </row>
    <row r="1718" spans="3:4" x14ac:dyDescent="0.25">
      <c r="C1718" s="89">
        <v>0</v>
      </c>
      <c r="D1718" s="250">
        <f>Samples!C1720</f>
        <v>0</v>
      </c>
    </row>
    <row r="1719" spans="3:4" x14ac:dyDescent="0.25">
      <c r="C1719" s="89">
        <v>0</v>
      </c>
      <c r="D1719" s="250">
        <f>Samples!C1721</f>
        <v>0</v>
      </c>
    </row>
    <row r="1720" spans="3:4" x14ac:dyDescent="0.25">
      <c r="C1720" s="89">
        <v>0</v>
      </c>
      <c r="D1720" s="250">
        <f>Samples!C1722</f>
        <v>0</v>
      </c>
    </row>
    <row r="1721" spans="3:4" x14ac:dyDescent="0.25">
      <c r="C1721" s="89">
        <v>0</v>
      </c>
      <c r="D1721" s="250">
        <f>Samples!C1723</f>
        <v>0</v>
      </c>
    </row>
    <row r="1722" spans="3:4" x14ac:dyDescent="0.25">
      <c r="C1722" s="89">
        <v>0</v>
      </c>
      <c r="D1722" s="250">
        <f>Samples!C1724</f>
        <v>0</v>
      </c>
    </row>
    <row r="1723" spans="3:4" x14ac:dyDescent="0.25">
      <c r="C1723" s="89">
        <v>0</v>
      </c>
      <c r="D1723" s="250">
        <f>Samples!C1725</f>
        <v>0</v>
      </c>
    </row>
    <row r="1724" spans="3:4" x14ac:dyDescent="0.25">
      <c r="C1724" s="89">
        <v>0</v>
      </c>
      <c r="D1724" s="250">
        <f>Samples!C1726</f>
        <v>0</v>
      </c>
    </row>
    <row r="1725" spans="3:4" x14ac:dyDescent="0.25">
      <c r="C1725" s="89">
        <v>0</v>
      </c>
      <c r="D1725" s="250">
        <f>Samples!C1727</f>
        <v>0</v>
      </c>
    </row>
    <row r="1726" spans="3:4" x14ac:dyDescent="0.25">
      <c r="C1726" s="89">
        <v>0</v>
      </c>
      <c r="D1726" s="250">
        <f>Samples!C1728</f>
        <v>0</v>
      </c>
    </row>
    <row r="1727" spans="3:4" x14ac:dyDescent="0.25">
      <c r="C1727" s="89">
        <v>0</v>
      </c>
      <c r="D1727" s="250">
        <f>Samples!C1729</f>
        <v>0</v>
      </c>
    </row>
    <row r="1728" spans="3:4" x14ac:dyDescent="0.25">
      <c r="C1728" s="89">
        <v>0</v>
      </c>
      <c r="D1728" s="250">
        <f>Samples!C1730</f>
        <v>0</v>
      </c>
    </row>
    <row r="1729" spans="3:4" x14ac:dyDescent="0.25">
      <c r="C1729" s="89">
        <v>0</v>
      </c>
      <c r="D1729" s="250">
        <f>Samples!C1731</f>
        <v>0</v>
      </c>
    </row>
    <row r="1730" spans="3:4" x14ac:dyDescent="0.25">
      <c r="C1730" s="89">
        <v>0</v>
      </c>
      <c r="D1730" s="250">
        <f>Samples!C1732</f>
        <v>0</v>
      </c>
    </row>
    <row r="1731" spans="3:4" x14ac:dyDescent="0.25">
      <c r="C1731" s="89">
        <v>0</v>
      </c>
      <c r="D1731" s="250">
        <f>Samples!C1733</f>
        <v>0</v>
      </c>
    </row>
    <row r="1732" spans="3:4" x14ac:dyDescent="0.25">
      <c r="C1732" s="89">
        <v>0</v>
      </c>
      <c r="D1732" s="250">
        <f>Samples!C1734</f>
        <v>0</v>
      </c>
    </row>
    <row r="1733" spans="3:4" x14ac:dyDescent="0.25">
      <c r="C1733" s="89">
        <v>0</v>
      </c>
      <c r="D1733" s="250">
        <f>Samples!C1735</f>
        <v>0</v>
      </c>
    </row>
    <row r="1734" spans="3:4" x14ac:dyDescent="0.25">
      <c r="C1734" s="89">
        <v>0</v>
      </c>
      <c r="D1734" s="250">
        <f>Samples!C1736</f>
        <v>0</v>
      </c>
    </row>
    <row r="1735" spans="3:4" x14ac:dyDescent="0.25">
      <c r="C1735" s="89">
        <v>0</v>
      </c>
      <c r="D1735" s="250">
        <f>Samples!C1737</f>
        <v>0</v>
      </c>
    </row>
    <row r="1736" spans="3:4" x14ac:dyDescent="0.25">
      <c r="C1736" s="89">
        <v>0</v>
      </c>
      <c r="D1736" s="250">
        <f>Samples!C1738</f>
        <v>0</v>
      </c>
    </row>
    <row r="1737" spans="3:4" x14ac:dyDescent="0.25">
      <c r="C1737" s="89">
        <v>0</v>
      </c>
      <c r="D1737" s="250">
        <f>Samples!C1739</f>
        <v>0</v>
      </c>
    </row>
    <row r="1738" spans="3:4" x14ac:dyDescent="0.25">
      <c r="C1738" s="89">
        <v>0</v>
      </c>
      <c r="D1738" s="250">
        <f>Samples!C1740</f>
        <v>0</v>
      </c>
    </row>
    <row r="1739" spans="3:4" x14ac:dyDescent="0.25">
      <c r="C1739" s="89">
        <v>0</v>
      </c>
      <c r="D1739" s="250">
        <f>Samples!C1741</f>
        <v>0</v>
      </c>
    </row>
    <row r="1740" spans="3:4" x14ac:dyDescent="0.25">
      <c r="C1740" s="89">
        <v>0</v>
      </c>
      <c r="D1740" s="250">
        <f>Samples!C1742</f>
        <v>0</v>
      </c>
    </row>
    <row r="1741" spans="3:4" x14ac:dyDescent="0.25">
      <c r="C1741" s="89">
        <v>0</v>
      </c>
      <c r="D1741" s="250">
        <f>Samples!C1743</f>
        <v>0</v>
      </c>
    </row>
    <row r="1742" spans="3:4" x14ac:dyDescent="0.25">
      <c r="C1742" s="89">
        <v>0</v>
      </c>
      <c r="D1742" s="250">
        <f>Samples!C1744</f>
        <v>0</v>
      </c>
    </row>
    <row r="1743" spans="3:4" x14ac:dyDescent="0.25">
      <c r="C1743" s="89">
        <v>0</v>
      </c>
      <c r="D1743" s="250">
        <f>Samples!C1745</f>
        <v>0</v>
      </c>
    </row>
    <row r="1744" spans="3:4" x14ac:dyDescent="0.25">
      <c r="C1744" s="89">
        <v>0</v>
      </c>
      <c r="D1744" s="250">
        <f>Samples!C1746</f>
        <v>0</v>
      </c>
    </row>
    <row r="1745" spans="3:4" x14ac:dyDescent="0.25">
      <c r="C1745" s="89">
        <v>0</v>
      </c>
      <c r="D1745" s="250">
        <f>Samples!C1747</f>
        <v>0</v>
      </c>
    </row>
    <row r="1746" spans="3:4" x14ac:dyDescent="0.25">
      <c r="C1746" s="89">
        <v>0</v>
      </c>
      <c r="D1746" s="250">
        <f>Samples!C1748</f>
        <v>0</v>
      </c>
    </row>
    <row r="1747" spans="3:4" x14ac:dyDescent="0.25">
      <c r="C1747" s="89">
        <v>0</v>
      </c>
      <c r="D1747" s="250">
        <f>Samples!C1749</f>
        <v>0</v>
      </c>
    </row>
    <row r="1748" spans="3:4" x14ac:dyDescent="0.25">
      <c r="C1748" s="89">
        <v>0</v>
      </c>
      <c r="D1748" s="250">
        <f>Samples!C1750</f>
        <v>0</v>
      </c>
    </row>
    <row r="1749" spans="3:4" x14ac:dyDescent="0.25">
      <c r="C1749" s="89">
        <v>0</v>
      </c>
      <c r="D1749" s="250">
        <f>Samples!C1751</f>
        <v>0</v>
      </c>
    </row>
    <row r="1750" spans="3:4" x14ac:dyDescent="0.25">
      <c r="C1750" s="89">
        <v>0</v>
      </c>
      <c r="D1750" s="250">
        <f>Samples!C1752</f>
        <v>0</v>
      </c>
    </row>
    <row r="1751" spans="3:4" x14ac:dyDescent="0.25">
      <c r="C1751" s="89">
        <v>0</v>
      </c>
      <c r="D1751" s="250">
        <f>Samples!C1753</f>
        <v>0</v>
      </c>
    </row>
    <row r="1752" spans="3:4" x14ac:dyDescent="0.25">
      <c r="C1752" s="89">
        <v>0</v>
      </c>
      <c r="D1752" s="250">
        <f>Samples!C1754</f>
        <v>0</v>
      </c>
    </row>
    <row r="1753" spans="3:4" x14ac:dyDescent="0.25">
      <c r="C1753" s="89">
        <v>0</v>
      </c>
      <c r="D1753" s="250">
        <f>Samples!C1755</f>
        <v>0</v>
      </c>
    </row>
    <row r="1754" spans="3:4" x14ac:dyDescent="0.25">
      <c r="C1754" s="89">
        <v>0</v>
      </c>
      <c r="D1754" s="250">
        <f>Samples!C1756</f>
        <v>0</v>
      </c>
    </row>
    <row r="1755" spans="3:4" x14ac:dyDescent="0.25">
      <c r="C1755" s="89">
        <v>0</v>
      </c>
      <c r="D1755" s="250">
        <f>Samples!C1757</f>
        <v>0</v>
      </c>
    </row>
    <row r="1756" spans="3:4" x14ac:dyDescent="0.25">
      <c r="C1756" s="89">
        <v>0</v>
      </c>
      <c r="D1756" s="250">
        <f>Samples!C1758</f>
        <v>0</v>
      </c>
    </row>
    <row r="1757" spans="3:4" x14ac:dyDescent="0.25">
      <c r="C1757" s="89">
        <v>0</v>
      </c>
      <c r="D1757" s="250">
        <f>Samples!C1759</f>
        <v>0</v>
      </c>
    </row>
    <row r="1758" spans="3:4" x14ac:dyDescent="0.25">
      <c r="C1758" s="89">
        <v>0</v>
      </c>
      <c r="D1758" s="250">
        <f>Samples!C1760</f>
        <v>0</v>
      </c>
    </row>
    <row r="1759" spans="3:4" x14ac:dyDescent="0.25">
      <c r="C1759" s="89">
        <v>0</v>
      </c>
      <c r="D1759" s="250">
        <f>Samples!C1761</f>
        <v>0</v>
      </c>
    </row>
    <row r="1760" spans="3:4" x14ac:dyDescent="0.25">
      <c r="C1760" s="89">
        <v>0</v>
      </c>
      <c r="D1760" s="250">
        <f>Samples!C1762</f>
        <v>0</v>
      </c>
    </row>
    <row r="1761" spans="3:4" x14ac:dyDescent="0.25">
      <c r="C1761" s="89">
        <v>0</v>
      </c>
      <c r="D1761" s="250">
        <f>Samples!C1763</f>
        <v>0</v>
      </c>
    </row>
    <row r="1762" spans="3:4" x14ac:dyDescent="0.25">
      <c r="C1762" s="89">
        <v>0</v>
      </c>
      <c r="D1762" s="250">
        <f>Samples!C1764</f>
        <v>0</v>
      </c>
    </row>
    <row r="1763" spans="3:4" x14ac:dyDescent="0.25">
      <c r="C1763" s="89">
        <v>0</v>
      </c>
      <c r="D1763" s="250">
        <f>Samples!C1765</f>
        <v>0</v>
      </c>
    </row>
    <row r="1764" spans="3:4" x14ac:dyDescent="0.25">
      <c r="C1764" s="89">
        <v>0</v>
      </c>
      <c r="D1764" s="250">
        <f>Samples!C1766</f>
        <v>0</v>
      </c>
    </row>
    <row r="1765" spans="3:4" x14ac:dyDescent="0.25">
      <c r="C1765" s="89">
        <v>0</v>
      </c>
      <c r="D1765" s="250">
        <f>Samples!C1767</f>
        <v>0</v>
      </c>
    </row>
    <row r="1766" spans="3:4" x14ac:dyDescent="0.25">
      <c r="C1766" s="89">
        <v>0</v>
      </c>
      <c r="D1766" s="250">
        <f>Samples!C1768</f>
        <v>0</v>
      </c>
    </row>
    <row r="1767" spans="3:4" x14ac:dyDescent="0.25">
      <c r="C1767" s="89">
        <v>0</v>
      </c>
      <c r="D1767" s="250">
        <f>Samples!C1769</f>
        <v>0</v>
      </c>
    </row>
    <row r="1768" spans="3:4" x14ac:dyDescent="0.25">
      <c r="C1768" s="89">
        <v>0</v>
      </c>
      <c r="D1768" s="250">
        <f>Samples!C1770</f>
        <v>0</v>
      </c>
    </row>
    <row r="1769" spans="3:4" x14ac:dyDescent="0.25">
      <c r="C1769" s="89">
        <v>0</v>
      </c>
      <c r="D1769" s="250">
        <f>Samples!C1771</f>
        <v>0</v>
      </c>
    </row>
    <row r="1770" spans="3:4" x14ac:dyDescent="0.25">
      <c r="C1770" s="89">
        <v>0</v>
      </c>
      <c r="D1770" s="250">
        <f>Samples!C1772</f>
        <v>0</v>
      </c>
    </row>
    <row r="1771" spans="3:4" x14ac:dyDescent="0.25">
      <c r="C1771" s="89">
        <v>0</v>
      </c>
      <c r="D1771" s="250">
        <f>Samples!C1773</f>
        <v>0</v>
      </c>
    </row>
    <row r="1772" spans="3:4" x14ac:dyDescent="0.25">
      <c r="C1772" s="89">
        <v>0</v>
      </c>
      <c r="D1772" s="250">
        <f>Samples!C1774</f>
        <v>0</v>
      </c>
    </row>
    <row r="1773" spans="3:4" x14ac:dyDescent="0.25">
      <c r="C1773" s="89">
        <v>0</v>
      </c>
      <c r="D1773" s="250">
        <f>Samples!C1775</f>
        <v>0</v>
      </c>
    </row>
    <row r="1774" spans="3:4" x14ac:dyDescent="0.25">
      <c r="C1774" s="89">
        <v>0</v>
      </c>
      <c r="D1774" s="250">
        <f>Samples!C1776</f>
        <v>0</v>
      </c>
    </row>
    <row r="1775" spans="3:4" x14ac:dyDescent="0.25">
      <c r="C1775" s="89">
        <v>0</v>
      </c>
      <c r="D1775" s="250">
        <f>Samples!C1777</f>
        <v>0</v>
      </c>
    </row>
    <row r="1776" spans="3:4" x14ac:dyDescent="0.25">
      <c r="C1776" s="89">
        <v>0</v>
      </c>
      <c r="D1776" s="250">
        <f>Samples!C1778</f>
        <v>0</v>
      </c>
    </row>
    <row r="1777" spans="3:4" x14ac:dyDescent="0.25">
      <c r="C1777" s="89">
        <v>0</v>
      </c>
      <c r="D1777" s="250">
        <f>Samples!C1779</f>
        <v>0</v>
      </c>
    </row>
    <row r="1778" spans="3:4" x14ac:dyDescent="0.25">
      <c r="C1778" s="89">
        <v>0</v>
      </c>
      <c r="D1778" s="250">
        <f>Samples!C1780</f>
        <v>0</v>
      </c>
    </row>
    <row r="1779" spans="3:4" x14ac:dyDescent="0.25">
      <c r="C1779" s="89">
        <v>0</v>
      </c>
      <c r="D1779" s="250">
        <f>Samples!C1781</f>
        <v>0</v>
      </c>
    </row>
    <row r="1780" spans="3:4" x14ac:dyDescent="0.25">
      <c r="C1780" s="89">
        <v>0</v>
      </c>
      <c r="D1780" s="250">
        <f>Samples!C1782</f>
        <v>0</v>
      </c>
    </row>
    <row r="1781" spans="3:4" x14ac:dyDescent="0.25">
      <c r="C1781" s="89">
        <v>0</v>
      </c>
      <c r="D1781" s="250">
        <f>Samples!C1783</f>
        <v>0</v>
      </c>
    </row>
    <row r="1782" spans="3:4" x14ac:dyDescent="0.25">
      <c r="C1782" s="89">
        <v>0</v>
      </c>
      <c r="D1782" s="250">
        <f>Samples!C1784</f>
        <v>0</v>
      </c>
    </row>
    <row r="1783" spans="3:4" x14ac:dyDescent="0.25">
      <c r="C1783" s="89">
        <v>0</v>
      </c>
      <c r="D1783" s="250">
        <f>Samples!C1785</f>
        <v>0</v>
      </c>
    </row>
    <row r="1784" spans="3:4" x14ac:dyDescent="0.25">
      <c r="C1784" s="89">
        <v>0</v>
      </c>
      <c r="D1784" s="250">
        <f>Samples!C1786</f>
        <v>0</v>
      </c>
    </row>
    <row r="1785" spans="3:4" x14ac:dyDescent="0.25">
      <c r="C1785" s="89">
        <v>0</v>
      </c>
      <c r="D1785" s="250">
        <f>Samples!C1787</f>
        <v>0</v>
      </c>
    </row>
    <row r="1786" spans="3:4" x14ac:dyDescent="0.25">
      <c r="C1786" s="89">
        <v>0</v>
      </c>
      <c r="D1786" s="250">
        <f>Samples!C1788</f>
        <v>0</v>
      </c>
    </row>
    <row r="1787" spans="3:4" x14ac:dyDescent="0.25">
      <c r="C1787" s="89">
        <v>0</v>
      </c>
      <c r="D1787" s="250">
        <f>Samples!C1789</f>
        <v>0</v>
      </c>
    </row>
    <row r="1788" spans="3:4" x14ac:dyDescent="0.25">
      <c r="C1788" s="89">
        <v>0</v>
      </c>
      <c r="D1788" s="250">
        <f>Samples!C1790</f>
        <v>0</v>
      </c>
    </row>
    <row r="1789" spans="3:4" x14ac:dyDescent="0.25">
      <c r="C1789" s="89">
        <v>0</v>
      </c>
      <c r="D1789" s="250">
        <f>Samples!C1791</f>
        <v>0</v>
      </c>
    </row>
    <row r="1790" spans="3:4" x14ac:dyDescent="0.25">
      <c r="C1790" s="89">
        <v>0</v>
      </c>
      <c r="D1790" s="250">
        <f>Samples!C1792</f>
        <v>0</v>
      </c>
    </row>
    <row r="1791" spans="3:4" x14ac:dyDescent="0.25">
      <c r="C1791" s="89">
        <v>0</v>
      </c>
      <c r="D1791" s="250">
        <f>Samples!C1793</f>
        <v>0</v>
      </c>
    </row>
    <row r="1792" spans="3:4" x14ac:dyDescent="0.25">
      <c r="C1792" s="89">
        <v>0</v>
      </c>
      <c r="D1792" s="250">
        <f>Samples!C1794</f>
        <v>0</v>
      </c>
    </row>
    <row r="1793" spans="3:4" x14ac:dyDescent="0.25">
      <c r="C1793" s="89">
        <v>0</v>
      </c>
      <c r="D1793" s="250">
        <f>Samples!C1795</f>
        <v>0</v>
      </c>
    </row>
    <row r="1794" spans="3:4" x14ac:dyDescent="0.25">
      <c r="C1794" s="89">
        <v>0</v>
      </c>
      <c r="D1794" s="250">
        <f>Samples!C1796</f>
        <v>0</v>
      </c>
    </row>
    <row r="1795" spans="3:4" x14ac:dyDescent="0.25">
      <c r="C1795" s="89">
        <v>0</v>
      </c>
      <c r="D1795" s="250">
        <f>Samples!C1797</f>
        <v>0</v>
      </c>
    </row>
    <row r="1796" spans="3:4" x14ac:dyDescent="0.25">
      <c r="C1796" s="89">
        <v>0</v>
      </c>
      <c r="D1796" s="250">
        <f>Samples!C1798</f>
        <v>0</v>
      </c>
    </row>
    <row r="1797" spans="3:4" x14ac:dyDescent="0.25">
      <c r="C1797" s="89">
        <v>0</v>
      </c>
      <c r="D1797" s="250">
        <f>Samples!C1799</f>
        <v>0</v>
      </c>
    </row>
    <row r="1798" spans="3:4" x14ac:dyDescent="0.25">
      <c r="C1798" s="89">
        <v>0</v>
      </c>
      <c r="D1798" s="250">
        <f>Samples!C1800</f>
        <v>0</v>
      </c>
    </row>
    <row r="1799" spans="3:4" x14ac:dyDescent="0.25">
      <c r="C1799" s="89">
        <v>0</v>
      </c>
      <c r="D1799" s="250">
        <f>Samples!C1801</f>
        <v>0</v>
      </c>
    </row>
    <row r="1800" spans="3:4" x14ac:dyDescent="0.25">
      <c r="C1800" s="89">
        <v>0</v>
      </c>
      <c r="D1800" s="250">
        <f>Samples!C1802</f>
        <v>0</v>
      </c>
    </row>
    <row r="1801" spans="3:4" x14ac:dyDescent="0.25">
      <c r="C1801" s="89">
        <v>0</v>
      </c>
      <c r="D1801" s="250">
        <f>Samples!C1803</f>
        <v>0</v>
      </c>
    </row>
    <row r="1802" spans="3:4" x14ac:dyDescent="0.25">
      <c r="C1802" s="89">
        <v>0</v>
      </c>
      <c r="D1802" s="250">
        <f>Samples!C1804</f>
        <v>0</v>
      </c>
    </row>
    <row r="1803" spans="3:4" x14ac:dyDescent="0.25">
      <c r="C1803" s="89">
        <v>0</v>
      </c>
      <c r="D1803" s="250">
        <f>Samples!C1805</f>
        <v>0</v>
      </c>
    </row>
    <row r="1804" spans="3:4" x14ac:dyDescent="0.25">
      <c r="C1804" s="89">
        <v>0</v>
      </c>
      <c r="D1804" s="250">
        <f>Samples!C1806</f>
        <v>0</v>
      </c>
    </row>
    <row r="1805" spans="3:4" x14ac:dyDescent="0.25">
      <c r="C1805" s="89">
        <v>0</v>
      </c>
      <c r="D1805" s="250">
        <f>Samples!C1807</f>
        <v>0</v>
      </c>
    </row>
    <row r="1806" spans="3:4" x14ac:dyDescent="0.25">
      <c r="C1806" s="89">
        <v>0</v>
      </c>
      <c r="D1806" s="250">
        <f>Samples!C1808</f>
        <v>0</v>
      </c>
    </row>
    <row r="1807" spans="3:4" x14ac:dyDescent="0.25">
      <c r="C1807" s="89">
        <v>0</v>
      </c>
      <c r="D1807" s="250">
        <f>Samples!C1809</f>
        <v>0</v>
      </c>
    </row>
    <row r="1808" spans="3:4" x14ac:dyDescent="0.25">
      <c r="C1808" s="89">
        <v>0</v>
      </c>
      <c r="D1808" s="250">
        <f>Samples!C1810</f>
        <v>0</v>
      </c>
    </row>
    <row r="1809" spans="3:4" x14ac:dyDescent="0.25">
      <c r="C1809" s="89">
        <v>0</v>
      </c>
      <c r="D1809" s="250">
        <f>Samples!C1811</f>
        <v>0</v>
      </c>
    </row>
    <row r="1810" spans="3:4" x14ac:dyDescent="0.25">
      <c r="C1810" s="89">
        <v>0</v>
      </c>
      <c r="D1810" s="250">
        <f>Samples!C1812</f>
        <v>0</v>
      </c>
    </row>
    <row r="1811" spans="3:4" x14ac:dyDescent="0.25">
      <c r="C1811" s="89">
        <v>0</v>
      </c>
      <c r="D1811" s="250">
        <f>Samples!C1813</f>
        <v>0</v>
      </c>
    </row>
    <row r="1812" spans="3:4" x14ac:dyDescent="0.25">
      <c r="C1812" s="89">
        <v>0</v>
      </c>
      <c r="D1812" s="250">
        <f>Samples!C1814</f>
        <v>0</v>
      </c>
    </row>
    <row r="1813" spans="3:4" x14ac:dyDescent="0.25">
      <c r="C1813" s="89">
        <v>0</v>
      </c>
      <c r="D1813" s="250">
        <f>Samples!C1815</f>
        <v>0</v>
      </c>
    </row>
    <row r="1814" spans="3:4" x14ac:dyDescent="0.25">
      <c r="C1814" s="89">
        <v>0</v>
      </c>
      <c r="D1814" s="250">
        <f>Samples!C1816</f>
        <v>0</v>
      </c>
    </row>
    <row r="1815" spans="3:4" x14ac:dyDescent="0.25">
      <c r="C1815" s="89">
        <v>0</v>
      </c>
      <c r="D1815" s="250">
        <f>Samples!C1817</f>
        <v>0</v>
      </c>
    </row>
    <row r="1816" spans="3:4" x14ac:dyDescent="0.25">
      <c r="C1816" s="89">
        <v>0</v>
      </c>
      <c r="D1816" s="250">
        <f>Samples!C1818</f>
        <v>0</v>
      </c>
    </row>
    <row r="1817" spans="3:4" x14ac:dyDescent="0.25">
      <c r="C1817" s="89">
        <v>0</v>
      </c>
      <c r="D1817" s="250">
        <f>Samples!C1819</f>
        <v>0</v>
      </c>
    </row>
    <row r="1818" spans="3:4" x14ac:dyDescent="0.25">
      <c r="C1818" s="89">
        <v>0</v>
      </c>
      <c r="D1818" s="250">
        <f>Samples!C1820</f>
        <v>0</v>
      </c>
    </row>
    <row r="1819" spans="3:4" x14ac:dyDescent="0.25">
      <c r="C1819" s="89">
        <v>0</v>
      </c>
      <c r="D1819" s="250">
        <f>Samples!C1821</f>
        <v>0</v>
      </c>
    </row>
    <row r="1820" spans="3:4" x14ac:dyDescent="0.25">
      <c r="C1820" s="89">
        <v>0</v>
      </c>
      <c r="D1820" s="250">
        <f>Samples!C1822</f>
        <v>0</v>
      </c>
    </row>
    <row r="1821" spans="3:4" x14ac:dyDescent="0.25">
      <c r="C1821" s="89">
        <v>0</v>
      </c>
      <c r="D1821" s="250">
        <f>Samples!C1823</f>
        <v>0</v>
      </c>
    </row>
    <row r="1822" spans="3:4" x14ac:dyDescent="0.25">
      <c r="C1822" s="89">
        <v>0</v>
      </c>
      <c r="D1822" s="250">
        <f>Samples!C1824</f>
        <v>0</v>
      </c>
    </row>
    <row r="1823" spans="3:4" x14ac:dyDescent="0.25">
      <c r="C1823" s="89">
        <v>0</v>
      </c>
      <c r="D1823" s="250">
        <f>Samples!C1825</f>
        <v>0</v>
      </c>
    </row>
    <row r="1824" spans="3:4" x14ac:dyDescent="0.25">
      <c r="C1824" s="89">
        <v>0</v>
      </c>
      <c r="D1824" s="250">
        <f>Samples!C1826</f>
        <v>0</v>
      </c>
    </row>
    <row r="1825" spans="3:4" x14ac:dyDescent="0.25">
      <c r="C1825" s="89">
        <v>0</v>
      </c>
      <c r="D1825" s="250">
        <f>Samples!C1827</f>
        <v>0</v>
      </c>
    </row>
    <row r="1826" spans="3:4" x14ac:dyDescent="0.25">
      <c r="C1826" s="89">
        <v>0</v>
      </c>
      <c r="D1826" s="250">
        <f>Samples!C1828</f>
        <v>0</v>
      </c>
    </row>
    <row r="1827" spans="3:4" x14ac:dyDescent="0.25">
      <c r="C1827" s="89">
        <v>0</v>
      </c>
      <c r="D1827" s="250">
        <f>Samples!C1829</f>
        <v>0</v>
      </c>
    </row>
    <row r="1828" spans="3:4" x14ac:dyDescent="0.25">
      <c r="C1828" s="89">
        <v>0</v>
      </c>
      <c r="D1828" s="250">
        <f>Samples!C1830</f>
        <v>0</v>
      </c>
    </row>
    <row r="1829" spans="3:4" x14ac:dyDescent="0.25">
      <c r="C1829" s="89">
        <v>0</v>
      </c>
      <c r="D1829" s="250">
        <f>Samples!C1831</f>
        <v>0</v>
      </c>
    </row>
    <row r="1830" spans="3:4" x14ac:dyDescent="0.25">
      <c r="C1830" s="89">
        <v>0</v>
      </c>
      <c r="D1830" s="250">
        <f>Samples!C1832</f>
        <v>0</v>
      </c>
    </row>
    <row r="1831" spans="3:4" x14ac:dyDescent="0.25">
      <c r="C1831" s="89">
        <v>0</v>
      </c>
      <c r="D1831" s="250">
        <f>Samples!C1833</f>
        <v>0</v>
      </c>
    </row>
    <row r="1832" spans="3:4" x14ac:dyDescent="0.25">
      <c r="C1832" s="89">
        <v>0</v>
      </c>
      <c r="D1832" s="250">
        <f>Samples!C1834</f>
        <v>0</v>
      </c>
    </row>
    <row r="1833" spans="3:4" x14ac:dyDescent="0.25">
      <c r="C1833" s="89">
        <v>0</v>
      </c>
      <c r="D1833" s="250">
        <f>Samples!C1835</f>
        <v>0</v>
      </c>
    </row>
    <row r="1834" spans="3:4" x14ac:dyDescent="0.25">
      <c r="C1834" s="89">
        <v>0</v>
      </c>
      <c r="D1834" s="250">
        <f>Samples!C1836</f>
        <v>0</v>
      </c>
    </row>
    <row r="1835" spans="3:4" x14ac:dyDescent="0.25">
      <c r="C1835" s="89">
        <v>0</v>
      </c>
      <c r="D1835" s="250">
        <f>Samples!C1837</f>
        <v>0</v>
      </c>
    </row>
    <row r="1836" spans="3:4" x14ac:dyDescent="0.25">
      <c r="C1836" s="89">
        <v>0</v>
      </c>
      <c r="D1836" s="250">
        <f>Samples!C1838</f>
        <v>0</v>
      </c>
    </row>
    <row r="1837" spans="3:4" x14ac:dyDescent="0.25">
      <c r="C1837" s="89">
        <v>0</v>
      </c>
      <c r="D1837" s="250">
        <f>Samples!C1839</f>
        <v>0</v>
      </c>
    </row>
    <row r="1838" spans="3:4" x14ac:dyDescent="0.25">
      <c r="C1838" s="89">
        <v>0</v>
      </c>
      <c r="D1838" s="250">
        <f>Samples!C1840</f>
        <v>0</v>
      </c>
    </row>
    <row r="1839" spans="3:4" x14ac:dyDescent="0.25">
      <c r="C1839" s="89">
        <v>0</v>
      </c>
      <c r="D1839" s="250">
        <f>Samples!C1841</f>
        <v>0</v>
      </c>
    </row>
    <row r="1840" spans="3:4" x14ac:dyDescent="0.25">
      <c r="C1840" s="89">
        <v>0</v>
      </c>
      <c r="D1840" s="250">
        <f>Samples!C1842</f>
        <v>0</v>
      </c>
    </row>
    <row r="1841" spans="3:4" x14ac:dyDescent="0.25">
      <c r="C1841" s="89">
        <v>0</v>
      </c>
      <c r="D1841" s="250">
        <f>Samples!C1843</f>
        <v>0</v>
      </c>
    </row>
    <row r="1842" spans="3:4" x14ac:dyDescent="0.25">
      <c r="C1842" s="89">
        <v>0</v>
      </c>
      <c r="D1842" s="250">
        <f>Samples!C1844</f>
        <v>0</v>
      </c>
    </row>
    <row r="1843" spans="3:4" x14ac:dyDescent="0.25">
      <c r="C1843" s="89">
        <v>0</v>
      </c>
      <c r="D1843" s="250">
        <f>Samples!C1845</f>
        <v>0</v>
      </c>
    </row>
    <row r="1844" spans="3:4" x14ac:dyDescent="0.25">
      <c r="C1844" s="89">
        <v>0</v>
      </c>
      <c r="D1844" s="250">
        <f>Samples!C1846</f>
        <v>0</v>
      </c>
    </row>
    <row r="1845" spans="3:4" x14ac:dyDescent="0.25">
      <c r="C1845" s="89">
        <v>0</v>
      </c>
      <c r="D1845" s="250">
        <f>Samples!C1847</f>
        <v>0</v>
      </c>
    </row>
    <row r="1846" spans="3:4" x14ac:dyDescent="0.25">
      <c r="C1846" s="89">
        <v>0</v>
      </c>
      <c r="D1846" s="250">
        <f>Samples!C1848</f>
        <v>0</v>
      </c>
    </row>
    <row r="1847" spans="3:4" x14ac:dyDescent="0.25">
      <c r="C1847" s="89">
        <v>0</v>
      </c>
      <c r="D1847" s="250">
        <f>Samples!C1849</f>
        <v>0</v>
      </c>
    </row>
    <row r="1848" spans="3:4" x14ac:dyDescent="0.25">
      <c r="C1848" s="89">
        <v>0</v>
      </c>
      <c r="D1848" s="250">
        <f>Samples!C1850</f>
        <v>0</v>
      </c>
    </row>
    <row r="1849" spans="3:4" x14ac:dyDescent="0.25">
      <c r="C1849" s="89">
        <v>0</v>
      </c>
      <c r="D1849" s="250">
        <f>Samples!C1851</f>
        <v>0</v>
      </c>
    </row>
    <row r="1850" spans="3:4" x14ac:dyDescent="0.25">
      <c r="C1850" s="89">
        <v>0</v>
      </c>
      <c r="D1850" s="250">
        <f>Samples!C1852</f>
        <v>0</v>
      </c>
    </row>
    <row r="1851" spans="3:4" x14ac:dyDescent="0.25">
      <c r="C1851" s="89">
        <v>0</v>
      </c>
      <c r="D1851" s="250">
        <f>Samples!C1853</f>
        <v>0</v>
      </c>
    </row>
    <row r="1852" spans="3:4" x14ac:dyDescent="0.25">
      <c r="C1852" s="89">
        <v>0</v>
      </c>
      <c r="D1852" s="250">
        <f>Samples!C1854</f>
        <v>0</v>
      </c>
    </row>
    <row r="1853" spans="3:4" x14ac:dyDescent="0.25">
      <c r="C1853" s="89">
        <v>0</v>
      </c>
      <c r="D1853" s="250">
        <f>Samples!C1855</f>
        <v>0</v>
      </c>
    </row>
    <row r="1854" spans="3:4" x14ac:dyDescent="0.25">
      <c r="C1854" s="89">
        <v>0</v>
      </c>
      <c r="D1854" s="250">
        <f>Samples!C1856</f>
        <v>0</v>
      </c>
    </row>
    <row r="1855" spans="3:4" x14ac:dyDescent="0.25">
      <c r="C1855" s="89">
        <v>0</v>
      </c>
      <c r="D1855" s="250">
        <f>Samples!C1857</f>
        <v>0</v>
      </c>
    </row>
    <row r="1856" spans="3:4" x14ac:dyDescent="0.25">
      <c r="C1856" s="89">
        <v>0</v>
      </c>
      <c r="D1856" s="250">
        <f>Samples!C1858</f>
        <v>0</v>
      </c>
    </row>
    <row r="1857" spans="3:4" x14ac:dyDescent="0.25">
      <c r="C1857" s="89">
        <v>0</v>
      </c>
      <c r="D1857" s="250">
        <f>Samples!C1859</f>
        <v>0</v>
      </c>
    </row>
    <row r="1858" spans="3:4" x14ac:dyDescent="0.25">
      <c r="C1858" s="89">
        <v>0</v>
      </c>
      <c r="D1858" s="250">
        <f>Samples!C1860</f>
        <v>0</v>
      </c>
    </row>
    <row r="1859" spans="3:4" x14ac:dyDescent="0.25">
      <c r="C1859" s="89">
        <v>0</v>
      </c>
      <c r="D1859" s="250">
        <f>Samples!C1861</f>
        <v>0</v>
      </c>
    </row>
    <row r="1860" spans="3:4" x14ac:dyDescent="0.25">
      <c r="C1860" s="89">
        <v>0</v>
      </c>
      <c r="D1860" s="250">
        <f>Samples!C1862</f>
        <v>0</v>
      </c>
    </row>
    <row r="1861" spans="3:4" x14ac:dyDescent="0.25">
      <c r="C1861" s="89">
        <v>0</v>
      </c>
      <c r="D1861" s="250">
        <f>Samples!C1863</f>
        <v>0</v>
      </c>
    </row>
    <row r="1862" spans="3:4" x14ac:dyDescent="0.25">
      <c r="C1862" s="89">
        <v>0</v>
      </c>
      <c r="D1862" s="250">
        <f>Samples!C1864</f>
        <v>0</v>
      </c>
    </row>
    <row r="1863" spans="3:4" x14ac:dyDescent="0.25">
      <c r="C1863" s="89">
        <v>0</v>
      </c>
      <c r="D1863" s="250">
        <f>Samples!C1865</f>
        <v>0</v>
      </c>
    </row>
    <row r="1864" spans="3:4" x14ac:dyDescent="0.25">
      <c r="C1864" s="89">
        <v>0</v>
      </c>
      <c r="D1864" s="250">
        <f>Samples!C1866</f>
        <v>0</v>
      </c>
    </row>
    <row r="1865" spans="3:4" x14ac:dyDescent="0.25">
      <c r="C1865" s="89">
        <v>0</v>
      </c>
      <c r="D1865" s="250">
        <f>Samples!C1867</f>
        <v>0</v>
      </c>
    </row>
    <row r="1866" spans="3:4" x14ac:dyDescent="0.25">
      <c r="C1866" s="89">
        <v>0</v>
      </c>
      <c r="D1866" s="250">
        <f>Samples!C1868</f>
        <v>0</v>
      </c>
    </row>
    <row r="1867" spans="3:4" x14ac:dyDescent="0.25">
      <c r="C1867" s="89">
        <v>0</v>
      </c>
      <c r="D1867" s="250">
        <f>Samples!C1869</f>
        <v>0</v>
      </c>
    </row>
    <row r="1868" spans="3:4" x14ac:dyDescent="0.25">
      <c r="C1868" s="89">
        <v>0</v>
      </c>
      <c r="D1868" s="250">
        <f>Samples!C1870</f>
        <v>0</v>
      </c>
    </row>
    <row r="1869" spans="3:4" x14ac:dyDescent="0.25">
      <c r="C1869" s="89">
        <v>0</v>
      </c>
      <c r="D1869" s="250">
        <f>Samples!C1871</f>
        <v>0</v>
      </c>
    </row>
    <row r="1870" spans="3:4" x14ac:dyDescent="0.25">
      <c r="C1870" s="89">
        <v>0</v>
      </c>
      <c r="D1870" s="250">
        <f>Samples!C1872</f>
        <v>0</v>
      </c>
    </row>
    <row r="1871" spans="3:4" x14ac:dyDescent="0.25">
      <c r="C1871" s="89">
        <v>0</v>
      </c>
      <c r="D1871" s="250">
        <f>Samples!C1873</f>
        <v>0</v>
      </c>
    </row>
    <row r="1872" spans="3:4" x14ac:dyDescent="0.25">
      <c r="C1872" s="89">
        <v>0</v>
      </c>
      <c r="D1872" s="250">
        <f>Samples!C1874</f>
        <v>0</v>
      </c>
    </row>
    <row r="1873" spans="3:4" x14ac:dyDescent="0.25">
      <c r="C1873" s="89">
        <v>0</v>
      </c>
      <c r="D1873" s="250">
        <f>Samples!C1875</f>
        <v>0</v>
      </c>
    </row>
    <row r="1874" spans="3:4" x14ac:dyDescent="0.25">
      <c r="C1874" s="89">
        <v>0</v>
      </c>
      <c r="D1874" s="250">
        <f>Samples!C1876</f>
        <v>0</v>
      </c>
    </row>
    <row r="1875" spans="3:4" x14ac:dyDescent="0.25">
      <c r="C1875" s="89">
        <v>0</v>
      </c>
      <c r="D1875" s="250">
        <f>Samples!C1877</f>
        <v>0</v>
      </c>
    </row>
    <row r="1876" spans="3:4" x14ac:dyDescent="0.25">
      <c r="C1876" s="89">
        <v>0</v>
      </c>
      <c r="D1876" s="250">
        <f>Samples!C1878</f>
        <v>0</v>
      </c>
    </row>
    <row r="1877" spans="3:4" x14ac:dyDescent="0.25">
      <c r="C1877" s="89">
        <v>0</v>
      </c>
      <c r="D1877" s="250">
        <f>Samples!C1879</f>
        <v>0</v>
      </c>
    </row>
    <row r="1878" spans="3:4" x14ac:dyDescent="0.25">
      <c r="C1878" s="89">
        <v>0</v>
      </c>
      <c r="D1878" s="250">
        <f>Samples!C1880</f>
        <v>0</v>
      </c>
    </row>
    <row r="1879" spans="3:4" x14ac:dyDescent="0.25">
      <c r="C1879" s="89">
        <v>0</v>
      </c>
      <c r="D1879" s="250">
        <f>Samples!C1881</f>
        <v>0</v>
      </c>
    </row>
    <row r="1880" spans="3:4" x14ac:dyDescent="0.25">
      <c r="C1880" s="89">
        <v>0</v>
      </c>
      <c r="D1880" s="250">
        <f>Samples!C1882</f>
        <v>0</v>
      </c>
    </row>
    <row r="1881" spans="3:4" x14ac:dyDescent="0.25">
      <c r="C1881" s="89">
        <v>0</v>
      </c>
      <c r="D1881" s="250">
        <f>Samples!C1883</f>
        <v>0</v>
      </c>
    </row>
    <row r="1882" spans="3:4" x14ac:dyDescent="0.25">
      <c r="C1882" s="89">
        <v>0</v>
      </c>
      <c r="D1882" s="250">
        <f>Samples!C1884</f>
        <v>0</v>
      </c>
    </row>
    <row r="1883" spans="3:4" x14ac:dyDescent="0.25">
      <c r="C1883" s="89">
        <v>0</v>
      </c>
      <c r="D1883" s="250">
        <f>Samples!C1885</f>
        <v>0</v>
      </c>
    </row>
    <row r="1884" spans="3:4" x14ac:dyDescent="0.25">
      <c r="C1884" s="89">
        <v>0</v>
      </c>
      <c r="D1884" s="250">
        <f>Samples!C1886</f>
        <v>0</v>
      </c>
    </row>
    <row r="1885" spans="3:4" x14ac:dyDescent="0.25">
      <c r="C1885" s="89">
        <v>0</v>
      </c>
      <c r="D1885" s="250">
        <f>Samples!C1887</f>
        <v>0</v>
      </c>
    </row>
    <row r="1886" spans="3:4" x14ac:dyDescent="0.25">
      <c r="C1886" s="89">
        <v>0</v>
      </c>
      <c r="D1886" s="250">
        <f>Samples!C1888</f>
        <v>0</v>
      </c>
    </row>
    <row r="1887" spans="3:4" x14ac:dyDescent="0.25">
      <c r="C1887" s="89">
        <v>0</v>
      </c>
      <c r="D1887" s="250">
        <f>Samples!C1889</f>
        <v>0</v>
      </c>
    </row>
    <row r="1888" spans="3:4" x14ac:dyDescent="0.25">
      <c r="C1888" s="89">
        <v>0</v>
      </c>
      <c r="D1888" s="250">
        <f>Samples!C1890</f>
        <v>0</v>
      </c>
    </row>
    <row r="1889" spans="3:4" x14ac:dyDescent="0.25">
      <c r="C1889" s="89">
        <v>0</v>
      </c>
      <c r="D1889" s="250">
        <f>Samples!C1891</f>
        <v>0</v>
      </c>
    </row>
    <row r="1890" spans="3:4" x14ac:dyDescent="0.25">
      <c r="C1890" s="89">
        <v>0</v>
      </c>
      <c r="D1890" s="250">
        <f>Samples!C1892</f>
        <v>0</v>
      </c>
    </row>
    <row r="1891" spans="3:4" x14ac:dyDescent="0.25">
      <c r="C1891" s="89">
        <v>0</v>
      </c>
      <c r="D1891" s="250">
        <f>Samples!C1893</f>
        <v>0</v>
      </c>
    </row>
    <row r="1892" spans="3:4" x14ac:dyDescent="0.25">
      <c r="C1892" s="89">
        <v>0</v>
      </c>
      <c r="D1892" s="250">
        <f>Samples!C1894</f>
        <v>0</v>
      </c>
    </row>
    <row r="1893" spans="3:4" x14ac:dyDescent="0.25">
      <c r="C1893" s="89">
        <v>0</v>
      </c>
      <c r="D1893" s="250">
        <f>Samples!C1895</f>
        <v>0</v>
      </c>
    </row>
    <row r="1894" spans="3:4" x14ac:dyDescent="0.25">
      <c r="C1894" s="89">
        <v>0</v>
      </c>
      <c r="D1894" s="250">
        <f>Samples!C1896</f>
        <v>0</v>
      </c>
    </row>
    <row r="1895" spans="3:4" x14ac:dyDescent="0.25">
      <c r="C1895" s="89">
        <v>0</v>
      </c>
      <c r="D1895" s="250">
        <f>Samples!C1897</f>
        <v>0</v>
      </c>
    </row>
    <row r="1896" spans="3:4" x14ac:dyDescent="0.25">
      <c r="C1896" s="89">
        <v>0</v>
      </c>
      <c r="D1896" s="250">
        <f>Samples!C1898</f>
        <v>0</v>
      </c>
    </row>
    <row r="1897" spans="3:4" x14ac:dyDescent="0.25">
      <c r="C1897" s="89">
        <v>0</v>
      </c>
      <c r="D1897" s="250">
        <f>Samples!C1899</f>
        <v>0</v>
      </c>
    </row>
    <row r="1898" spans="3:4" x14ac:dyDescent="0.25">
      <c r="C1898" s="89">
        <v>0</v>
      </c>
      <c r="D1898" s="250">
        <f>Samples!C1900</f>
        <v>0</v>
      </c>
    </row>
    <row r="1899" spans="3:4" x14ac:dyDescent="0.25">
      <c r="C1899" s="89">
        <v>0</v>
      </c>
      <c r="D1899" s="250">
        <f>Samples!C1901</f>
        <v>0</v>
      </c>
    </row>
    <row r="1900" spans="3:4" x14ac:dyDescent="0.25">
      <c r="C1900" s="89">
        <v>0</v>
      </c>
      <c r="D1900" s="250">
        <f>Samples!C1902</f>
        <v>0</v>
      </c>
    </row>
    <row r="1901" spans="3:4" x14ac:dyDescent="0.25">
      <c r="C1901" s="89">
        <v>0</v>
      </c>
      <c r="D1901" s="250">
        <f>Samples!C1903</f>
        <v>0</v>
      </c>
    </row>
    <row r="1902" spans="3:4" x14ac:dyDescent="0.25">
      <c r="C1902" s="89">
        <v>0</v>
      </c>
      <c r="D1902" s="250">
        <f>Samples!C1904</f>
        <v>0</v>
      </c>
    </row>
    <row r="1903" spans="3:4" x14ac:dyDescent="0.25">
      <c r="C1903" s="89">
        <v>0</v>
      </c>
      <c r="D1903" s="250">
        <f>Samples!C1905</f>
        <v>0</v>
      </c>
    </row>
    <row r="1904" spans="3:4" x14ac:dyDescent="0.25">
      <c r="C1904" s="89">
        <v>0</v>
      </c>
      <c r="D1904" s="250">
        <f>Samples!C1906</f>
        <v>0</v>
      </c>
    </row>
    <row r="1905" spans="3:4" x14ac:dyDescent="0.25">
      <c r="C1905" s="89">
        <v>0</v>
      </c>
      <c r="D1905" s="250">
        <f>Samples!C1907</f>
        <v>0</v>
      </c>
    </row>
    <row r="1906" spans="3:4" x14ac:dyDescent="0.25">
      <c r="C1906" s="89">
        <v>0</v>
      </c>
      <c r="D1906" s="250">
        <f>Samples!C1908</f>
        <v>0</v>
      </c>
    </row>
    <row r="1907" spans="3:4" x14ac:dyDescent="0.25">
      <c r="C1907" s="89">
        <v>0</v>
      </c>
      <c r="D1907" s="250">
        <f>Samples!C1909</f>
        <v>0</v>
      </c>
    </row>
    <row r="1908" spans="3:4" x14ac:dyDescent="0.25">
      <c r="C1908" s="89">
        <v>0</v>
      </c>
      <c r="D1908" s="250">
        <f>Samples!C1910</f>
        <v>0</v>
      </c>
    </row>
    <row r="1909" spans="3:4" x14ac:dyDescent="0.25">
      <c r="C1909" s="89">
        <v>0</v>
      </c>
      <c r="D1909" s="250">
        <f>Samples!C1911</f>
        <v>0</v>
      </c>
    </row>
    <row r="1910" spans="3:4" x14ac:dyDescent="0.25">
      <c r="C1910" s="89">
        <v>0</v>
      </c>
      <c r="D1910" s="250">
        <f>Samples!C1912</f>
        <v>0</v>
      </c>
    </row>
    <row r="1911" spans="3:4" x14ac:dyDescent="0.25">
      <c r="C1911" s="89">
        <v>0</v>
      </c>
      <c r="D1911" s="250">
        <f>Samples!C1913</f>
        <v>0</v>
      </c>
    </row>
    <row r="1912" spans="3:4" x14ac:dyDescent="0.25">
      <c r="C1912" s="89">
        <v>0</v>
      </c>
      <c r="D1912" s="250">
        <f>Samples!C1914</f>
        <v>0</v>
      </c>
    </row>
    <row r="1913" spans="3:4" x14ac:dyDescent="0.25">
      <c r="C1913" s="89">
        <v>0</v>
      </c>
      <c r="D1913" s="250">
        <f>Samples!C1915</f>
        <v>0</v>
      </c>
    </row>
    <row r="1914" spans="3:4" x14ac:dyDescent="0.25">
      <c r="C1914" s="89">
        <v>0</v>
      </c>
      <c r="D1914" s="250">
        <f>Samples!C1916</f>
        <v>0</v>
      </c>
    </row>
    <row r="1915" spans="3:4" x14ac:dyDescent="0.25">
      <c r="C1915" s="89">
        <v>0</v>
      </c>
      <c r="D1915" s="250">
        <f>Samples!C1917</f>
        <v>0</v>
      </c>
    </row>
    <row r="1916" spans="3:4" x14ac:dyDescent="0.25">
      <c r="C1916" s="89">
        <v>0</v>
      </c>
      <c r="D1916" s="250">
        <f>Samples!C1918</f>
        <v>0</v>
      </c>
    </row>
    <row r="1917" spans="3:4" x14ac:dyDescent="0.25">
      <c r="C1917" s="89">
        <v>0</v>
      </c>
      <c r="D1917" s="250">
        <f>Samples!C1919</f>
        <v>0</v>
      </c>
    </row>
    <row r="1918" spans="3:4" x14ac:dyDescent="0.25">
      <c r="C1918" s="89">
        <v>0</v>
      </c>
      <c r="D1918" s="250">
        <f>Samples!C1920</f>
        <v>0</v>
      </c>
    </row>
    <row r="1919" spans="3:4" x14ac:dyDescent="0.25">
      <c r="C1919" s="89">
        <v>0</v>
      </c>
      <c r="D1919" s="250">
        <f>Samples!C1921</f>
        <v>0</v>
      </c>
    </row>
    <row r="1920" spans="3:4" x14ac:dyDescent="0.25">
      <c r="C1920" s="89">
        <v>0</v>
      </c>
      <c r="D1920" s="250">
        <f>Samples!C1922</f>
        <v>0</v>
      </c>
    </row>
    <row r="1921" spans="3:4" x14ac:dyDescent="0.25">
      <c r="C1921" s="89">
        <v>0</v>
      </c>
      <c r="D1921" s="250">
        <f>Samples!C1923</f>
        <v>0</v>
      </c>
    </row>
    <row r="1922" spans="3:4" x14ac:dyDescent="0.25">
      <c r="C1922" s="89">
        <v>0</v>
      </c>
      <c r="D1922" s="250">
        <f>Samples!C1924</f>
        <v>0</v>
      </c>
    </row>
    <row r="1923" spans="3:4" x14ac:dyDescent="0.25">
      <c r="C1923" s="89">
        <v>0</v>
      </c>
      <c r="D1923" s="250">
        <f>Samples!C1925</f>
        <v>0</v>
      </c>
    </row>
    <row r="1924" spans="3:4" x14ac:dyDescent="0.25">
      <c r="C1924" s="89">
        <v>0</v>
      </c>
      <c r="D1924" s="250">
        <f>Samples!C1926</f>
        <v>0</v>
      </c>
    </row>
    <row r="1925" spans="3:4" x14ac:dyDescent="0.25">
      <c r="C1925" s="89">
        <v>0</v>
      </c>
      <c r="D1925" s="250">
        <f>Samples!C1927</f>
        <v>0</v>
      </c>
    </row>
    <row r="1926" spans="3:4" x14ac:dyDescent="0.25">
      <c r="C1926" s="89">
        <v>0</v>
      </c>
      <c r="D1926" s="250">
        <f>Samples!C1928</f>
        <v>0</v>
      </c>
    </row>
    <row r="1927" spans="3:4" x14ac:dyDescent="0.25">
      <c r="C1927" s="89">
        <v>0</v>
      </c>
      <c r="D1927" s="250">
        <f>Samples!C1929</f>
        <v>0</v>
      </c>
    </row>
    <row r="1928" spans="3:4" x14ac:dyDescent="0.25">
      <c r="C1928" s="89">
        <v>0</v>
      </c>
      <c r="D1928" s="250">
        <f>Samples!C1930</f>
        <v>0</v>
      </c>
    </row>
    <row r="1929" spans="3:4" x14ac:dyDescent="0.25">
      <c r="C1929" s="89">
        <v>0</v>
      </c>
      <c r="D1929" s="250">
        <f>Samples!C1931</f>
        <v>0</v>
      </c>
    </row>
    <row r="1930" spans="3:4" x14ac:dyDescent="0.25">
      <c r="C1930" s="89">
        <v>0</v>
      </c>
      <c r="D1930" s="250">
        <f>Samples!C1932</f>
        <v>0</v>
      </c>
    </row>
    <row r="1931" spans="3:4" x14ac:dyDescent="0.25">
      <c r="C1931" s="89">
        <v>0</v>
      </c>
      <c r="D1931" s="250">
        <f>Samples!C1933</f>
        <v>0</v>
      </c>
    </row>
    <row r="1932" spans="3:4" x14ac:dyDescent="0.25">
      <c r="C1932" s="89">
        <v>0</v>
      </c>
      <c r="D1932" s="250">
        <f>Samples!C1934</f>
        <v>0</v>
      </c>
    </row>
    <row r="1933" spans="3:4" x14ac:dyDescent="0.25">
      <c r="C1933" s="89">
        <v>0</v>
      </c>
      <c r="D1933" s="250">
        <f>Samples!C1935</f>
        <v>0</v>
      </c>
    </row>
    <row r="1934" spans="3:4" x14ac:dyDescent="0.25">
      <c r="C1934" s="89">
        <v>0</v>
      </c>
      <c r="D1934" s="250">
        <f>Samples!C1936</f>
        <v>0</v>
      </c>
    </row>
    <row r="1935" spans="3:4" x14ac:dyDescent="0.25">
      <c r="C1935" s="89">
        <v>0</v>
      </c>
      <c r="D1935" s="250">
        <f>Samples!C1937</f>
        <v>0</v>
      </c>
    </row>
    <row r="1936" spans="3:4" x14ac:dyDescent="0.25">
      <c r="C1936" s="89">
        <v>0</v>
      </c>
      <c r="D1936" s="250">
        <f>Samples!C1938</f>
        <v>0</v>
      </c>
    </row>
    <row r="1937" spans="3:4" x14ac:dyDescent="0.25">
      <c r="C1937" s="89">
        <v>0</v>
      </c>
      <c r="D1937" s="250">
        <f>Samples!C1939</f>
        <v>0</v>
      </c>
    </row>
    <row r="1938" spans="3:4" x14ac:dyDescent="0.25">
      <c r="C1938" s="89">
        <v>0</v>
      </c>
      <c r="D1938" s="250">
        <f>Samples!C1940</f>
        <v>0</v>
      </c>
    </row>
    <row r="1939" spans="3:4" x14ac:dyDescent="0.25">
      <c r="C1939" s="89">
        <v>0</v>
      </c>
      <c r="D1939" s="250">
        <f>Samples!C1941</f>
        <v>0</v>
      </c>
    </row>
    <row r="1940" spans="3:4" x14ac:dyDescent="0.25">
      <c r="C1940" s="89">
        <v>0</v>
      </c>
      <c r="D1940" s="250">
        <f>Samples!C1942</f>
        <v>0</v>
      </c>
    </row>
    <row r="1941" spans="3:4" x14ac:dyDescent="0.25">
      <c r="C1941" s="89">
        <v>0</v>
      </c>
      <c r="D1941" s="250">
        <f>Samples!C1943</f>
        <v>0</v>
      </c>
    </row>
    <row r="1942" spans="3:4" x14ac:dyDescent="0.25">
      <c r="C1942" s="89">
        <v>0</v>
      </c>
      <c r="D1942" s="250">
        <f>Samples!C1944</f>
        <v>0</v>
      </c>
    </row>
    <row r="1943" spans="3:4" x14ac:dyDescent="0.25">
      <c r="C1943" s="89">
        <v>0</v>
      </c>
      <c r="D1943" s="250">
        <f>Samples!C1945</f>
        <v>0</v>
      </c>
    </row>
    <row r="1944" spans="3:4" x14ac:dyDescent="0.25">
      <c r="C1944" s="89">
        <v>0</v>
      </c>
      <c r="D1944" s="250">
        <f>Samples!C1946</f>
        <v>0</v>
      </c>
    </row>
    <row r="1945" spans="3:4" x14ac:dyDescent="0.25">
      <c r="C1945" s="89">
        <v>0</v>
      </c>
      <c r="D1945" s="250">
        <f>Samples!C1947</f>
        <v>0</v>
      </c>
    </row>
    <row r="1946" spans="3:4" x14ac:dyDescent="0.25">
      <c r="C1946" s="89">
        <v>0</v>
      </c>
      <c r="D1946" s="250">
        <f>Samples!C1948</f>
        <v>0</v>
      </c>
    </row>
    <row r="1947" spans="3:4" x14ac:dyDescent="0.25">
      <c r="C1947" s="89">
        <v>0</v>
      </c>
      <c r="D1947" s="250">
        <f>Samples!C1949</f>
        <v>0</v>
      </c>
    </row>
    <row r="1948" spans="3:4" x14ac:dyDescent="0.25">
      <c r="C1948" s="89">
        <v>0</v>
      </c>
      <c r="D1948" s="250">
        <f>Samples!C1950</f>
        <v>0</v>
      </c>
    </row>
    <row r="1949" spans="3:4" x14ac:dyDescent="0.25">
      <c r="C1949" s="89">
        <v>0</v>
      </c>
      <c r="D1949" s="250">
        <f>Samples!C1951</f>
        <v>0</v>
      </c>
    </row>
    <row r="1950" spans="3:4" x14ac:dyDescent="0.25">
      <c r="C1950" s="89">
        <v>0</v>
      </c>
      <c r="D1950" s="250">
        <f>Samples!C1952</f>
        <v>0</v>
      </c>
    </row>
    <row r="1951" spans="3:4" x14ac:dyDescent="0.25">
      <c r="C1951" s="89">
        <v>0</v>
      </c>
      <c r="D1951" s="250">
        <f>Samples!C1953</f>
        <v>0</v>
      </c>
    </row>
    <row r="1952" spans="3:4" x14ac:dyDescent="0.25">
      <c r="C1952" s="89">
        <v>0</v>
      </c>
      <c r="D1952" s="250">
        <f>Samples!C1954</f>
        <v>0</v>
      </c>
    </row>
    <row r="1953" spans="3:4" x14ac:dyDescent="0.25">
      <c r="C1953" s="89">
        <v>0</v>
      </c>
      <c r="D1953" s="250">
        <f>Samples!C1955</f>
        <v>0</v>
      </c>
    </row>
    <row r="1954" spans="3:4" x14ac:dyDescent="0.25">
      <c r="C1954" s="89">
        <v>0</v>
      </c>
      <c r="D1954" s="250">
        <f>Samples!C1956</f>
        <v>0</v>
      </c>
    </row>
    <row r="1955" spans="3:4" x14ac:dyDescent="0.25">
      <c r="C1955" s="89">
        <v>0</v>
      </c>
      <c r="D1955" s="250">
        <f>Samples!C1957</f>
        <v>0</v>
      </c>
    </row>
    <row r="1956" spans="3:4" x14ac:dyDescent="0.25">
      <c r="C1956" s="89">
        <v>0</v>
      </c>
      <c r="D1956" s="250">
        <f>Samples!C1958</f>
        <v>0</v>
      </c>
    </row>
    <row r="1957" spans="3:4" x14ac:dyDescent="0.25">
      <c r="C1957" s="89">
        <v>0</v>
      </c>
      <c r="D1957" s="250">
        <f>Samples!C1959</f>
        <v>0</v>
      </c>
    </row>
    <row r="1958" spans="3:4" x14ac:dyDescent="0.25">
      <c r="C1958" s="89">
        <v>0</v>
      </c>
      <c r="D1958" s="250">
        <f>Samples!C1960</f>
        <v>0</v>
      </c>
    </row>
    <row r="1959" spans="3:4" x14ac:dyDescent="0.25">
      <c r="C1959" s="89">
        <v>0</v>
      </c>
      <c r="D1959" s="250">
        <f>Samples!C1961</f>
        <v>0</v>
      </c>
    </row>
    <row r="1960" spans="3:4" x14ac:dyDescent="0.25">
      <c r="C1960" s="89">
        <v>0</v>
      </c>
      <c r="D1960" s="250">
        <f>Samples!C1962</f>
        <v>0</v>
      </c>
    </row>
    <row r="1961" spans="3:4" x14ac:dyDescent="0.25">
      <c r="C1961" s="89">
        <v>0</v>
      </c>
      <c r="D1961" s="250">
        <f>Samples!C1963</f>
        <v>0</v>
      </c>
    </row>
    <row r="1962" spans="3:4" x14ac:dyDescent="0.25">
      <c r="C1962" s="89">
        <v>0</v>
      </c>
      <c r="D1962" s="250">
        <f>Samples!C1964</f>
        <v>0</v>
      </c>
    </row>
    <row r="1963" spans="3:4" x14ac:dyDescent="0.25">
      <c r="C1963" s="89">
        <v>0</v>
      </c>
      <c r="D1963" s="250">
        <f>Samples!C1965</f>
        <v>0</v>
      </c>
    </row>
    <row r="1964" spans="3:4" x14ac:dyDescent="0.25">
      <c r="C1964" s="89">
        <v>0</v>
      </c>
      <c r="D1964" s="250">
        <f>Samples!C1966</f>
        <v>0</v>
      </c>
    </row>
    <row r="1965" spans="3:4" x14ac:dyDescent="0.25">
      <c r="C1965" s="89">
        <v>0</v>
      </c>
      <c r="D1965" s="250">
        <f>Samples!C1967</f>
        <v>0</v>
      </c>
    </row>
    <row r="1966" spans="3:4" x14ac:dyDescent="0.25">
      <c r="C1966" s="89">
        <v>0</v>
      </c>
      <c r="D1966" s="250">
        <f>Samples!C1968</f>
        <v>0</v>
      </c>
    </row>
    <row r="1967" spans="3:4" x14ac:dyDescent="0.25">
      <c r="C1967" s="89">
        <v>0</v>
      </c>
      <c r="D1967" s="250">
        <f>Samples!C1969</f>
        <v>0</v>
      </c>
    </row>
    <row r="1968" spans="3:4" x14ac:dyDescent="0.25">
      <c r="C1968" s="89">
        <v>0</v>
      </c>
      <c r="D1968" s="250">
        <f>Samples!C1970</f>
        <v>0</v>
      </c>
    </row>
    <row r="1969" spans="3:4" x14ac:dyDescent="0.25">
      <c r="C1969" s="89">
        <v>0</v>
      </c>
      <c r="D1969" s="250">
        <f>Samples!C1971</f>
        <v>0</v>
      </c>
    </row>
    <row r="1970" spans="3:4" x14ac:dyDescent="0.25">
      <c r="C1970" s="89">
        <v>0</v>
      </c>
      <c r="D1970" s="250">
        <f>Samples!C1972</f>
        <v>0</v>
      </c>
    </row>
    <row r="1971" spans="3:4" x14ac:dyDescent="0.25">
      <c r="C1971" s="89">
        <v>0</v>
      </c>
      <c r="D1971" s="250">
        <f>Samples!C1973</f>
        <v>0</v>
      </c>
    </row>
    <row r="1972" spans="3:4" x14ac:dyDescent="0.25">
      <c r="C1972" s="89">
        <v>0</v>
      </c>
      <c r="D1972" s="250">
        <f>Samples!C1974</f>
        <v>0</v>
      </c>
    </row>
    <row r="1973" spans="3:4" x14ac:dyDescent="0.25">
      <c r="C1973" s="89">
        <v>0</v>
      </c>
      <c r="D1973" s="250">
        <f>Samples!C1975</f>
        <v>0</v>
      </c>
    </row>
    <row r="1974" spans="3:4" x14ac:dyDescent="0.25">
      <c r="C1974" s="89">
        <v>0</v>
      </c>
      <c r="D1974" s="250">
        <f>Samples!C1976</f>
        <v>0</v>
      </c>
    </row>
    <row r="1975" spans="3:4" x14ac:dyDescent="0.25">
      <c r="C1975" s="89">
        <v>0</v>
      </c>
      <c r="D1975" s="250">
        <f>Samples!C1977</f>
        <v>0</v>
      </c>
    </row>
    <row r="1976" spans="3:4" x14ac:dyDescent="0.25">
      <c r="C1976" s="89">
        <v>0</v>
      </c>
      <c r="D1976" s="250">
        <f>Samples!C1978</f>
        <v>0</v>
      </c>
    </row>
    <row r="1977" spans="3:4" x14ac:dyDescent="0.25">
      <c r="C1977" s="89">
        <v>0</v>
      </c>
      <c r="D1977" s="250">
        <f>Samples!C1979</f>
        <v>0</v>
      </c>
    </row>
    <row r="1978" spans="3:4" x14ac:dyDescent="0.25">
      <c r="C1978" s="89">
        <v>0</v>
      </c>
      <c r="D1978" s="250">
        <f>Samples!C1980</f>
        <v>0</v>
      </c>
    </row>
    <row r="1979" spans="3:4" x14ac:dyDescent="0.25">
      <c r="C1979" s="89">
        <v>0</v>
      </c>
      <c r="D1979" s="250">
        <f>Samples!C1981</f>
        <v>0</v>
      </c>
    </row>
    <row r="1980" spans="3:4" x14ac:dyDescent="0.25">
      <c r="C1980" s="89">
        <v>0</v>
      </c>
      <c r="D1980" s="250">
        <f>Samples!C1982</f>
        <v>0</v>
      </c>
    </row>
    <row r="1981" spans="3:4" x14ac:dyDescent="0.25">
      <c r="C1981" s="89">
        <v>0</v>
      </c>
      <c r="D1981" s="250">
        <f>Samples!C1983</f>
        <v>0</v>
      </c>
    </row>
    <row r="1982" spans="3:4" x14ac:dyDescent="0.25">
      <c r="C1982" s="89">
        <v>0</v>
      </c>
      <c r="D1982" s="250">
        <f>Samples!C1984</f>
        <v>0</v>
      </c>
    </row>
    <row r="1983" spans="3:4" x14ac:dyDescent="0.25">
      <c r="C1983" s="89">
        <v>0</v>
      </c>
      <c r="D1983" s="250">
        <f>Samples!C1985</f>
        <v>0</v>
      </c>
    </row>
    <row r="1984" spans="3:4" x14ac:dyDescent="0.25">
      <c r="C1984" s="89">
        <v>0</v>
      </c>
      <c r="D1984" s="250">
        <f>Samples!C1986</f>
        <v>0</v>
      </c>
    </row>
    <row r="1985" spans="3:4" x14ac:dyDescent="0.25">
      <c r="C1985" s="89">
        <v>0</v>
      </c>
      <c r="D1985" s="250">
        <f>Samples!C1987</f>
        <v>0</v>
      </c>
    </row>
    <row r="1986" spans="3:4" x14ac:dyDescent="0.25">
      <c r="C1986" s="89">
        <v>0</v>
      </c>
      <c r="D1986" s="250">
        <f>Samples!C1988</f>
        <v>0</v>
      </c>
    </row>
    <row r="1987" spans="3:4" x14ac:dyDescent="0.25">
      <c r="C1987" s="89">
        <v>0</v>
      </c>
      <c r="D1987" s="250">
        <f>Samples!C1989</f>
        <v>0</v>
      </c>
    </row>
    <row r="1988" spans="3:4" x14ac:dyDescent="0.25">
      <c r="C1988" s="89">
        <v>0</v>
      </c>
      <c r="D1988" s="250">
        <f>Samples!C1990</f>
        <v>0</v>
      </c>
    </row>
    <row r="1989" spans="3:4" x14ac:dyDescent="0.25">
      <c r="C1989" s="89">
        <v>0</v>
      </c>
      <c r="D1989" s="250">
        <f>Samples!C1991</f>
        <v>0</v>
      </c>
    </row>
    <row r="1990" spans="3:4" x14ac:dyDescent="0.25">
      <c r="C1990" s="89">
        <v>0</v>
      </c>
      <c r="D1990" s="250">
        <f>Samples!C1992</f>
        <v>0</v>
      </c>
    </row>
    <row r="1991" spans="3:4" x14ac:dyDescent="0.25">
      <c r="C1991" s="89">
        <v>0</v>
      </c>
      <c r="D1991" s="250">
        <f>Samples!C1993</f>
        <v>0</v>
      </c>
    </row>
    <row r="1992" spans="3:4" x14ac:dyDescent="0.25">
      <c r="C1992" s="89">
        <v>0</v>
      </c>
      <c r="D1992" s="250">
        <f>Samples!C1994</f>
        <v>0</v>
      </c>
    </row>
    <row r="1993" spans="3:4" x14ac:dyDescent="0.25">
      <c r="C1993" s="89">
        <v>0</v>
      </c>
      <c r="D1993" s="250">
        <f>Samples!C1995</f>
        <v>0</v>
      </c>
    </row>
    <row r="1994" spans="3:4" x14ac:dyDescent="0.25">
      <c r="C1994" s="89">
        <v>0</v>
      </c>
      <c r="D1994" s="250">
        <f>Samples!C1996</f>
        <v>0</v>
      </c>
    </row>
    <row r="1995" spans="3:4" x14ac:dyDescent="0.25">
      <c r="C1995" s="89">
        <v>0</v>
      </c>
      <c r="D1995" s="250">
        <f>Samples!C1997</f>
        <v>0</v>
      </c>
    </row>
    <row r="1996" spans="3:4" x14ac:dyDescent="0.25">
      <c r="C1996" s="89">
        <v>0</v>
      </c>
      <c r="D1996" s="250">
        <f>Samples!C1998</f>
        <v>0</v>
      </c>
    </row>
    <row r="1997" spans="3:4" x14ac:dyDescent="0.25">
      <c r="C1997" s="89">
        <v>0</v>
      </c>
      <c r="D1997" s="250">
        <f>Samples!C1999</f>
        <v>0</v>
      </c>
    </row>
    <row r="1998" spans="3:4" x14ac:dyDescent="0.25">
      <c r="C1998" s="89">
        <v>0</v>
      </c>
      <c r="D1998" s="250">
        <f>Samples!C2000</f>
        <v>0</v>
      </c>
    </row>
    <row r="1999" spans="3:4" x14ac:dyDescent="0.25">
      <c r="C1999" s="89">
        <v>0</v>
      </c>
      <c r="D1999" s="250">
        <f>Samples!C2001</f>
        <v>0</v>
      </c>
    </row>
    <row r="2000" spans="3:4" x14ac:dyDescent="0.25">
      <c r="C2000" s="89">
        <v>0</v>
      </c>
      <c r="D2000" s="250">
        <f>Samples!C2002</f>
        <v>0</v>
      </c>
    </row>
    <row r="2001" spans="3:4" x14ac:dyDescent="0.25">
      <c r="C2001" s="89">
        <v>0</v>
      </c>
      <c r="D2001" s="250">
        <f>Samples!C2003</f>
        <v>0</v>
      </c>
    </row>
    <row r="2002" spans="3:4" x14ac:dyDescent="0.25">
      <c r="C2002" s="89">
        <v>0</v>
      </c>
      <c r="D2002" s="250">
        <f>Samples!C2004</f>
        <v>0</v>
      </c>
    </row>
    <row r="2003" spans="3:4" x14ac:dyDescent="0.25">
      <c r="C2003" s="89">
        <v>0</v>
      </c>
      <c r="D2003" s="250">
        <f>Samples!C2005</f>
        <v>0</v>
      </c>
    </row>
    <row r="2004" spans="3:4" x14ac:dyDescent="0.25">
      <c r="C2004" s="89">
        <v>0</v>
      </c>
      <c r="D2004" s="250">
        <f>Samples!C2006</f>
        <v>0</v>
      </c>
    </row>
    <row r="2005" spans="3:4" x14ac:dyDescent="0.25">
      <c r="C2005" s="89">
        <v>0</v>
      </c>
      <c r="D2005" s="250">
        <f>Samples!C2007</f>
        <v>0</v>
      </c>
    </row>
    <row r="2006" spans="3:4" x14ac:dyDescent="0.25">
      <c r="C2006" s="89">
        <v>0</v>
      </c>
      <c r="D2006" s="250">
        <f>Samples!C2008</f>
        <v>0</v>
      </c>
    </row>
    <row r="2007" spans="3:4" x14ac:dyDescent="0.25">
      <c r="C2007" s="89">
        <v>0</v>
      </c>
      <c r="D2007" s="250">
        <f>Samples!C2009</f>
        <v>0</v>
      </c>
    </row>
    <row r="2008" spans="3:4" x14ac:dyDescent="0.25">
      <c r="C2008" s="89">
        <v>0</v>
      </c>
      <c r="D2008" s="250">
        <f>Samples!C2010</f>
        <v>0</v>
      </c>
    </row>
    <row r="2009" spans="3:4" x14ac:dyDescent="0.25">
      <c r="C2009" s="89">
        <v>0</v>
      </c>
      <c r="D2009" s="250">
        <f>Samples!C2011</f>
        <v>0</v>
      </c>
    </row>
    <row r="2010" spans="3:4" x14ac:dyDescent="0.25">
      <c r="C2010" s="89">
        <v>0</v>
      </c>
      <c r="D2010" s="250">
        <f>Samples!C2012</f>
        <v>0</v>
      </c>
    </row>
    <row r="2011" spans="3:4" x14ac:dyDescent="0.25">
      <c r="C2011" s="89">
        <v>0</v>
      </c>
      <c r="D2011" s="250">
        <f>Samples!C2013</f>
        <v>0</v>
      </c>
    </row>
    <row r="2012" spans="3:4" x14ac:dyDescent="0.25">
      <c r="C2012" s="89">
        <v>0</v>
      </c>
      <c r="D2012" s="250">
        <f>Samples!C2014</f>
        <v>0</v>
      </c>
    </row>
    <row r="2013" spans="3:4" x14ac:dyDescent="0.25">
      <c r="C2013" s="89">
        <v>0</v>
      </c>
      <c r="D2013" s="250">
        <f>Samples!C2015</f>
        <v>0</v>
      </c>
    </row>
    <row r="2014" spans="3:4" x14ac:dyDescent="0.25">
      <c r="C2014" s="89">
        <v>0</v>
      </c>
      <c r="D2014" s="250">
        <f>Samples!C2016</f>
        <v>0</v>
      </c>
    </row>
    <row r="2015" spans="3:4" x14ac:dyDescent="0.25">
      <c r="C2015" s="89">
        <v>0</v>
      </c>
      <c r="D2015" s="250">
        <f>Samples!C2017</f>
        <v>0</v>
      </c>
    </row>
    <row r="2016" spans="3:4" x14ac:dyDescent="0.25">
      <c r="C2016" s="89">
        <v>0</v>
      </c>
      <c r="D2016" s="250">
        <f>Samples!C2018</f>
        <v>0</v>
      </c>
    </row>
    <row r="2017" spans="3:4" x14ac:dyDescent="0.25">
      <c r="C2017" s="89">
        <v>0</v>
      </c>
      <c r="D2017" s="250">
        <f>Samples!C2019</f>
        <v>0</v>
      </c>
    </row>
    <row r="2018" spans="3:4" x14ac:dyDescent="0.25">
      <c r="C2018" s="89">
        <v>0</v>
      </c>
      <c r="D2018" s="250">
        <f>Samples!C2020</f>
        <v>0</v>
      </c>
    </row>
    <row r="2019" spans="3:4" x14ac:dyDescent="0.25">
      <c r="C2019" s="89">
        <v>0</v>
      </c>
      <c r="D2019" s="250">
        <f>Samples!C2021</f>
        <v>0</v>
      </c>
    </row>
    <row r="2020" spans="3:4" x14ac:dyDescent="0.25">
      <c r="C2020" s="89">
        <v>0</v>
      </c>
      <c r="D2020" s="250">
        <f>Samples!C2022</f>
        <v>0</v>
      </c>
    </row>
    <row r="2021" spans="3:4" x14ac:dyDescent="0.25">
      <c r="C2021" s="89">
        <v>0</v>
      </c>
      <c r="D2021" s="250">
        <f>Samples!C2023</f>
        <v>0</v>
      </c>
    </row>
    <row r="2022" spans="3:4" x14ac:dyDescent="0.25">
      <c r="C2022" s="89">
        <v>0</v>
      </c>
      <c r="D2022" s="250">
        <f>Samples!C2024</f>
        <v>0</v>
      </c>
    </row>
    <row r="2023" spans="3:4" x14ac:dyDescent="0.25">
      <c r="C2023" s="89">
        <v>0</v>
      </c>
      <c r="D2023" s="250">
        <f>Samples!C2025</f>
        <v>0</v>
      </c>
    </row>
    <row r="2024" spans="3:4" x14ac:dyDescent="0.25">
      <c r="C2024" s="89">
        <v>0</v>
      </c>
      <c r="D2024" s="250">
        <f>Samples!C2026</f>
        <v>0</v>
      </c>
    </row>
    <row r="2025" spans="3:4" x14ac:dyDescent="0.25">
      <c r="C2025" s="89">
        <v>0</v>
      </c>
      <c r="D2025" s="250">
        <f>Samples!C2027</f>
        <v>0</v>
      </c>
    </row>
    <row r="2026" spans="3:4" x14ac:dyDescent="0.25">
      <c r="C2026" s="89">
        <v>0</v>
      </c>
      <c r="D2026" s="250">
        <f>Samples!C2028</f>
        <v>0</v>
      </c>
    </row>
    <row r="2027" spans="3:4" x14ac:dyDescent="0.25">
      <c r="C2027" s="89">
        <v>0</v>
      </c>
      <c r="D2027" s="250">
        <f>Samples!C2029</f>
        <v>0</v>
      </c>
    </row>
    <row r="2028" spans="3:4" x14ac:dyDescent="0.25">
      <c r="C2028" s="89">
        <v>0</v>
      </c>
      <c r="D2028" s="250">
        <f>Samples!C2030</f>
        <v>0</v>
      </c>
    </row>
    <row r="2029" spans="3:4" x14ac:dyDescent="0.25">
      <c r="C2029" s="89">
        <v>0</v>
      </c>
      <c r="D2029" s="250">
        <f>Samples!C2031</f>
        <v>0</v>
      </c>
    </row>
    <row r="2030" spans="3:4" x14ac:dyDescent="0.25">
      <c r="C2030" s="89">
        <v>0</v>
      </c>
      <c r="D2030" s="250">
        <f>Samples!C2032</f>
        <v>0</v>
      </c>
    </row>
    <row r="2031" spans="3:4" x14ac:dyDescent="0.25">
      <c r="C2031" s="89">
        <v>0</v>
      </c>
      <c r="D2031" s="250">
        <f>Samples!C2033</f>
        <v>0</v>
      </c>
    </row>
    <row r="2032" spans="3:4" x14ac:dyDescent="0.25">
      <c r="C2032" s="89">
        <v>0</v>
      </c>
      <c r="D2032" s="250">
        <f>Samples!C2034</f>
        <v>0</v>
      </c>
    </row>
    <row r="2033" spans="3:4" x14ac:dyDescent="0.25">
      <c r="C2033" s="89">
        <v>0</v>
      </c>
      <c r="D2033" s="250">
        <f>Samples!C2035</f>
        <v>0</v>
      </c>
    </row>
    <row r="2034" spans="3:4" x14ac:dyDescent="0.25">
      <c r="C2034" s="89">
        <v>0</v>
      </c>
      <c r="D2034" s="250">
        <f>Samples!C2036</f>
        <v>0</v>
      </c>
    </row>
    <row r="2035" spans="3:4" x14ac:dyDescent="0.25">
      <c r="C2035" s="89">
        <v>0</v>
      </c>
      <c r="D2035" s="250">
        <f>Samples!C2037</f>
        <v>0</v>
      </c>
    </row>
    <row r="2036" spans="3:4" x14ac:dyDescent="0.25">
      <c r="C2036" s="89">
        <v>0</v>
      </c>
      <c r="D2036" s="250">
        <f>Samples!C2038</f>
        <v>0</v>
      </c>
    </row>
    <row r="2037" spans="3:4" x14ac:dyDescent="0.25">
      <c r="C2037" s="89">
        <v>0</v>
      </c>
      <c r="D2037" s="250">
        <f>Samples!C2039</f>
        <v>0</v>
      </c>
    </row>
    <row r="2038" spans="3:4" x14ac:dyDescent="0.25">
      <c r="C2038" s="89">
        <v>0</v>
      </c>
      <c r="D2038" s="250">
        <f>Samples!C2040</f>
        <v>0</v>
      </c>
    </row>
    <row r="2039" spans="3:4" x14ac:dyDescent="0.25">
      <c r="C2039" s="89">
        <v>0</v>
      </c>
      <c r="D2039" s="250">
        <f>Samples!C2041</f>
        <v>0</v>
      </c>
    </row>
    <row r="2040" spans="3:4" x14ac:dyDescent="0.25">
      <c r="C2040" s="89">
        <v>0</v>
      </c>
      <c r="D2040" s="250">
        <f>Samples!C2042</f>
        <v>0</v>
      </c>
    </row>
    <row r="2041" spans="3:4" x14ac:dyDescent="0.25">
      <c r="C2041" s="89">
        <v>0</v>
      </c>
      <c r="D2041" s="250">
        <f>Samples!C2043</f>
        <v>0</v>
      </c>
    </row>
    <row r="2042" spans="3:4" x14ac:dyDescent="0.25">
      <c r="C2042" s="89">
        <v>0</v>
      </c>
      <c r="D2042" s="250">
        <f>Samples!C2044</f>
        <v>0</v>
      </c>
    </row>
    <row r="2043" spans="3:4" x14ac:dyDescent="0.25">
      <c r="C2043" s="89">
        <v>0</v>
      </c>
      <c r="D2043" s="250">
        <f>Samples!C2045</f>
        <v>0</v>
      </c>
    </row>
    <row r="2044" spans="3:4" x14ac:dyDescent="0.25">
      <c r="C2044" s="89">
        <v>0</v>
      </c>
      <c r="D2044" s="250">
        <f>Samples!C2046</f>
        <v>0</v>
      </c>
    </row>
    <row r="2045" spans="3:4" x14ac:dyDescent="0.25">
      <c r="C2045" s="89">
        <v>0</v>
      </c>
      <c r="D2045" s="250">
        <f>Samples!C2047</f>
        <v>0</v>
      </c>
    </row>
    <row r="2046" spans="3:4" x14ac:dyDescent="0.25">
      <c r="C2046" s="89">
        <v>0</v>
      </c>
      <c r="D2046" s="250">
        <f>Samples!C2048</f>
        <v>0</v>
      </c>
    </row>
    <row r="2047" spans="3:4" x14ac:dyDescent="0.25">
      <c r="C2047" s="89">
        <v>0</v>
      </c>
      <c r="D2047" s="250">
        <f>Samples!C2049</f>
        <v>0</v>
      </c>
    </row>
    <row r="2048" spans="3:4" x14ac:dyDescent="0.25">
      <c r="C2048" s="89">
        <v>0</v>
      </c>
      <c r="D2048" s="250">
        <f>Samples!C2050</f>
        <v>0</v>
      </c>
    </row>
    <row r="2049" spans="3:4" x14ac:dyDescent="0.25">
      <c r="C2049" s="89">
        <v>0</v>
      </c>
      <c r="D2049" s="250">
        <f>Samples!C2051</f>
        <v>0</v>
      </c>
    </row>
    <row r="2050" spans="3:4" x14ac:dyDescent="0.25">
      <c r="C2050" s="89">
        <v>0</v>
      </c>
      <c r="D2050" s="250">
        <f>Samples!C2052</f>
        <v>0</v>
      </c>
    </row>
    <row r="2051" spans="3:4" x14ac:dyDescent="0.25">
      <c r="C2051" s="89">
        <v>0</v>
      </c>
      <c r="D2051" s="250">
        <f>Samples!C2053</f>
        <v>0</v>
      </c>
    </row>
    <row r="2052" spans="3:4" x14ac:dyDescent="0.25">
      <c r="C2052" s="89">
        <v>0</v>
      </c>
      <c r="D2052" s="250">
        <f>Samples!C2054</f>
        <v>0</v>
      </c>
    </row>
    <row r="2053" spans="3:4" x14ac:dyDescent="0.25">
      <c r="C2053" s="89">
        <v>0</v>
      </c>
      <c r="D2053" s="250">
        <f>Samples!C2055</f>
        <v>0</v>
      </c>
    </row>
    <row r="2054" spans="3:4" x14ac:dyDescent="0.25">
      <c r="C2054" s="89">
        <v>0</v>
      </c>
      <c r="D2054" s="250">
        <f>Samples!C2056</f>
        <v>0</v>
      </c>
    </row>
    <row r="2055" spans="3:4" x14ac:dyDescent="0.25">
      <c r="C2055" s="89">
        <v>0</v>
      </c>
      <c r="D2055" s="250">
        <f>Samples!C2057</f>
        <v>0</v>
      </c>
    </row>
    <row r="2056" spans="3:4" x14ac:dyDescent="0.25">
      <c r="C2056" s="89">
        <v>0</v>
      </c>
      <c r="D2056" s="250">
        <f>Samples!C2058</f>
        <v>0</v>
      </c>
    </row>
    <row r="2057" spans="3:4" x14ac:dyDescent="0.25">
      <c r="C2057" s="89">
        <v>0</v>
      </c>
      <c r="D2057" s="250">
        <f>Samples!C2059</f>
        <v>0</v>
      </c>
    </row>
    <row r="2058" spans="3:4" x14ac:dyDescent="0.25">
      <c r="C2058" s="89">
        <v>0</v>
      </c>
      <c r="D2058" s="250">
        <f>Samples!C2060</f>
        <v>0</v>
      </c>
    </row>
    <row r="2059" spans="3:4" x14ac:dyDescent="0.25">
      <c r="C2059" s="89">
        <v>0</v>
      </c>
      <c r="D2059" s="250">
        <f>Samples!C2061</f>
        <v>0</v>
      </c>
    </row>
    <row r="2060" spans="3:4" x14ac:dyDescent="0.25">
      <c r="C2060" s="89">
        <v>0</v>
      </c>
      <c r="D2060" s="250">
        <f>Samples!C2062</f>
        <v>0</v>
      </c>
    </row>
    <row r="2061" spans="3:4" x14ac:dyDescent="0.25">
      <c r="C2061" s="89">
        <v>0</v>
      </c>
      <c r="D2061" s="250">
        <f>Samples!C2063</f>
        <v>0</v>
      </c>
    </row>
    <row r="2062" spans="3:4" x14ac:dyDescent="0.25">
      <c r="C2062" s="89">
        <v>0</v>
      </c>
      <c r="D2062" s="250">
        <f>Samples!C2064</f>
        <v>0</v>
      </c>
    </row>
    <row r="2063" spans="3:4" x14ac:dyDescent="0.25">
      <c r="C2063" s="89">
        <v>0</v>
      </c>
      <c r="D2063" s="250">
        <f>Samples!C2065</f>
        <v>0</v>
      </c>
    </row>
    <row r="2064" spans="3:4" x14ac:dyDescent="0.25">
      <c r="C2064" s="89">
        <v>0</v>
      </c>
      <c r="D2064" s="250">
        <f>Samples!C2066</f>
        <v>0</v>
      </c>
    </row>
    <row r="2065" spans="3:4" x14ac:dyDescent="0.25">
      <c r="C2065" s="89">
        <v>0</v>
      </c>
      <c r="D2065" s="250">
        <f>Samples!C2067</f>
        <v>0</v>
      </c>
    </row>
    <row r="2066" spans="3:4" x14ac:dyDescent="0.25">
      <c r="C2066" s="89">
        <v>0</v>
      </c>
      <c r="D2066" s="250">
        <f>Samples!C2068</f>
        <v>0</v>
      </c>
    </row>
    <row r="2067" spans="3:4" x14ac:dyDescent="0.25">
      <c r="C2067" s="89">
        <v>0</v>
      </c>
      <c r="D2067" s="250">
        <f>Samples!C2069</f>
        <v>0</v>
      </c>
    </row>
    <row r="2068" spans="3:4" x14ac:dyDescent="0.25">
      <c r="C2068" s="89">
        <v>0</v>
      </c>
      <c r="D2068" s="250">
        <f>Samples!C2070</f>
        <v>0</v>
      </c>
    </row>
    <row r="2069" spans="3:4" x14ac:dyDescent="0.25">
      <c r="C2069" s="89">
        <v>0</v>
      </c>
      <c r="D2069" s="250">
        <f>Samples!C2071</f>
        <v>0</v>
      </c>
    </row>
    <row r="2070" spans="3:4" x14ac:dyDescent="0.25">
      <c r="C2070" s="89">
        <v>0</v>
      </c>
      <c r="D2070" s="250">
        <f>Samples!C2072</f>
        <v>0</v>
      </c>
    </row>
    <row r="2071" spans="3:4" x14ac:dyDescent="0.25">
      <c r="C2071" s="89">
        <v>0</v>
      </c>
      <c r="D2071" s="250">
        <f>Samples!C2073</f>
        <v>0</v>
      </c>
    </row>
    <row r="2072" spans="3:4" x14ac:dyDescent="0.25">
      <c r="C2072" s="89">
        <v>0</v>
      </c>
      <c r="D2072" s="250">
        <f>Samples!C2074</f>
        <v>0</v>
      </c>
    </row>
    <row r="2073" spans="3:4" x14ac:dyDescent="0.25">
      <c r="C2073" s="89">
        <v>0</v>
      </c>
      <c r="D2073" s="250">
        <f>Samples!C2075</f>
        <v>0</v>
      </c>
    </row>
    <row r="2074" spans="3:4" x14ac:dyDescent="0.25">
      <c r="C2074" s="89">
        <v>0</v>
      </c>
      <c r="D2074" s="250">
        <f>Samples!C2076</f>
        <v>0</v>
      </c>
    </row>
    <row r="2075" spans="3:4" x14ac:dyDescent="0.25">
      <c r="C2075" s="89">
        <v>0</v>
      </c>
      <c r="D2075" s="250">
        <f>Samples!C2077</f>
        <v>0</v>
      </c>
    </row>
    <row r="2076" spans="3:4" x14ac:dyDescent="0.25">
      <c r="C2076" s="89">
        <v>0</v>
      </c>
      <c r="D2076" s="250">
        <f>Samples!C2078</f>
        <v>0</v>
      </c>
    </row>
    <row r="2077" spans="3:4" x14ac:dyDescent="0.25">
      <c r="C2077" s="89">
        <v>0</v>
      </c>
      <c r="D2077" s="250">
        <f>Samples!C2079</f>
        <v>0</v>
      </c>
    </row>
    <row r="2078" spans="3:4" x14ac:dyDescent="0.25">
      <c r="C2078" s="89">
        <v>0</v>
      </c>
      <c r="D2078" s="250">
        <f>Samples!C2080</f>
        <v>0</v>
      </c>
    </row>
    <row r="2079" spans="3:4" x14ac:dyDescent="0.25">
      <c r="C2079" s="89">
        <v>0</v>
      </c>
      <c r="D2079" s="250">
        <f>Samples!C2081</f>
        <v>0</v>
      </c>
    </row>
    <row r="2080" spans="3:4" x14ac:dyDescent="0.25">
      <c r="C2080" s="89">
        <v>0</v>
      </c>
      <c r="D2080" s="250">
        <f>Samples!C2082</f>
        <v>0</v>
      </c>
    </row>
    <row r="2081" spans="3:4" x14ac:dyDescent="0.25">
      <c r="C2081" s="89">
        <v>0</v>
      </c>
      <c r="D2081" s="250">
        <f>Samples!C2083</f>
        <v>0</v>
      </c>
    </row>
    <row r="2082" spans="3:4" x14ac:dyDescent="0.25">
      <c r="C2082" s="89">
        <v>0</v>
      </c>
      <c r="D2082" s="250">
        <f>Samples!C2084</f>
        <v>0</v>
      </c>
    </row>
    <row r="2083" spans="3:4" x14ac:dyDescent="0.25">
      <c r="C2083" s="89">
        <v>0</v>
      </c>
      <c r="D2083" s="250">
        <f>Samples!C2085</f>
        <v>0</v>
      </c>
    </row>
    <row r="2084" spans="3:4" x14ac:dyDescent="0.25">
      <c r="C2084" s="89">
        <v>0</v>
      </c>
      <c r="D2084" s="250">
        <f>Samples!C2086</f>
        <v>0</v>
      </c>
    </row>
    <row r="2085" spans="3:4" x14ac:dyDescent="0.25">
      <c r="C2085" s="89">
        <v>0</v>
      </c>
      <c r="D2085" s="250">
        <f>Samples!C2087</f>
        <v>0</v>
      </c>
    </row>
    <row r="2086" spans="3:4" x14ac:dyDescent="0.25">
      <c r="C2086" s="89">
        <v>0</v>
      </c>
      <c r="D2086" s="250">
        <f>Samples!C2088</f>
        <v>0</v>
      </c>
    </row>
    <row r="2087" spans="3:4" x14ac:dyDescent="0.25">
      <c r="C2087" s="89">
        <v>0</v>
      </c>
      <c r="D2087" s="250">
        <f>Samples!C2089</f>
        <v>0</v>
      </c>
    </row>
    <row r="2088" spans="3:4" x14ac:dyDescent="0.25">
      <c r="C2088" s="89">
        <v>0</v>
      </c>
      <c r="D2088" s="250">
        <f>Samples!C2090</f>
        <v>0</v>
      </c>
    </row>
    <row r="2089" spans="3:4" x14ac:dyDescent="0.25">
      <c r="C2089" s="89">
        <v>0</v>
      </c>
      <c r="D2089" s="250">
        <f>Samples!C2091</f>
        <v>0</v>
      </c>
    </row>
    <row r="2090" spans="3:4" x14ac:dyDescent="0.25">
      <c r="C2090" s="89">
        <v>0</v>
      </c>
      <c r="D2090" s="250">
        <f>Samples!C2092</f>
        <v>0</v>
      </c>
    </row>
    <row r="2091" spans="3:4" x14ac:dyDescent="0.25">
      <c r="C2091" s="89">
        <v>0</v>
      </c>
      <c r="D2091" s="250">
        <f>Samples!C2093</f>
        <v>0</v>
      </c>
    </row>
    <row r="2092" spans="3:4" x14ac:dyDescent="0.25">
      <c r="C2092" s="89">
        <v>0</v>
      </c>
      <c r="D2092" s="250">
        <f>Samples!C2094</f>
        <v>0</v>
      </c>
    </row>
    <row r="2093" spans="3:4" x14ac:dyDescent="0.25">
      <c r="C2093" s="89">
        <v>0</v>
      </c>
      <c r="D2093" s="250">
        <f>Samples!C2095</f>
        <v>0</v>
      </c>
    </row>
    <row r="2094" spans="3:4" x14ac:dyDescent="0.25">
      <c r="C2094" s="89">
        <v>0</v>
      </c>
      <c r="D2094" s="250">
        <f>Samples!C2096</f>
        <v>0</v>
      </c>
    </row>
    <row r="2095" spans="3:4" x14ac:dyDescent="0.25">
      <c r="C2095" s="89">
        <v>0</v>
      </c>
      <c r="D2095" s="250">
        <f>Samples!C2097</f>
        <v>0</v>
      </c>
    </row>
    <row r="2096" spans="3:4" x14ac:dyDescent="0.25">
      <c r="C2096" s="89">
        <v>0</v>
      </c>
      <c r="D2096" s="250">
        <f>Samples!C2098</f>
        <v>0</v>
      </c>
    </row>
    <row r="2097" spans="3:4" x14ac:dyDescent="0.25">
      <c r="C2097" s="89">
        <v>0</v>
      </c>
      <c r="D2097" s="250">
        <f>Samples!C2099</f>
        <v>0</v>
      </c>
    </row>
    <row r="2098" spans="3:4" x14ac:dyDescent="0.25">
      <c r="C2098" s="89">
        <v>0</v>
      </c>
      <c r="D2098" s="250">
        <f>Samples!C2100</f>
        <v>0</v>
      </c>
    </row>
    <row r="2099" spans="3:4" x14ac:dyDescent="0.25">
      <c r="C2099" s="89">
        <v>0</v>
      </c>
      <c r="D2099" s="250">
        <f>Samples!C2101</f>
        <v>0</v>
      </c>
    </row>
    <row r="2100" spans="3:4" x14ac:dyDescent="0.25">
      <c r="C2100" s="89">
        <v>0</v>
      </c>
      <c r="D2100" s="250">
        <f>Samples!C2102</f>
        <v>0</v>
      </c>
    </row>
    <row r="2101" spans="3:4" x14ac:dyDescent="0.25">
      <c r="C2101" s="89">
        <v>0</v>
      </c>
      <c r="D2101" s="250">
        <f>Samples!C2103</f>
        <v>0</v>
      </c>
    </row>
    <row r="2102" spans="3:4" x14ac:dyDescent="0.25">
      <c r="C2102" s="89">
        <v>0</v>
      </c>
      <c r="D2102" s="250">
        <f>Samples!C2104</f>
        <v>0</v>
      </c>
    </row>
    <row r="2103" spans="3:4" x14ac:dyDescent="0.25">
      <c r="C2103" s="89">
        <v>0</v>
      </c>
      <c r="D2103" s="250">
        <f>Samples!C2105</f>
        <v>0</v>
      </c>
    </row>
    <row r="2104" spans="3:4" x14ac:dyDescent="0.25">
      <c r="C2104" s="89">
        <v>0</v>
      </c>
      <c r="D2104" s="250">
        <f>Samples!C2106</f>
        <v>0</v>
      </c>
    </row>
    <row r="2105" spans="3:4" x14ac:dyDescent="0.25">
      <c r="C2105" s="89">
        <v>0</v>
      </c>
      <c r="D2105" s="250">
        <f>Samples!C2107</f>
        <v>0</v>
      </c>
    </row>
    <row r="2106" spans="3:4" x14ac:dyDescent="0.25">
      <c r="C2106" s="89">
        <v>0</v>
      </c>
      <c r="D2106" s="250">
        <f>Samples!C2108</f>
        <v>0</v>
      </c>
    </row>
    <row r="2107" spans="3:4" x14ac:dyDescent="0.25">
      <c r="C2107" s="89">
        <v>0</v>
      </c>
      <c r="D2107" s="250">
        <f>Samples!C2109</f>
        <v>0</v>
      </c>
    </row>
    <row r="2108" spans="3:4" x14ac:dyDescent="0.25">
      <c r="C2108" s="89">
        <v>0</v>
      </c>
      <c r="D2108" s="250">
        <f>Samples!C2110</f>
        <v>0</v>
      </c>
    </row>
    <row r="2109" spans="3:4" x14ac:dyDescent="0.25">
      <c r="C2109" s="89">
        <v>0</v>
      </c>
      <c r="D2109" s="250">
        <f>Samples!C2111</f>
        <v>0</v>
      </c>
    </row>
    <row r="2110" spans="3:4" x14ac:dyDescent="0.25">
      <c r="C2110" s="89">
        <v>0</v>
      </c>
      <c r="D2110" s="250">
        <f>Samples!C2112</f>
        <v>0</v>
      </c>
    </row>
    <row r="2111" spans="3:4" x14ac:dyDescent="0.25">
      <c r="C2111" s="89">
        <v>0</v>
      </c>
      <c r="D2111" s="250">
        <f>Samples!C2113</f>
        <v>0</v>
      </c>
    </row>
    <row r="2112" spans="3:4" x14ac:dyDescent="0.25">
      <c r="C2112" s="89">
        <v>0</v>
      </c>
      <c r="D2112" s="250">
        <f>Samples!C2114</f>
        <v>0</v>
      </c>
    </row>
    <row r="2113" spans="3:4" x14ac:dyDescent="0.25">
      <c r="C2113" s="89">
        <v>0</v>
      </c>
      <c r="D2113" s="250">
        <f>Samples!C2115</f>
        <v>0</v>
      </c>
    </row>
    <row r="2114" spans="3:4" x14ac:dyDescent="0.25">
      <c r="C2114" s="89">
        <v>0</v>
      </c>
      <c r="D2114" s="250">
        <f>Samples!C2116</f>
        <v>0</v>
      </c>
    </row>
    <row r="2115" spans="3:4" x14ac:dyDescent="0.25">
      <c r="C2115" s="89">
        <v>0</v>
      </c>
      <c r="D2115" s="250">
        <f>Samples!C2117</f>
        <v>0</v>
      </c>
    </row>
    <row r="2116" spans="3:4" x14ac:dyDescent="0.25">
      <c r="C2116" s="89">
        <v>0</v>
      </c>
      <c r="D2116" s="250">
        <f>Samples!C2118</f>
        <v>0</v>
      </c>
    </row>
    <row r="2117" spans="3:4" x14ac:dyDescent="0.25">
      <c r="C2117" s="89">
        <v>0</v>
      </c>
      <c r="D2117" s="250">
        <f>Samples!C2119</f>
        <v>0</v>
      </c>
    </row>
    <row r="2118" spans="3:4" x14ac:dyDescent="0.25">
      <c r="C2118" s="89">
        <v>0</v>
      </c>
      <c r="D2118" s="250">
        <f>Samples!C2120</f>
        <v>0</v>
      </c>
    </row>
    <row r="2119" spans="3:4" x14ac:dyDescent="0.25">
      <c r="C2119" s="89">
        <v>0</v>
      </c>
      <c r="D2119" s="250">
        <f>Samples!C2121</f>
        <v>0</v>
      </c>
    </row>
    <row r="2120" spans="3:4" x14ac:dyDescent="0.25">
      <c r="C2120" s="89">
        <v>0</v>
      </c>
      <c r="D2120" s="250">
        <f>Samples!C2122</f>
        <v>0</v>
      </c>
    </row>
    <row r="2121" spans="3:4" x14ac:dyDescent="0.25">
      <c r="C2121" s="89">
        <v>0</v>
      </c>
      <c r="D2121" s="250">
        <f>Samples!C2123</f>
        <v>0</v>
      </c>
    </row>
    <row r="2122" spans="3:4" x14ac:dyDescent="0.25">
      <c r="C2122" s="89">
        <v>0</v>
      </c>
      <c r="D2122" s="250">
        <f>Samples!C2124</f>
        <v>0</v>
      </c>
    </row>
    <row r="2123" spans="3:4" x14ac:dyDescent="0.25">
      <c r="C2123" s="89">
        <v>0</v>
      </c>
      <c r="D2123" s="250">
        <f>Samples!C2125</f>
        <v>0</v>
      </c>
    </row>
    <row r="2124" spans="3:4" x14ac:dyDescent="0.25">
      <c r="C2124" s="89">
        <v>0</v>
      </c>
      <c r="D2124" s="250">
        <f>Samples!C2126</f>
        <v>0</v>
      </c>
    </row>
    <row r="2125" spans="3:4" x14ac:dyDescent="0.25">
      <c r="C2125" s="89">
        <v>0</v>
      </c>
      <c r="D2125" s="250">
        <f>Samples!C2127</f>
        <v>0</v>
      </c>
    </row>
    <row r="2126" spans="3:4" x14ac:dyDescent="0.25">
      <c r="C2126" s="89">
        <v>0</v>
      </c>
      <c r="D2126" s="250">
        <f>Samples!C2128</f>
        <v>0</v>
      </c>
    </row>
    <row r="2127" spans="3:4" x14ac:dyDescent="0.25">
      <c r="C2127" s="89">
        <v>0</v>
      </c>
      <c r="D2127" s="250">
        <f>Samples!C2129</f>
        <v>0</v>
      </c>
    </row>
    <row r="2128" spans="3:4" x14ac:dyDescent="0.25">
      <c r="C2128" s="89">
        <v>0</v>
      </c>
      <c r="D2128" s="250">
        <f>Samples!C2130</f>
        <v>0</v>
      </c>
    </row>
    <row r="2129" spans="3:4" x14ac:dyDescent="0.25">
      <c r="C2129" s="89">
        <v>0</v>
      </c>
      <c r="D2129" s="250">
        <f>Samples!C2131</f>
        <v>0</v>
      </c>
    </row>
    <row r="2130" spans="3:4" x14ac:dyDescent="0.25">
      <c r="C2130" s="89">
        <v>0</v>
      </c>
      <c r="D2130" s="250">
        <f>Samples!C2132</f>
        <v>0</v>
      </c>
    </row>
    <row r="2131" spans="3:4" x14ac:dyDescent="0.25">
      <c r="C2131" s="89">
        <v>0</v>
      </c>
      <c r="D2131" s="250">
        <f>Samples!C2133</f>
        <v>0</v>
      </c>
    </row>
    <row r="2132" spans="3:4" x14ac:dyDescent="0.25">
      <c r="C2132" s="89">
        <v>0</v>
      </c>
      <c r="D2132" s="250">
        <f>Samples!C2134</f>
        <v>0</v>
      </c>
    </row>
    <row r="2133" spans="3:4" x14ac:dyDescent="0.25">
      <c r="C2133" s="89">
        <v>0</v>
      </c>
      <c r="D2133" s="250">
        <f>Samples!C2135</f>
        <v>0</v>
      </c>
    </row>
    <row r="2134" spans="3:4" x14ac:dyDescent="0.25">
      <c r="C2134" s="89">
        <v>0</v>
      </c>
      <c r="D2134" s="250">
        <f>Samples!C2136</f>
        <v>0</v>
      </c>
    </row>
    <row r="2135" spans="3:4" x14ac:dyDescent="0.25">
      <c r="C2135" s="89">
        <v>0</v>
      </c>
      <c r="D2135" s="250">
        <f>Samples!C2137</f>
        <v>0</v>
      </c>
    </row>
    <row r="2136" spans="3:4" x14ac:dyDescent="0.25">
      <c r="C2136" s="89">
        <v>0</v>
      </c>
      <c r="D2136" s="250">
        <f>Samples!C2138</f>
        <v>0</v>
      </c>
    </row>
    <row r="2137" spans="3:4" x14ac:dyDescent="0.25">
      <c r="C2137" s="89">
        <v>0</v>
      </c>
      <c r="D2137" s="250">
        <f>Samples!C2139</f>
        <v>0</v>
      </c>
    </row>
    <row r="2138" spans="3:4" x14ac:dyDescent="0.25">
      <c r="C2138" s="89">
        <v>0</v>
      </c>
      <c r="D2138" s="250">
        <f>Samples!C2140</f>
        <v>0</v>
      </c>
    </row>
    <row r="2139" spans="3:4" x14ac:dyDescent="0.25">
      <c r="C2139" s="89">
        <v>0</v>
      </c>
      <c r="D2139" s="250">
        <f>Samples!C2141</f>
        <v>0</v>
      </c>
    </row>
    <row r="2140" spans="3:4" x14ac:dyDescent="0.25">
      <c r="C2140" s="89">
        <v>0</v>
      </c>
      <c r="D2140" s="250">
        <f>Samples!C2142</f>
        <v>0</v>
      </c>
    </row>
    <row r="2141" spans="3:4" x14ac:dyDescent="0.25">
      <c r="C2141" s="89">
        <v>0</v>
      </c>
      <c r="D2141" s="250">
        <f>Samples!C2143</f>
        <v>0</v>
      </c>
    </row>
    <row r="2142" spans="3:4" x14ac:dyDescent="0.25">
      <c r="C2142" s="89">
        <v>0</v>
      </c>
      <c r="D2142" s="250">
        <f>Samples!C2144</f>
        <v>0</v>
      </c>
    </row>
    <row r="2143" spans="3:4" x14ac:dyDescent="0.25">
      <c r="C2143" s="89">
        <v>0</v>
      </c>
      <c r="D2143" s="250">
        <f>Samples!C2145</f>
        <v>0</v>
      </c>
    </row>
    <row r="2144" spans="3:4" x14ac:dyDescent="0.25">
      <c r="C2144" s="89">
        <v>0</v>
      </c>
      <c r="D2144" s="250">
        <f>Samples!C2146</f>
        <v>0</v>
      </c>
    </row>
    <row r="2145" spans="3:4" x14ac:dyDescent="0.25">
      <c r="C2145" s="89">
        <v>0</v>
      </c>
      <c r="D2145" s="250">
        <f>Samples!C2147</f>
        <v>0</v>
      </c>
    </row>
    <row r="2146" spans="3:4" x14ac:dyDescent="0.25">
      <c r="C2146" s="89">
        <v>0</v>
      </c>
      <c r="D2146" s="250">
        <f>Samples!C2148</f>
        <v>0</v>
      </c>
    </row>
    <row r="2147" spans="3:4" x14ac:dyDescent="0.25">
      <c r="C2147" s="89">
        <v>0</v>
      </c>
      <c r="D2147" s="250">
        <f>Samples!C2149</f>
        <v>0</v>
      </c>
    </row>
    <row r="2148" spans="3:4" x14ac:dyDescent="0.25">
      <c r="C2148" s="89">
        <v>0</v>
      </c>
      <c r="D2148" s="250">
        <f>Samples!C2150</f>
        <v>0</v>
      </c>
    </row>
    <row r="2149" spans="3:4" x14ac:dyDescent="0.25">
      <c r="C2149" s="89">
        <v>0</v>
      </c>
      <c r="D2149" s="250">
        <f>Samples!C2151</f>
        <v>0</v>
      </c>
    </row>
    <row r="2150" spans="3:4" x14ac:dyDescent="0.25">
      <c r="C2150" s="89">
        <v>0</v>
      </c>
      <c r="D2150" s="250">
        <f>Samples!C2152</f>
        <v>0</v>
      </c>
    </row>
    <row r="2151" spans="3:4" x14ac:dyDescent="0.25">
      <c r="C2151" s="89">
        <v>0</v>
      </c>
      <c r="D2151" s="250">
        <f>Samples!C2153</f>
        <v>0</v>
      </c>
    </row>
    <row r="2152" spans="3:4" x14ac:dyDescent="0.25">
      <c r="C2152" s="89">
        <v>0</v>
      </c>
      <c r="D2152" s="250">
        <f>Samples!C2154</f>
        <v>0</v>
      </c>
    </row>
    <row r="2153" spans="3:4" x14ac:dyDescent="0.25">
      <c r="C2153" s="89">
        <v>0</v>
      </c>
      <c r="D2153" s="250">
        <f>Samples!C2155</f>
        <v>0</v>
      </c>
    </row>
    <row r="2154" spans="3:4" x14ac:dyDescent="0.25">
      <c r="C2154" s="89">
        <v>0</v>
      </c>
      <c r="D2154" s="250">
        <f>Samples!C2156</f>
        <v>0</v>
      </c>
    </row>
    <row r="2155" spans="3:4" x14ac:dyDescent="0.25">
      <c r="C2155" s="89">
        <v>0</v>
      </c>
      <c r="D2155" s="250">
        <f>Samples!C2157</f>
        <v>0</v>
      </c>
    </row>
    <row r="2156" spans="3:4" x14ac:dyDescent="0.25">
      <c r="C2156" s="89">
        <v>0</v>
      </c>
      <c r="D2156" s="250">
        <f>Samples!C2158</f>
        <v>0</v>
      </c>
    </row>
    <row r="2157" spans="3:4" x14ac:dyDescent="0.25">
      <c r="C2157" s="89">
        <v>0</v>
      </c>
      <c r="D2157" s="250">
        <f>Samples!C2159</f>
        <v>0</v>
      </c>
    </row>
    <row r="2158" spans="3:4" x14ac:dyDescent="0.25">
      <c r="C2158" s="89">
        <v>0</v>
      </c>
      <c r="D2158" s="250">
        <f>Samples!C2160</f>
        <v>0</v>
      </c>
    </row>
    <row r="2159" spans="3:4" x14ac:dyDescent="0.25">
      <c r="C2159" s="89">
        <v>0</v>
      </c>
      <c r="D2159" s="250">
        <f>Samples!C2161</f>
        <v>0</v>
      </c>
    </row>
    <row r="2160" spans="3:4" x14ac:dyDescent="0.25">
      <c r="C2160" s="89">
        <v>0</v>
      </c>
      <c r="D2160" s="250">
        <f>Samples!C2162</f>
        <v>0</v>
      </c>
    </row>
    <row r="2161" spans="3:4" x14ac:dyDescent="0.25">
      <c r="C2161" s="89">
        <v>0</v>
      </c>
      <c r="D2161" s="250">
        <f>Samples!C2163</f>
        <v>0</v>
      </c>
    </row>
    <row r="2162" spans="3:4" x14ac:dyDescent="0.25">
      <c r="C2162" s="89">
        <v>0</v>
      </c>
      <c r="D2162" s="250">
        <f>Samples!C2164</f>
        <v>0</v>
      </c>
    </row>
    <row r="2163" spans="3:4" x14ac:dyDescent="0.25">
      <c r="C2163" s="89">
        <v>0</v>
      </c>
      <c r="D2163" s="250">
        <f>Samples!C2165</f>
        <v>0</v>
      </c>
    </row>
    <row r="2164" spans="3:4" x14ac:dyDescent="0.25">
      <c r="C2164" s="89">
        <v>0</v>
      </c>
      <c r="D2164" s="250">
        <f>Samples!C2166</f>
        <v>0</v>
      </c>
    </row>
    <row r="2165" spans="3:4" x14ac:dyDescent="0.25">
      <c r="C2165" s="89">
        <v>0</v>
      </c>
      <c r="D2165" s="250">
        <f>Samples!C2167</f>
        <v>0</v>
      </c>
    </row>
    <row r="2166" spans="3:4" x14ac:dyDescent="0.25">
      <c r="C2166" s="89">
        <v>0</v>
      </c>
      <c r="D2166" s="250">
        <f>Samples!C2168</f>
        <v>0</v>
      </c>
    </row>
    <row r="2167" spans="3:4" x14ac:dyDescent="0.25">
      <c r="C2167" s="89">
        <v>0</v>
      </c>
      <c r="D2167" s="250">
        <f>Samples!C2169</f>
        <v>0</v>
      </c>
    </row>
    <row r="2168" spans="3:4" x14ac:dyDescent="0.25">
      <c r="C2168" s="89">
        <v>0</v>
      </c>
      <c r="D2168" s="250">
        <f>Samples!C2170</f>
        <v>0</v>
      </c>
    </row>
    <row r="2169" spans="3:4" x14ac:dyDescent="0.25">
      <c r="C2169" s="89">
        <v>0</v>
      </c>
      <c r="D2169" s="250">
        <f>Samples!C2171</f>
        <v>0</v>
      </c>
    </row>
    <row r="2170" spans="3:4" x14ac:dyDescent="0.25">
      <c r="C2170" s="89">
        <v>0</v>
      </c>
      <c r="D2170" s="250">
        <f>Samples!C2172</f>
        <v>0</v>
      </c>
    </row>
    <row r="2171" spans="3:4" x14ac:dyDescent="0.25">
      <c r="C2171" s="89">
        <v>0</v>
      </c>
      <c r="D2171" s="250">
        <f>Samples!C2173</f>
        <v>0</v>
      </c>
    </row>
    <row r="2172" spans="3:4" x14ac:dyDescent="0.25">
      <c r="C2172" s="89">
        <v>0</v>
      </c>
      <c r="D2172" s="250">
        <f>Samples!C2174</f>
        <v>0</v>
      </c>
    </row>
    <row r="2173" spans="3:4" x14ac:dyDescent="0.25">
      <c r="C2173" s="89">
        <v>0</v>
      </c>
      <c r="D2173" s="250">
        <f>Samples!C2175</f>
        <v>0</v>
      </c>
    </row>
    <row r="2174" spans="3:4" x14ac:dyDescent="0.25">
      <c r="C2174" s="89">
        <v>0</v>
      </c>
      <c r="D2174" s="250">
        <f>Samples!C2176</f>
        <v>0</v>
      </c>
    </row>
    <row r="2175" spans="3:4" x14ac:dyDescent="0.25">
      <c r="C2175" s="89">
        <v>0</v>
      </c>
      <c r="D2175" s="250">
        <f>Samples!C2177</f>
        <v>0</v>
      </c>
    </row>
    <row r="2176" spans="3:4" x14ac:dyDescent="0.25">
      <c r="C2176" s="89">
        <v>0</v>
      </c>
      <c r="D2176" s="250">
        <f>Samples!C2178</f>
        <v>0</v>
      </c>
    </row>
    <row r="2177" spans="3:4" x14ac:dyDescent="0.25">
      <c r="C2177" s="89">
        <v>0</v>
      </c>
      <c r="D2177" s="250">
        <f>Samples!C2179</f>
        <v>0</v>
      </c>
    </row>
    <row r="2178" spans="3:4" x14ac:dyDescent="0.25">
      <c r="C2178" s="89">
        <v>0</v>
      </c>
      <c r="D2178" s="250">
        <f>Samples!C2180</f>
        <v>0</v>
      </c>
    </row>
    <row r="2179" spans="3:4" x14ac:dyDescent="0.25">
      <c r="C2179" s="89">
        <v>0</v>
      </c>
      <c r="D2179" s="250">
        <f>Samples!C2181</f>
        <v>0</v>
      </c>
    </row>
    <row r="2180" spans="3:4" x14ac:dyDescent="0.25">
      <c r="C2180" s="89">
        <v>0</v>
      </c>
      <c r="D2180" s="250">
        <f>Samples!C2182</f>
        <v>0</v>
      </c>
    </row>
    <row r="2181" spans="3:4" x14ac:dyDescent="0.25">
      <c r="C2181" s="89">
        <v>0</v>
      </c>
      <c r="D2181" s="250">
        <f>Samples!C2183</f>
        <v>0</v>
      </c>
    </row>
    <row r="2182" spans="3:4" x14ac:dyDescent="0.25">
      <c r="C2182" s="89">
        <v>0</v>
      </c>
      <c r="D2182" s="250">
        <f>Samples!C2184</f>
        <v>0</v>
      </c>
    </row>
    <row r="2183" spans="3:4" x14ac:dyDescent="0.25">
      <c r="C2183" s="89">
        <v>0</v>
      </c>
      <c r="D2183" s="250">
        <f>Samples!C2185</f>
        <v>0</v>
      </c>
    </row>
    <row r="2184" spans="3:4" x14ac:dyDescent="0.25">
      <c r="C2184" s="89">
        <v>0</v>
      </c>
      <c r="D2184" s="250">
        <f>Samples!C2186</f>
        <v>0</v>
      </c>
    </row>
    <row r="2185" spans="3:4" x14ac:dyDescent="0.25">
      <c r="C2185" s="89">
        <v>0</v>
      </c>
      <c r="D2185" s="250">
        <f>Samples!C2187</f>
        <v>0</v>
      </c>
    </row>
    <row r="2186" spans="3:4" x14ac:dyDescent="0.25">
      <c r="C2186" s="89">
        <v>0</v>
      </c>
      <c r="D2186" s="250">
        <f>Samples!C2188</f>
        <v>0</v>
      </c>
    </row>
    <row r="2187" spans="3:4" x14ac:dyDescent="0.25">
      <c r="C2187" s="89">
        <v>0</v>
      </c>
      <c r="D2187" s="250">
        <f>Samples!C2189</f>
        <v>0</v>
      </c>
    </row>
    <row r="2188" spans="3:4" x14ac:dyDescent="0.25">
      <c r="C2188" s="89">
        <v>0</v>
      </c>
      <c r="D2188" s="250">
        <f>Samples!C2190</f>
        <v>0</v>
      </c>
    </row>
  </sheetData>
  <conditionalFormatting sqref="S28:S145 S152:S406 S147:S150">
    <cfRule type="dataBar" priority="10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{243BAF3C-A295-47C4-9B07-D41F4A33B039}</x14:id>
        </ext>
      </extLst>
    </cfRule>
  </conditionalFormatting>
  <conditionalFormatting sqref="C4:C382">
    <cfRule type="cellIs" dxfId="1" priority="6" operator="equal">
      <formula>1</formula>
    </cfRule>
    <cfRule type="cellIs" dxfId="0" priority="7" operator="equal">
      <formula>0</formula>
    </cfRule>
  </conditionalFormatting>
  <conditionalFormatting sqref="E40:J406 E28:F39 G36:H39">
    <cfRule type="dataBar" priority="5">
      <dataBar>
        <cfvo type="num" val="0"/>
        <cfvo type="num" val="100"/>
        <color rgb="FFF4A570"/>
      </dataBar>
      <extLst>
        <ext xmlns:x14="http://schemas.microsoft.com/office/spreadsheetml/2009/9/main" uri="{B025F937-C7B1-47D3-B67F-A62EFF666E3E}">
          <x14:id>{465ADE4C-93BE-468C-8555-3BF8D4754428}</x14:id>
        </ext>
      </extLst>
    </cfRule>
  </conditionalFormatting>
  <conditionalFormatting sqref="K32:O406 M28:O31 I36:J39">
    <cfRule type="dataBar" priority="4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{101E0D82-F351-4585-AB18-A7037ACE11E5}</x14:id>
        </ext>
      </extLst>
    </cfRule>
  </conditionalFormatting>
  <conditionalFormatting sqref="P28:R406">
    <cfRule type="dataBar" priority="3">
      <dataBar>
        <cfvo type="num" val="0"/>
        <cfvo type="num" val="100"/>
        <color rgb="FF83A1D7"/>
      </dataBar>
      <extLst>
        <ext xmlns:x14="http://schemas.microsoft.com/office/spreadsheetml/2009/9/main" uri="{B025F937-C7B1-47D3-B67F-A62EFF666E3E}">
          <x14:id>{3FE5023F-6075-42B5-A336-4A95BF24FEC1}</x14:id>
        </ext>
      </extLst>
    </cfRule>
  </conditionalFormatting>
  <conditionalFormatting sqref="Y28:Y406 AA28:AA406 AC28:AC406 AE28:AE406 AG28:AG406 AI28:AI406">
    <cfRule type="dataBar" priority="2">
      <dataBar>
        <cfvo type="num" val="0"/>
        <cfvo type="num" val="100"/>
        <color rgb="FFC5AA79"/>
      </dataBar>
      <extLst>
        <ext xmlns:x14="http://schemas.microsoft.com/office/spreadsheetml/2009/9/main" uri="{B025F937-C7B1-47D3-B67F-A62EFF666E3E}">
          <x14:id>{55DC7BF6-0726-4DFE-9DA7-3996DC6F119C}</x14:id>
        </ext>
      </extLst>
    </cfRule>
  </conditionalFormatting>
  <conditionalFormatting sqref="Z28:Z406 AB28:AB406 AD28:AD406 AF28:AF406 AH28:AH406 AJ28:AJ406">
    <cfRule type="dataBar" priority="1">
      <dataBar>
        <cfvo type="num" val="0"/>
        <cfvo type="num" val="100"/>
        <color rgb="FFD8C5B0"/>
      </dataBar>
      <extLst>
        <ext xmlns:x14="http://schemas.microsoft.com/office/spreadsheetml/2009/9/main" uri="{B025F937-C7B1-47D3-B67F-A62EFF666E3E}">
          <x14:id>{C03E8169-114B-4FE5-BD68-99FAFE4ABF2F}</x14:id>
        </ext>
      </extLst>
    </cfRule>
  </conditionalFormatting>
  <dataValidations count="2">
    <dataValidation type="whole" showInputMessage="1" showErrorMessage="1" errorTitle="Validation Error" error="The only values for this cell is either 0 or 1 for being excluded or included in the analysis, respectively." sqref="C4:C382">
      <formula1>0</formula1>
      <formula2>1</formula2>
    </dataValidation>
    <dataValidation type="list" allowBlank="1" showInputMessage="1" showErrorMessage="1" sqref="G6:I6">
      <formula1>"Insertion, Deletion, MMEJ, Duplication"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C_BatchAnalysis.BatchHeatMap">
                <anchor moveWithCells="1" sizeWithCells="1">
                  <from>
                    <xdr:col>7</xdr:col>
                    <xdr:colOff>438150</xdr:colOff>
                    <xdr:row>0</xdr:row>
                    <xdr:rowOff>152400</xdr:rowOff>
                  </from>
                  <to>
                    <xdr:col>9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leanPreviousHeatMap">
                <anchor moveWithCells="1" sizeWithCells="1">
                  <from>
                    <xdr:col>5</xdr:col>
                    <xdr:colOff>676275</xdr:colOff>
                    <xdr:row>0</xdr:row>
                    <xdr:rowOff>152400</xdr:rowOff>
                  </from>
                  <to>
                    <xdr:col>7</xdr:col>
                    <xdr:colOff>276225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3BAF3C-A295-47C4-9B07-D41F4A33B03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S28:S145 S152:S406 S147:S150</xm:sqref>
        </x14:conditionalFormatting>
        <x14:conditionalFormatting xmlns:xm="http://schemas.microsoft.com/office/excel/2006/main">
          <x14:cfRule type="dataBar" id="{465ADE4C-93BE-468C-8555-3BF8D4754428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E40:J406 E28:F39 G36:H39</xm:sqref>
        </x14:conditionalFormatting>
        <x14:conditionalFormatting xmlns:xm="http://schemas.microsoft.com/office/excel/2006/main">
          <x14:cfRule type="dataBar" id="{101E0D82-F351-4585-AB18-A7037ACE11E5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K32:O406 M28:O31 I36:J39</xm:sqref>
        </x14:conditionalFormatting>
        <x14:conditionalFormatting xmlns:xm="http://schemas.microsoft.com/office/excel/2006/main">
          <x14:cfRule type="dataBar" id="{3FE5023F-6075-42B5-A336-4A95BF24FEC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P28:R406</xm:sqref>
        </x14:conditionalFormatting>
        <x14:conditionalFormatting xmlns:xm="http://schemas.microsoft.com/office/excel/2006/main">
          <x14:cfRule type="dataBar" id="{55DC7BF6-0726-4DFE-9DA7-3996DC6F119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Y28:Y406 AA28:AA406 AC28:AC406 AE28:AE406 AG28:AG406 AI28:AI406</xm:sqref>
        </x14:conditionalFormatting>
        <x14:conditionalFormatting xmlns:xm="http://schemas.microsoft.com/office/excel/2006/main">
          <x14:cfRule type="dataBar" id="{C03E8169-114B-4FE5-BD68-99FAFE4ABF2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Z28:Z406 AB28:AB406 AD28:AD406 AF28:AF406 AH28:AH406 AJ28:AJ406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"/>
  <sheetViews>
    <sheetView topLeftCell="A172" workbookViewId="0">
      <selection activeCell="F26" sqref="F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FFFE"/>
  </sheetPr>
  <dimension ref="A1"/>
  <sheetViews>
    <sheetView workbookViewId="0">
      <selection activeCell="M13" sqref="M1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180</vt:i4>
      </vt:variant>
    </vt:vector>
  </HeadingPairs>
  <TitlesOfParts>
    <vt:vector size="188" baseType="lpstr">
      <vt:lpstr>Single</vt:lpstr>
      <vt:lpstr>Experiment</vt:lpstr>
      <vt:lpstr>Samples</vt:lpstr>
      <vt:lpstr>BatchAnalysis</vt:lpstr>
      <vt:lpstr>GroupAnalysis</vt:lpstr>
      <vt:lpstr>HeatMaps</vt:lpstr>
      <vt:lpstr>UseGalaxy</vt:lpstr>
      <vt:lpstr>Info</vt:lpstr>
      <vt:lpstr>Allele</vt:lpstr>
      <vt:lpstr>AmpliconL</vt:lpstr>
      <vt:lpstr>AnalyzedFile</vt:lpstr>
      <vt:lpstr>BarRGB</vt:lpstr>
      <vt:lpstr>BarWidth</vt:lpstr>
      <vt:lpstr>BatchdelRGB</vt:lpstr>
      <vt:lpstr>BatchHeatMap</vt:lpstr>
      <vt:lpstr>BatchinsRGB</vt:lpstr>
      <vt:lpstr>BatchmmejRGB</vt:lpstr>
      <vt:lpstr>BHeatMapIndex</vt:lpstr>
      <vt:lpstr>count</vt:lpstr>
      <vt:lpstr>CtoTRGB</vt:lpstr>
      <vt:lpstr>CutLineRGB</vt:lpstr>
      <vt:lpstr>CutSite</vt:lpstr>
      <vt:lpstr>CutSite2</vt:lpstr>
      <vt:lpstr>DataExportPoint1</vt:lpstr>
      <vt:lpstr>DataExportPoint2</vt:lpstr>
      <vt:lpstr>Del1bA</vt:lpstr>
      <vt:lpstr>Del1bC</vt:lpstr>
      <vt:lpstr>Del1bG</vt:lpstr>
      <vt:lpstr>Del1bT</vt:lpstr>
      <vt:lpstr>DelBarRGB</vt:lpstr>
      <vt:lpstr>delCount</vt:lpstr>
      <vt:lpstr>DelLengthReads</vt:lpstr>
      <vt:lpstr>Delpercent</vt:lpstr>
      <vt:lpstr>Delreads</vt:lpstr>
      <vt:lpstr>DelRGB</vt:lpstr>
      <vt:lpstr>Distal</vt:lpstr>
      <vt:lpstr>DualgRNAMsg</vt:lpstr>
      <vt:lpstr>DualgRNAwindowL</vt:lpstr>
      <vt:lpstr>DualgRNAwindowR</vt:lpstr>
      <vt:lpstr>Dup1b</vt:lpstr>
      <vt:lpstr>Dup2b</vt:lpstr>
      <vt:lpstr>Dup3b</vt:lpstr>
      <vt:lpstr>Dup4b</vt:lpstr>
      <vt:lpstr>Dup5b</vt:lpstr>
      <vt:lpstr>Duplication</vt:lpstr>
      <vt:lpstr>DuplicationColor</vt:lpstr>
      <vt:lpstr>Dupover5b</vt:lpstr>
      <vt:lpstr>Efficiency</vt:lpstr>
      <vt:lpstr>EqualtoDistalDelReads</vt:lpstr>
      <vt:lpstr>EqualtoDistalinsReads</vt:lpstr>
      <vt:lpstr>EqualtoPAMdistalins2binsReads</vt:lpstr>
      <vt:lpstr>EqualtoPAMmedial2binsReads</vt:lpstr>
      <vt:lpstr>EqualtoPAMproximal2binsReads</vt:lpstr>
      <vt:lpstr>EqualtoProximalDelReads</vt:lpstr>
      <vt:lpstr>EqualtoProximalinsReads</vt:lpstr>
      <vt:lpstr>Exclinitial</vt:lpstr>
      <vt:lpstr>ExclLast</vt:lpstr>
      <vt:lpstr>ExtPAM1</vt:lpstr>
      <vt:lpstr>ExtPAM2</vt:lpstr>
      <vt:lpstr>Factor</vt:lpstr>
      <vt:lpstr>FigStart</vt:lpstr>
      <vt:lpstr>File1</vt:lpstr>
      <vt:lpstr>Files</vt:lpstr>
      <vt:lpstr>Frequency</vt:lpstr>
      <vt:lpstr>Gene</vt:lpstr>
      <vt:lpstr>gRNA1</vt:lpstr>
      <vt:lpstr>gRNA1CutWin</vt:lpstr>
      <vt:lpstr>gRNA2</vt:lpstr>
      <vt:lpstr>gRNA2CutWin</vt:lpstr>
      <vt:lpstr>gRNAL1</vt:lpstr>
      <vt:lpstr>gRNAL2</vt:lpstr>
      <vt:lpstr>GroupDelCounts</vt:lpstr>
      <vt:lpstr>GroupInsCounts</vt:lpstr>
      <vt:lpstr>GtoARGB</vt:lpstr>
      <vt:lpstr>GuideLineRGB</vt:lpstr>
      <vt:lpstr>GuideRGB</vt:lpstr>
      <vt:lpstr>HeatMapLocation</vt:lpstr>
      <vt:lpstr>HeatMapStart</vt:lpstr>
      <vt:lpstr>HeatMapTransparancy</vt:lpstr>
      <vt:lpstr>HMinORout</vt:lpstr>
      <vt:lpstr>ImportedSamples</vt:lpstr>
      <vt:lpstr>ImportResult</vt:lpstr>
      <vt:lpstr>indel</vt:lpstr>
      <vt:lpstr>indel1b</vt:lpstr>
      <vt:lpstr>indel2b</vt:lpstr>
      <vt:lpstr>indel35b</vt:lpstr>
      <vt:lpstr>indel610b</vt:lpstr>
      <vt:lpstr>indelLengthReads</vt:lpstr>
      <vt:lpstr>indelover10b</vt:lpstr>
      <vt:lpstr>inFrameReads</vt:lpstr>
      <vt:lpstr>GroupAnalysis!inORout</vt:lpstr>
      <vt:lpstr>ins1bA</vt:lpstr>
      <vt:lpstr>ins1bC</vt:lpstr>
      <vt:lpstr>ins1bG</vt:lpstr>
      <vt:lpstr>ins1bT</vt:lpstr>
      <vt:lpstr>insBarRGB</vt:lpstr>
      <vt:lpstr>insCount</vt:lpstr>
      <vt:lpstr>insLengthReads</vt:lpstr>
      <vt:lpstr>InsPercent</vt:lpstr>
      <vt:lpstr>insreads</vt:lpstr>
      <vt:lpstr>insRGB</vt:lpstr>
      <vt:lpstr>Length</vt:lpstr>
      <vt:lpstr>Limitedregion</vt:lpstr>
      <vt:lpstr>MappedReads</vt:lpstr>
      <vt:lpstr>MaxDelSizes</vt:lpstr>
      <vt:lpstr>MMEJ</vt:lpstr>
      <vt:lpstr>mmejColor</vt:lpstr>
      <vt:lpstr>MMEJpercent</vt:lpstr>
      <vt:lpstr>MMEJreads1120</vt:lpstr>
      <vt:lpstr>MMEJreads15</vt:lpstr>
      <vt:lpstr>MMEJreads2130</vt:lpstr>
      <vt:lpstr>MMEJreads3199</vt:lpstr>
      <vt:lpstr>MMEJreads610</vt:lpstr>
      <vt:lpstr>mmejRGB</vt:lpstr>
      <vt:lpstr>MNVLengthReads</vt:lpstr>
      <vt:lpstr>MNVPercent</vt:lpstr>
      <vt:lpstr>MNVreads</vt:lpstr>
      <vt:lpstr>mnvRGB</vt:lpstr>
      <vt:lpstr>NHEJpercent</vt:lpstr>
      <vt:lpstr>NoSamplesPatternPredicted</vt:lpstr>
      <vt:lpstr>other2bDelReads</vt:lpstr>
      <vt:lpstr>Other2binsReads</vt:lpstr>
      <vt:lpstr>OtherDel</vt:lpstr>
      <vt:lpstr>Otherreads</vt:lpstr>
      <vt:lpstr>OutFrameReads</vt:lpstr>
      <vt:lpstr>PAMdistal2bDelReads</vt:lpstr>
      <vt:lpstr>PAMdistalDelReads</vt:lpstr>
      <vt:lpstr>PAMdistalins2binsReads</vt:lpstr>
      <vt:lpstr>PAMdistalinsReads</vt:lpstr>
      <vt:lpstr>pamLineRGB</vt:lpstr>
      <vt:lpstr>PAMmedial2bDelReads</vt:lpstr>
      <vt:lpstr>PAMmedial2binsReads</vt:lpstr>
      <vt:lpstr>PAMno1</vt:lpstr>
      <vt:lpstr>PAMno2</vt:lpstr>
      <vt:lpstr>PAMplus2</vt:lpstr>
      <vt:lpstr>PAMproximal2bDelReads</vt:lpstr>
      <vt:lpstr>PAMproximal2binsReads</vt:lpstr>
      <vt:lpstr>PAMproximalDelReads</vt:lpstr>
      <vt:lpstr>PAMproximalinsReads</vt:lpstr>
      <vt:lpstr>pamRGB</vt:lpstr>
      <vt:lpstr>Position</vt:lpstr>
      <vt:lpstr>PrfctDel</vt:lpstr>
      <vt:lpstr>PrfctDel1</vt:lpstr>
      <vt:lpstr>PrfctDel2</vt:lpstr>
      <vt:lpstr>Single!Print_Area</vt:lpstr>
      <vt:lpstr>ProgressBar</vt:lpstr>
      <vt:lpstr>ProjectName</vt:lpstr>
      <vt:lpstr>Proximal</vt:lpstr>
      <vt:lpstr>PtternPredictedFile</vt:lpstr>
      <vt:lpstr>RCRefSeq</vt:lpstr>
      <vt:lpstr>Reference</vt:lpstr>
      <vt:lpstr>RefSeq</vt:lpstr>
      <vt:lpstr>RelativeFreq</vt:lpstr>
      <vt:lpstr>RGBindex</vt:lpstr>
      <vt:lpstr>SampleNo</vt:lpstr>
      <vt:lpstr>Samples</vt:lpstr>
      <vt:lpstr>SavedLocation</vt:lpstr>
      <vt:lpstr>SinglegRNAwindowL</vt:lpstr>
      <vt:lpstr>SinglegRNAwindowR</vt:lpstr>
      <vt:lpstr>SNVPercent</vt:lpstr>
      <vt:lpstr>SNVreads</vt:lpstr>
      <vt:lpstr>snvRGB</vt:lpstr>
      <vt:lpstr>SortReadingStart</vt:lpstr>
      <vt:lpstr>GroupAnalysis!SortWriterStart</vt:lpstr>
      <vt:lpstr>SortWriterStart</vt:lpstr>
      <vt:lpstr>StartPointfromBatch</vt:lpstr>
      <vt:lpstr>StartPointintoGroup</vt:lpstr>
      <vt:lpstr>StartReadingdelRGB</vt:lpstr>
      <vt:lpstr>StartReadingNoReadsTable</vt:lpstr>
      <vt:lpstr>GroupAnalysis!StartTableofReads</vt:lpstr>
      <vt:lpstr>StartTableofReads</vt:lpstr>
      <vt:lpstr>Sumdelreads</vt:lpstr>
      <vt:lpstr>SumDuplicationreads</vt:lpstr>
      <vt:lpstr>Sumindelreads</vt:lpstr>
      <vt:lpstr>Suminsreads</vt:lpstr>
      <vt:lpstr>SumMMEJreads</vt:lpstr>
      <vt:lpstr>SumMNVreads</vt:lpstr>
      <vt:lpstr>TargetFolder</vt:lpstr>
      <vt:lpstr>temp</vt:lpstr>
      <vt:lpstr>TotalFiles</vt:lpstr>
      <vt:lpstr>TotalIBatchSamples</vt:lpstr>
      <vt:lpstr>GroupAnalysis!TotalIncludedSamples</vt:lpstr>
      <vt:lpstr>TotalReads</vt:lpstr>
      <vt:lpstr>TotalSamples</vt:lpstr>
      <vt:lpstr>Totalvariants</vt:lpstr>
      <vt:lpstr>Treatment</vt:lpstr>
      <vt:lpstr>VariantLocations</vt:lpstr>
      <vt:lpstr>VariantNo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cp:lastPrinted>2016-11-04T06:28:24Z</cp:lastPrinted>
  <dcterms:created xsi:type="dcterms:W3CDTF">2016-10-28T17:34:40Z</dcterms:created>
  <dcterms:modified xsi:type="dcterms:W3CDTF">2018-07-18T18:55:59Z</dcterms:modified>
</cp:coreProperties>
</file>