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4" activeTab="7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ميزانية 2017" sheetId="38" r:id="rId6"/>
    <sheet name="PIA 2016" sheetId="40" r:id="rId7"/>
    <sheet name="PIA 2017" sheetId="44" r:id="rId8"/>
    <sheet name="الجباية المحلية" sheetId="41" r:id="rId9"/>
    <sheet name="الديون البلدية" sheetId="42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 " sheetId="39" r:id="rId19"/>
    <sheet name="النشاط البلدي 2017 " sheetId="43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45621"/>
</workbook>
</file>

<file path=xl/calcChain.xml><?xml version="1.0" encoding="utf-8"?>
<calcChain xmlns="http://schemas.openxmlformats.org/spreadsheetml/2006/main">
  <c r="H32" i="44" l="1"/>
  <c r="H29" i="44"/>
  <c r="H26" i="44"/>
  <c r="J70" i="44"/>
  <c r="I70" i="44"/>
  <c r="G70" i="44"/>
  <c r="F70" i="44"/>
  <c r="E70" i="44"/>
  <c r="D70" i="44"/>
  <c r="C70" i="44"/>
  <c r="J67" i="44"/>
  <c r="I67" i="44"/>
  <c r="G67" i="44"/>
  <c r="F67" i="44"/>
  <c r="E67" i="44"/>
  <c r="D67" i="44"/>
  <c r="C67" i="44"/>
  <c r="J64" i="44"/>
  <c r="I64" i="44"/>
  <c r="I63" i="44" s="1"/>
  <c r="G64" i="44"/>
  <c r="F64" i="44"/>
  <c r="F63" i="44" s="1"/>
  <c r="E64" i="44"/>
  <c r="D64" i="44"/>
  <c r="D63" i="44" s="1"/>
  <c r="C64" i="44"/>
  <c r="J63" i="44"/>
  <c r="G63" i="44"/>
  <c r="G74" i="44" s="1"/>
  <c r="E63" i="44"/>
  <c r="C63" i="44"/>
  <c r="I60" i="44"/>
  <c r="G60" i="44"/>
  <c r="F60" i="44"/>
  <c r="E60" i="44"/>
  <c r="D60" i="44"/>
  <c r="C60" i="44"/>
  <c r="J57" i="44"/>
  <c r="I57" i="44"/>
  <c r="G57" i="44"/>
  <c r="F57" i="44"/>
  <c r="E57" i="44"/>
  <c r="D57" i="44"/>
  <c r="C57" i="44"/>
  <c r="J54" i="44"/>
  <c r="I54" i="44"/>
  <c r="G54" i="44"/>
  <c r="F54" i="44"/>
  <c r="E54" i="44"/>
  <c r="D54" i="44"/>
  <c r="C54" i="44"/>
  <c r="J51" i="44"/>
  <c r="I51" i="44"/>
  <c r="G51" i="44"/>
  <c r="F51" i="44"/>
  <c r="E51" i="44"/>
  <c r="D51" i="44"/>
  <c r="C51" i="44"/>
  <c r="J48" i="44"/>
  <c r="I48" i="44"/>
  <c r="G48" i="44"/>
  <c r="F48" i="44"/>
  <c r="E48" i="44"/>
  <c r="D48" i="44"/>
  <c r="C48" i="44"/>
  <c r="J33" i="44"/>
  <c r="I33" i="44"/>
  <c r="I32" i="44" s="1"/>
  <c r="G33" i="44"/>
  <c r="F33" i="44"/>
  <c r="F32" i="44" s="1"/>
  <c r="E33" i="44"/>
  <c r="D33" i="44"/>
  <c r="D32" i="44" s="1"/>
  <c r="C33" i="44"/>
  <c r="J32" i="44"/>
  <c r="G32" i="44"/>
  <c r="E32" i="44"/>
  <c r="C32" i="44"/>
  <c r="J29" i="44"/>
  <c r="I29" i="44"/>
  <c r="G29" i="44"/>
  <c r="F29" i="44"/>
  <c r="E29" i="44"/>
  <c r="D29" i="44"/>
  <c r="C29" i="44"/>
  <c r="J26" i="44"/>
  <c r="J25" i="44" s="1"/>
  <c r="J4" i="44" s="1"/>
  <c r="I26" i="44"/>
  <c r="G26" i="44"/>
  <c r="G25" i="44" s="1"/>
  <c r="F26" i="44"/>
  <c r="E26" i="44"/>
  <c r="E25" i="44" s="1"/>
  <c r="E4" i="44" s="1"/>
  <c r="D26" i="44"/>
  <c r="C26" i="44"/>
  <c r="C25" i="44" s="1"/>
  <c r="I25" i="44"/>
  <c r="F25" i="44"/>
  <c r="D25" i="44"/>
  <c r="J22" i="44"/>
  <c r="I22" i="44"/>
  <c r="G22" i="44"/>
  <c r="F22" i="44"/>
  <c r="E22" i="44"/>
  <c r="D22" i="44"/>
  <c r="C22" i="44"/>
  <c r="J19" i="44"/>
  <c r="I19" i="44"/>
  <c r="G19" i="44"/>
  <c r="F19" i="44"/>
  <c r="E19" i="44"/>
  <c r="D19" i="44"/>
  <c r="C19" i="44"/>
  <c r="J16" i="44"/>
  <c r="I16" i="44"/>
  <c r="G16" i="44"/>
  <c r="F16" i="44"/>
  <c r="E16" i="44"/>
  <c r="D16" i="44"/>
  <c r="C16" i="44"/>
  <c r="J13" i="44"/>
  <c r="I13" i="44"/>
  <c r="G13" i="44"/>
  <c r="F13" i="44"/>
  <c r="E13" i="44"/>
  <c r="D13" i="44"/>
  <c r="C13" i="44"/>
  <c r="J10" i="44"/>
  <c r="I10" i="44"/>
  <c r="G10" i="44"/>
  <c r="F10" i="44"/>
  <c r="E10" i="44"/>
  <c r="D10" i="44"/>
  <c r="C10" i="44"/>
  <c r="J5" i="44"/>
  <c r="I5" i="44"/>
  <c r="I4" i="44" s="1"/>
  <c r="G5" i="44"/>
  <c r="F5" i="44"/>
  <c r="F4" i="44" s="1"/>
  <c r="E5" i="44"/>
  <c r="D5" i="44"/>
  <c r="D4" i="44" s="1"/>
  <c r="C5" i="44"/>
  <c r="D11" i="42"/>
  <c r="D9" i="42"/>
  <c r="C9" i="42"/>
  <c r="C11" i="42" s="1"/>
  <c r="B9" i="42"/>
  <c r="B11" i="42" s="1"/>
  <c r="D7" i="42"/>
  <c r="C7" i="42"/>
  <c r="B7" i="42"/>
  <c r="D5" i="42"/>
  <c r="C5" i="42"/>
  <c r="B5" i="42"/>
  <c r="H32" i="40"/>
  <c r="H29" i="40"/>
  <c r="H26" i="40"/>
  <c r="E3" i="41"/>
  <c r="E4" i="41"/>
  <c r="E5" i="41"/>
  <c r="E6" i="41"/>
  <c r="E7" i="41"/>
  <c r="E8" i="41"/>
  <c r="E9" i="41"/>
  <c r="E10" i="41"/>
  <c r="E11" i="41"/>
  <c r="E12" i="41"/>
  <c r="E13" i="41"/>
  <c r="E31" i="41" s="1"/>
  <c r="E2" i="41"/>
  <c r="E26" i="41" s="1"/>
  <c r="D31" i="41"/>
  <c r="C31" i="41"/>
  <c r="E30" i="41"/>
  <c r="D30" i="41"/>
  <c r="C30" i="41"/>
  <c r="E29" i="41"/>
  <c r="D29" i="41"/>
  <c r="C29" i="41"/>
  <c r="E28" i="41"/>
  <c r="D28" i="41"/>
  <c r="C28" i="41"/>
  <c r="E27" i="41"/>
  <c r="D27" i="41"/>
  <c r="D26" i="41"/>
  <c r="C26" i="41"/>
  <c r="C27" i="41" s="1"/>
  <c r="J70" i="40"/>
  <c r="I70" i="40"/>
  <c r="G70" i="40"/>
  <c r="F70" i="40"/>
  <c r="E70" i="40"/>
  <c r="D70" i="40"/>
  <c r="C70" i="40"/>
  <c r="J67" i="40"/>
  <c r="I67" i="40"/>
  <c r="G67" i="40"/>
  <c r="F67" i="40"/>
  <c r="F63" i="40" s="1"/>
  <c r="E67" i="40"/>
  <c r="D67" i="40"/>
  <c r="C67" i="40"/>
  <c r="J64" i="40"/>
  <c r="J63" i="40" s="1"/>
  <c r="I64" i="40"/>
  <c r="G64" i="40"/>
  <c r="F64" i="40"/>
  <c r="E64" i="40"/>
  <c r="E63" i="40" s="1"/>
  <c r="D64" i="40"/>
  <c r="C64" i="40"/>
  <c r="I63" i="40"/>
  <c r="G63" i="40"/>
  <c r="D63" i="40"/>
  <c r="C63" i="40"/>
  <c r="I60" i="40"/>
  <c r="G60" i="40"/>
  <c r="F60" i="40"/>
  <c r="E60" i="40"/>
  <c r="D60" i="40"/>
  <c r="C60" i="40"/>
  <c r="J57" i="40"/>
  <c r="I57" i="40"/>
  <c r="G57" i="40"/>
  <c r="F57" i="40"/>
  <c r="E57" i="40"/>
  <c r="D57" i="40"/>
  <c r="C57" i="40"/>
  <c r="J54" i="40"/>
  <c r="I54" i="40"/>
  <c r="G54" i="40"/>
  <c r="F54" i="40"/>
  <c r="E54" i="40"/>
  <c r="D54" i="40"/>
  <c r="C54" i="40"/>
  <c r="J51" i="40"/>
  <c r="I51" i="40"/>
  <c r="G51" i="40"/>
  <c r="F51" i="40"/>
  <c r="E51" i="40"/>
  <c r="D51" i="40"/>
  <c r="C51" i="40"/>
  <c r="J48" i="40"/>
  <c r="I48" i="40"/>
  <c r="G48" i="40"/>
  <c r="F48" i="40"/>
  <c r="F32" i="40" s="1"/>
  <c r="E48" i="40"/>
  <c r="D48" i="40"/>
  <c r="C48" i="40"/>
  <c r="J33" i="40"/>
  <c r="J32" i="40" s="1"/>
  <c r="I33" i="40"/>
  <c r="G33" i="40"/>
  <c r="F33" i="40"/>
  <c r="E33" i="40"/>
  <c r="E32" i="40" s="1"/>
  <c r="D33" i="40"/>
  <c r="D32" i="40" s="1"/>
  <c r="C33" i="40"/>
  <c r="C32" i="40" s="1"/>
  <c r="I32" i="40"/>
  <c r="G32" i="40"/>
  <c r="J29" i="40"/>
  <c r="I29" i="40"/>
  <c r="G29" i="40"/>
  <c r="G25" i="40" s="1"/>
  <c r="F29" i="40"/>
  <c r="E29" i="40"/>
  <c r="D29" i="40"/>
  <c r="C29" i="40"/>
  <c r="J26" i="40"/>
  <c r="J25" i="40" s="1"/>
  <c r="I26" i="40"/>
  <c r="G26" i="40"/>
  <c r="F26" i="40"/>
  <c r="F25" i="40" s="1"/>
  <c r="E26" i="40"/>
  <c r="E25" i="40" s="1"/>
  <c r="E4" i="40" s="1"/>
  <c r="D26" i="40"/>
  <c r="C26" i="40"/>
  <c r="I25" i="40"/>
  <c r="D25" i="40"/>
  <c r="J22" i="40"/>
  <c r="I22" i="40"/>
  <c r="G22" i="40"/>
  <c r="F22" i="40"/>
  <c r="E22" i="40"/>
  <c r="D22" i="40"/>
  <c r="C22" i="40"/>
  <c r="J19" i="40"/>
  <c r="I19" i="40"/>
  <c r="G19" i="40"/>
  <c r="F19" i="40"/>
  <c r="E19" i="40"/>
  <c r="D19" i="40"/>
  <c r="C19" i="40"/>
  <c r="J16" i="40"/>
  <c r="I16" i="40"/>
  <c r="G16" i="40"/>
  <c r="F16" i="40"/>
  <c r="E16" i="40"/>
  <c r="D16" i="40"/>
  <c r="C16" i="40"/>
  <c r="J13" i="40"/>
  <c r="I13" i="40"/>
  <c r="G13" i="40"/>
  <c r="F13" i="40"/>
  <c r="E13" i="40"/>
  <c r="D13" i="40"/>
  <c r="C13" i="40"/>
  <c r="J10" i="40"/>
  <c r="I10" i="40"/>
  <c r="G10" i="40"/>
  <c r="F10" i="40"/>
  <c r="E10" i="40"/>
  <c r="D10" i="40"/>
  <c r="C10" i="40"/>
  <c r="J5" i="40"/>
  <c r="I5" i="40"/>
  <c r="G5" i="40"/>
  <c r="F5" i="40"/>
  <c r="F4" i="40" s="1"/>
  <c r="E5" i="40"/>
  <c r="D5" i="40"/>
  <c r="C5" i="40"/>
  <c r="H25" i="44" l="1"/>
  <c r="H4" i="44" s="1"/>
  <c r="H74" i="44" s="1"/>
  <c r="G4" i="44"/>
  <c r="C4" i="44"/>
  <c r="C74" i="44" s="1"/>
  <c r="E74" i="44"/>
  <c r="F74" i="44"/>
  <c r="J74" i="44"/>
  <c r="D74" i="44"/>
  <c r="I74" i="44"/>
  <c r="D74" i="40"/>
  <c r="H25" i="40"/>
  <c r="H4" i="40" s="1"/>
  <c r="H74" i="40" s="1"/>
  <c r="C25" i="40"/>
  <c r="J4" i="40"/>
  <c r="I4" i="40"/>
  <c r="I74" i="40"/>
  <c r="D4" i="40"/>
  <c r="J74" i="40"/>
  <c r="C4" i="40"/>
  <c r="C74" i="40" s="1"/>
  <c r="F74" i="40"/>
  <c r="E74" i="40"/>
  <c r="G4" i="40"/>
  <c r="G74" i="40"/>
  <c r="D289" i="38"/>
  <c r="D265" i="38"/>
  <c r="E265" i="38" s="1"/>
  <c r="D778" i="38"/>
  <c r="C777" i="38"/>
  <c r="D776" i="38"/>
  <c r="E776" i="38" s="1"/>
  <c r="D775" i="38"/>
  <c r="E775" i="38" s="1"/>
  <c r="D774" i="38"/>
  <c r="E774" i="38" s="1"/>
  <c r="D773" i="38"/>
  <c r="C772" i="38"/>
  <c r="C771" i="38" s="1"/>
  <c r="D770" i="38"/>
  <c r="E770" i="38" s="1"/>
  <c r="D769" i="38"/>
  <c r="C768" i="38"/>
  <c r="C767" i="38"/>
  <c r="D766" i="38"/>
  <c r="E766" i="38" s="1"/>
  <c r="E765" i="38" s="1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C756" i="38"/>
  <c r="C755" i="38" s="1"/>
  <c r="D754" i="38"/>
  <c r="D753" i="38"/>
  <c r="E753" i="38" s="1"/>
  <c r="D752" i="38"/>
  <c r="C751" i="38"/>
  <c r="C750" i="38" s="1"/>
  <c r="D749" i="38"/>
  <c r="E749" i="38" s="1"/>
  <c r="D748" i="38"/>
  <c r="E748" i="38" s="1"/>
  <c r="D747" i="38"/>
  <c r="C746" i="38"/>
  <c r="D745" i="38"/>
  <c r="D744" i="38" s="1"/>
  <c r="C744" i="38"/>
  <c r="D742" i="38"/>
  <c r="D741" i="38" s="1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C734" i="38"/>
  <c r="C733" i="38" s="1"/>
  <c r="D732" i="38"/>
  <c r="D731" i="38" s="1"/>
  <c r="D730" i="38" s="1"/>
  <c r="C731" i="38"/>
  <c r="C730" i="38" s="1"/>
  <c r="D729" i="38"/>
  <c r="E729" i="38" s="1"/>
  <c r="D728" i="38"/>
  <c r="E728" i="38" s="1"/>
  <c r="C727" i="38"/>
  <c r="H724" i="38"/>
  <c r="D724" i="38"/>
  <c r="E724" i="38" s="1"/>
  <c r="H723" i="38"/>
  <c r="D723" i="38"/>
  <c r="E723" i="38" s="1"/>
  <c r="C722" i="38"/>
  <c r="H722" i="38" s="1"/>
  <c r="H721" i="38"/>
  <c r="D721" i="38"/>
  <c r="E721" i="38" s="1"/>
  <c r="H720" i="38"/>
  <c r="D720" i="38"/>
  <c r="H719" i="38"/>
  <c r="D719" i="38"/>
  <c r="E719" i="38" s="1"/>
  <c r="C718" i="38"/>
  <c r="H718" i="38" s="1"/>
  <c r="H715" i="38"/>
  <c r="D715" i="38"/>
  <c r="E715" i="38" s="1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E695" i="38" s="1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D690" i="38"/>
  <c r="E690" i="38" s="1"/>
  <c r="H689" i="38"/>
  <c r="D689" i="38"/>
  <c r="H688" i="38"/>
  <c r="D688" i="38"/>
  <c r="E688" i="38" s="1"/>
  <c r="C687" i="38"/>
  <c r="H687" i="38" s="1"/>
  <c r="H686" i="38"/>
  <c r="D686" i="38"/>
  <c r="E686" i="38" s="1"/>
  <c r="H685" i="38"/>
  <c r="D685" i="38"/>
  <c r="E685" i="38" s="1"/>
  <c r="H684" i="38"/>
  <c r="D684" i="38"/>
  <c r="C683" i="38"/>
  <c r="H683" i="38" s="1"/>
  <c r="H682" i="38"/>
  <c r="D682" i="38"/>
  <c r="H681" i="38"/>
  <c r="D681" i="38"/>
  <c r="E681" i="38" s="1"/>
  <c r="H680" i="38"/>
  <c r="D680" i="38"/>
  <c r="E680" i="38" s="1"/>
  <c r="C679" i="38"/>
  <c r="H679" i="38" s="1"/>
  <c r="H678" i="38"/>
  <c r="D678" i="38"/>
  <c r="H677" i="38"/>
  <c r="D677" i="38"/>
  <c r="E677" i="38" s="1"/>
  <c r="C676" i="38"/>
  <c r="H676" i="38" s="1"/>
  <c r="H675" i="38"/>
  <c r="D675" i="38"/>
  <c r="E675" i="38" s="1"/>
  <c r="H674" i="38"/>
  <c r="D674" i="38"/>
  <c r="E674" i="38" s="1"/>
  <c r="H673" i="38"/>
  <c r="D673" i="38"/>
  <c r="H672" i="38"/>
  <c r="D672" i="38"/>
  <c r="E672" i="38" s="1"/>
  <c r="C671" i="38"/>
  <c r="H671" i="38" s="1"/>
  <c r="H670" i="38"/>
  <c r="D670" i="38"/>
  <c r="E670" i="38" s="1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D664" i="38"/>
  <c r="E664" i="38" s="1"/>
  <c r="H663" i="38"/>
  <c r="D663" i="38"/>
  <c r="H662" i="38"/>
  <c r="D662" i="38"/>
  <c r="E662" i="38" s="1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C653" i="38"/>
  <c r="H652" i="38"/>
  <c r="D652" i="38"/>
  <c r="E652" i="38" s="1"/>
  <c r="H651" i="38"/>
  <c r="D651" i="38"/>
  <c r="E651" i="38" s="1"/>
  <c r="H650" i="38"/>
  <c r="D650" i="38"/>
  <c r="E650" i="38" s="1"/>
  <c r="H649" i="38"/>
  <c r="D649" i="38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D643" i="38"/>
  <c r="C642" i="38"/>
  <c r="H642" i="38" s="1"/>
  <c r="J642" i="38" s="1"/>
  <c r="H641" i="38"/>
  <c r="D641" i="38"/>
  <c r="E641" i="38" s="1"/>
  <c r="H640" i="38"/>
  <c r="D640" i="38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D633" i="38"/>
  <c r="E633" i="38" s="1"/>
  <c r="H632" i="38"/>
  <c r="D632" i="38"/>
  <c r="E632" i="38" s="1"/>
  <c r="H631" i="38"/>
  <c r="D631" i="38"/>
  <c r="E631" i="38" s="1"/>
  <c r="H630" i="38"/>
  <c r="D630" i="38"/>
  <c r="H629" i="38"/>
  <c r="D629" i="38"/>
  <c r="E629" i="38" s="1"/>
  <c r="C628" i="38"/>
  <c r="H628" i="38" s="1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D621" i="38"/>
  <c r="E621" i="38" s="1"/>
  <c r="H620" i="38"/>
  <c r="D620" i="38"/>
  <c r="E620" i="38" s="1"/>
  <c r="H619" i="38"/>
  <c r="D619" i="38"/>
  <c r="E619" i="38" s="1"/>
  <c r="H618" i="38"/>
  <c r="D618" i="38"/>
  <c r="E618" i="38" s="1"/>
  <c r="H617" i="38"/>
  <c r="D617" i="38"/>
  <c r="C616" i="38"/>
  <c r="H616" i="38" s="1"/>
  <c r="H615" i="38"/>
  <c r="D615" i="38"/>
  <c r="E615" i="38" s="1"/>
  <c r="H614" i="38"/>
  <c r="D614" i="38"/>
  <c r="E614" i="38" s="1"/>
  <c r="H613" i="38"/>
  <c r="D613" i="38"/>
  <c r="E613" i="38" s="1"/>
  <c r="H612" i="38"/>
  <c r="D612" i="38"/>
  <c r="H611" i="38"/>
  <c r="D611" i="38"/>
  <c r="E611" i="38" s="1"/>
  <c r="C610" i="38"/>
  <c r="H610" i="38" s="1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E606" i="38" s="1"/>
  <c r="H605" i="38"/>
  <c r="D605" i="38"/>
  <c r="E605" i="38" s="1"/>
  <c r="H604" i="38"/>
  <c r="D604" i="38"/>
  <c r="E604" i="38" s="1"/>
  <c r="C603" i="38"/>
  <c r="H603" i="38" s="1"/>
  <c r="H602" i="38"/>
  <c r="D602" i="38"/>
  <c r="H601" i="38"/>
  <c r="D601" i="38"/>
  <c r="E601" i="38" s="1"/>
  <c r="H600" i="38"/>
  <c r="D600" i="38"/>
  <c r="E600" i="38" s="1"/>
  <c r="C599" i="38"/>
  <c r="H599" i="38" s="1"/>
  <c r="H598" i="38"/>
  <c r="D598" i="38"/>
  <c r="E598" i="38" s="1"/>
  <c r="H597" i="38"/>
  <c r="D597" i="38"/>
  <c r="H596" i="38"/>
  <c r="D596" i="38"/>
  <c r="E596" i="38" s="1"/>
  <c r="C595" i="38"/>
  <c r="H595" i="38" s="1"/>
  <c r="H594" i="38"/>
  <c r="D594" i="38"/>
  <c r="E594" i="38" s="1"/>
  <c r="H593" i="38"/>
  <c r="D593" i="38"/>
  <c r="C592" i="38"/>
  <c r="H592" i="38" s="1"/>
  <c r="H591" i="38"/>
  <c r="D591" i="38"/>
  <c r="H590" i="38"/>
  <c r="D590" i="38"/>
  <c r="E590" i="38" s="1"/>
  <c r="H589" i="38"/>
  <c r="D589" i="38"/>
  <c r="E589" i="38" s="1"/>
  <c r="H588" i="38"/>
  <c r="D588" i="38"/>
  <c r="E588" i="38" s="1"/>
  <c r="C587" i="38"/>
  <c r="H587" i="38" s="1"/>
  <c r="H586" i="38"/>
  <c r="D586" i="38"/>
  <c r="E586" i="38" s="1"/>
  <c r="H585" i="38"/>
  <c r="D585" i="38"/>
  <c r="E585" i="38" s="1"/>
  <c r="H584" i="38"/>
  <c r="D584" i="38"/>
  <c r="E584" i="38" s="1"/>
  <c r="H583" i="38"/>
  <c r="D583" i="38"/>
  <c r="E583" i="38" s="1"/>
  <c r="H582" i="38"/>
  <c r="D582" i="38"/>
  <c r="C581" i="38"/>
  <c r="H581" i="38" s="1"/>
  <c r="H580" i="38"/>
  <c r="D580" i="38"/>
  <c r="H579" i="38"/>
  <c r="D579" i="38"/>
  <c r="E579" i="38" s="1"/>
  <c r="H578" i="38"/>
  <c r="D578" i="38"/>
  <c r="E578" i="38" s="1"/>
  <c r="C577" i="38"/>
  <c r="H577" i="38" s="1"/>
  <c r="H576" i="38"/>
  <c r="D576" i="38"/>
  <c r="E576" i="38" s="1"/>
  <c r="H575" i="38"/>
  <c r="D575" i="38"/>
  <c r="E575" i="38" s="1"/>
  <c r="H574" i="38"/>
  <c r="D574" i="38"/>
  <c r="E574" i="38" s="1"/>
  <c r="H573" i="38"/>
  <c r="D573" i="38"/>
  <c r="E573" i="38" s="1"/>
  <c r="H572" i="38"/>
  <c r="D572" i="38"/>
  <c r="H571" i="38"/>
  <c r="D571" i="38"/>
  <c r="E571" i="38" s="1"/>
  <c r="H570" i="38"/>
  <c r="D570" i="38"/>
  <c r="E570" i="38" s="1"/>
  <c r="C569" i="38"/>
  <c r="H569" i="38" s="1"/>
  <c r="H568" i="38"/>
  <c r="D568" i="38"/>
  <c r="E568" i="38" s="1"/>
  <c r="H567" i="38"/>
  <c r="D567" i="38"/>
  <c r="E567" i="38" s="1"/>
  <c r="H566" i="38"/>
  <c r="D566" i="38"/>
  <c r="E566" i="38" s="1"/>
  <c r="H565" i="38"/>
  <c r="D565" i="38"/>
  <c r="E565" i="38" s="1"/>
  <c r="H564" i="38"/>
  <c r="D564" i="38"/>
  <c r="E564" i="38" s="1"/>
  <c r="H563" i="38"/>
  <c r="D563" i="38"/>
  <c r="C562" i="38"/>
  <c r="H558" i="38"/>
  <c r="E558" i="38"/>
  <c r="D558" i="38"/>
  <c r="H557" i="38"/>
  <c r="D557" i="38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C552" i="38"/>
  <c r="H552" i="38" s="1"/>
  <c r="H549" i="38"/>
  <c r="D549" i="38"/>
  <c r="H548" i="38"/>
  <c r="D548" i="38"/>
  <c r="E548" i="38" s="1"/>
  <c r="C547" i="38"/>
  <c r="H547" i="38" s="1"/>
  <c r="J547" i="38" s="1"/>
  <c r="H546" i="38"/>
  <c r="D546" i="38"/>
  <c r="E546" i="38" s="1"/>
  <c r="H545" i="38"/>
  <c r="D545" i="38"/>
  <c r="E545" i="38" s="1"/>
  <c r="C544" i="38"/>
  <c r="H544" i="38" s="1"/>
  <c r="H543" i="38"/>
  <c r="D543" i="38"/>
  <c r="E543" i="38" s="1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H537" i="38"/>
  <c r="D537" i="38"/>
  <c r="E537" i="38" s="1"/>
  <c r="H536" i="38"/>
  <c r="D536" i="38"/>
  <c r="E536" i="38" s="1"/>
  <c r="H535" i="38"/>
  <c r="D535" i="38"/>
  <c r="E535" i="38" s="1"/>
  <c r="H534" i="38"/>
  <c r="D534" i="38"/>
  <c r="E534" i="38" s="1"/>
  <c r="H533" i="38"/>
  <c r="D533" i="38"/>
  <c r="E533" i="38" s="1"/>
  <c r="H532" i="38"/>
  <c r="D532" i="38"/>
  <c r="E532" i="38" s="1"/>
  <c r="C531" i="38"/>
  <c r="H530" i="38"/>
  <c r="D530" i="38"/>
  <c r="E530" i="38" s="1"/>
  <c r="E529" i="38" s="1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D521" i="38"/>
  <c r="E521" i="38" s="1"/>
  <c r="H520" i="38"/>
  <c r="D520" i="38"/>
  <c r="E520" i="38" s="1"/>
  <c r="H519" i="38"/>
  <c r="D519" i="38"/>
  <c r="E519" i="38" s="1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C513" i="38"/>
  <c r="H513" i="38" s="1"/>
  <c r="H512" i="38"/>
  <c r="D512" i="38"/>
  <c r="H511" i="38"/>
  <c r="D511" i="38"/>
  <c r="E511" i="38" s="1"/>
  <c r="H510" i="38"/>
  <c r="D510" i="38"/>
  <c r="E510" i="38" s="1"/>
  <c r="H508" i="38"/>
  <c r="D508" i="38"/>
  <c r="E508" i="38" s="1"/>
  <c r="H507" i="38"/>
  <c r="D507" i="38"/>
  <c r="H506" i="38"/>
  <c r="D506" i="38"/>
  <c r="E506" i="38" s="1"/>
  <c r="H505" i="38"/>
  <c r="D505" i="38"/>
  <c r="E505" i="38" s="1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C497" i="38"/>
  <c r="H497" i="38" s="1"/>
  <c r="H496" i="38"/>
  <c r="D496" i="38"/>
  <c r="E496" i="38" s="1"/>
  <c r="H495" i="38"/>
  <c r="D495" i="38"/>
  <c r="C494" i="38"/>
  <c r="H494" i="38" s="1"/>
  <c r="H493" i="38"/>
  <c r="D493" i="38"/>
  <c r="E493" i="38" s="1"/>
  <c r="H492" i="38"/>
  <c r="D492" i="38"/>
  <c r="C491" i="38"/>
  <c r="H491" i="38" s="1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C486" i="38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C477" i="38"/>
  <c r="H477" i="38" s="1"/>
  <c r="H476" i="38"/>
  <c r="D476" i="38"/>
  <c r="H475" i="38"/>
  <c r="D475" i="38"/>
  <c r="E475" i="38" s="1"/>
  <c r="C474" i="38"/>
  <c r="H474" i="38" s="1"/>
  <c r="H473" i="38"/>
  <c r="D473" i="38"/>
  <c r="E473" i="38" s="1"/>
  <c r="H472" i="38"/>
  <c r="D472" i="38"/>
  <c r="E472" i="38" s="1"/>
  <c r="H471" i="38"/>
  <c r="D471" i="38"/>
  <c r="H470" i="38"/>
  <c r="D470" i="38"/>
  <c r="E470" i="38" s="1"/>
  <c r="H469" i="38"/>
  <c r="D469" i="38"/>
  <c r="E469" i="38" s="1"/>
  <c r="C468" i="38"/>
  <c r="H468" i="38" s="1"/>
  <c r="H467" i="38"/>
  <c r="D467" i="38"/>
  <c r="E467" i="38" s="1"/>
  <c r="H466" i="38"/>
  <c r="D466" i="38"/>
  <c r="H465" i="38"/>
  <c r="D465" i="38"/>
  <c r="E465" i="38" s="1"/>
  <c r="H464" i="38"/>
  <c r="D464" i="38"/>
  <c r="E464" i="38" s="1"/>
  <c r="C463" i="38"/>
  <c r="H463" i="38" s="1"/>
  <c r="H462" i="38"/>
  <c r="D462" i="38"/>
  <c r="E462" i="38" s="1"/>
  <c r="H461" i="38"/>
  <c r="D461" i="38"/>
  <c r="H460" i="38"/>
  <c r="D460" i="38"/>
  <c r="E460" i="38" s="1"/>
  <c r="C459" i="38"/>
  <c r="H459" i="38" s="1"/>
  <c r="H458" i="38"/>
  <c r="D458" i="38"/>
  <c r="E458" i="38" s="1"/>
  <c r="H457" i="38"/>
  <c r="D457" i="38"/>
  <c r="E457" i="38" s="1"/>
  <c r="H456" i="38"/>
  <c r="D456" i="38"/>
  <c r="C455" i="38"/>
  <c r="H455" i="38" s="1"/>
  <c r="H454" i="38"/>
  <c r="D454" i="38"/>
  <c r="E454" i="38" s="1"/>
  <c r="H453" i="38"/>
  <c r="D453" i="38"/>
  <c r="E453" i="38" s="1"/>
  <c r="H452" i="38"/>
  <c r="D452" i="38"/>
  <c r="E452" i="38" s="1"/>
  <c r="H451" i="38"/>
  <c r="D451" i="38"/>
  <c r="C450" i="38"/>
  <c r="H450" i="38" s="1"/>
  <c r="H449" i="38"/>
  <c r="D449" i="38"/>
  <c r="E449" i="38" s="1"/>
  <c r="H448" i="38"/>
  <c r="D448" i="38"/>
  <c r="E448" i="38" s="1"/>
  <c r="H447" i="38"/>
  <c r="D447" i="38"/>
  <c r="E447" i="38" s="1"/>
  <c r="H446" i="38"/>
  <c r="D446" i="38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D433" i="38"/>
  <c r="E433" i="38" s="1"/>
  <c r="H432" i="38"/>
  <c r="D432" i="38"/>
  <c r="H431" i="38"/>
  <c r="D431" i="38"/>
  <c r="E431" i="38" s="1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D425" i="38"/>
  <c r="E425" i="38" s="1"/>
  <c r="H424" i="38"/>
  <c r="D424" i="38"/>
  <c r="E424" i="38" s="1"/>
  <c r="H423" i="38"/>
  <c r="D423" i="38"/>
  <c r="C422" i="38"/>
  <c r="H422" i="38" s="1"/>
  <c r="H421" i="38"/>
  <c r="D421" i="38"/>
  <c r="E421" i="38" s="1"/>
  <c r="H420" i="38"/>
  <c r="D420" i="38"/>
  <c r="E420" i="38" s="1"/>
  <c r="H419" i="38"/>
  <c r="D419" i="38"/>
  <c r="E419" i="38" s="1"/>
  <c r="H418" i="38"/>
  <c r="D418" i="38"/>
  <c r="H417" i="38"/>
  <c r="D417" i="38"/>
  <c r="E417" i="38" s="1"/>
  <c r="C416" i="38"/>
  <c r="H416" i="38" s="1"/>
  <c r="H415" i="38"/>
  <c r="D415" i="38"/>
  <c r="E415" i="38" s="1"/>
  <c r="H414" i="38"/>
  <c r="D414" i="38"/>
  <c r="E414" i="38" s="1"/>
  <c r="H413" i="38"/>
  <c r="D413" i="38"/>
  <c r="C412" i="38"/>
  <c r="H412" i="38" s="1"/>
  <c r="H411" i="38"/>
  <c r="D411" i="38"/>
  <c r="E411" i="38" s="1"/>
  <c r="H410" i="38"/>
  <c r="D410" i="38"/>
  <c r="E410" i="38" s="1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D405" i="38"/>
  <c r="E405" i="38" s="1"/>
  <c r="C404" i="38"/>
  <c r="H404" i="38" s="1"/>
  <c r="H403" i="38"/>
  <c r="D403" i="38"/>
  <c r="E403" i="38" s="1"/>
  <c r="H402" i="38"/>
  <c r="D402" i="38"/>
  <c r="E402" i="38" s="1"/>
  <c r="H401" i="38"/>
  <c r="D401" i="38"/>
  <c r="E401" i="38" s="1"/>
  <c r="H400" i="38"/>
  <c r="D400" i="38"/>
  <c r="E400" i="38" s="1"/>
  <c r="C399" i="38"/>
  <c r="H399" i="38" s="1"/>
  <c r="H398" i="38"/>
  <c r="D398" i="38"/>
  <c r="E398" i="38" s="1"/>
  <c r="H397" i="38"/>
  <c r="D397" i="38"/>
  <c r="H396" i="38"/>
  <c r="D396" i="38"/>
  <c r="E396" i="38" s="1"/>
  <c r="C395" i="38"/>
  <c r="H395" i="38" s="1"/>
  <c r="H394" i="38"/>
  <c r="D394" i="38"/>
  <c r="E394" i="38" s="1"/>
  <c r="H393" i="38"/>
  <c r="D393" i="38"/>
  <c r="C392" i="38"/>
  <c r="H392" i="38" s="1"/>
  <c r="H391" i="38"/>
  <c r="D391" i="38"/>
  <c r="E391" i="38" s="1"/>
  <c r="H390" i="38"/>
  <c r="D390" i="38"/>
  <c r="E390" i="38" s="1"/>
  <c r="H389" i="38"/>
  <c r="D389" i="38"/>
  <c r="E389" i="38" s="1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D379" i="38"/>
  <c r="E379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E374" i="38" s="1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D369" i="38"/>
  <c r="E369" i="38" s="1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D364" i="38"/>
  <c r="E364" i="38" s="1"/>
  <c r="H363" i="38"/>
  <c r="D363" i="38"/>
  <c r="E363" i="38" s="1"/>
  <c r="C362" i="38"/>
  <c r="H362" i="38" s="1"/>
  <c r="H361" i="38"/>
  <c r="D361" i="38"/>
  <c r="E361" i="38" s="1"/>
  <c r="H360" i="38"/>
  <c r="D360" i="38"/>
  <c r="E360" i="38" s="1"/>
  <c r="H359" i="38"/>
  <c r="D359" i="38"/>
  <c r="E359" i="38" s="1"/>
  <c r="H358" i="38"/>
  <c r="D358" i="38"/>
  <c r="E358" i="38" s="1"/>
  <c r="C357" i="38"/>
  <c r="H357" i="38" s="1"/>
  <c r="H356" i="38"/>
  <c r="D356" i="38"/>
  <c r="E356" i="38" s="1"/>
  <c r="H355" i="38"/>
  <c r="D355" i="38"/>
  <c r="E355" i="38" s="1"/>
  <c r="H354" i="38"/>
  <c r="D354" i="38"/>
  <c r="E354" i="38" s="1"/>
  <c r="C353" i="38"/>
  <c r="H353" i="38" s="1"/>
  <c r="H352" i="38"/>
  <c r="D352" i="38"/>
  <c r="E352" i="38" s="1"/>
  <c r="H351" i="38"/>
  <c r="D351" i="38"/>
  <c r="E351" i="38" s="1"/>
  <c r="H350" i="38"/>
  <c r="D350" i="38"/>
  <c r="E350" i="38" s="1"/>
  <c r="H349" i="38"/>
  <c r="D349" i="38"/>
  <c r="E349" i="38" s="1"/>
  <c r="C348" i="38"/>
  <c r="H348" i="38" s="1"/>
  <c r="H347" i="38"/>
  <c r="D347" i="38"/>
  <c r="E347" i="38" s="1"/>
  <c r="H346" i="38"/>
  <c r="D346" i="38"/>
  <c r="H345" i="38"/>
  <c r="D345" i="38"/>
  <c r="E345" i="38" s="1"/>
  <c r="C344" i="38"/>
  <c r="H344" i="38" s="1"/>
  <c r="H343" i="38"/>
  <c r="D343" i="38"/>
  <c r="E343" i="38" s="1"/>
  <c r="H342" i="38"/>
  <c r="D342" i="38"/>
  <c r="E342" i="38" s="1"/>
  <c r="H341" i="38"/>
  <c r="D341" i="38"/>
  <c r="H338" i="38"/>
  <c r="D338" i="38"/>
  <c r="E338" i="38" s="1"/>
  <c r="H337" i="38"/>
  <c r="D337" i="38"/>
  <c r="E337" i="38" s="1"/>
  <c r="H336" i="38"/>
  <c r="D336" i="38"/>
  <c r="E336" i="38" s="1"/>
  <c r="H335" i="38"/>
  <c r="D335" i="38"/>
  <c r="E335" i="38" s="1"/>
  <c r="H334" i="38"/>
  <c r="D334" i="38"/>
  <c r="H333" i="38"/>
  <c r="D333" i="38"/>
  <c r="E333" i="38" s="1"/>
  <c r="H332" i="38"/>
  <c r="D332" i="38"/>
  <c r="E332" i="38" s="1"/>
  <c r="C331" i="38"/>
  <c r="H331" i="38" s="1"/>
  <c r="H330" i="38"/>
  <c r="D330" i="38"/>
  <c r="E330" i="38" s="1"/>
  <c r="H329" i="38"/>
  <c r="D329" i="38"/>
  <c r="C328" i="38"/>
  <c r="H327" i="38"/>
  <c r="D327" i="38"/>
  <c r="E327" i="38" s="1"/>
  <c r="H326" i="38"/>
  <c r="D326" i="38"/>
  <c r="E326" i="38" s="1"/>
  <c r="C325" i="38"/>
  <c r="H325" i="38" s="1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D316" i="38"/>
  <c r="E316" i="38" s="1"/>
  <c r="C315" i="38"/>
  <c r="H315" i="38" s="1"/>
  <c r="H313" i="38"/>
  <c r="D313" i="38"/>
  <c r="E313" i="38" s="1"/>
  <c r="H312" i="38"/>
  <c r="D312" i="38"/>
  <c r="E312" i="38" s="1"/>
  <c r="H311" i="38"/>
  <c r="D311" i="38"/>
  <c r="E311" i="38" s="1"/>
  <c r="H310" i="38"/>
  <c r="D310" i="38"/>
  <c r="E310" i="38" s="1"/>
  <c r="H309" i="38"/>
  <c r="D309" i="38"/>
  <c r="H308" i="38"/>
  <c r="H307" i="38"/>
  <c r="D307" i="38"/>
  <c r="E307" i="38" s="1"/>
  <c r="H306" i="38"/>
  <c r="D306" i="38"/>
  <c r="E306" i="38" s="1"/>
  <c r="H305" i="38"/>
  <c r="H304" i="38"/>
  <c r="D304" i="38"/>
  <c r="E304" i="38" s="1"/>
  <c r="H303" i="38"/>
  <c r="D303" i="38"/>
  <c r="H302" i="38"/>
  <c r="H301" i="38"/>
  <c r="D301" i="38"/>
  <c r="E301" i="38" s="1"/>
  <c r="H300" i="38"/>
  <c r="D300" i="38"/>
  <c r="E300" i="38" s="1"/>
  <c r="H299" i="38"/>
  <c r="D299" i="38"/>
  <c r="E299" i="38" s="1"/>
  <c r="H298" i="38"/>
  <c r="H297" i="38"/>
  <c r="D297" i="38"/>
  <c r="C296" i="38"/>
  <c r="H296" i="38" s="1"/>
  <c r="H295" i="38"/>
  <c r="D295" i="38"/>
  <c r="E295" i="38" s="1"/>
  <c r="H294" i="38"/>
  <c r="D294" i="38"/>
  <c r="E294" i="38" s="1"/>
  <c r="H293" i="38"/>
  <c r="D293" i="38"/>
  <c r="E293" i="38" s="1"/>
  <c r="H292" i="38"/>
  <c r="D292" i="38"/>
  <c r="H291" i="38"/>
  <c r="D291" i="38"/>
  <c r="E291" i="38" s="1"/>
  <c r="H290" i="38"/>
  <c r="D290" i="38"/>
  <c r="E290" i="38" s="1"/>
  <c r="H289" i="38"/>
  <c r="H288" i="38"/>
  <c r="D288" i="38"/>
  <c r="E288" i="38" s="1"/>
  <c r="H287" i="38"/>
  <c r="D287" i="38"/>
  <c r="E287" i="38" s="1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E275" i="38"/>
  <c r="D275" i="38"/>
  <c r="H274" i="38"/>
  <c r="D274" i="38"/>
  <c r="E274" i="38" s="1"/>
  <c r="H273" i="38"/>
  <c r="D273" i="38"/>
  <c r="E273" i="38" s="1"/>
  <c r="H272" i="38"/>
  <c r="D272" i="38"/>
  <c r="E272" i="38" s="1"/>
  <c r="H271" i="38"/>
  <c r="D271" i="38"/>
  <c r="E271" i="38" s="1"/>
  <c r="H270" i="38"/>
  <c r="D270" i="38"/>
  <c r="E270" i="38" s="1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E266" i="38" s="1"/>
  <c r="H265" i="38"/>
  <c r="H264" i="38"/>
  <c r="D264" i="38"/>
  <c r="E264" i="38" s="1"/>
  <c r="H262" i="38"/>
  <c r="D262" i="38"/>
  <c r="E262" i="38" s="1"/>
  <c r="H261" i="38"/>
  <c r="D261" i="38"/>
  <c r="E261" i="38" s="1"/>
  <c r="C260" i="38"/>
  <c r="H260" i="38" s="1"/>
  <c r="D252" i="38"/>
  <c r="D251" i="38"/>
  <c r="E251" i="38" s="1"/>
  <c r="C250" i="38"/>
  <c r="D249" i="38"/>
  <c r="E249" i="38" s="1"/>
  <c r="D248" i="38"/>
  <c r="E248" i="38" s="1"/>
  <c r="D247" i="38"/>
  <c r="E247" i="38" s="1"/>
  <c r="D246" i="38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E237" i="38" s="1"/>
  <c r="E236" i="38" s="1"/>
  <c r="E235" i="38" s="1"/>
  <c r="C236" i="38"/>
  <c r="C235" i="38" s="1"/>
  <c r="D234" i="38"/>
  <c r="E234" i="38" s="1"/>
  <c r="E233" i="38" s="1"/>
  <c r="C233" i="38"/>
  <c r="D232" i="38"/>
  <c r="D231" i="38"/>
  <c r="E231" i="38" s="1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D218" i="38"/>
  <c r="D217" i="38"/>
  <c r="E217" i="38" s="1"/>
  <c r="C216" i="38"/>
  <c r="D214" i="38"/>
  <c r="E214" i="38" s="1"/>
  <c r="E213" i="38" s="1"/>
  <c r="C213" i="38"/>
  <c r="D212" i="38"/>
  <c r="D211" i="38" s="1"/>
  <c r="C211" i="38"/>
  <c r="D210" i="38"/>
  <c r="E210" i="38" s="1"/>
  <c r="D209" i="38"/>
  <c r="E209" i="38" s="1"/>
  <c r="D208" i="38"/>
  <c r="C207" i="38"/>
  <c r="C203" i="38" s="1"/>
  <c r="D206" i="38"/>
  <c r="E206" i="38" s="1"/>
  <c r="D205" i="38"/>
  <c r="C204" i="38"/>
  <c r="D202" i="38"/>
  <c r="D201" i="38" s="1"/>
  <c r="D200" i="38" s="1"/>
  <c r="C201" i="38"/>
  <c r="C200" i="38" s="1"/>
  <c r="D199" i="38"/>
  <c r="D198" i="38" s="1"/>
  <c r="D197" i="38" s="1"/>
  <c r="C198" i="38"/>
  <c r="C197" i="38" s="1"/>
  <c r="D196" i="38"/>
  <c r="D195" i="38" s="1"/>
  <c r="C195" i="38"/>
  <c r="D194" i="38"/>
  <c r="C193" i="38"/>
  <c r="D192" i="38"/>
  <c r="E192" i="38" s="1"/>
  <c r="D191" i="38"/>
  <c r="E191" i="38" s="1"/>
  <c r="D190" i="38"/>
  <c r="E190" i="38" s="1"/>
  <c r="C189" i="38"/>
  <c r="D187" i="38"/>
  <c r="E187" i="38" s="1"/>
  <c r="D186" i="38"/>
  <c r="C185" i="38"/>
  <c r="C184" i="38" s="1"/>
  <c r="D183" i="38"/>
  <c r="D182" i="38" s="1"/>
  <c r="C182" i="38"/>
  <c r="D181" i="38"/>
  <c r="D180" i="38" s="1"/>
  <c r="C180" i="38"/>
  <c r="H176" i="38"/>
  <c r="D176" i="38"/>
  <c r="H175" i="38"/>
  <c r="D175" i="38"/>
  <c r="E175" i="38" s="1"/>
  <c r="C174" i="38"/>
  <c r="H174" i="38" s="1"/>
  <c r="H173" i="38"/>
  <c r="D173" i="38"/>
  <c r="E173" i="38" s="1"/>
  <c r="H172" i="38"/>
  <c r="D172" i="38"/>
  <c r="E172" i="38" s="1"/>
  <c r="C171" i="38"/>
  <c r="H171" i="38" s="1"/>
  <c r="H169" i="38"/>
  <c r="D169" i="38"/>
  <c r="E169" i="38" s="1"/>
  <c r="H168" i="38"/>
  <c r="D168" i="38"/>
  <c r="E168" i="38" s="1"/>
  <c r="E167" i="38" s="1"/>
  <c r="C167" i="38"/>
  <c r="H167" i="38" s="1"/>
  <c r="H166" i="38"/>
  <c r="D166" i="38"/>
  <c r="E166" i="38" s="1"/>
  <c r="H165" i="38"/>
  <c r="D165" i="38"/>
  <c r="C164" i="38"/>
  <c r="H164" i="38" s="1"/>
  <c r="H162" i="38"/>
  <c r="D162" i="38"/>
  <c r="E162" i="38" s="1"/>
  <c r="H161" i="38"/>
  <c r="D161" i="38"/>
  <c r="C160" i="38"/>
  <c r="H160" i="38" s="1"/>
  <c r="H159" i="38"/>
  <c r="D159" i="38"/>
  <c r="H158" i="38"/>
  <c r="D158" i="38"/>
  <c r="E158" i="38" s="1"/>
  <c r="C157" i="38"/>
  <c r="H157" i="38" s="1"/>
  <c r="H156" i="38"/>
  <c r="D156" i="38"/>
  <c r="E156" i="38" s="1"/>
  <c r="H155" i="38"/>
  <c r="D155" i="38"/>
  <c r="C154" i="38"/>
  <c r="H154" i="38" s="1"/>
  <c r="H151" i="38"/>
  <c r="D151" i="38"/>
  <c r="E151" i="38" s="1"/>
  <c r="H150" i="38"/>
  <c r="D150" i="38"/>
  <c r="E150" i="38" s="1"/>
  <c r="C149" i="38"/>
  <c r="H149" i="38" s="1"/>
  <c r="H148" i="38"/>
  <c r="D148" i="38"/>
  <c r="H147" i="38"/>
  <c r="D147" i="38"/>
  <c r="E147" i="38" s="1"/>
  <c r="C146" i="38"/>
  <c r="H146" i="38" s="1"/>
  <c r="H145" i="38"/>
  <c r="D145" i="38"/>
  <c r="E145" i="38" s="1"/>
  <c r="H144" i="38"/>
  <c r="D144" i="38"/>
  <c r="C143" i="38"/>
  <c r="H143" i="38" s="1"/>
  <c r="H142" i="38"/>
  <c r="D142" i="38"/>
  <c r="H141" i="38"/>
  <c r="D141" i="38"/>
  <c r="E141" i="38" s="1"/>
  <c r="C140" i="38"/>
  <c r="H140" i="38" s="1"/>
  <c r="H139" i="38"/>
  <c r="D139" i="38"/>
  <c r="E139" i="38" s="1"/>
  <c r="H138" i="38"/>
  <c r="D138" i="38"/>
  <c r="E138" i="38" s="1"/>
  <c r="H137" i="38"/>
  <c r="D137" i="38"/>
  <c r="E137" i="38" s="1"/>
  <c r="C136" i="38"/>
  <c r="H136" i="38" s="1"/>
  <c r="H134" i="38"/>
  <c r="D134" i="38"/>
  <c r="H133" i="38"/>
  <c r="D133" i="38"/>
  <c r="E133" i="38" s="1"/>
  <c r="C132" i="38"/>
  <c r="H132" i="38" s="1"/>
  <c r="H131" i="38"/>
  <c r="D131" i="38"/>
  <c r="E131" i="38" s="1"/>
  <c r="H130" i="38"/>
  <c r="D130" i="38"/>
  <c r="E130" i="38" s="1"/>
  <c r="C129" i="38"/>
  <c r="H129" i="38" s="1"/>
  <c r="H128" i="38"/>
  <c r="D128" i="38"/>
  <c r="H127" i="38"/>
  <c r="D127" i="38"/>
  <c r="E127" i="38" s="1"/>
  <c r="C126" i="38"/>
  <c r="H126" i="38" s="1"/>
  <c r="H125" i="38"/>
  <c r="D125" i="38"/>
  <c r="E125" i="38" s="1"/>
  <c r="H124" i="38"/>
  <c r="D124" i="38"/>
  <c r="E124" i="38" s="1"/>
  <c r="C123" i="38"/>
  <c r="H123" i="38" s="1"/>
  <c r="H122" i="38"/>
  <c r="D122" i="38"/>
  <c r="H121" i="38"/>
  <c r="D121" i="38"/>
  <c r="E121" i="38" s="1"/>
  <c r="C120" i="38"/>
  <c r="H120" i="38" s="1"/>
  <c r="H119" i="38"/>
  <c r="D119" i="38"/>
  <c r="E119" i="38" s="1"/>
  <c r="H118" i="38"/>
  <c r="D118" i="38"/>
  <c r="C117" i="38"/>
  <c r="H117" i="38" s="1"/>
  <c r="H113" i="38"/>
  <c r="D113" i="38"/>
  <c r="E113" i="38" s="1"/>
  <c r="H112" i="38"/>
  <c r="D112" i="38"/>
  <c r="E112" i="38" s="1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E100" i="38" s="1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D84" i="38"/>
  <c r="E84" i="38" s="1"/>
  <c r="H83" i="38"/>
  <c r="D83" i="38"/>
  <c r="E83" i="38" s="1"/>
  <c r="H82" i="38"/>
  <c r="D82" i="38"/>
  <c r="E82" i="38" s="1"/>
  <c r="H81" i="38"/>
  <c r="D81" i="38"/>
  <c r="E81" i="38" s="1"/>
  <c r="H80" i="38"/>
  <c r="D80" i="38"/>
  <c r="E80" i="38" s="1"/>
  <c r="H79" i="38"/>
  <c r="D79" i="38"/>
  <c r="E79" i="38" s="1"/>
  <c r="H78" i="38"/>
  <c r="D78" i="38"/>
  <c r="E78" i="38" s="1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D72" i="38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D65" i="38"/>
  <c r="E65" i="38" s="1"/>
  <c r="H64" i="38"/>
  <c r="D64" i="38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D49" i="38"/>
  <c r="E49" i="38" s="1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D43" i="38"/>
  <c r="E43" i="38" s="1"/>
  <c r="H42" i="38"/>
  <c r="D42" i="38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D35" i="38"/>
  <c r="E35" i="38" s="1"/>
  <c r="H34" i="38"/>
  <c r="D34" i="38"/>
  <c r="E34" i="38" s="1"/>
  <c r="H33" i="38"/>
  <c r="D33" i="38"/>
  <c r="E33" i="38" s="1"/>
  <c r="H32" i="38"/>
  <c r="D32" i="38"/>
  <c r="E32" i="38" s="1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D5" i="38"/>
  <c r="E5" i="38" s="1"/>
  <c r="C4" i="38"/>
  <c r="H4" i="38" s="1"/>
  <c r="J4" i="38" s="1"/>
  <c r="D722" i="38" l="1"/>
  <c r="D642" i="38"/>
  <c r="E665" i="38"/>
  <c r="E727" i="38"/>
  <c r="D765" i="38"/>
  <c r="D392" i="38"/>
  <c r="D160" i="38"/>
  <c r="D772" i="38"/>
  <c r="D771" i="38" s="1"/>
  <c r="E544" i="38"/>
  <c r="C188" i="38"/>
  <c r="E378" i="38"/>
  <c r="D494" i="38"/>
  <c r="D592" i="38"/>
  <c r="D213" i="38"/>
  <c r="D260" i="38"/>
  <c r="C551" i="38"/>
  <c r="H551" i="38" s="1"/>
  <c r="J551" i="38" s="1"/>
  <c r="E181" i="38"/>
  <c r="E180" i="38" s="1"/>
  <c r="D220" i="38"/>
  <c r="D233" i="38"/>
  <c r="D373" i="38"/>
  <c r="C538" i="38"/>
  <c r="H538" i="38" s="1"/>
  <c r="D544" i="38"/>
  <c r="D538" i="38" s="1"/>
  <c r="D556" i="38"/>
  <c r="E593" i="38"/>
  <c r="E592" i="38" s="1"/>
  <c r="E643" i="38"/>
  <c r="E642" i="38" s="1"/>
  <c r="D154" i="38"/>
  <c r="E368" i="38"/>
  <c r="D513" i="38"/>
  <c r="D509" i="38" s="1"/>
  <c r="C717" i="38"/>
  <c r="C716" i="38" s="1"/>
  <c r="H716" i="38" s="1"/>
  <c r="J716" i="38" s="1"/>
  <c r="D123" i="38"/>
  <c r="D140" i="38"/>
  <c r="D477" i="38"/>
  <c r="E722" i="38"/>
  <c r="E732" i="38"/>
  <c r="E731" i="38" s="1"/>
  <c r="E730" i="38" s="1"/>
  <c r="D157" i="38"/>
  <c r="C179" i="38"/>
  <c r="D207" i="38"/>
  <c r="D216" i="38"/>
  <c r="E260" i="38"/>
  <c r="E362" i="38"/>
  <c r="E404" i="38"/>
  <c r="E495" i="38"/>
  <c r="E494" i="38" s="1"/>
  <c r="D739" i="38"/>
  <c r="D171" i="38"/>
  <c r="D170" i="38" s="1"/>
  <c r="E129" i="38"/>
  <c r="D132" i="38"/>
  <c r="D143" i="38"/>
  <c r="D204" i="38"/>
  <c r="E239" i="38"/>
  <c r="E238" i="38" s="1"/>
  <c r="D250" i="38"/>
  <c r="E353" i="38"/>
  <c r="E382" i="38"/>
  <c r="E399" i="38"/>
  <c r="E552" i="38"/>
  <c r="D694" i="38"/>
  <c r="D117" i="38"/>
  <c r="D174" i="38"/>
  <c r="E189" i="38"/>
  <c r="C215" i="38"/>
  <c r="E603" i="38"/>
  <c r="D665" i="38"/>
  <c r="E745" i="38"/>
  <c r="E744" i="38" s="1"/>
  <c r="D129" i="38"/>
  <c r="D193" i="38"/>
  <c r="E194" i="38"/>
  <c r="E193" i="38" s="1"/>
  <c r="D68" i="38"/>
  <c r="D149" i="38"/>
  <c r="D223" i="38"/>
  <c r="D222" i="38" s="1"/>
  <c r="D325" i="38"/>
  <c r="E393" i="38"/>
  <c r="E392" i="38" s="1"/>
  <c r="C528" i="38"/>
  <c r="H528" i="38" s="1"/>
  <c r="H531" i="38"/>
  <c r="E742" i="38"/>
  <c r="E741" i="38" s="1"/>
  <c r="E769" i="38"/>
  <c r="E768" i="38" s="1"/>
  <c r="E767" i="38" s="1"/>
  <c r="D768" i="38"/>
  <c r="D767" i="38" s="1"/>
  <c r="E773" i="38"/>
  <c r="E772" i="38" s="1"/>
  <c r="E771" i="38" s="1"/>
  <c r="E123" i="38"/>
  <c r="E144" i="38"/>
  <c r="E143" i="38" s="1"/>
  <c r="D164" i="38"/>
  <c r="E161" i="38"/>
  <c r="E160" i="38" s="1"/>
  <c r="E165" i="38"/>
  <c r="E164" i="38" s="1"/>
  <c r="E163" i="38" s="1"/>
  <c r="E208" i="38"/>
  <c r="E207" i="38" s="1"/>
  <c r="E218" i="38"/>
  <c r="E216" i="38" s="1"/>
  <c r="E215" i="38" s="1"/>
  <c r="D236" i="38"/>
  <c r="D235" i="38" s="1"/>
  <c r="E246" i="38"/>
  <c r="E244" i="38" s="1"/>
  <c r="E243" i="38" s="1"/>
  <c r="D244" i="38"/>
  <c r="D243" i="38" s="1"/>
  <c r="E357" i="38"/>
  <c r="E373" i="38"/>
  <c r="E477" i="38"/>
  <c r="E514" i="38"/>
  <c r="E557" i="38"/>
  <c r="E556" i="38" s="1"/>
  <c r="E580" i="38"/>
  <c r="E577" i="38" s="1"/>
  <c r="D577" i="38"/>
  <c r="E682" i="38"/>
  <c r="E679" i="38" s="1"/>
  <c r="D679" i="38"/>
  <c r="D727" i="38"/>
  <c r="D61" i="38"/>
  <c r="D120" i="38"/>
  <c r="E149" i="38"/>
  <c r="E171" i="38"/>
  <c r="D179" i="38"/>
  <c r="D239" i="38"/>
  <c r="D238" i="38" s="1"/>
  <c r="E348" i="38"/>
  <c r="E734" i="38"/>
  <c r="E733" i="38" s="1"/>
  <c r="E778" i="38"/>
  <c r="E777" i="38" s="1"/>
  <c r="D777" i="38"/>
  <c r="E388" i="38"/>
  <c r="C743" i="38"/>
  <c r="C726" i="38" s="1"/>
  <c r="D146" i="38"/>
  <c r="D185" i="38"/>
  <c r="D184" i="38" s="1"/>
  <c r="D229" i="38"/>
  <c r="D228" i="38" s="1"/>
  <c r="E325" i="38"/>
  <c r="E409" i="38"/>
  <c r="D529" i="38"/>
  <c r="D734" i="38"/>
  <c r="D733" i="38" s="1"/>
  <c r="E155" i="38"/>
  <c r="E154" i="38" s="1"/>
  <c r="E136" i="38"/>
  <c r="D126" i="38"/>
  <c r="E118" i="38"/>
  <c r="E117" i="38" s="1"/>
  <c r="D97" i="38"/>
  <c r="D38" i="38"/>
  <c r="D11" i="38"/>
  <c r="E4" i="38"/>
  <c r="E11" i="38"/>
  <c r="E97" i="38"/>
  <c r="E223" i="38"/>
  <c r="E222" i="38" s="1"/>
  <c r="D189" i="38"/>
  <c r="E329" i="38"/>
  <c r="E328" i="38" s="1"/>
  <c r="D328" i="38"/>
  <c r="D463" i="38"/>
  <c r="E466" i="38"/>
  <c r="E463" i="38" s="1"/>
  <c r="E538" i="38"/>
  <c r="D4" i="38"/>
  <c r="E42" i="38"/>
  <c r="E38" i="38" s="1"/>
  <c r="E64" i="38"/>
  <c r="E61" i="38" s="1"/>
  <c r="C67" i="38"/>
  <c r="H67" i="38" s="1"/>
  <c r="J67" i="38" s="1"/>
  <c r="E72" i="38"/>
  <c r="E68" i="38" s="1"/>
  <c r="E122" i="38"/>
  <c r="E120" i="38" s="1"/>
  <c r="E128" i="38"/>
  <c r="E126" i="38" s="1"/>
  <c r="E134" i="38"/>
  <c r="E132" i="38" s="1"/>
  <c r="D136" i="38"/>
  <c r="E142" i="38"/>
  <c r="E140" i="38" s="1"/>
  <c r="E148" i="38"/>
  <c r="E146" i="38" s="1"/>
  <c r="E159" i="38"/>
  <c r="E157" i="38" s="1"/>
  <c r="C163" i="38"/>
  <c r="H163" i="38" s="1"/>
  <c r="J163" i="38" s="1"/>
  <c r="D167" i="38"/>
  <c r="E176" i="38"/>
  <c r="E174" i="38" s="1"/>
  <c r="E183" i="38"/>
  <c r="E182" i="38" s="1"/>
  <c r="E186" i="38"/>
  <c r="E185" i="38" s="1"/>
  <c r="E184" i="38" s="1"/>
  <c r="E196" i="38"/>
  <c r="E195" i="38" s="1"/>
  <c r="E199" i="38"/>
  <c r="E198" i="38" s="1"/>
  <c r="E197" i="38" s="1"/>
  <c r="E202" i="38"/>
  <c r="E201" i="38" s="1"/>
  <c r="E200" i="38" s="1"/>
  <c r="E205" i="38"/>
  <c r="E204" i="38" s="1"/>
  <c r="E212" i="38"/>
  <c r="E211" i="38" s="1"/>
  <c r="E232" i="38"/>
  <c r="E229" i="38" s="1"/>
  <c r="E228" i="38" s="1"/>
  <c r="E252" i="38"/>
  <c r="E250" i="38" s="1"/>
  <c r="C263" i="38"/>
  <c r="E309" i="38"/>
  <c r="E315" i="38"/>
  <c r="C340" i="38"/>
  <c r="D357" i="38"/>
  <c r="D362" i="38"/>
  <c r="E413" i="38"/>
  <c r="E412" i="38" s="1"/>
  <c r="D412" i="38"/>
  <c r="C444" i="38"/>
  <c r="H444" i="38" s="1"/>
  <c r="E498" i="38"/>
  <c r="E497" i="38" s="1"/>
  <c r="D497" i="38"/>
  <c r="E522" i="38"/>
  <c r="E549" i="38"/>
  <c r="E547" i="38" s="1"/>
  <c r="D547" i="38"/>
  <c r="E591" i="38"/>
  <c r="E587" i="38" s="1"/>
  <c r="D587" i="38"/>
  <c r="E292" i="38"/>
  <c r="D416" i="38"/>
  <c r="E418" i="38"/>
  <c r="E416" i="38" s="1"/>
  <c r="D468" i="38"/>
  <c r="E471" i="38"/>
  <c r="E468" i="38" s="1"/>
  <c r="D474" i="38"/>
  <c r="E476" i="38"/>
  <c r="E474" i="38" s="1"/>
  <c r="C116" i="38"/>
  <c r="C153" i="38"/>
  <c r="C170" i="38"/>
  <c r="H170" i="38" s="1"/>
  <c r="J170" i="38" s="1"/>
  <c r="E341" i="38"/>
  <c r="D344" i="38"/>
  <c r="E346" i="38"/>
  <c r="E344" i="38" s="1"/>
  <c r="D382" i="38"/>
  <c r="D395" i="38"/>
  <c r="E397" i="38"/>
  <c r="E395" i="38" s="1"/>
  <c r="E423" i="38"/>
  <c r="E422" i="38" s="1"/>
  <c r="D422" i="38"/>
  <c r="D429" i="38"/>
  <c r="E432" i="38"/>
  <c r="E429" i="38" s="1"/>
  <c r="E451" i="38"/>
  <c r="E450" i="38" s="1"/>
  <c r="D450" i="38"/>
  <c r="E456" i="38"/>
  <c r="E455" i="38" s="1"/>
  <c r="D455" i="38"/>
  <c r="H486" i="38"/>
  <c r="C484" i="38"/>
  <c r="E512" i="38"/>
  <c r="E582" i="38"/>
  <c r="E581" i="38" s="1"/>
  <c r="D581" i="38"/>
  <c r="D646" i="38"/>
  <c r="E649" i="38"/>
  <c r="E646" i="38" s="1"/>
  <c r="D671" i="38"/>
  <c r="E673" i="38"/>
  <c r="E671" i="38" s="1"/>
  <c r="D676" i="38"/>
  <c r="E678" i="38"/>
  <c r="D751" i="38"/>
  <c r="D750" i="38" s="1"/>
  <c r="E752" i="38"/>
  <c r="E751" i="38" s="1"/>
  <c r="D331" i="38"/>
  <c r="E334" i="38"/>
  <c r="E331" i="38" s="1"/>
  <c r="C3" i="38"/>
  <c r="C135" i="38"/>
  <c r="H135" i="38" s="1"/>
  <c r="J135" i="38" s="1"/>
  <c r="E297" i="38"/>
  <c r="E296" i="38" s="1"/>
  <c r="D296" i="38"/>
  <c r="E303" i="38"/>
  <c r="D315" i="38"/>
  <c r="H328" i="38"/>
  <c r="C314" i="38"/>
  <c r="H314" i="38" s="1"/>
  <c r="E446" i="38"/>
  <c r="E445" i="38" s="1"/>
  <c r="D445" i="38"/>
  <c r="D459" i="38"/>
  <c r="E461" i="38"/>
  <c r="E459" i="38" s="1"/>
  <c r="E487" i="38"/>
  <c r="E486" i="38" s="1"/>
  <c r="D486" i="38"/>
  <c r="E492" i="38"/>
  <c r="E491" i="38" s="1"/>
  <c r="D491" i="38"/>
  <c r="D504" i="38"/>
  <c r="E507" i="38"/>
  <c r="E504" i="38" s="1"/>
  <c r="E513" i="38"/>
  <c r="D522" i="38"/>
  <c r="E531" i="38"/>
  <c r="E528" i="38" s="1"/>
  <c r="H562" i="38"/>
  <c r="C561" i="38"/>
  <c r="D569" i="38"/>
  <c r="E572" i="38"/>
  <c r="E569" i="38" s="1"/>
  <c r="E684" i="38"/>
  <c r="E683" i="38" s="1"/>
  <c r="D683" i="38"/>
  <c r="D746" i="38"/>
  <c r="D743" i="38" s="1"/>
  <c r="E747" i="38"/>
  <c r="E746" i="38" s="1"/>
  <c r="C509" i="38"/>
  <c r="H509" i="38" s="1"/>
  <c r="D531" i="38"/>
  <c r="D552" i="38"/>
  <c r="D551" i="38" s="1"/>
  <c r="D550" i="38" s="1"/>
  <c r="E563" i="38"/>
  <c r="E562" i="38" s="1"/>
  <c r="D562" i="38"/>
  <c r="D603" i="38"/>
  <c r="E617" i="38"/>
  <c r="E616" i="38" s="1"/>
  <c r="D616" i="38"/>
  <c r="D628" i="38"/>
  <c r="E630" i="38"/>
  <c r="E628" i="38" s="1"/>
  <c r="E640" i="38"/>
  <c r="E638" i="38" s="1"/>
  <c r="D638" i="38"/>
  <c r="H653" i="38"/>
  <c r="C645" i="38"/>
  <c r="H645" i="38" s="1"/>
  <c r="J645" i="38" s="1"/>
  <c r="E676" i="38"/>
  <c r="D687" i="38"/>
  <c r="E689" i="38"/>
  <c r="E687" i="38" s="1"/>
  <c r="E694" i="38"/>
  <c r="D718" i="38"/>
  <c r="D717" i="38" s="1"/>
  <c r="D716" i="38" s="1"/>
  <c r="E720" i="38"/>
  <c r="E718" i="38" s="1"/>
  <c r="D761" i="38"/>
  <c r="D760" i="38" s="1"/>
  <c r="E762" i="38"/>
  <c r="E761" i="38" s="1"/>
  <c r="E760" i="38" s="1"/>
  <c r="D348" i="38"/>
  <c r="D353" i="38"/>
  <c r="D368" i="38"/>
  <c r="D378" i="38"/>
  <c r="D388" i="38"/>
  <c r="D399" i="38"/>
  <c r="D404" i="38"/>
  <c r="D409" i="38"/>
  <c r="D595" i="38"/>
  <c r="E597" i="38"/>
  <c r="E595" i="38" s="1"/>
  <c r="D599" i="38"/>
  <c r="E602" i="38"/>
  <c r="E599" i="38" s="1"/>
  <c r="D610" i="38"/>
  <c r="E612" i="38"/>
  <c r="E610" i="38" s="1"/>
  <c r="E654" i="38"/>
  <c r="E653" i="38" s="1"/>
  <c r="D653" i="38"/>
  <c r="D661" i="38"/>
  <c r="E663" i="38"/>
  <c r="E661" i="38" s="1"/>
  <c r="D700" i="38"/>
  <c r="E703" i="38"/>
  <c r="E700" i="38" s="1"/>
  <c r="H717" i="38"/>
  <c r="J717" i="38" s="1"/>
  <c r="E754" i="38"/>
  <c r="D756" i="38"/>
  <c r="D755" i="38" s="1"/>
  <c r="E757" i="38"/>
  <c r="E756" i="38" s="1"/>
  <c r="E755" i="38" s="1"/>
  <c r="D188" i="38" l="1"/>
  <c r="E153" i="38"/>
  <c r="E152" i="38" s="1"/>
  <c r="C550" i="38"/>
  <c r="H550" i="38" s="1"/>
  <c r="J550" i="38" s="1"/>
  <c r="D153" i="38"/>
  <c r="D215" i="38"/>
  <c r="E750" i="38"/>
  <c r="E551" i="38"/>
  <c r="E550" i="38" s="1"/>
  <c r="E743" i="38"/>
  <c r="E726" i="38" s="1"/>
  <c r="E725" i="38" s="1"/>
  <c r="D163" i="38"/>
  <c r="D528" i="38"/>
  <c r="C178" i="38"/>
  <c r="C177" i="38" s="1"/>
  <c r="H177" i="38" s="1"/>
  <c r="J177" i="38" s="1"/>
  <c r="D67" i="38"/>
  <c r="E717" i="38"/>
  <c r="E716" i="38" s="1"/>
  <c r="E179" i="38"/>
  <c r="D203" i="38"/>
  <c r="D178" i="38" s="1"/>
  <c r="D177" i="38" s="1"/>
  <c r="E170" i="38"/>
  <c r="D314" i="38"/>
  <c r="E188" i="38"/>
  <c r="D3" i="38"/>
  <c r="E203" i="38"/>
  <c r="D135" i="38"/>
  <c r="D726" i="38"/>
  <c r="D725" i="38" s="1"/>
  <c r="D116" i="38"/>
  <c r="D152" i="38"/>
  <c r="D484" i="38"/>
  <c r="D340" i="38"/>
  <c r="E484" i="38"/>
  <c r="E444" i="38"/>
  <c r="E263" i="38"/>
  <c r="E116" i="38"/>
  <c r="E135" i="38"/>
  <c r="E67" i="38"/>
  <c r="D561" i="38"/>
  <c r="H3" i="38"/>
  <c r="J3" i="38" s="1"/>
  <c r="C2" i="38"/>
  <c r="H484" i="38"/>
  <c r="C483" i="38"/>
  <c r="H483" i="38" s="1"/>
  <c r="J483" i="38" s="1"/>
  <c r="H153" i="38"/>
  <c r="J153" i="38" s="1"/>
  <c r="C152" i="38"/>
  <c r="H152" i="38" s="1"/>
  <c r="J152" i="38" s="1"/>
  <c r="E561" i="38"/>
  <c r="H561" i="38"/>
  <c r="J561" i="38" s="1"/>
  <c r="C560" i="38"/>
  <c r="E645" i="38"/>
  <c r="H116" i="38"/>
  <c r="J116" i="38" s="1"/>
  <c r="C115" i="38"/>
  <c r="H340" i="38"/>
  <c r="C339" i="38"/>
  <c r="H339" i="38" s="1"/>
  <c r="J339" i="38" s="1"/>
  <c r="D263" i="38"/>
  <c r="E3" i="38"/>
  <c r="H726" i="38"/>
  <c r="J726" i="38" s="1"/>
  <c r="C725" i="38"/>
  <c r="H725" i="38" s="1"/>
  <c r="J725" i="38" s="1"/>
  <c r="D444" i="38"/>
  <c r="D645" i="38"/>
  <c r="E509" i="38"/>
  <c r="E340" i="38"/>
  <c r="E314" i="38"/>
  <c r="C259" i="38"/>
  <c r="H263" i="38"/>
  <c r="D2" i="38" l="1"/>
  <c r="E178" i="38"/>
  <c r="E177" i="38" s="1"/>
  <c r="H178" i="38"/>
  <c r="J178" i="38" s="1"/>
  <c r="D115" i="38"/>
  <c r="D114" i="38" s="1"/>
  <c r="D483" i="38"/>
  <c r="D339" i="38"/>
  <c r="D259" i="38"/>
  <c r="E115" i="38"/>
  <c r="E114" i="38"/>
  <c r="E483" i="38"/>
  <c r="E259" i="38"/>
  <c r="E2" i="38"/>
  <c r="E339" i="38"/>
  <c r="E560" i="38"/>
  <c r="E559" i="38" s="1"/>
  <c r="H259" i="38"/>
  <c r="J259" i="38" s="1"/>
  <c r="C258" i="38"/>
  <c r="H560" i="38"/>
  <c r="J560" i="38" s="1"/>
  <c r="C559" i="38"/>
  <c r="H559" i="38" s="1"/>
  <c r="J559" i="38" s="1"/>
  <c r="H2" i="38"/>
  <c r="J2" i="38" s="1"/>
  <c r="H115" i="38"/>
  <c r="J115" i="38" s="1"/>
  <c r="C114" i="38"/>
  <c r="H114" i="38" s="1"/>
  <c r="J114" i="38" s="1"/>
  <c r="D560" i="38"/>
  <c r="D559" i="38" s="1"/>
  <c r="D258" i="38" l="1"/>
  <c r="D257" i="38" s="1"/>
  <c r="E258" i="38"/>
  <c r="E257" i="38" s="1"/>
  <c r="H258" i="38"/>
  <c r="J258" i="38" s="1"/>
  <c r="C257" i="38"/>
  <c r="H1" i="38"/>
  <c r="J1" i="38" s="1"/>
  <c r="H257" i="38" l="1"/>
  <c r="J257" i="38" s="1"/>
  <c r="H256" i="38"/>
  <c r="J256" i="38" s="1"/>
  <c r="F4" i="16" l="1"/>
  <c r="G4" i="16"/>
  <c r="H4" i="16"/>
  <c r="F3" i="16"/>
  <c r="G3" i="16"/>
  <c r="H3" i="16"/>
  <c r="C4" i="36"/>
  <c r="C11" i="36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E766" i="37" s="1"/>
  <c r="E765" i="37" s="1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D742" i="37"/>
  <c r="C741" i="37"/>
  <c r="D740" i="37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E723" i="37" s="1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E684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E647" i="37" s="1"/>
  <c r="C646" i="37"/>
  <c r="H646" i="37" s="1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H570" i="37"/>
  <c r="D570" i="37"/>
  <c r="E570" i="37" s="1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H499" i="37"/>
  <c r="D499" i="37"/>
  <c r="E499" i="37" s="1"/>
  <c r="H498" i="37"/>
  <c r="D498" i="37"/>
  <c r="C497" i="37"/>
  <c r="H497" i="37" s="1"/>
  <c r="H496" i="37"/>
  <c r="D496" i="37"/>
  <c r="H495" i="37"/>
  <c r="D495" i="37"/>
  <c r="C494" i="37"/>
  <c r="H494" i="37" s="1"/>
  <c r="H493" i="37"/>
  <c r="D493" i="37"/>
  <c r="E493" i="37" s="1"/>
  <c r="H492" i="37"/>
  <c r="D492" i="37"/>
  <c r="C491" i="37"/>
  <c r="H491" i="37" s="1"/>
  <c r="H490" i="37"/>
  <c r="D490" i="37"/>
  <c r="E490" i="37" s="1"/>
  <c r="H489" i="37"/>
  <c r="D489" i="37"/>
  <c r="E489" i="37" s="1"/>
  <c r="H488" i="37"/>
  <c r="D488" i="37"/>
  <c r="H487" i="37"/>
  <c r="D487" i="37"/>
  <c r="E487" i="37" s="1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E410" i="37" s="1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E307" i="37" s="1"/>
  <c r="H306" i="37"/>
  <c r="D306" i="37"/>
  <c r="E306" i="37" s="1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E296" i="37" s="1"/>
  <c r="H296" i="37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H289" i="37"/>
  <c r="H288" i="37"/>
  <c r="D288" i="37"/>
  <c r="E288" i="37" s="1"/>
  <c r="H287" i="37"/>
  <c r="D287" i="37"/>
  <c r="E287" i="37" s="1"/>
  <c r="H286" i="37"/>
  <c r="E286" i="37"/>
  <c r="D286" i="37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E241" i="37" s="1"/>
  <c r="D240" i="37"/>
  <c r="C239" i="37"/>
  <c r="C238" i="37" s="1"/>
  <c r="D237" i="37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C216" i="37"/>
  <c r="D214" i="37"/>
  <c r="C213" i="37"/>
  <c r="D212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C201" i="37"/>
  <c r="C200" i="37" s="1"/>
  <c r="D199" i="37"/>
  <c r="C198" i="37"/>
  <c r="C197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C182" i="37"/>
  <c r="D181" i="37"/>
  <c r="D180" i="37" s="1"/>
  <c r="C180" i="37"/>
  <c r="H176" i="37"/>
  <c r="D176" i="37"/>
  <c r="E176" i="37" s="1"/>
  <c r="H175" i="37"/>
  <c r="D175" i="37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E158" i="37" s="1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C777" i="36"/>
  <c r="D776" i="36"/>
  <c r="E776" i="36" s="1"/>
  <c r="F776" i="36" s="1"/>
  <c r="D775" i="36"/>
  <c r="E775" i="36" s="1"/>
  <c r="F775" i="36" s="1"/>
  <c r="D774" i="36"/>
  <c r="E774" i="36" s="1"/>
  <c r="F774" i="36" s="1"/>
  <c r="D773" i="36"/>
  <c r="E773" i="36" s="1"/>
  <c r="F773" i="36" s="1"/>
  <c r="C772" i="36"/>
  <c r="C771" i="36" s="1"/>
  <c r="D770" i="36"/>
  <c r="E770" i="36" s="1"/>
  <c r="F770" i="36" s="1"/>
  <c r="D769" i="36"/>
  <c r="C768" i="36"/>
  <c r="C767" i="36" s="1"/>
  <c r="D766" i="36"/>
  <c r="E766" i="36" s="1"/>
  <c r="C765" i="36"/>
  <c r="D764" i="36"/>
  <c r="E764" i="36" s="1"/>
  <c r="F764" i="36" s="1"/>
  <c r="D763" i="36"/>
  <c r="E763" i="36" s="1"/>
  <c r="F763" i="36" s="1"/>
  <c r="D762" i="36"/>
  <c r="C761" i="36"/>
  <c r="C760" i="36" s="1"/>
  <c r="D759" i="36"/>
  <c r="E759" i="36" s="1"/>
  <c r="F759" i="36" s="1"/>
  <c r="D758" i="36"/>
  <c r="E758" i="36" s="1"/>
  <c r="F758" i="36" s="1"/>
  <c r="D757" i="36"/>
  <c r="C756" i="36"/>
  <c r="C755" i="36" s="1"/>
  <c r="D754" i="36"/>
  <c r="E754" i="36" s="1"/>
  <c r="F754" i="36" s="1"/>
  <c r="D753" i="36"/>
  <c r="E753" i="36" s="1"/>
  <c r="D752" i="36"/>
  <c r="E752" i="36" s="1"/>
  <c r="F752" i="36" s="1"/>
  <c r="C751" i="36"/>
  <c r="C750" i="36" s="1"/>
  <c r="D749" i="36"/>
  <c r="E749" i="36" s="1"/>
  <c r="F749" i="36" s="1"/>
  <c r="D748" i="36"/>
  <c r="E748" i="36" s="1"/>
  <c r="F748" i="36" s="1"/>
  <c r="D747" i="36"/>
  <c r="C746" i="36"/>
  <c r="D745" i="36"/>
  <c r="D744" i="36" s="1"/>
  <c r="C744" i="36"/>
  <c r="D742" i="36"/>
  <c r="E742" i="36" s="1"/>
  <c r="C741" i="36"/>
  <c r="D740" i="36"/>
  <c r="E740" i="36" s="1"/>
  <c r="C739" i="36"/>
  <c r="D738" i="36"/>
  <c r="E738" i="36" s="1"/>
  <c r="F738" i="36" s="1"/>
  <c r="D737" i="36"/>
  <c r="E737" i="36" s="1"/>
  <c r="F737" i="36" s="1"/>
  <c r="D736" i="36"/>
  <c r="E736" i="36" s="1"/>
  <c r="F736" i="36" s="1"/>
  <c r="D735" i="36"/>
  <c r="E735" i="36" s="1"/>
  <c r="F735" i="36" s="1"/>
  <c r="C734" i="36"/>
  <c r="C733" i="36" s="1"/>
  <c r="D732" i="36"/>
  <c r="E732" i="36" s="1"/>
  <c r="C731" i="36"/>
  <c r="C730" i="36" s="1"/>
  <c r="D729" i="36"/>
  <c r="E729" i="36" s="1"/>
  <c r="F729" i="36" s="1"/>
  <c r="D728" i="36"/>
  <c r="C727" i="36"/>
  <c r="H724" i="36"/>
  <c r="D724" i="36"/>
  <c r="H723" i="36"/>
  <c r="D723" i="36"/>
  <c r="E723" i="36" s="1"/>
  <c r="F723" i="36" s="1"/>
  <c r="C722" i="36"/>
  <c r="H722" i="36" s="1"/>
  <c r="H721" i="36"/>
  <c r="D721" i="36"/>
  <c r="E721" i="36" s="1"/>
  <c r="F721" i="36" s="1"/>
  <c r="H720" i="36"/>
  <c r="D720" i="36"/>
  <c r="E720" i="36" s="1"/>
  <c r="F720" i="36" s="1"/>
  <c r="H719" i="36"/>
  <c r="D719" i="36"/>
  <c r="E719" i="36" s="1"/>
  <c r="F719" i="36" s="1"/>
  <c r="F718" i="36" s="1"/>
  <c r="C718" i="36"/>
  <c r="H718" i="36" s="1"/>
  <c r="H715" i="36"/>
  <c r="D715" i="36"/>
  <c r="E715" i="36" s="1"/>
  <c r="F715" i="36" s="1"/>
  <c r="H714" i="36"/>
  <c r="D714" i="36"/>
  <c r="E714" i="36" s="1"/>
  <c r="F714" i="36" s="1"/>
  <c r="H713" i="36"/>
  <c r="D713" i="36"/>
  <c r="E713" i="36" s="1"/>
  <c r="F713" i="36" s="1"/>
  <c r="H712" i="36"/>
  <c r="D712" i="36"/>
  <c r="E712" i="36" s="1"/>
  <c r="F712" i="36" s="1"/>
  <c r="H711" i="36"/>
  <c r="D711" i="36"/>
  <c r="E711" i="36" s="1"/>
  <c r="F711" i="36" s="1"/>
  <c r="H710" i="36"/>
  <c r="D710" i="36"/>
  <c r="E710" i="36" s="1"/>
  <c r="F710" i="36" s="1"/>
  <c r="H709" i="36"/>
  <c r="D709" i="36"/>
  <c r="E709" i="36" s="1"/>
  <c r="F709" i="36" s="1"/>
  <c r="H708" i="36"/>
  <c r="D708" i="36"/>
  <c r="E708" i="36" s="1"/>
  <c r="F708" i="36" s="1"/>
  <c r="H707" i="36"/>
  <c r="D707" i="36"/>
  <c r="E707" i="36" s="1"/>
  <c r="F707" i="36" s="1"/>
  <c r="H706" i="36"/>
  <c r="D706" i="36"/>
  <c r="E706" i="36" s="1"/>
  <c r="F706" i="36" s="1"/>
  <c r="H705" i="36"/>
  <c r="D705" i="36"/>
  <c r="E705" i="36" s="1"/>
  <c r="F705" i="36" s="1"/>
  <c r="H704" i="36"/>
  <c r="D704" i="36"/>
  <c r="E704" i="36" s="1"/>
  <c r="F704" i="36" s="1"/>
  <c r="H703" i="36"/>
  <c r="D703" i="36"/>
  <c r="E703" i="36" s="1"/>
  <c r="F703" i="36" s="1"/>
  <c r="H702" i="36"/>
  <c r="D702" i="36"/>
  <c r="H701" i="36"/>
  <c r="D701" i="36"/>
  <c r="E701" i="36" s="1"/>
  <c r="F701" i="36" s="1"/>
  <c r="C700" i="36"/>
  <c r="H700" i="36" s="1"/>
  <c r="H699" i="36"/>
  <c r="D699" i="36"/>
  <c r="E699" i="36" s="1"/>
  <c r="F699" i="36" s="1"/>
  <c r="H698" i="36"/>
  <c r="D698" i="36"/>
  <c r="H697" i="36"/>
  <c r="D697" i="36"/>
  <c r="E697" i="36" s="1"/>
  <c r="F697" i="36" s="1"/>
  <c r="H696" i="36"/>
  <c r="D696" i="36"/>
  <c r="E696" i="36" s="1"/>
  <c r="F696" i="36" s="1"/>
  <c r="H695" i="36"/>
  <c r="D695" i="36"/>
  <c r="E695" i="36" s="1"/>
  <c r="F695" i="36" s="1"/>
  <c r="C694" i="36"/>
  <c r="H694" i="36" s="1"/>
  <c r="H693" i="36"/>
  <c r="D693" i="36"/>
  <c r="E693" i="36" s="1"/>
  <c r="F693" i="36" s="1"/>
  <c r="H692" i="36"/>
  <c r="D692" i="36"/>
  <c r="E692" i="36" s="1"/>
  <c r="F692" i="36" s="1"/>
  <c r="H691" i="36"/>
  <c r="D691" i="36"/>
  <c r="E691" i="36" s="1"/>
  <c r="F691" i="36" s="1"/>
  <c r="H690" i="36"/>
  <c r="D690" i="36"/>
  <c r="E690" i="36" s="1"/>
  <c r="F690" i="36" s="1"/>
  <c r="H689" i="36"/>
  <c r="D689" i="36"/>
  <c r="H688" i="36"/>
  <c r="D688" i="36"/>
  <c r="E688" i="36" s="1"/>
  <c r="F688" i="36" s="1"/>
  <c r="C687" i="36"/>
  <c r="H687" i="36" s="1"/>
  <c r="H686" i="36"/>
  <c r="D686" i="36"/>
  <c r="E686" i="36" s="1"/>
  <c r="F686" i="36" s="1"/>
  <c r="H685" i="36"/>
  <c r="D685" i="36"/>
  <c r="H684" i="36"/>
  <c r="D684" i="36"/>
  <c r="E684" i="36" s="1"/>
  <c r="F684" i="36" s="1"/>
  <c r="C683" i="36"/>
  <c r="H683" i="36" s="1"/>
  <c r="H682" i="36"/>
  <c r="D682" i="36"/>
  <c r="E682" i="36" s="1"/>
  <c r="F682" i="36" s="1"/>
  <c r="H681" i="36"/>
  <c r="D681" i="36"/>
  <c r="H680" i="36"/>
  <c r="D680" i="36"/>
  <c r="E680" i="36" s="1"/>
  <c r="F680" i="36" s="1"/>
  <c r="C679" i="36"/>
  <c r="H679" i="36" s="1"/>
  <c r="H678" i="36"/>
  <c r="D678" i="36"/>
  <c r="E678" i="36" s="1"/>
  <c r="F678" i="36" s="1"/>
  <c r="H677" i="36"/>
  <c r="D677" i="36"/>
  <c r="C676" i="36"/>
  <c r="H676" i="36" s="1"/>
  <c r="H675" i="36"/>
  <c r="D675" i="36"/>
  <c r="E675" i="36" s="1"/>
  <c r="F675" i="36" s="1"/>
  <c r="H674" i="36"/>
  <c r="D674" i="36"/>
  <c r="E674" i="36" s="1"/>
  <c r="F674" i="36" s="1"/>
  <c r="H673" i="36"/>
  <c r="D673" i="36"/>
  <c r="E673" i="36" s="1"/>
  <c r="F673" i="36" s="1"/>
  <c r="H672" i="36"/>
  <c r="D672" i="36"/>
  <c r="E672" i="36" s="1"/>
  <c r="F672" i="36" s="1"/>
  <c r="F671" i="36" s="1"/>
  <c r="C671" i="36"/>
  <c r="H671" i="36" s="1"/>
  <c r="H670" i="36"/>
  <c r="D670" i="36"/>
  <c r="E670" i="36" s="1"/>
  <c r="F670" i="36" s="1"/>
  <c r="H669" i="36"/>
  <c r="D669" i="36"/>
  <c r="E669" i="36" s="1"/>
  <c r="F669" i="36" s="1"/>
  <c r="H668" i="36"/>
  <c r="D668" i="36"/>
  <c r="E668" i="36" s="1"/>
  <c r="F668" i="36" s="1"/>
  <c r="H667" i="36"/>
  <c r="D667" i="36"/>
  <c r="E667" i="36" s="1"/>
  <c r="F667" i="36" s="1"/>
  <c r="H666" i="36"/>
  <c r="D666" i="36"/>
  <c r="E666" i="36" s="1"/>
  <c r="F666" i="36" s="1"/>
  <c r="C665" i="36"/>
  <c r="H665" i="36" s="1"/>
  <c r="H664" i="36"/>
  <c r="D664" i="36"/>
  <c r="E664" i="36" s="1"/>
  <c r="F664" i="36" s="1"/>
  <c r="H663" i="36"/>
  <c r="D663" i="36"/>
  <c r="E663" i="36" s="1"/>
  <c r="F663" i="36" s="1"/>
  <c r="F661" i="36" s="1"/>
  <c r="H662" i="36"/>
  <c r="D662" i="36"/>
  <c r="E662" i="36" s="1"/>
  <c r="F662" i="36" s="1"/>
  <c r="C661" i="36"/>
  <c r="H661" i="36" s="1"/>
  <c r="H660" i="36"/>
  <c r="D660" i="36"/>
  <c r="E660" i="36" s="1"/>
  <c r="F660" i="36" s="1"/>
  <c r="H659" i="36"/>
  <c r="D659" i="36"/>
  <c r="E659" i="36" s="1"/>
  <c r="F659" i="36" s="1"/>
  <c r="H658" i="36"/>
  <c r="D658" i="36"/>
  <c r="E658" i="36" s="1"/>
  <c r="F658" i="36" s="1"/>
  <c r="H657" i="36"/>
  <c r="D657" i="36"/>
  <c r="E657" i="36" s="1"/>
  <c r="F657" i="36" s="1"/>
  <c r="H656" i="36"/>
  <c r="D656" i="36"/>
  <c r="E656" i="36" s="1"/>
  <c r="F656" i="36" s="1"/>
  <c r="H655" i="36"/>
  <c r="D655" i="36"/>
  <c r="E655" i="36" s="1"/>
  <c r="F655" i="36" s="1"/>
  <c r="H654" i="36"/>
  <c r="D654" i="36"/>
  <c r="E654" i="36" s="1"/>
  <c r="F654" i="36" s="1"/>
  <c r="C653" i="36"/>
  <c r="H653" i="36" s="1"/>
  <c r="H652" i="36"/>
  <c r="D652" i="36"/>
  <c r="E652" i="36" s="1"/>
  <c r="F652" i="36" s="1"/>
  <c r="H651" i="36"/>
  <c r="D651" i="36"/>
  <c r="E651" i="36" s="1"/>
  <c r="F651" i="36" s="1"/>
  <c r="H650" i="36"/>
  <c r="D650" i="36"/>
  <c r="E650" i="36" s="1"/>
  <c r="F650" i="36" s="1"/>
  <c r="H649" i="36"/>
  <c r="D649" i="36"/>
  <c r="E649" i="36" s="1"/>
  <c r="F649" i="36" s="1"/>
  <c r="H648" i="36"/>
  <c r="D648" i="36"/>
  <c r="E648" i="36" s="1"/>
  <c r="F648" i="36" s="1"/>
  <c r="H647" i="36"/>
  <c r="D647" i="36"/>
  <c r="C646" i="36"/>
  <c r="H646" i="36" s="1"/>
  <c r="H644" i="36"/>
  <c r="D644" i="36"/>
  <c r="E644" i="36" s="1"/>
  <c r="F644" i="36" s="1"/>
  <c r="H643" i="36"/>
  <c r="D643" i="36"/>
  <c r="E643" i="36" s="1"/>
  <c r="F643" i="36" s="1"/>
  <c r="C642" i="36"/>
  <c r="H642" i="36" s="1"/>
  <c r="J642" i="36" s="1"/>
  <c r="H641" i="36"/>
  <c r="D641" i="36"/>
  <c r="E641" i="36" s="1"/>
  <c r="F641" i="36" s="1"/>
  <c r="H640" i="36"/>
  <c r="D640" i="36"/>
  <c r="H639" i="36"/>
  <c r="D639" i="36"/>
  <c r="E639" i="36" s="1"/>
  <c r="F639" i="36" s="1"/>
  <c r="C638" i="36"/>
  <c r="H638" i="36" s="1"/>
  <c r="J638" i="36" s="1"/>
  <c r="H637" i="36"/>
  <c r="D637" i="36"/>
  <c r="E637" i="36" s="1"/>
  <c r="F637" i="36" s="1"/>
  <c r="H636" i="36"/>
  <c r="D636" i="36"/>
  <c r="E636" i="36" s="1"/>
  <c r="F636" i="36" s="1"/>
  <c r="H635" i="36"/>
  <c r="D635" i="36"/>
  <c r="E635" i="36" s="1"/>
  <c r="F635" i="36" s="1"/>
  <c r="H634" i="36"/>
  <c r="D634" i="36"/>
  <c r="E634" i="36" s="1"/>
  <c r="F634" i="36" s="1"/>
  <c r="H633" i="36"/>
  <c r="D633" i="36"/>
  <c r="E633" i="36" s="1"/>
  <c r="F633" i="36" s="1"/>
  <c r="H632" i="36"/>
  <c r="D632" i="36"/>
  <c r="E632" i="36" s="1"/>
  <c r="F632" i="36" s="1"/>
  <c r="H631" i="36"/>
  <c r="D631" i="36"/>
  <c r="E631" i="36" s="1"/>
  <c r="F631" i="36" s="1"/>
  <c r="H630" i="36"/>
  <c r="D630" i="36"/>
  <c r="E630" i="36" s="1"/>
  <c r="F630" i="36" s="1"/>
  <c r="H629" i="36"/>
  <c r="D629" i="36"/>
  <c r="E629" i="36" s="1"/>
  <c r="F629" i="36" s="1"/>
  <c r="C628" i="36"/>
  <c r="H628" i="36" s="1"/>
  <c r="H627" i="36"/>
  <c r="D627" i="36"/>
  <c r="E627" i="36" s="1"/>
  <c r="F627" i="36" s="1"/>
  <c r="H626" i="36"/>
  <c r="D626" i="36"/>
  <c r="E626" i="36" s="1"/>
  <c r="F626" i="36" s="1"/>
  <c r="H625" i="36"/>
  <c r="D625" i="36"/>
  <c r="E625" i="36" s="1"/>
  <c r="F625" i="36" s="1"/>
  <c r="H624" i="36"/>
  <c r="D624" i="36"/>
  <c r="E624" i="36" s="1"/>
  <c r="F624" i="36" s="1"/>
  <c r="H623" i="36"/>
  <c r="D623" i="36"/>
  <c r="E623" i="36" s="1"/>
  <c r="F623" i="36" s="1"/>
  <c r="H622" i="36"/>
  <c r="D622" i="36"/>
  <c r="E622" i="36" s="1"/>
  <c r="F622" i="36" s="1"/>
  <c r="H621" i="36"/>
  <c r="D621" i="36"/>
  <c r="E621" i="36" s="1"/>
  <c r="F621" i="36" s="1"/>
  <c r="H620" i="36"/>
  <c r="D620" i="36"/>
  <c r="E620" i="36" s="1"/>
  <c r="F620" i="36" s="1"/>
  <c r="H619" i="36"/>
  <c r="D619" i="36"/>
  <c r="E619" i="36" s="1"/>
  <c r="F619" i="36" s="1"/>
  <c r="H618" i="36"/>
  <c r="D618" i="36"/>
  <c r="E618" i="36" s="1"/>
  <c r="F618" i="36" s="1"/>
  <c r="H617" i="36"/>
  <c r="D617" i="36"/>
  <c r="C616" i="36"/>
  <c r="H616" i="36" s="1"/>
  <c r="H615" i="36"/>
  <c r="D615" i="36"/>
  <c r="E615" i="36" s="1"/>
  <c r="F615" i="36" s="1"/>
  <c r="H614" i="36"/>
  <c r="D614" i="36"/>
  <c r="E614" i="36" s="1"/>
  <c r="F614" i="36" s="1"/>
  <c r="H613" i="36"/>
  <c r="D613" i="36"/>
  <c r="E613" i="36" s="1"/>
  <c r="F613" i="36" s="1"/>
  <c r="H612" i="36"/>
  <c r="D612" i="36"/>
  <c r="E612" i="36" s="1"/>
  <c r="F612" i="36" s="1"/>
  <c r="H611" i="36"/>
  <c r="D611" i="36"/>
  <c r="E611" i="36" s="1"/>
  <c r="F611" i="36" s="1"/>
  <c r="C610" i="36"/>
  <c r="H610" i="36" s="1"/>
  <c r="H609" i="36"/>
  <c r="D609" i="36"/>
  <c r="E609" i="36" s="1"/>
  <c r="F609" i="36" s="1"/>
  <c r="H608" i="36"/>
  <c r="D608" i="36"/>
  <c r="E608" i="36" s="1"/>
  <c r="F608" i="36" s="1"/>
  <c r="H607" i="36"/>
  <c r="D607" i="36"/>
  <c r="E607" i="36" s="1"/>
  <c r="F607" i="36" s="1"/>
  <c r="H606" i="36"/>
  <c r="D606" i="36"/>
  <c r="E606" i="36" s="1"/>
  <c r="F606" i="36" s="1"/>
  <c r="H605" i="36"/>
  <c r="D605" i="36"/>
  <c r="H604" i="36"/>
  <c r="D604" i="36"/>
  <c r="E604" i="36" s="1"/>
  <c r="F604" i="36" s="1"/>
  <c r="C603" i="36"/>
  <c r="H603" i="36" s="1"/>
  <c r="H602" i="36"/>
  <c r="D602" i="36"/>
  <c r="E602" i="36" s="1"/>
  <c r="F602" i="36" s="1"/>
  <c r="H601" i="36"/>
  <c r="D601" i="36"/>
  <c r="E601" i="36" s="1"/>
  <c r="F601" i="36" s="1"/>
  <c r="H600" i="36"/>
  <c r="D600" i="36"/>
  <c r="E600" i="36" s="1"/>
  <c r="F600" i="36" s="1"/>
  <c r="C599" i="36"/>
  <c r="H599" i="36" s="1"/>
  <c r="H598" i="36"/>
  <c r="D598" i="36"/>
  <c r="E598" i="36" s="1"/>
  <c r="F598" i="36" s="1"/>
  <c r="H597" i="36"/>
  <c r="D597" i="36"/>
  <c r="E597" i="36" s="1"/>
  <c r="F597" i="36" s="1"/>
  <c r="H596" i="36"/>
  <c r="D596" i="36"/>
  <c r="C595" i="36"/>
  <c r="H595" i="36" s="1"/>
  <c r="H594" i="36"/>
  <c r="D594" i="36"/>
  <c r="E594" i="36" s="1"/>
  <c r="F594" i="36" s="1"/>
  <c r="H593" i="36"/>
  <c r="D593" i="36"/>
  <c r="E593" i="36" s="1"/>
  <c r="F593" i="36" s="1"/>
  <c r="C592" i="36"/>
  <c r="H592" i="36" s="1"/>
  <c r="H591" i="36"/>
  <c r="D591" i="36"/>
  <c r="E591" i="36" s="1"/>
  <c r="F591" i="36" s="1"/>
  <c r="H590" i="36"/>
  <c r="D590" i="36"/>
  <c r="E590" i="36" s="1"/>
  <c r="F590" i="36" s="1"/>
  <c r="H589" i="36"/>
  <c r="D589" i="36"/>
  <c r="E589" i="36" s="1"/>
  <c r="F589" i="36" s="1"/>
  <c r="H588" i="36"/>
  <c r="D588" i="36"/>
  <c r="E588" i="36" s="1"/>
  <c r="F588" i="36" s="1"/>
  <c r="F587" i="36" s="1"/>
  <c r="C587" i="36"/>
  <c r="H587" i="36" s="1"/>
  <c r="H586" i="36"/>
  <c r="D586" i="36"/>
  <c r="E586" i="36" s="1"/>
  <c r="F586" i="36" s="1"/>
  <c r="H585" i="36"/>
  <c r="D585" i="36"/>
  <c r="E585" i="36" s="1"/>
  <c r="F585" i="36" s="1"/>
  <c r="H584" i="36"/>
  <c r="D584" i="36"/>
  <c r="E584" i="36" s="1"/>
  <c r="F584" i="36" s="1"/>
  <c r="H583" i="36"/>
  <c r="D583" i="36"/>
  <c r="E583" i="36" s="1"/>
  <c r="F583" i="36" s="1"/>
  <c r="H582" i="36"/>
  <c r="D582" i="36"/>
  <c r="E582" i="36" s="1"/>
  <c r="F582" i="36" s="1"/>
  <c r="C581" i="36"/>
  <c r="H581" i="36" s="1"/>
  <c r="H580" i="36"/>
  <c r="D580" i="36"/>
  <c r="E580" i="36" s="1"/>
  <c r="F580" i="36" s="1"/>
  <c r="H579" i="36"/>
  <c r="D579" i="36"/>
  <c r="E579" i="36" s="1"/>
  <c r="F579" i="36" s="1"/>
  <c r="H578" i="36"/>
  <c r="D578" i="36"/>
  <c r="E578" i="36" s="1"/>
  <c r="F578" i="36" s="1"/>
  <c r="C577" i="36"/>
  <c r="H577" i="36" s="1"/>
  <c r="H576" i="36"/>
  <c r="D576" i="36"/>
  <c r="E576" i="36" s="1"/>
  <c r="F576" i="36" s="1"/>
  <c r="H575" i="36"/>
  <c r="D575" i="36"/>
  <c r="E575" i="36" s="1"/>
  <c r="F575" i="36" s="1"/>
  <c r="H574" i="36"/>
  <c r="D574" i="36"/>
  <c r="E574" i="36" s="1"/>
  <c r="F574" i="36" s="1"/>
  <c r="H573" i="36"/>
  <c r="D573" i="36"/>
  <c r="E573" i="36" s="1"/>
  <c r="F573" i="36" s="1"/>
  <c r="H572" i="36"/>
  <c r="D572" i="36"/>
  <c r="E572" i="36" s="1"/>
  <c r="F572" i="36" s="1"/>
  <c r="H571" i="36"/>
  <c r="D571" i="36"/>
  <c r="E571" i="36" s="1"/>
  <c r="F571" i="36" s="1"/>
  <c r="H570" i="36"/>
  <c r="D570" i="36"/>
  <c r="E570" i="36" s="1"/>
  <c r="F570" i="36" s="1"/>
  <c r="C569" i="36"/>
  <c r="H569" i="36" s="1"/>
  <c r="H568" i="36"/>
  <c r="D568" i="36"/>
  <c r="E568" i="36" s="1"/>
  <c r="F568" i="36" s="1"/>
  <c r="H567" i="36"/>
  <c r="D567" i="36"/>
  <c r="E567" i="36" s="1"/>
  <c r="F567" i="36" s="1"/>
  <c r="H566" i="36"/>
  <c r="D566" i="36"/>
  <c r="E566" i="36" s="1"/>
  <c r="F566" i="36" s="1"/>
  <c r="H565" i="36"/>
  <c r="D565" i="36"/>
  <c r="E565" i="36" s="1"/>
  <c r="F565" i="36" s="1"/>
  <c r="H564" i="36"/>
  <c r="D564" i="36"/>
  <c r="H563" i="36"/>
  <c r="D563" i="36"/>
  <c r="E563" i="36" s="1"/>
  <c r="F563" i="36" s="1"/>
  <c r="C562" i="36"/>
  <c r="H562" i="36" s="1"/>
  <c r="H558" i="36"/>
  <c r="D558" i="36"/>
  <c r="E558" i="36" s="1"/>
  <c r="F558" i="36" s="1"/>
  <c r="H557" i="36"/>
  <c r="D557" i="36"/>
  <c r="E557" i="36" s="1"/>
  <c r="C556" i="36"/>
  <c r="H556" i="36" s="1"/>
  <c r="H555" i="36"/>
  <c r="D555" i="36"/>
  <c r="E555" i="36" s="1"/>
  <c r="F555" i="36" s="1"/>
  <c r="H554" i="36"/>
  <c r="D554" i="36"/>
  <c r="E554" i="36" s="1"/>
  <c r="F554" i="36" s="1"/>
  <c r="H553" i="36"/>
  <c r="D553" i="36"/>
  <c r="C552" i="36"/>
  <c r="H552" i="36" s="1"/>
  <c r="H549" i="36"/>
  <c r="D549" i="36"/>
  <c r="E549" i="36" s="1"/>
  <c r="F549" i="36" s="1"/>
  <c r="H548" i="36"/>
  <c r="D548" i="36"/>
  <c r="E548" i="36" s="1"/>
  <c r="F548" i="36" s="1"/>
  <c r="C547" i="36"/>
  <c r="H547" i="36" s="1"/>
  <c r="J547" i="36" s="1"/>
  <c r="H546" i="36"/>
  <c r="D546" i="36"/>
  <c r="E546" i="36" s="1"/>
  <c r="F546" i="36" s="1"/>
  <c r="H545" i="36"/>
  <c r="D545" i="36"/>
  <c r="C544" i="36"/>
  <c r="C538" i="36" s="1"/>
  <c r="H538" i="36" s="1"/>
  <c r="H543" i="36"/>
  <c r="D543" i="36"/>
  <c r="E543" i="36" s="1"/>
  <c r="F543" i="36" s="1"/>
  <c r="H542" i="36"/>
  <c r="D542" i="36"/>
  <c r="E542" i="36" s="1"/>
  <c r="F542" i="36" s="1"/>
  <c r="H541" i="36"/>
  <c r="D541" i="36"/>
  <c r="E541" i="36" s="1"/>
  <c r="F541" i="36" s="1"/>
  <c r="H540" i="36"/>
  <c r="D540" i="36"/>
  <c r="E540" i="36" s="1"/>
  <c r="F540" i="36" s="1"/>
  <c r="H539" i="36"/>
  <c r="D539" i="36"/>
  <c r="E539" i="36" s="1"/>
  <c r="F539" i="36" s="1"/>
  <c r="H537" i="36"/>
  <c r="D537" i="36"/>
  <c r="E537" i="36" s="1"/>
  <c r="F537" i="36" s="1"/>
  <c r="H536" i="36"/>
  <c r="D536" i="36"/>
  <c r="E536" i="36" s="1"/>
  <c r="F536" i="36" s="1"/>
  <c r="H535" i="36"/>
  <c r="D535" i="36"/>
  <c r="E535" i="36" s="1"/>
  <c r="F535" i="36" s="1"/>
  <c r="H534" i="36"/>
  <c r="D534" i="36"/>
  <c r="E534" i="36" s="1"/>
  <c r="F534" i="36" s="1"/>
  <c r="H533" i="36"/>
  <c r="D533" i="36"/>
  <c r="H532" i="36"/>
  <c r="D532" i="36"/>
  <c r="E532" i="36" s="1"/>
  <c r="F532" i="36" s="1"/>
  <c r="C531" i="36"/>
  <c r="H531" i="36" s="1"/>
  <c r="H530" i="36"/>
  <c r="D530" i="36"/>
  <c r="E530" i="36" s="1"/>
  <c r="C529" i="36"/>
  <c r="H527" i="36"/>
  <c r="D527" i="36"/>
  <c r="E527" i="36" s="1"/>
  <c r="F527" i="36" s="1"/>
  <c r="H526" i="36"/>
  <c r="D526" i="36"/>
  <c r="E526" i="36" s="1"/>
  <c r="F526" i="36" s="1"/>
  <c r="H525" i="36"/>
  <c r="D525" i="36"/>
  <c r="E525" i="36" s="1"/>
  <c r="F525" i="36" s="1"/>
  <c r="H524" i="36"/>
  <c r="D524" i="36"/>
  <c r="E524" i="36" s="1"/>
  <c r="F524" i="36" s="1"/>
  <c r="H523" i="36"/>
  <c r="D523" i="36"/>
  <c r="E523" i="36" s="1"/>
  <c r="F523" i="36" s="1"/>
  <c r="C522" i="36"/>
  <c r="H522" i="36" s="1"/>
  <c r="H521" i="36"/>
  <c r="D521" i="36"/>
  <c r="E521" i="36" s="1"/>
  <c r="F521" i="36" s="1"/>
  <c r="H520" i="36"/>
  <c r="D520" i="36"/>
  <c r="E520" i="36" s="1"/>
  <c r="F520" i="36" s="1"/>
  <c r="H519" i="36"/>
  <c r="D519" i="36"/>
  <c r="E519" i="36" s="1"/>
  <c r="F519" i="36" s="1"/>
  <c r="H518" i="36"/>
  <c r="D518" i="36"/>
  <c r="E518" i="36" s="1"/>
  <c r="F518" i="36" s="1"/>
  <c r="H517" i="36"/>
  <c r="D517" i="36"/>
  <c r="E517" i="36" s="1"/>
  <c r="F517" i="36" s="1"/>
  <c r="H516" i="36"/>
  <c r="D516" i="36"/>
  <c r="E516" i="36" s="1"/>
  <c r="F516" i="36" s="1"/>
  <c r="H515" i="36"/>
  <c r="D515" i="36"/>
  <c r="E515" i="36" s="1"/>
  <c r="F515" i="36" s="1"/>
  <c r="H514" i="36"/>
  <c r="D514" i="36"/>
  <c r="C513" i="36"/>
  <c r="H513" i="36" s="1"/>
  <c r="H512" i="36"/>
  <c r="D512" i="36"/>
  <c r="E512" i="36" s="1"/>
  <c r="F512" i="36" s="1"/>
  <c r="H511" i="36"/>
  <c r="D511" i="36"/>
  <c r="E511" i="36" s="1"/>
  <c r="F511" i="36" s="1"/>
  <c r="H510" i="36"/>
  <c r="D510" i="36"/>
  <c r="E510" i="36" s="1"/>
  <c r="F510" i="36" s="1"/>
  <c r="H508" i="36"/>
  <c r="D508" i="36"/>
  <c r="E508" i="36" s="1"/>
  <c r="F508" i="36" s="1"/>
  <c r="H507" i="36"/>
  <c r="D507" i="36"/>
  <c r="E507" i="36" s="1"/>
  <c r="F507" i="36" s="1"/>
  <c r="H506" i="36"/>
  <c r="D506" i="36"/>
  <c r="E506" i="36" s="1"/>
  <c r="F506" i="36" s="1"/>
  <c r="H505" i="36"/>
  <c r="D505" i="36"/>
  <c r="E505" i="36" s="1"/>
  <c r="F505" i="36" s="1"/>
  <c r="C504" i="36"/>
  <c r="H504" i="36" s="1"/>
  <c r="H503" i="36"/>
  <c r="D503" i="36"/>
  <c r="E503" i="36" s="1"/>
  <c r="F503" i="36" s="1"/>
  <c r="H502" i="36"/>
  <c r="D502" i="36"/>
  <c r="E502" i="36" s="1"/>
  <c r="F502" i="36" s="1"/>
  <c r="H501" i="36"/>
  <c r="D501" i="36"/>
  <c r="E501" i="36" s="1"/>
  <c r="F501" i="36" s="1"/>
  <c r="H500" i="36"/>
  <c r="D500" i="36"/>
  <c r="E500" i="36" s="1"/>
  <c r="F500" i="36" s="1"/>
  <c r="H499" i="36"/>
  <c r="D499" i="36"/>
  <c r="E499" i="36" s="1"/>
  <c r="F499" i="36" s="1"/>
  <c r="H498" i="36"/>
  <c r="D498" i="36"/>
  <c r="E498" i="36" s="1"/>
  <c r="F498" i="36" s="1"/>
  <c r="C497" i="36"/>
  <c r="H497" i="36" s="1"/>
  <c r="H496" i="36"/>
  <c r="D496" i="36"/>
  <c r="E496" i="36" s="1"/>
  <c r="F496" i="36" s="1"/>
  <c r="H495" i="36"/>
  <c r="D495" i="36"/>
  <c r="E495" i="36" s="1"/>
  <c r="F495" i="36" s="1"/>
  <c r="H494" i="36"/>
  <c r="H493" i="36"/>
  <c r="D493" i="36"/>
  <c r="E493" i="36" s="1"/>
  <c r="F493" i="36" s="1"/>
  <c r="H492" i="36"/>
  <c r="D492" i="36"/>
  <c r="E492" i="36" s="1"/>
  <c r="F492" i="36" s="1"/>
  <c r="C491" i="36"/>
  <c r="H491" i="36" s="1"/>
  <c r="H490" i="36"/>
  <c r="D490" i="36"/>
  <c r="E490" i="36" s="1"/>
  <c r="F490" i="36" s="1"/>
  <c r="H489" i="36"/>
  <c r="D489" i="36"/>
  <c r="E489" i="36" s="1"/>
  <c r="F489" i="36" s="1"/>
  <c r="H488" i="36"/>
  <c r="D488" i="36"/>
  <c r="E488" i="36" s="1"/>
  <c r="F488" i="36" s="1"/>
  <c r="H487" i="36"/>
  <c r="D487" i="36"/>
  <c r="E487" i="36" s="1"/>
  <c r="F487" i="36" s="1"/>
  <c r="H486" i="36"/>
  <c r="H485" i="36"/>
  <c r="D485" i="36"/>
  <c r="E485" i="36" s="1"/>
  <c r="F485" i="36" s="1"/>
  <c r="H482" i="36"/>
  <c r="H481" i="36"/>
  <c r="D481" i="36"/>
  <c r="E481" i="36" s="1"/>
  <c r="F481" i="36" s="1"/>
  <c r="H480" i="36"/>
  <c r="D480" i="36"/>
  <c r="E480" i="36" s="1"/>
  <c r="F480" i="36" s="1"/>
  <c r="H479" i="36"/>
  <c r="D479" i="36"/>
  <c r="E479" i="36" s="1"/>
  <c r="F479" i="36" s="1"/>
  <c r="H478" i="36"/>
  <c r="D478" i="36"/>
  <c r="C477" i="36"/>
  <c r="H477" i="36" s="1"/>
  <c r="H476" i="36"/>
  <c r="D476" i="36"/>
  <c r="E476" i="36" s="1"/>
  <c r="F476" i="36" s="1"/>
  <c r="H475" i="36"/>
  <c r="D475" i="36"/>
  <c r="E475" i="36" s="1"/>
  <c r="C474" i="36"/>
  <c r="H474" i="36" s="1"/>
  <c r="H473" i="36"/>
  <c r="D473" i="36"/>
  <c r="E473" i="36" s="1"/>
  <c r="F473" i="36" s="1"/>
  <c r="H472" i="36"/>
  <c r="D472" i="36"/>
  <c r="E472" i="36" s="1"/>
  <c r="F472" i="36" s="1"/>
  <c r="H471" i="36"/>
  <c r="D471" i="36"/>
  <c r="E471" i="36" s="1"/>
  <c r="F471" i="36" s="1"/>
  <c r="H470" i="36"/>
  <c r="D470" i="36"/>
  <c r="E470" i="36" s="1"/>
  <c r="F470" i="36" s="1"/>
  <c r="H469" i="36"/>
  <c r="D469" i="36"/>
  <c r="E469" i="36" s="1"/>
  <c r="F469" i="36" s="1"/>
  <c r="C468" i="36"/>
  <c r="H468" i="36" s="1"/>
  <c r="H467" i="36"/>
  <c r="D467" i="36"/>
  <c r="E467" i="36" s="1"/>
  <c r="F467" i="36" s="1"/>
  <c r="H466" i="36"/>
  <c r="D466" i="36"/>
  <c r="E466" i="36" s="1"/>
  <c r="F466" i="36" s="1"/>
  <c r="H465" i="36"/>
  <c r="D465" i="36"/>
  <c r="E465" i="36" s="1"/>
  <c r="F465" i="36" s="1"/>
  <c r="H464" i="36"/>
  <c r="D464" i="36"/>
  <c r="E464" i="36" s="1"/>
  <c r="F464" i="36" s="1"/>
  <c r="C463" i="36"/>
  <c r="H463" i="36" s="1"/>
  <c r="H462" i="36"/>
  <c r="D462" i="36"/>
  <c r="E462" i="36" s="1"/>
  <c r="F462" i="36" s="1"/>
  <c r="H461" i="36"/>
  <c r="D461" i="36"/>
  <c r="E461" i="36" s="1"/>
  <c r="F461" i="36" s="1"/>
  <c r="H460" i="36"/>
  <c r="D460" i="36"/>
  <c r="E460" i="36" s="1"/>
  <c r="F460" i="36" s="1"/>
  <c r="C459" i="36"/>
  <c r="H459" i="36" s="1"/>
  <c r="H458" i="36"/>
  <c r="D458" i="36"/>
  <c r="E458" i="36" s="1"/>
  <c r="F458" i="36" s="1"/>
  <c r="H457" i="36"/>
  <c r="D457" i="36"/>
  <c r="E457" i="36" s="1"/>
  <c r="F457" i="36" s="1"/>
  <c r="H456" i="36"/>
  <c r="D456" i="36"/>
  <c r="E456" i="36" s="1"/>
  <c r="F456" i="36" s="1"/>
  <c r="H455" i="36"/>
  <c r="H454" i="36"/>
  <c r="D454" i="36"/>
  <c r="E454" i="36" s="1"/>
  <c r="F454" i="36" s="1"/>
  <c r="H453" i="36"/>
  <c r="D453" i="36"/>
  <c r="E453" i="36" s="1"/>
  <c r="F453" i="36" s="1"/>
  <c r="H452" i="36"/>
  <c r="D452" i="36"/>
  <c r="E452" i="36" s="1"/>
  <c r="F452" i="36" s="1"/>
  <c r="H451" i="36"/>
  <c r="D451" i="36"/>
  <c r="E451" i="36" s="1"/>
  <c r="F451" i="36" s="1"/>
  <c r="C450" i="36"/>
  <c r="H450" i="36" s="1"/>
  <c r="H449" i="36"/>
  <c r="D449" i="36"/>
  <c r="E449" i="36" s="1"/>
  <c r="F449" i="36" s="1"/>
  <c r="H448" i="36"/>
  <c r="D448" i="36"/>
  <c r="E448" i="36" s="1"/>
  <c r="F448" i="36" s="1"/>
  <c r="H447" i="36"/>
  <c r="D447" i="36"/>
  <c r="H446" i="36"/>
  <c r="D446" i="36"/>
  <c r="E446" i="36" s="1"/>
  <c r="F446" i="36" s="1"/>
  <c r="C445" i="36"/>
  <c r="H445" i="36" s="1"/>
  <c r="H443" i="36"/>
  <c r="D443" i="36"/>
  <c r="E443" i="36" s="1"/>
  <c r="F443" i="36" s="1"/>
  <c r="H442" i="36"/>
  <c r="D442" i="36"/>
  <c r="E442" i="36" s="1"/>
  <c r="F442" i="36" s="1"/>
  <c r="H441" i="36"/>
  <c r="D441" i="36"/>
  <c r="E441" i="36" s="1"/>
  <c r="F441" i="36" s="1"/>
  <c r="H440" i="36"/>
  <c r="D440" i="36"/>
  <c r="E440" i="36" s="1"/>
  <c r="F440" i="36" s="1"/>
  <c r="H439" i="36"/>
  <c r="D439" i="36"/>
  <c r="E439" i="36" s="1"/>
  <c r="F439" i="36" s="1"/>
  <c r="H438" i="36"/>
  <c r="D438" i="36"/>
  <c r="E438" i="36" s="1"/>
  <c r="F438" i="36" s="1"/>
  <c r="H437" i="36"/>
  <c r="D437" i="36"/>
  <c r="E437" i="36" s="1"/>
  <c r="F437" i="36" s="1"/>
  <c r="H436" i="36"/>
  <c r="D436" i="36"/>
  <c r="E436" i="36" s="1"/>
  <c r="F436" i="36" s="1"/>
  <c r="H435" i="36"/>
  <c r="D435" i="36"/>
  <c r="E435" i="36" s="1"/>
  <c r="F435" i="36" s="1"/>
  <c r="H434" i="36"/>
  <c r="D434" i="36"/>
  <c r="E434" i="36" s="1"/>
  <c r="F434" i="36" s="1"/>
  <c r="H433" i="36"/>
  <c r="D433" i="36"/>
  <c r="E433" i="36" s="1"/>
  <c r="F433" i="36" s="1"/>
  <c r="H432" i="36"/>
  <c r="D432" i="36"/>
  <c r="E432" i="36" s="1"/>
  <c r="F432" i="36" s="1"/>
  <c r="H431" i="36"/>
  <c r="D431" i="36"/>
  <c r="E431" i="36" s="1"/>
  <c r="F431" i="36" s="1"/>
  <c r="H430" i="36"/>
  <c r="D430" i="36"/>
  <c r="E430" i="36" s="1"/>
  <c r="F430" i="36" s="1"/>
  <c r="C429" i="36"/>
  <c r="H429" i="36" s="1"/>
  <c r="H428" i="36"/>
  <c r="D428" i="36"/>
  <c r="E428" i="36" s="1"/>
  <c r="F428" i="36" s="1"/>
  <c r="H427" i="36"/>
  <c r="D427" i="36"/>
  <c r="E427" i="36" s="1"/>
  <c r="F427" i="36" s="1"/>
  <c r="H426" i="36"/>
  <c r="D426" i="36"/>
  <c r="E426" i="36" s="1"/>
  <c r="F426" i="36" s="1"/>
  <c r="H425" i="36"/>
  <c r="D425" i="36"/>
  <c r="E425" i="36" s="1"/>
  <c r="F425" i="36" s="1"/>
  <c r="H424" i="36"/>
  <c r="D424" i="36"/>
  <c r="E424" i="36" s="1"/>
  <c r="F424" i="36" s="1"/>
  <c r="H423" i="36"/>
  <c r="D423" i="36"/>
  <c r="E423" i="36" s="1"/>
  <c r="F423" i="36" s="1"/>
  <c r="C422" i="36"/>
  <c r="H422" i="36" s="1"/>
  <c r="H421" i="36"/>
  <c r="D421" i="36"/>
  <c r="E421" i="36" s="1"/>
  <c r="F421" i="36" s="1"/>
  <c r="H420" i="36"/>
  <c r="D420" i="36"/>
  <c r="E420" i="36" s="1"/>
  <c r="F420" i="36" s="1"/>
  <c r="H419" i="36"/>
  <c r="D419" i="36"/>
  <c r="E419" i="36" s="1"/>
  <c r="F419" i="36" s="1"/>
  <c r="H418" i="36"/>
  <c r="D418" i="36"/>
  <c r="E418" i="36" s="1"/>
  <c r="F418" i="36" s="1"/>
  <c r="H417" i="36"/>
  <c r="D417" i="36"/>
  <c r="E417" i="36" s="1"/>
  <c r="F417" i="36" s="1"/>
  <c r="H416" i="36"/>
  <c r="H415" i="36"/>
  <c r="D415" i="36"/>
  <c r="E415" i="36" s="1"/>
  <c r="F415" i="36" s="1"/>
  <c r="H414" i="36"/>
  <c r="D414" i="36"/>
  <c r="E414" i="36" s="1"/>
  <c r="F414" i="36" s="1"/>
  <c r="H413" i="36"/>
  <c r="D413" i="36"/>
  <c r="E413" i="36" s="1"/>
  <c r="F413" i="36" s="1"/>
  <c r="C412" i="36"/>
  <c r="H412" i="36" s="1"/>
  <c r="H411" i="36"/>
  <c r="D411" i="36"/>
  <c r="E411" i="36" s="1"/>
  <c r="F411" i="36" s="1"/>
  <c r="H410" i="36"/>
  <c r="D410" i="36"/>
  <c r="E410" i="36" s="1"/>
  <c r="F410" i="36" s="1"/>
  <c r="C409" i="36"/>
  <c r="H409" i="36" s="1"/>
  <c r="H408" i="36"/>
  <c r="D408" i="36"/>
  <c r="E408" i="36" s="1"/>
  <c r="F408" i="36" s="1"/>
  <c r="H407" i="36"/>
  <c r="D407" i="36"/>
  <c r="E407" i="36" s="1"/>
  <c r="F407" i="36" s="1"/>
  <c r="H406" i="36"/>
  <c r="D406" i="36"/>
  <c r="E406" i="36" s="1"/>
  <c r="F406" i="36" s="1"/>
  <c r="H405" i="36"/>
  <c r="D405" i="36"/>
  <c r="E405" i="36" s="1"/>
  <c r="F405" i="36" s="1"/>
  <c r="C404" i="36"/>
  <c r="H404" i="36" s="1"/>
  <c r="H403" i="36"/>
  <c r="D403" i="36"/>
  <c r="E403" i="36" s="1"/>
  <c r="F403" i="36" s="1"/>
  <c r="H402" i="36"/>
  <c r="D402" i="36"/>
  <c r="E402" i="36" s="1"/>
  <c r="F402" i="36" s="1"/>
  <c r="H401" i="36"/>
  <c r="D401" i="36"/>
  <c r="E401" i="36" s="1"/>
  <c r="F401" i="36" s="1"/>
  <c r="H400" i="36"/>
  <c r="D400" i="36"/>
  <c r="E400" i="36" s="1"/>
  <c r="F400" i="36" s="1"/>
  <c r="C399" i="36"/>
  <c r="H399" i="36" s="1"/>
  <c r="H398" i="36"/>
  <c r="D398" i="36"/>
  <c r="E398" i="36" s="1"/>
  <c r="F398" i="36" s="1"/>
  <c r="H397" i="36"/>
  <c r="D397" i="36"/>
  <c r="E397" i="36" s="1"/>
  <c r="F397" i="36" s="1"/>
  <c r="H396" i="36"/>
  <c r="D396" i="36"/>
  <c r="E396" i="36" s="1"/>
  <c r="F396" i="36" s="1"/>
  <c r="F395" i="36" s="1"/>
  <c r="C395" i="36"/>
  <c r="H395" i="36" s="1"/>
  <c r="H394" i="36"/>
  <c r="D394" i="36"/>
  <c r="E394" i="36" s="1"/>
  <c r="F394" i="36" s="1"/>
  <c r="H393" i="36"/>
  <c r="D393" i="36"/>
  <c r="H392" i="36"/>
  <c r="H391" i="36"/>
  <c r="D391" i="36"/>
  <c r="E391" i="36" s="1"/>
  <c r="F391" i="36" s="1"/>
  <c r="H390" i="36"/>
  <c r="D390" i="36"/>
  <c r="E390" i="36" s="1"/>
  <c r="F390" i="36" s="1"/>
  <c r="H389" i="36"/>
  <c r="D389" i="36"/>
  <c r="E389" i="36" s="1"/>
  <c r="F389" i="36" s="1"/>
  <c r="F388" i="36" s="1"/>
  <c r="C388" i="36"/>
  <c r="H388" i="36" s="1"/>
  <c r="H387" i="36"/>
  <c r="D387" i="36"/>
  <c r="E387" i="36" s="1"/>
  <c r="F387" i="36" s="1"/>
  <c r="H386" i="36"/>
  <c r="D386" i="36"/>
  <c r="E386" i="36" s="1"/>
  <c r="F386" i="36" s="1"/>
  <c r="H385" i="36"/>
  <c r="D385" i="36"/>
  <c r="E385" i="36" s="1"/>
  <c r="F385" i="36" s="1"/>
  <c r="H384" i="36"/>
  <c r="D384" i="36"/>
  <c r="E384" i="36" s="1"/>
  <c r="F384" i="36" s="1"/>
  <c r="H383" i="36"/>
  <c r="D383" i="36"/>
  <c r="E383" i="36" s="1"/>
  <c r="F383" i="36" s="1"/>
  <c r="H382" i="36"/>
  <c r="H381" i="36"/>
  <c r="D381" i="36"/>
  <c r="E381" i="36" s="1"/>
  <c r="F381" i="36" s="1"/>
  <c r="H380" i="36"/>
  <c r="D380" i="36"/>
  <c r="E380" i="36" s="1"/>
  <c r="F380" i="36" s="1"/>
  <c r="H379" i="36"/>
  <c r="D379" i="36"/>
  <c r="E379" i="36" s="1"/>
  <c r="F379" i="36" s="1"/>
  <c r="H378" i="36"/>
  <c r="H377" i="36"/>
  <c r="D377" i="36"/>
  <c r="E377" i="36" s="1"/>
  <c r="F377" i="36" s="1"/>
  <c r="H376" i="36"/>
  <c r="D376" i="36"/>
  <c r="E376" i="36" s="1"/>
  <c r="F376" i="36" s="1"/>
  <c r="H375" i="36"/>
  <c r="D375" i="36"/>
  <c r="E375" i="36" s="1"/>
  <c r="F375" i="36" s="1"/>
  <c r="H374" i="36"/>
  <c r="D374" i="36"/>
  <c r="E374" i="36" s="1"/>
  <c r="F374" i="36" s="1"/>
  <c r="H373" i="36"/>
  <c r="H372" i="36"/>
  <c r="D372" i="36"/>
  <c r="E372" i="36" s="1"/>
  <c r="F372" i="36" s="1"/>
  <c r="H371" i="36"/>
  <c r="D371" i="36"/>
  <c r="E371" i="36" s="1"/>
  <c r="F371" i="36" s="1"/>
  <c r="H370" i="36"/>
  <c r="D370" i="36"/>
  <c r="E370" i="36" s="1"/>
  <c r="F370" i="36" s="1"/>
  <c r="H369" i="36"/>
  <c r="D369" i="36"/>
  <c r="C368" i="36"/>
  <c r="H368" i="36" s="1"/>
  <c r="H367" i="36"/>
  <c r="D367" i="36"/>
  <c r="E367" i="36" s="1"/>
  <c r="F367" i="36" s="1"/>
  <c r="H366" i="36"/>
  <c r="D366" i="36"/>
  <c r="E366" i="36" s="1"/>
  <c r="F366" i="36" s="1"/>
  <c r="H365" i="36"/>
  <c r="D365" i="36"/>
  <c r="E365" i="36" s="1"/>
  <c r="F365" i="36" s="1"/>
  <c r="H364" i="36"/>
  <c r="D364" i="36"/>
  <c r="E364" i="36" s="1"/>
  <c r="H363" i="36"/>
  <c r="D363" i="36"/>
  <c r="E363" i="36" s="1"/>
  <c r="F363" i="36" s="1"/>
  <c r="C362" i="36"/>
  <c r="H362" i="36" s="1"/>
  <c r="H361" i="36"/>
  <c r="D361" i="36"/>
  <c r="E361" i="36" s="1"/>
  <c r="F361" i="36" s="1"/>
  <c r="H360" i="36"/>
  <c r="D360" i="36"/>
  <c r="E360" i="36" s="1"/>
  <c r="F360" i="36" s="1"/>
  <c r="H359" i="36"/>
  <c r="D359" i="36"/>
  <c r="E359" i="36" s="1"/>
  <c r="F359" i="36" s="1"/>
  <c r="H358" i="36"/>
  <c r="D358" i="36"/>
  <c r="E358" i="36" s="1"/>
  <c r="C357" i="36"/>
  <c r="H357" i="36" s="1"/>
  <c r="H356" i="36"/>
  <c r="D356" i="36"/>
  <c r="E356" i="36" s="1"/>
  <c r="F356" i="36" s="1"/>
  <c r="H355" i="36"/>
  <c r="D355" i="36"/>
  <c r="E355" i="36" s="1"/>
  <c r="F355" i="36" s="1"/>
  <c r="H354" i="36"/>
  <c r="D354" i="36"/>
  <c r="E354" i="36" s="1"/>
  <c r="F354" i="36" s="1"/>
  <c r="C353" i="36"/>
  <c r="H353" i="36" s="1"/>
  <c r="H352" i="36"/>
  <c r="D352" i="36"/>
  <c r="E352" i="36" s="1"/>
  <c r="F352" i="36" s="1"/>
  <c r="H351" i="36"/>
  <c r="D351" i="36"/>
  <c r="E351" i="36" s="1"/>
  <c r="F351" i="36" s="1"/>
  <c r="H350" i="36"/>
  <c r="D350" i="36"/>
  <c r="H349" i="36"/>
  <c r="D349" i="36"/>
  <c r="E349" i="36" s="1"/>
  <c r="F349" i="36" s="1"/>
  <c r="H348" i="36"/>
  <c r="H347" i="36"/>
  <c r="D347" i="36"/>
  <c r="E347" i="36" s="1"/>
  <c r="F347" i="36" s="1"/>
  <c r="H346" i="36"/>
  <c r="D346" i="36"/>
  <c r="H345" i="36"/>
  <c r="D345" i="36"/>
  <c r="E345" i="36" s="1"/>
  <c r="C344" i="36"/>
  <c r="H343" i="36"/>
  <c r="D343" i="36"/>
  <c r="E343" i="36" s="1"/>
  <c r="F343" i="36" s="1"/>
  <c r="H342" i="36"/>
  <c r="D342" i="36"/>
  <c r="E342" i="36" s="1"/>
  <c r="F342" i="36" s="1"/>
  <c r="H341" i="36"/>
  <c r="D341" i="36"/>
  <c r="E341" i="36" s="1"/>
  <c r="F341" i="36" s="1"/>
  <c r="H338" i="36"/>
  <c r="D338" i="36"/>
  <c r="E338" i="36" s="1"/>
  <c r="F338" i="36" s="1"/>
  <c r="H337" i="36"/>
  <c r="D337" i="36"/>
  <c r="E337" i="36" s="1"/>
  <c r="F337" i="36" s="1"/>
  <c r="H336" i="36"/>
  <c r="D336" i="36"/>
  <c r="E336" i="36" s="1"/>
  <c r="F336" i="36" s="1"/>
  <c r="H335" i="36"/>
  <c r="D335" i="36"/>
  <c r="E335" i="36" s="1"/>
  <c r="F335" i="36" s="1"/>
  <c r="H334" i="36"/>
  <c r="D334" i="36"/>
  <c r="H333" i="36"/>
  <c r="D333" i="36"/>
  <c r="E333" i="36" s="1"/>
  <c r="F333" i="36" s="1"/>
  <c r="H332" i="36"/>
  <c r="D332" i="36"/>
  <c r="E332" i="36" s="1"/>
  <c r="F332" i="36" s="1"/>
  <c r="C331" i="36"/>
  <c r="H331" i="36" s="1"/>
  <c r="H330" i="36"/>
  <c r="D330" i="36"/>
  <c r="E330" i="36" s="1"/>
  <c r="F330" i="36" s="1"/>
  <c r="H329" i="36"/>
  <c r="D329" i="36"/>
  <c r="C328" i="36"/>
  <c r="H327" i="36"/>
  <c r="D327" i="36"/>
  <c r="E327" i="36" s="1"/>
  <c r="F327" i="36" s="1"/>
  <c r="H326" i="36"/>
  <c r="D326" i="36"/>
  <c r="E326" i="36" s="1"/>
  <c r="F326" i="36" s="1"/>
  <c r="C325" i="36"/>
  <c r="H325" i="36" s="1"/>
  <c r="H324" i="36"/>
  <c r="D324" i="36"/>
  <c r="E324" i="36" s="1"/>
  <c r="F324" i="36" s="1"/>
  <c r="H323" i="36"/>
  <c r="D323" i="36"/>
  <c r="E323" i="36" s="1"/>
  <c r="F323" i="36" s="1"/>
  <c r="H322" i="36"/>
  <c r="D322" i="36"/>
  <c r="E322" i="36" s="1"/>
  <c r="F322" i="36" s="1"/>
  <c r="H321" i="36"/>
  <c r="D321" i="36"/>
  <c r="E321" i="36" s="1"/>
  <c r="F321" i="36" s="1"/>
  <c r="H320" i="36"/>
  <c r="E320" i="36"/>
  <c r="F320" i="36" s="1"/>
  <c r="D320" i="36"/>
  <c r="H319" i="36"/>
  <c r="D319" i="36"/>
  <c r="E319" i="36" s="1"/>
  <c r="F319" i="36" s="1"/>
  <c r="H318" i="36"/>
  <c r="D318" i="36"/>
  <c r="E318" i="36" s="1"/>
  <c r="F318" i="36" s="1"/>
  <c r="H317" i="36"/>
  <c r="D317" i="36"/>
  <c r="E317" i="36" s="1"/>
  <c r="F317" i="36" s="1"/>
  <c r="H316" i="36"/>
  <c r="D316" i="36"/>
  <c r="E316" i="36" s="1"/>
  <c r="F316" i="36" s="1"/>
  <c r="C315" i="36"/>
  <c r="H315" i="36" s="1"/>
  <c r="H313" i="36"/>
  <c r="D313" i="36"/>
  <c r="E313" i="36" s="1"/>
  <c r="F313" i="36" s="1"/>
  <c r="H312" i="36"/>
  <c r="D312" i="36"/>
  <c r="E312" i="36" s="1"/>
  <c r="F312" i="36" s="1"/>
  <c r="H311" i="36"/>
  <c r="D311" i="36"/>
  <c r="E311" i="36" s="1"/>
  <c r="F311" i="36" s="1"/>
  <c r="H310" i="36"/>
  <c r="D310" i="36"/>
  <c r="E310" i="36" s="1"/>
  <c r="F310" i="36" s="1"/>
  <c r="H309" i="36"/>
  <c r="D309" i="36"/>
  <c r="C308" i="36"/>
  <c r="H308" i="36" s="1"/>
  <c r="H307" i="36"/>
  <c r="D307" i="36"/>
  <c r="E307" i="36" s="1"/>
  <c r="F307" i="36" s="1"/>
  <c r="H306" i="36"/>
  <c r="D306" i="36"/>
  <c r="E306" i="36" s="1"/>
  <c r="F306" i="36" s="1"/>
  <c r="C305" i="36"/>
  <c r="H305" i="36" s="1"/>
  <c r="H304" i="36"/>
  <c r="D304" i="36"/>
  <c r="E304" i="36" s="1"/>
  <c r="F304" i="36" s="1"/>
  <c r="H303" i="36"/>
  <c r="D303" i="36"/>
  <c r="C302" i="36"/>
  <c r="H302" i="36" s="1"/>
  <c r="H301" i="36"/>
  <c r="D301" i="36"/>
  <c r="E301" i="36" s="1"/>
  <c r="F301" i="36" s="1"/>
  <c r="H300" i="36"/>
  <c r="D300" i="36"/>
  <c r="H299" i="36"/>
  <c r="D299" i="36"/>
  <c r="E299" i="36" s="1"/>
  <c r="F299" i="36" s="1"/>
  <c r="C298" i="36"/>
  <c r="H298" i="36" s="1"/>
  <c r="H297" i="36"/>
  <c r="D297" i="36"/>
  <c r="C296" i="36"/>
  <c r="H296" i="36" s="1"/>
  <c r="H295" i="36"/>
  <c r="D295" i="36"/>
  <c r="E295" i="36" s="1"/>
  <c r="F295" i="36" s="1"/>
  <c r="H294" i="36"/>
  <c r="D294" i="36"/>
  <c r="E294" i="36" s="1"/>
  <c r="F294" i="36" s="1"/>
  <c r="H293" i="36"/>
  <c r="D293" i="36"/>
  <c r="E293" i="36" s="1"/>
  <c r="F293" i="36" s="1"/>
  <c r="H292" i="36"/>
  <c r="D292" i="36"/>
  <c r="H291" i="36"/>
  <c r="D291" i="36"/>
  <c r="E291" i="36" s="1"/>
  <c r="F291" i="36" s="1"/>
  <c r="H290" i="36"/>
  <c r="D290" i="36"/>
  <c r="E290" i="36" s="1"/>
  <c r="F290" i="36" s="1"/>
  <c r="C289" i="36"/>
  <c r="H289" i="36" s="1"/>
  <c r="H288" i="36"/>
  <c r="D288" i="36"/>
  <c r="E288" i="36" s="1"/>
  <c r="F288" i="36" s="1"/>
  <c r="H287" i="36"/>
  <c r="D287" i="36"/>
  <c r="E287" i="36" s="1"/>
  <c r="F287" i="36" s="1"/>
  <c r="H286" i="36"/>
  <c r="D286" i="36"/>
  <c r="E286" i="36" s="1"/>
  <c r="F286" i="36" s="1"/>
  <c r="H285" i="36"/>
  <c r="D285" i="36"/>
  <c r="E285" i="36" s="1"/>
  <c r="F285" i="36" s="1"/>
  <c r="H284" i="36"/>
  <c r="D284" i="36"/>
  <c r="E284" i="36" s="1"/>
  <c r="F284" i="36" s="1"/>
  <c r="H283" i="36"/>
  <c r="D283" i="36"/>
  <c r="E283" i="36" s="1"/>
  <c r="F283" i="36" s="1"/>
  <c r="H282" i="36"/>
  <c r="D282" i="36"/>
  <c r="E282" i="36" s="1"/>
  <c r="F282" i="36" s="1"/>
  <c r="H281" i="36"/>
  <c r="D281" i="36"/>
  <c r="E281" i="36" s="1"/>
  <c r="F281" i="36" s="1"/>
  <c r="H280" i="36"/>
  <c r="D280" i="36"/>
  <c r="E280" i="36" s="1"/>
  <c r="F280" i="36" s="1"/>
  <c r="H279" i="36"/>
  <c r="D279" i="36"/>
  <c r="E279" i="36" s="1"/>
  <c r="F279" i="36" s="1"/>
  <c r="H278" i="36"/>
  <c r="D278" i="36"/>
  <c r="E278" i="36" s="1"/>
  <c r="F278" i="36" s="1"/>
  <c r="H277" i="36"/>
  <c r="D277" i="36"/>
  <c r="E277" i="36" s="1"/>
  <c r="F277" i="36" s="1"/>
  <c r="H276" i="36"/>
  <c r="D276" i="36"/>
  <c r="E276" i="36" s="1"/>
  <c r="F276" i="36" s="1"/>
  <c r="H275" i="36"/>
  <c r="D275" i="36"/>
  <c r="E275" i="36" s="1"/>
  <c r="F275" i="36" s="1"/>
  <c r="H274" i="36"/>
  <c r="D274" i="36"/>
  <c r="E274" i="36" s="1"/>
  <c r="F274" i="36" s="1"/>
  <c r="H273" i="36"/>
  <c r="D273" i="36"/>
  <c r="E273" i="36" s="1"/>
  <c r="F273" i="36" s="1"/>
  <c r="H272" i="36"/>
  <c r="D272" i="36"/>
  <c r="E272" i="36" s="1"/>
  <c r="F272" i="36" s="1"/>
  <c r="H271" i="36"/>
  <c r="D271" i="36"/>
  <c r="E271" i="36" s="1"/>
  <c r="F271" i="36" s="1"/>
  <c r="H270" i="36"/>
  <c r="D270" i="36"/>
  <c r="E270" i="36" s="1"/>
  <c r="F270" i="36" s="1"/>
  <c r="H269" i="36"/>
  <c r="D269" i="36"/>
  <c r="E269" i="36" s="1"/>
  <c r="F269" i="36" s="1"/>
  <c r="H268" i="36"/>
  <c r="D268" i="36"/>
  <c r="E268" i="36" s="1"/>
  <c r="F268" i="36" s="1"/>
  <c r="H267" i="36"/>
  <c r="D267" i="36"/>
  <c r="E267" i="36" s="1"/>
  <c r="F267" i="36" s="1"/>
  <c r="H266" i="36"/>
  <c r="D266" i="36"/>
  <c r="E266" i="36" s="1"/>
  <c r="F266" i="36" s="1"/>
  <c r="C265" i="36"/>
  <c r="H264" i="36"/>
  <c r="D264" i="36"/>
  <c r="E264" i="36" s="1"/>
  <c r="F264" i="36" s="1"/>
  <c r="H262" i="36"/>
  <c r="D262" i="36"/>
  <c r="H261" i="36"/>
  <c r="D261" i="36"/>
  <c r="E261" i="36" s="1"/>
  <c r="F261" i="36" s="1"/>
  <c r="C260" i="36"/>
  <c r="H260" i="36" s="1"/>
  <c r="D252" i="36"/>
  <c r="E252" i="36" s="1"/>
  <c r="F252" i="36" s="1"/>
  <c r="D251" i="36"/>
  <c r="C250" i="36"/>
  <c r="D249" i="36"/>
  <c r="E249" i="36" s="1"/>
  <c r="F249" i="36" s="1"/>
  <c r="D248" i="36"/>
  <c r="E248" i="36" s="1"/>
  <c r="F248" i="36" s="1"/>
  <c r="D247" i="36"/>
  <c r="E247" i="36" s="1"/>
  <c r="F247" i="36" s="1"/>
  <c r="D246" i="36"/>
  <c r="E246" i="36" s="1"/>
  <c r="F246" i="36" s="1"/>
  <c r="D245" i="36"/>
  <c r="E245" i="36" s="1"/>
  <c r="F245" i="36" s="1"/>
  <c r="C244" i="36"/>
  <c r="C243" i="36" s="1"/>
  <c r="D242" i="36"/>
  <c r="E242" i="36" s="1"/>
  <c r="F242" i="36" s="1"/>
  <c r="D241" i="36"/>
  <c r="D240" i="36"/>
  <c r="E240" i="36" s="1"/>
  <c r="F240" i="36" s="1"/>
  <c r="C239" i="36"/>
  <c r="C238" i="36" s="1"/>
  <c r="D237" i="36"/>
  <c r="E237" i="36" s="1"/>
  <c r="C236" i="36"/>
  <c r="C235" i="36" s="1"/>
  <c r="D234" i="36"/>
  <c r="E234" i="36" s="1"/>
  <c r="C233" i="36"/>
  <c r="D232" i="36"/>
  <c r="E232" i="36" s="1"/>
  <c r="F232" i="36" s="1"/>
  <c r="D231" i="36"/>
  <c r="D230" i="36"/>
  <c r="E230" i="36" s="1"/>
  <c r="F230" i="36" s="1"/>
  <c r="C229" i="36"/>
  <c r="C228" i="36" s="1"/>
  <c r="D227" i="36"/>
  <c r="E227" i="36" s="1"/>
  <c r="F227" i="36" s="1"/>
  <c r="D226" i="36"/>
  <c r="D225" i="36"/>
  <c r="E225" i="36" s="1"/>
  <c r="F225" i="36" s="1"/>
  <c r="D224" i="36"/>
  <c r="E224" i="36" s="1"/>
  <c r="F224" i="36" s="1"/>
  <c r="C223" i="36"/>
  <c r="C222" i="36" s="1"/>
  <c r="D221" i="36"/>
  <c r="D220" i="36" s="1"/>
  <c r="C220" i="36"/>
  <c r="D219" i="36"/>
  <c r="E219" i="36" s="1"/>
  <c r="F219" i="36" s="1"/>
  <c r="D218" i="36"/>
  <c r="D217" i="36"/>
  <c r="E217" i="36" s="1"/>
  <c r="F217" i="36" s="1"/>
  <c r="C216" i="36"/>
  <c r="D214" i="36"/>
  <c r="D213" i="36" s="1"/>
  <c r="C213" i="36"/>
  <c r="D212" i="36"/>
  <c r="C211" i="36"/>
  <c r="D210" i="36"/>
  <c r="E210" i="36" s="1"/>
  <c r="F210" i="36" s="1"/>
  <c r="D209" i="36"/>
  <c r="E209" i="36" s="1"/>
  <c r="F209" i="36" s="1"/>
  <c r="D208" i="36"/>
  <c r="E208" i="36" s="1"/>
  <c r="F208" i="36" s="1"/>
  <c r="C207" i="36"/>
  <c r="D206" i="36"/>
  <c r="E206" i="36" s="1"/>
  <c r="F206" i="36" s="1"/>
  <c r="D205" i="36"/>
  <c r="C204" i="36"/>
  <c r="D202" i="36"/>
  <c r="C201" i="36"/>
  <c r="C200" i="36" s="1"/>
  <c r="D199" i="36"/>
  <c r="C198" i="36"/>
  <c r="C197" i="36" s="1"/>
  <c r="D196" i="36"/>
  <c r="C195" i="36"/>
  <c r="D194" i="36"/>
  <c r="D193" i="36" s="1"/>
  <c r="C193" i="36"/>
  <c r="D192" i="36"/>
  <c r="E192" i="36" s="1"/>
  <c r="F192" i="36" s="1"/>
  <c r="D191" i="36"/>
  <c r="E191" i="36" s="1"/>
  <c r="F191" i="36" s="1"/>
  <c r="D190" i="36"/>
  <c r="C189" i="36"/>
  <c r="D187" i="36"/>
  <c r="D186" i="36"/>
  <c r="E186" i="36" s="1"/>
  <c r="F186" i="36" s="1"/>
  <c r="C185" i="36"/>
  <c r="C184" i="36" s="1"/>
  <c r="D183" i="36"/>
  <c r="E183" i="36" s="1"/>
  <c r="C182" i="36"/>
  <c r="D181" i="36"/>
  <c r="D180" i="36" s="1"/>
  <c r="C180" i="36"/>
  <c r="H176" i="36"/>
  <c r="D176" i="36"/>
  <c r="E176" i="36" s="1"/>
  <c r="F176" i="36" s="1"/>
  <c r="H175" i="36"/>
  <c r="D175" i="36"/>
  <c r="C174" i="36"/>
  <c r="H174" i="36" s="1"/>
  <c r="H173" i="36"/>
  <c r="D173" i="36"/>
  <c r="H172" i="36"/>
  <c r="D172" i="36"/>
  <c r="E172" i="36" s="1"/>
  <c r="F172" i="36" s="1"/>
  <c r="C171" i="36"/>
  <c r="H171" i="36" s="1"/>
  <c r="H169" i="36"/>
  <c r="D169" i="36"/>
  <c r="E169" i="36" s="1"/>
  <c r="F169" i="36" s="1"/>
  <c r="H168" i="36"/>
  <c r="D168" i="36"/>
  <c r="E168" i="36" s="1"/>
  <c r="F168" i="36" s="1"/>
  <c r="C167" i="36"/>
  <c r="H167" i="36" s="1"/>
  <c r="H166" i="36"/>
  <c r="D166" i="36"/>
  <c r="E166" i="36" s="1"/>
  <c r="F166" i="36" s="1"/>
  <c r="H165" i="36"/>
  <c r="D165" i="36"/>
  <c r="E165" i="36" s="1"/>
  <c r="F165" i="36" s="1"/>
  <c r="C164" i="36"/>
  <c r="H164" i="36" s="1"/>
  <c r="H162" i="36"/>
  <c r="D162" i="36"/>
  <c r="H161" i="36"/>
  <c r="D161" i="36"/>
  <c r="E161" i="36" s="1"/>
  <c r="F161" i="36" s="1"/>
  <c r="C160" i="36"/>
  <c r="H160" i="36" s="1"/>
  <c r="H159" i="36"/>
  <c r="D159" i="36"/>
  <c r="E159" i="36" s="1"/>
  <c r="F159" i="36" s="1"/>
  <c r="H158" i="36"/>
  <c r="D158" i="36"/>
  <c r="H157" i="36"/>
  <c r="C157" i="36"/>
  <c r="H156" i="36"/>
  <c r="D156" i="36"/>
  <c r="H155" i="36"/>
  <c r="D155" i="36"/>
  <c r="E155" i="36" s="1"/>
  <c r="F155" i="36" s="1"/>
  <c r="C154" i="36"/>
  <c r="H151" i="36"/>
  <c r="D151" i="36"/>
  <c r="H150" i="36"/>
  <c r="D150" i="36"/>
  <c r="E150" i="36" s="1"/>
  <c r="F150" i="36" s="1"/>
  <c r="C149" i="36"/>
  <c r="H149" i="36" s="1"/>
  <c r="H148" i="36"/>
  <c r="D148" i="36"/>
  <c r="E148" i="36" s="1"/>
  <c r="F148" i="36" s="1"/>
  <c r="H147" i="36"/>
  <c r="D147" i="36"/>
  <c r="C146" i="36"/>
  <c r="H146" i="36" s="1"/>
  <c r="H145" i="36"/>
  <c r="D145" i="36"/>
  <c r="H144" i="36"/>
  <c r="D144" i="36"/>
  <c r="E144" i="36" s="1"/>
  <c r="F144" i="36" s="1"/>
  <c r="C143" i="36"/>
  <c r="H143" i="36" s="1"/>
  <c r="H142" i="36"/>
  <c r="D142" i="36"/>
  <c r="E142" i="36" s="1"/>
  <c r="F142" i="36" s="1"/>
  <c r="H141" i="36"/>
  <c r="D141" i="36"/>
  <c r="E141" i="36" s="1"/>
  <c r="F141" i="36" s="1"/>
  <c r="C140" i="36"/>
  <c r="H140" i="36" s="1"/>
  <c r="H139" i="36"/>
  <c r="D139" i="36"/>
  <c r="E139" i="36" s="1"/>
  <c r="F139" i="36" s="1"/>
  <c r="H138" i="36"/>
  <c r="D138" i="36"/>
  <c r="E138" i="36" s="1"/>
  <c r="F138" i="36" s="1"/>
  <c r="H137" i="36"/>
  <c r="D137" i="36"/>
  <c r="E137" i="36" s="1"/>
  <c r="F137" i="36" s="1"/>
  <c r="C136" i="36"/>
  <c r="H136" i="36" s="1"/>
  <c r="H134" i="36"/>
  <c r="D134" i="36"/>
  <c r="E134" i="36" s="1"/>
  <c r="F134" i="36" s="1"/>
  <c r="H133" i="36"/>
  <c r="D133" i="36"/>
  <c r="E133" i="36" s="1"/>
  <c r="F133" i="36" s="1"/>
  <c r="C132" i="36"/>
  <c r="H132" i="36" s="1"/>
  <c r="H131" i="36"/>
  <c r="D131" i="36"/>
  <c r="H130" i="36"/>
  <c r="D130" i="36"/>
  <c r="E130" i="36" s="1"/>
  <c r="F130" i="36" s="1"/>
  <c r="C129" i="36"/>
  <c r="H129" i="36" s="1"/>
  <c r="H128" i="36"/>
  <c r="D128" i="36"/>
  <c r="E128" i="36" s="1"/>
  <c r="F128" i="36" s="1"/>
  <c r="H127" i="36"/>
  <c r="D127" i="36"/>
  <c r="C126" i="36"/>
  <c r="H126" i="36" s="1"/>
  <c r="H125" i="36"/>
  <c r="D125" i="36"/>
  <c r="E125" i="36" s="1"/>
  <c r="F125" i="36" s="1"/>
  <c r="H124" i="36"/>
  <c r="D124" i="36"/>
  <c r="C123" i="36"/>
  <c r="H123" i="36" s="1"/>
  <c r="H122" i="36"/>
  <c r="D122" i="36"/>
  <c r="E122" i="36" s="1"/>
  <c r="F122" i="36" s="1"/>
  <c r="H121" i="36"/>
  <c r="D121" i="36"/>
  <c r="C120" i="36"/>
  <c r="H120" i="36" s="1"/>
  <c r="H119" i="36"/>
  <c r="D119" i="36"/>
  <c r="E119" i="36" s="1"/>
  <c r="F119" i="36" s="1"/>
  <c r="H118" i="36"/>
  <c r="D118" i="36"/>
  <c r="C117" i="36"/>
  <c r="H117" i="36" s="1"/>
  <c r="H113" i="36"/>
  <c r="D113" i="36"/>
  <c r="E113" i="36" s="1"/>
  <c r="F113" i="36" s="1"/>
  <c r="H112" i="36"/>
  <c r="D112" i="36"/>
  <c r="E112" i="36" s="1"/>
  <c r="F112" i="36" s="1"/>
  <c r="H111" i="36"/>
  <c r="D111" i="36"/>
  <c r="E111" i="36" s="1"/>
  <c r="F111" i="36" s="1"/>
  <c r="H110" i="36"/>
  <c r="D110" i="36"/>
  <c r="E110" i="36" s="1"/>
  <c r="F110" i="36" s="1"/>
  <c r="H109" i="36"/>
  <c r="D109" i="36"/>
  <c r="E109" i="36" s="1"/>
  <c r="F109" i="36" s="1"/>
  <c r="H108" i="36"/>
  <c r="D108" i="36"/>
  <c r="E108" i="36" s="1"/>
  <c r="F108" i="36" s="1"/>
  <c r="H107" i="36"/>
  <c r="D107" i="36"/>
  <c r="E107" i="36" s="1"/>
  <c r="F107" i="36" s="1"/>
  <c r="H106" i="36"/>
  <c r="D106" i="36"/>
  <c r="E106" i="36" s="1"/>
  <c r="F106" i="36" s="1"/>
  <c r="H105" i="36"/>
  <c r="D105" i="36"/>
  <c r="E105" i="36" s="1"/>
  <c r="F105" i="36" s="1"/>
  <c r="H104" i="36"/>
  <c r="D104" i="36"/>
  <c r="E104" i="36" s="1"/>
  <c r="F104" i="36" s="1"/>
  <c r="H103" i="36"/>
  <c r="D103" i="36"/>
  <c r="E103" i="36" s="1"/>
  <c r="F103" i="36" s="1"/>
  <c r="H102" i="36"/>
  <c r="D102" i="36"/>
  <c r="E102" i="36" s="1"/>
  <c r="F102" i="36" s="1"/>
  <c r="H101" i="36"/>
  <c r="D101" i="36"/>
  <c r="E101" i="36" s="1"/>
  <c r="F101" i="36" s="1"/>
  <c r="H100" i="36"/>
  <c r="D100" i="36"/>
  <c r="E100" i="36" s="1"/>
  <c r="F100" i="36" s="1"/>
  <c r="H99" i="36"/>
  <c r="D99" i="36"/>
  <c r="E99" i="36" s="1"/>
  <c r="F99" i="36" s="1"/>
  <c r="H98" i="36"/>
  <c r="D98" i="36"/>
  <c r="E98" i="36" s="1"/>
  <c r="F98" i="36" s="1"/>
  <c r="C97" i="36"/>
  <c r="H97" i="36" s="1"/>
  <c r="J97" i="36" s="1"/>
  <c r="H96" i="36"/>
  <c r="D96" i="36"/>
  <c r="E96" i="36" s="1"/>
  <c r="F96" i="36" s="1"/>
  <c r="H95" i="36"/>
  <c r="D95" i="36"/>
  <c r="E95" i="36" s="1"/>
  <c r="F95" i="36" s="1"/>
  <c r="H94" i="36"/>
  <c r="D94" i="36"/>
  <c r="E94" i="36" s="1"/>
  <c r="F94" i="36" s="1"/>
  <c r="H93" i="36"/>
  <c r="D93" i="36"/>
  <c r="E93" i="36" s="1"/>
  <c r="F93" i="36" s="1"/>
  <c r="H92" i="36"/>
  <c r="D92" i="36"/>
  <c r="E92" i="36" s="1"/>
  <c r="F92" i="36" s="1"/>
  <c r="H91" i="36"/>
  <c r="D91" i="36"/>
  <c r="E91" i="36" s="1"/>
  <c r="F91" i="36" s="1"/>
  <c r="H90" i="36"/>
  <c r="D90" i="36"/>
  <c r="E90" i="36" s="1"/>
  <c r="F90" i="36" s="1"/>
  <c r="H89" i="36"/>
  <c r="D89" i="36"/>
  <c r="E89" i="36" s="1"/>
  <c r="F89" i="36" s="1"/>
  <c r="H88" i="36"/>
  <c r="D88" i="36"/>
  <c r="E88" i="36" s="1"/>
  <c r="F88" i="36" s="1"/>
  <c r="H87" i="36"/>
  <c r="E87" i="36"/>
  <c r="F87" i="36" s="1"/>
  <c r="D87" i="36"/>
  <c r="H86" i="36"/>
  <c r="D86" i="36"/>
  <c r="E86" i="36" s="1"/>
  <c r="F86" i="36" s="1"/>
  <c r="H85" i="36"/>
  <c r="D85" i="36"/>
  <c r="E85" i="36" s="1"/>
  <c r="F85" i="36" s="1"/>
  <c r="H84" i="36"/>
  <c r="D84" i="36"/>
  <c r="E84" i="36" s="1"/>
  <c r="F84" i="36" s="1"/>
  <c r="H83" i="36"/>
  <c r="D83" i="36"/>
  <c r="E83" i="36" s="1"/>
  <c r="F83" i="36" s="1"/>
  <c r="H82" i="36"/>
  <c r="D82" i="36"/>
  <c r="E82" i="36" s="1"/>
  <c r="F82" i="36" s="1"/>
  <c r="H81" i="36"/>
  <c r="D81" i="36"/>
  <c r="E81" i="36" s="1"/>
  <c r="F81" i="36" s="1"/>
  <c r="H80" i="36"/>
  <c r="D80" i="36"/>
  <c r="E80" i="36" s="1"/>
  <c r="F80" i="36" s="1"/>
  <c r="H79" i="36"/>
  <c r="D79" i="36"/>
  <c r="E79" i="36" s="1"/>
  <c r="F79" i="36" s="1"/>
  <c r="H78" i="36"/>
  <c r="D78" i="36"/>
  <c r="E78" i="36" s="1"/>
  <c r="F78" i="36" s="1"/>
  <c r="H77" i="36"/>
  <c r="D77" i="36"/>
  <c r="E77" i="36" s="1"/>
  <c r="F77" i="36" s="1"/>
  <c r="H76" i="36"/>
  <c r="D76" i="36"/>
  <c r="E76" i="36" s="1"/>
  <c r="F76" i="36" s="1"/>
  <c r="H75" i="36"/>
  <c r="D75" i="36"/>
  <c r="E75" i="36" s="1"/>
  <c r="F75" i="36" s="1"/>
  <c r="H74" i="36"/>
  <c r="D74" i="36"/>
  <c r="E74" i="36" s="1"/>
  <c r="F74" i="36" s="1"/>
  <c r="H73" i="36"/>
  <c r="D73" i="36"/>
  <c r="E73" i="36" s="1"/>
  <c r="F73" i="36" s="1"/>
  <c r="H72" i="36"/>
  <c r="D72" i="36"/>
  <c r="E72" i="36" s="1"/>
  <c r="F72" i="36" s="1"/>
  <c r="H71" i="36"/>
  <c r="D71" i="36"/>
  <c r="E71" i="36" s="1"/>
  <c r="F71" i="36" s="1"/>
  <c r="H70" i="36"/>
  <c r="D70" i="36"/>
  <c r="E70" i="36" s="1"/>
  <c r="F70" i="36" s="1"/>
  <c r="H69" i="36"/>
  <c r="D69" i="36"/>
  <c r="E69" i="36" s="1"/>
  <c r="F69" i="36" s="1"/>
  <c r="C68" i="36"/>
  <c r="H68" i="36" s="1"/>
  <c r="J68" i="36" s="1"/>
  <c r="H66" i="36"/>
  <c r="D66" i="36"/>
  <c r="E66" i="36" s="1"/>
  <c r="F66" i="36" s="1"/>
  <c r="H65" i="36"/>
  <c r="D65" i="36"/>
  <c r="E65" i="36" s="1"/>
  <c r="F65" i="36" s="1"/>
  <c r="H64" i="36"/>
  <c r="D64" i="36"/>
  <c r="E64" i="36" s="1"/>
  <c r="F64" i="36" s="1"/>
  <c r="H63" i="36"/>
  <c r="D63" i="36"/>
  <c r="E63" i="36" s="1"/>
  <c r="F63" i="36" s="1"/>
  <c r="H62" i="36"/>
  <c r="D62" i="36"/>
  <c r="E62" i="36" s="1"/>
  <c r="F62" i="36" s="1"/>
  <c r="C61" i="36"/>
  <c r="H61" i="36" s="1"/>
  <c r="J61" i="36" s="1"/>
  <c r="H60" i="36"/>
  <c r="D60" i="36"/>
  <c r="E60" i="36" s="1"/>
  <c r="F60" i="36" s="1"/>
  <c r="H59" i="36"/>
  <c r="D59" i="36"/>
  <c r="E59" i="36" s="1"/>
  <c r="F59" i="36" s="1"/>
  <c r="H58" i="36"/>
  <c r="D58" i="36"/>
  <c r="E58" i="36" s="1"/>
  <c r="F58" i="36" s="1"/>
  <c r="H57" i="36"/>
  <c r="D57" i="36"/>
  <c r="E57" i="36" s="1"/>
  <c r="F57" i="36" s="1"/>
  <c r="H56" i="36"/>
  <c r="D56" i="36"/>
  <c r="E56" i="36" s="1"/>
  <c r="F56" i="36" s="1"/>
  <c r="H55" i="36"/>
  <c r="D55" i="36"/>
  <c r="E55" i="36" s="1"/>
  <c r="F55" i="36" s="1"/>
  <c r="H54" i="36"/>
  <c r="D54" i="36"/>
  <c r="E54" i="36" s="1"/>
  <c r="F54" i="36" s="1"/>
  <c r="H53" i="36"/>
  <c r="D53" i="36"/>
  <c r="E53" i="36" s="1"/>
  <c r="F53" i="36" s="1"/>
  <c r="H52" i="36"/>
  <c r="D52" i="36"/>
  <c r="E52" i="36" s="1"/>
  <c r="F52" i="36" s="1"/>
  <c r="H51" i="36"/>
  <c r="D51" i="36"/>
  <c r="E51" i="36" s="1"/>
  <c r="F51" i="36" s="1"/>
  <c r="H50" i="36"/>
  <c r="D50" i="36"/>
  <c r="E50" i="36" s="1"/>
  <c r="F50" i="36" s="1"/>
  <c r="H49" i="36"/>
  <c r="D49" i="36"/>
  <c r="E49" i="36" s="1"/>
  <c r="F49" i="36" s="1"/>
  <c r="H48" i="36"/>
  <c r="D48" i="36"/>
  <c r="E48" i="36" s="1"/>
  <c r="F48" i="36" s="1"/>
  <c r="H47" i="36"/>
  <c r="D47" i="36"/>
  <c r="E47" i="36" s="1"/>
  <c r="F47" i="36" s="1"/>
  <c r="H46" i="36"/>
  <c r="D46" i="36"/>
  <c r="E46" i="36" s="1"/>
  <c r="F46" i="36" s="1"/>
  <c r="H45" i="36"/>
  <c r="D45" i="36"/>
  <c r="E45" i="36" s="1"/>
  <c r="F45" i="36" s="1"/>
  <c r="H44" i="36"/>
  <c r="D44" i="36"/>
  <c r="E44" i="36" s="1"/>
  <c r="F44" i="36" s="1"/>
  <c r="H43" i="36"/>
  <c r="D43" i="36"/>
  <c r="E43" i="36" s="1"/>
  <c r="F43" i="36" s="1"/>
  <c r="H42" i="36"/>
  <c r="D42" i="36"/>
  <c r="E42" i="36" s="1"/>
  <c r="F42" i="36" s="1"/>
  <c r="H41" i="36"/>
  <c r="D41" i="36"/>
  <c r="E41" i="36" s="1"/>
  <c r="F41" i="36" s="1"/>
  <c r="H40" i="36"/>
  <c r="D40" i="36"/>
  <c r="E40" i="36" s="1"/>
  <c r="F40" i="36" s="1"/>
  <c r="H39" i="36"/>
  <c r="D39" i="36"/>
  <c r="E39" i="36" s="1"/>
  <c r="F39" i="36" s="1"/>
  <c r="C38" i="36"/>
  <c r="H38" i="36" s="1"/>
  <c r="J38" i="36" s="1"/>
  <c r="H37" i="36"/>
  <c r="D37" i="36"/>
  <c r="E37" i="36" s="1"/>
  <c r="F37" i="36" s="1"/>
  <c r="H36" i="36"/>
  <c r="D36" i="36"/>
  <c r="E36" i="36" s="1"/>
  <c r="F36" i="36" s="1"/>
  <c r="H35" i="36"/>
  <c r="D35" i="36"/>
  <c r="E35" i="36" s="1"/>
  <c r="F35" i="36" s="1"/>
  <c r="H34" i="36"/>
  <c r="D34" i="36"/>
  <c r="E34" i="36" s="1"/>
  <c r="F34" i="36" s="1"/>
  <c r="H33" i="36"/>
  <c r="D33" i="36"/>
  <c r="E33" i="36" s="1"/>
  <c r="F33" i="36" s="1"/>
  <c r="H32" i="36"/>
  <c r="D32" i="36"/>
  <c r="E32" i="36" s="1"/>
  <c r="F32" i="36" s="1"/>
  <c r="H31" i="36"/>
  <c r="D31" i="36"/>
  <c r="E31" i="36" s="1"/>
  <c r="F31" i="36" s="1"/>
  <c r="H30" i="36"/>
  <c r="D30" i="36"/>
  <c r="E30" i="36" s="1"/>
  <c r="F30" i="36" s="1"/>
  <c r="H29" i="36"/>
  <c r="D29" i="36"/>
  <c r="E29" i="36" s="1"/>
  <c r="F29" i="36" s="1"/>
  <c r="H28" i="36"/>
  <c r="D28" i="36"/>
  <c r="E28" i="36" s="1"/>
  <c r="F28" i="36" s="1"/>
  <c r="H27" i="36"/>
  <c r="D27" i="36"/>
  <c r="E27" i="36" s="1"/>
  <c r="F27" i="36" s="1"/>
  <c r="H26" i="36"/>
  <c r="D26" i="36"/>
  <c r="E26" i="36" s="1"/>
  <c r="F26" i="36" s="1"/>
  <c r="H25" i="36"/>
  <c r="D25" i="36"/>
  <c r="E25" i="36" s="1"/>
  <c r="F25" i="36" s="1"/>
  <c r="H24" i="36"/>
  <c r="D24" i="36"/>
  <c r="E24" i="36" s="1"/>
  <c r="F24" i="36" s="1"/>
  <c r="H23" i="36"/>
  <c r="D23" i="36"/>
  <c r="E23" i="36" s="1"/>
  <c r="F23" i="36" s="1"/>
  <c r="H22" i="36"/>
  <c r="D22" i="36"/>
  <c r="E22" i="36" s="1"/>
  <c r="F22" i="36" s="1"/>
  <c r="H21" i="36"/>
  <c r="E21" i="36"/>
  <c r="F21" i="36" s="1"/>
  <c r="D21" i="36"/>
  <c r="H20" i="36"/>
  <c r="D20" i="36"/>
  <c r="E20" i="36" s="1"/>
  <c r="F20" i="36" s="1"/>
  <c r="H19" i="36"/>
  <c r="D19" i="36"/>
  <c r="E19" i="36" s="1"/>
  <c r="F19" i="36" s="1"/>
  <c r="H18" i="36"/>
  <c r="D18" i="36"/>
  <c r="E18" i="36" s="1"/>
  <c r="F18" i="36" s="1"/>
  <c r="H17" i="36"/>
  <c r="D17" i="36"/>
  <c r="E17" i="36" s="1"/>
  <c r="F17" i="36" s="1"/>
  <c r="H16" i="36"/>
  <c r="D16" i="36"/>
  <c r="E16" i="36" s="1"/>
  <c r="F16" i="36" s="1"/>
  <c r="H15" i="36"/>
  <c r="D15" i="36"/>
  <c r="E15" i="36" s="1"/>
  <c r="F15" i="36" s="1"/>
  <c r="H14" i="36"/>
  <c r="D14" i="36"/>
  <c r="E14" i="36" s="1"/>
  <c r="F14" i="36" s="1"/>
  <c r="H13" i="36"/>
  <c r="D13" i="36"/>
  <c r="E13" i="36" s="1"/>
  <c r="F13" i="36" s="1"/>
  <c r="H12" i="36"/>
  <c r="D12" i="36"/>
  <c r="E12" i="36" s="1"/>
  <c r="F12" i="36" s="1"/>
  <c r="H11" i="36"/>
  <c r="J11" i="36" s="1"/>
  <c r="H10" i="36"/>
  <c r="D10" i="36"/>
  <c r="E10" i="36" s="1"/>
  <c r="F10" i="36" s="1"/>
  <c r="H9" i="36"/>
  <c r="D9" i="36"/>
  <c r="E9" i="36" s="1"/>
  <c r="F9" i="36" s="1"/>
  <c r="H8" i="36"/>
  <c r="D8" i="36"/>
  <c r="E8" i="36" s="1"/>
  <c r="F8" i="36" s="1"/>
  <c r="H7" i="36"/>
  <c r="D7" i="36"/>
  <c r="E7" i="36" s="1"/>
  <c r="F7" i="36" s="1"/>
  <c r="H6" i="36"/>
  <c r="D6" i="36"/>
  <c r="E6" i="36" s="1"/>
  <c r="F6" i="36" s="1"/>
  <c r="H5" i="36"/>
  <c r="D5" i="36"/>
  <c r="E5" i="36" s="1"/>
  <c r="F5" i="36" s="1"/>
  <c r="H4" i="36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C768" i="35"/>
  <c r="C767" i="35" s="1"/>
  <c r="D766" i="35"/>
  <c r="D765" i="35" s="1"/>
  <c r="C765" i="35"/>
  <c r="D764" i="35"/>
  <c r="E764" i="35" s="1"/>
  <c r="D763" i="35"/>
  <c r="D762" i="35"/>
  <c r="E762" i="35" s="1"/>
  <c r="C761" i="35"/>
  <c r="C760" i="35" s="1"/>
  <c r="D759" i="35"/>
  <c r="E759" i="35" s="1"/>
  <c r="D758" i="35"/>
  <c r="E758" i="35" s="1"/>
  <c r="D757" i="35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/>
  <c r="D729" i="35"/>
  <c r="E729" i="35" s="1"/>
  <c r="D728" i="35"/>
  <c r="E728" i="35" s="1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C646" i="35"/>
  <c r="H646" i="35" s="1"/>
  <c r="H644" i="35"/>
  <c r="D644" i="35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C552" i="35"/>
  <c r="H552" i="35" s="1"/>
  <c r="H549" i="35"/>
  <c r="D549" i="35"/>
  <c r="E549" i="35" s="1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H532" i="35"/>
  <c r="D532" i="35"/>
  <c r="E532" i="35" s="1"/>
  <c r="C531" i="35"/>
  <c r="H531" i="35" s="1"/>
  <c r="H530" i="35"/>
  <c r="D530" i="35"/>
  <c r="E530" i="35" s="1"/>
  <c r="E529" i="35" s="1"/>
  <c r="C529" i="35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H486" i="35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E460" i="35" s="1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E431" i="35"/>
  <c r="D431" i="35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D404" i="35" s="1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E389" i="35" s="1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H378" i="35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H373" i="35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H362" i="35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H357" i="35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H347" i="35"/>
  <c r="D347" i="35"/>
  <c r="E347" i="35" s="1"/>
  <c r="H346" i="35"/>
  <c r="D346" i="35"/>
  <c r="E346" i="35" s="1"/>
  <c r="H345" i="35"/>
  <c r="D345" i="35"/>
  <c r="E345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/>
  <c r="D234" i="35"/>
  <c r="E234" i="35" s="1"/>
  <c r="E233" i="35" s="1"/>
  <c r="C233" i="35"/>
  <c r="D232" i="35"/>
  <c r="E232" i="35" s="1"/>
  <c r="D231" i="35"/>
  <c r="E231" i="35" s="1"/>
  <c r="D230" i="35"/>
  <c r="E230" i="35" s="1"/>
  <c r="C229" i="35"/>
  <c r="C228" i="35" s="1"/>
  <c r="D227" i="35"/>
  <c r="E227" i="35" s="1"/>
  <c r="D226" i="35"/>
  <c r="E226" i="35" s="1"/>
  <c r="D225" i="35"/>
  <c r="E225" i="35" s="1"/>
  <c r="D224" i="35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C211" i="35"/>
  <c r="D210" i="35"/>
  <c r="E210" i="35" s="1"/>
  <c r="D209" i="35"/>
  <c r="E209" i="35" s="1"/>
  <c r="D208" i="35"/>
  <c r="E208" i="35" s="1"/>
  <c r="C207" i="35"/>
  <c r="E206" i="35"/>
  <c r="D206" i="35"/>
  <c r="D205" i="35"/>
  <c r="C204" i="35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C193" i="35"/>
  <c r="E192" i="35"/>
  <c r="D192" i="35"/>
  <c r="D191" i="35"/>
  <c r="E191" i="35" s="1"/>
  <c r="D190" i="35"/>
  <c r="D189" i="35" s="1"/>
  <c r="C189" i="35"/>
  <c r="D187" i="35"/>
  <c r="E187" i="35" s="1"/>
  <c r="D186" i="35"/>
  <c r="C185" i="35"/>
  <c r="C184" i="35" s="1"/>
  <c r="D183" i="35"/>
  <c r="D182" i="35" s="1"/>
  <c r="C182" i="35"/>
  <c r="D181" i="35"/>
  <c r="E181" i="35" s="1"/>
  <c r="E180" i="35" s="1"/>
  <c r="D180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E769" i="34" s="1"/>
  <c r="C768" i="34"/>
  <c r="C767" i="34" s="1"/>
  <c r="D766" i="34"/>
  <c r="E766" i="34" s="1"/>
  <c r="E765" i="34" s="1"/>
  <c r="C765" i="34"/>
  <c r="D764" i="34"/>
  <c r="E764" i="34" s="1"/>
  <c r="D763" i="34"/>
  <c r="E763" i="34" s="1"/>
  <c r="D762" i="34"/>
  <c r="E762" i="34" s="1"/>
  <c r="C761" i="34"/>
  <c r="C760" i="34" s="1"/>
  <c r="D759" i="34"/>
  <c r="E759" i="34" s="1"/>
  <c r="D758" i="34"/>
  <c r="E758" i="34" s="1"/>
  <c r="D757" i="34"/>
  <c r="C756" i="34"/>
  <c r="C755" i="34" s="1"/>
  <c r="D754" i="34"/>
  <c r="E754" i="34" s="1"/>
  <c r="D753" i="34"/>
  <c r="E752" i="34"/>
  <c r="D752" i="34"/>
  <c r="C751" i="34"/>
  <c r="C750" i="34" s="1"/>
  <c r="D749" i="34"/>
  <c r="E749" i="34" s="1"/>
  <c r="D748" i="34"/>
  <c r="E748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C642" i="34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E563" i="34" s="1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D544" i="34" s="1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8" i="34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E530" i="34" s="1"/>
  <c r="E529" i="34" s="1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E495" i="34" s="1"/>
  <c r="C494" i="34"/>
  <c r="H494" i="34" s="1"/>
  <c r="H493" i="34"/>
  <c r="D493" i="34"/>
  <c r="E493" i="34" s="1"/>
  <c r="H492" i="34"/>
  <c r="D492" i="34"/>
  <c r="E492" i="34" s="1"/>
  <c r="C491" i="34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E479" i="34"/>
  <c r="D479" i="34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E418" i="34"/>
  <c r="D418" i="34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D409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E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E400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E299" i="34" s="1"/>
  <c r="H298" i="34"/>
  <c r="H297" i="34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E250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D230" i="34"/>
  <c r="E230" i="34" s="1"/>
  <c r="C229" i="34"/>
  <c r="D227" i="34"/>
  <c r="E227" i="34" s="1"/>
  <c r="D226" i="34"/>
  <c r="E226" i="34" s="1"/>
  <c r="D225" i="34"/>
  <c r="E225" i="34" s="1"/>
  <c r="D224" i="34"/>
  <c r="C223" i="34"/>
  <c r="C222" i="34" s="1"/>
  <c r="D221" i="34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C185" i="34"/>
  <c r="C184" i="34" s="1"/>
  <c r="D183" i="34"/>
  <c r="E183" i="34" s="1"/>
  <c r="E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E108" i="34"/>
  <c r="D108" i="34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H66" i="34"/>
  <c r="E66" i="34"/>
  <c r="D66" i="34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E56" i="34"/>
  <c r="D56" i="34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82" i="34" l="1"/>
  <c r="J642" i="34"/>
  <c r="H642" i="34"/>
  <c r="F491" i="36"/>
  <c r="F497" i="36"/>
  <c r="D722" i="36"/>
  <c r="C203" i="36"/>
  <c r="C153" i="36"/>
  <c r="H153" i="36" s="1"/>
  <c r="J153" i="36" s="1"/>
  <c r="D174" i="36"/>
  <c r="F429" i="36"/>
  <c r="F547" i="36"/>
  <c r="F164" i="36"/>
  <c r="F404" i="36"/>
  <c r="D388" i="34"/>
  <c r="D167" i="34"/>
  <c r="C188" i="34"/>
  <c r="E202" i="34"/>
  <c r="E201" i="34" s="1"/>
  <c r="E200" i="34" s="1"/>
  <c r="E389" i="34"/>
  <c r="E388" i="34" s="1"/>
  <c r="C179" i="34"/>
  <c r="D185" i="34"/>
  <c r="D184" i="34" s="1"/>
  <c r="D373" i="34"/>
  <c r="D404" i="34"/>
  <c r="C484" i="34"/>
  <c r="H484" i="34" s="1"/>
  <c r="E587" i="34"/>
  <c r="D727" i="34"/>
  <c r="E761" i="34"/>
  <c r="D765" i="34"/>
  <c r="D164" i="34"/>
  <c r="D163" i="34" s="1"/>
  <c r="D581" i="34"/>
  <c r="E123" i="34"/>
  <c r="E679" i="34"/>
  <c r="E168" i="34"/>
  <c r="E167" i="34" s="1"/>
  <c r="D211" i="34"/>
  <c r="D353" i="34"/>
  <c r="E410" i="34"/>
  <c r="D422" i="34"/>
  <c r="D491" i="34"/>
  <c r="D497" i="34"/>
  <c r="E545" i="34"/>
  <c r="E544" i="34" s="1"/>
  <c r="D638" i="34"/>
  <c r="D731" i="34"/>
  <c r="D730" i="34" s="1"/>
  <c r="E368" i="34"/>
  <c r="D468" i="34"/>
  <c r="H491" i="34"/>
  <c r="E592" i="34"/>
  <c r="C743" i="34"/>
  <c r="C726" i="34" s="1"/>
  <c r="E760" i="34"/>
  <c r="E129" i="34"/>
  <c r="E157" i="34"/>
  <c r="E196" i="34"/>
  <c r="E195" i="34" s="1"/>
  <c r="D562" i="34"/>
  <c r="E595" i="34"/>
  <c r="D683" i="34"/>
  <c r="D687" i="34"/>
  <c r="C509" i="35"/>
  <c r="H509" i="35" s="1"/>
  <c r="D445" i="35"/>
  <c r="D468" i="35"/>
  <c r="D676" i="35"/>
  <c r="D734" i="35"/>
  <c r="D733" i="35" s="1"/>
  <c r="C163" i="35"/>
  <c r="H163" i="35" s="1"/>
  <c r="J163" i="35" s="1"/>
  <c r="E679" i="35"/>
  <c r="D595" i="35"/>
  <c r="D599" i="35"/>
  <c r="D179" i="35"/>
  <c r="D265" i="35"/>
  <c r="E405" i="35"/>
  <c r="D143" i="35"/>
  <c r="E409" i="35"/>
  <c r="D416" i="35"/>
  <c r="D616" i="35"/>
  <c r="E221" i="35"/>
  <c r="E220" i="35" s="1"/>
  <c r="D373" i="35"/>
  <c r="D388" i="35"/>
  <c r="D429" i="35"/>
  <c r="D455" i="35"/>
  <c r="D661" i="35"/>
  <c r="E727" i="35"/>
  <c r="D562" i="35"/>
  <c r="E677" i="35"/>
  <c r="E676" i="35" s="1"/>
  <c r="D727" i="35"/>
  <c r="E766" i="35"/>
  <c r="E765" i="35" s="1"/>
  <c r="E190" i="35"/>
  <c r="E189" i="35" s="1"/>
  <c r="E196" i="35"/>
  <c r="E195" i="35" s="1"/>
  <c r="D250" i="35"/>
  <c r="D348" i="35"/>
  <c r="D474" i="35"/>
  <c r="D497" i="35"/>
  <c r="E595" i="35"/>
  <c r="D683" i="35"/>
  <c r="D751" i="35"/>
  <c r="D750" i="35" s="1"/>
  <c r="E199" i="35"/>
  <c r="E198" i="35" s="1"/>
  <c r="E197" i="35" s="1"/>
  <c r="D61" i="35"/>
  <c r="D149" i="35"/>
  <c r="E146" i="35"/>
  <c r="D213" i="35"/>
  <c r="D236" i="35"/>
  <c r="D235" i="35" s="1"/>
  <c r="D298" i="35"/>
  <c r="D491" i="35"/>
  <c r="C743" i="35"/>
  <c r="C726" i="35" s="1"/>
  <c r="E214" i="36"/>
  <c r="D474" i="36"/>
  <c r="D581" i="36"/>
  <c r="D761" i="36"/>
  <c r="D760" i="36" s="1"/>
  <c r="F4" i="36"/>
  <c r="F140" i="36"/>
  <c r="F373" i="36"/>
  <c r="F382" i="36"/>
  <c r="F577" i="36"/>
  <c r="F592" i="36"/>
  <c r="F599" i="36"/>
  <c r="F610" i="36"/>
  <c r="C743" i="36"/>
  <c r="F61" i="36"/>
  <c r="F353" i="36"/>
  <c r="F362" i="36"/>
  <c r="F581" i="36"/>
  <c r="F642" i="36"/>
  <c r="F653" i="36"/>
  <c r="C188" i="36"/>
  <c r="F207" i="36"/>
  <c r="F244" i="36"/>
  <c r="F243" i="36" s="1"/>
  <c r="F305" i="36"/>
  <c r="F325" i="36"/>
  <c r="F378" i="36"/>
  <c r="F409" i="36"/>
  <c r="F455" i="36"/>
  <c r="F486" i="36"/>
  <c r="D731" i="36"/>
  <c r="D730" i="36" s="1"/>
  <c r="F11" i="36"/>
  <c r="E236" i="36"/>
  <c r="E235" i="36" s="1"/>
  <c r="F237" i="36"/>
  <c r="F236" i="36" s="1"/>
  <c r="F235" i="36" s="1"/>
  <c r="F97" i="36"/>
  <c r="D233" i="36"/>
  <c r="F315" i="36"/>
  <c r="F734" i="36"/>
  <c r="F733" i="36" s="1"/>
  <c r="E751" i="36"/>
  <c r="F753" i="36"/>
  <c r="F751" i="36" s="1"/>
  <c r="F750" i="36" s="1"/>
  <c r="F344" i="36"/>
  <c r="F399" i="36"/>
  <c r="F504" i="36"/>
  <c r="F522" i="36"/>
  <c r="E529" i="36"/>
  <c r="F530" i="36"/>
  <c r="F529" i="36" s="1"/>
  <c r="E556" i="36"/>
  <c r="F557" i="36"/>
  <c r="F556" i="36" s="1"/>
  <c r="E741" i="36"/>
  <c r="F742" i="36"/>
  <c r="F741" i="36" s="1"/>
  <c r="E765" i="36"/>
  <c r="F766" i="36"/>
  <c r="F765" i="36" s="1"/>
  <c r="F38" i="36"/>
  <c r="D61" i="36"/>
  <c r="F68" i="36"/>
  <c r="D129" i="36"/>
  <c r="F132" i="36"/>
  <c r="D140" i="36"/>
  <c r="F167" i="36"/>
  <c r="F163" i="36" s="1"/>
  <c r="E213" i="36"/>
  <c r="F214" i="36"/>
  <c r="F213" i="36" s="1"/>
  <c r="E233" i="36"/>
  <c r="F234" i="36"/>
  <c r="F233" i="36" s="1"/>
  <c r="F416" i="36"/>
  <c r="F463" i="36"/>
  <c r="F494" i="36"/>
  <c r="F569" i="36"/>
  <c r="E739" i="36"/>
  <c r="F740" i="36"/>
  <c r="F739" i="36" s="1"/>
  <c r="E777" i="36"/>
  <c r="F778" i="36"/>
  <c r="F777" i="36" s="1"/>
  <c r="D126" i="36"/>
  <c r="F136" i="36"/>
  <c r="E182" i="36"/>
  <c r="F183" i="36"/>
  <c r="F182" i="36" s="1"/>
  <c r="F265" i="36"/>
  <c r="F357" i="36"/>
  <c r="D388" i="36"/>
  <c r="D399" i="36"/>
  <c r="F412" i="36"/>
  <c r="F422" i="36"/>
  <c r="F450" i="36"/>
  <c r="F459" i="36"/>
  <c r="F468" i="36"/>
  <c r="E474" i="36"/>
  <c r="F475" i="36"/>
  <c r="F474" i="36" s="1"/>
  <c r="D513" i="36"/>
  <c r="D509" i="36" s="1"/>
  <c r="F628" i="36"/>
  <c r="F665" i="36"/>
  <c r="E731" i="36"/>
  <c r="E730" i="36" s="1"/>
  <c r="F732" i="36"/>
  <c r="F731" i="36" s="1"/>
  <c r="F730" i="36" s="1"/>
  <c r="F772" i="36"/>
  <c r="F771" i="36" s="1"/>
  <c r="D477" i="36"/>
  <c r="C509" i="36"/>
  <c r="H509" i="36" s="1"/>
  <c r="D734" i="36"/>
  <c r="D733" i="36" s="1"/>
  <c r="D741" i="36"/>
  <c r="D132" i="36"/>
  <c r="E140" i="36"/>
  <c r="D143" i="36"/>
  <c r="E175" i="36"/>
  <c r="C179" i="36"/>
  <c r="D182" i="36"/>
  <c r="D179" i="36" s="1"/>
  <c r="D260" i="36"/>
  <c r="D305" i="36"/>
  <c r="D325" i="36"/>
  <c r="D404" i="36"/>
  <c r="E478" i="36"/>
  <c r="F478" i="36" s="1"/>
  <c r="F477" i="36" s="1"/>
  <c r="D522" i="36"/>
  <c r="H544" i="36"/>
  <c r="D552" i="36"/>
  <c r="D751" i="36"/>
  <c r="D750" i="36" s="1"/>
  <c r="D531" i="36"/>
  <c r="E577" i="36"/>
  <c r="E581" i="36"/>
  <c r="E181" i="36"/>
  <c r="D236" i="36"/>
  <c r="D235" i="36" s="1"/>
  <c r="D765" i="36"/>
  <c r="C538" i="37"/>
  <c r="H538" i="37" s="1"/>
  <c r="D491" i="37"/>
  <c r="D581" i="37"/>
  <c r="E492" i="37"/>
  <c r="E491" i="37" s="1"/>
  <c r="D325" i="37"/>
  <c r="D455" i="37"/>
  <c r="D665" i="37"/>
  <c r="D683" i="37"/>
  <c r="D201" i="37"/>
  <c r="D200" i="37" s="1"/>
  <c r="D547" i="37"/>
  <c r="D722" i="37"/>
  <c r="E260" i="37"/>
  <c r="D646" i="37"/>
  <c r="C743" i="37"/>
  <c r="D768" i="37"/>
  <c r="D767" i="37" s="1"/>
  <c r="D250" i="37"/>
  <c r="D599" i="37"/>
  <c r="D765" i="37"/>
  <c r="E768" i="37"/>
  <c r="E767" i="37" s="1"/>
  <c r="E463" i="37"/>
  <c r="E120" i="37"/>
  <c r="D146" i="37"/>
  <c r="E149" i="37"/>
  <c r="D182" i="37"/>
  <c r="D179" i="37" s="1"/>
  <c r="E196" i="37"/>
  <c r="E195" i="37" s="1"/>
  <c r="C228" i="37"/>
  <c r="D305" i="37"/>
  <c r="C314" i="37"/>
  <c r="H314" i="37" s="1"/>
  <c r="E326" i="37"/>
  <c r="E422" i="37"/>
  <c r="E513" i="37"/>
  <c r="D562" i="37"/>
  <c r="E683" i="37"/>
  <c r="D734" i="37"/>
  <c r="D733" i="37" s="1"/>
  <c r="E157" i="37"/>
  <c r="E146" i="37"/>
  <c r="C179" i="37"/>
  <c r="E305" i="37"/>
  <c r="D731" i="37"/>
  <c r="D730" i="37" s="1"/>
  <c r="E734" i="37"/>
  <c r="E733" i="37" s="1"/>
  <c r="D229" i="37"/>
  <c r="D157" i="37"/>
  <c r="C188" i="37"/>
  <c r="D289" i="37"/>
  <c r="D486" i="37"/>
  <c r="D727" i="37"/>
  <c r="E778" i="37"/>
  <c r="E777" i="37" s="1"/>
  <c r="E229" i="35"/>
  <c r="E228" i="35" s="1"/>
  <c r="C215" i="34"/>
  <c r="E246" i="35"/>
  <c r="E244" i="35" s="1"/>
  <c r="E243" i="35" s="1"/>
  <c r="D244" i="35"/>
  <c r="D243" i="35" s="1"/>
  <c r="E300" i="36"/>
  <c r="F300" i="36" s="1"/>
  <c r="F298" i="36" s="1"/>
  <c r="D298" i="36"/>
  <c r="E757" i="36"/>
  <c r="F757" i="36" s="1"/>
  <c r="F756" i="36" s="1"/>
  <c r="F755" i="36" s="1"/>
  <c r="D756" i="36"/>
  <c r="D755" i="36" s="1"/>
  <c r="D216" i="37"/>
  <c r="D215" i="37" s="1"/>
  <c r="E217" i="37"/>
  <c r="E216" i="37" s="1"/>
  <c r="C726" i="37"/>
  <c r="C725" i="37" s="1"/>
  <c r="H725" i="37" s="1"/>
  <c r="J725" i="37" s="1"/>
  <c r="C163" i="34"/>
  <c r="H163" i="34" s="1"/>
  <c r="J163" i="34" s="1"/>
  <c r="E165" i="34"/>
  <c r="E164" i="34" s="1"/>
  <c r="E171" i="34"/>
  <c r="D198" i="34"/>
  <c r="D197" i="34" s="1"/>
  <c r="E199" i="34"/>
  <c r="E198" i="34" s="1"/>
  <c r="E197" i="34" s="1"/>
  <c r="D223" i="34"/>
  <c r="D222" i="34" s="1"/>
  <c r="E224" i="34"/>
  <c r="E223" i="34" s="1"/>
  <c r="E222" i="34" s="1"/>
  <c r="C263" i="34"/>
  <c r="H263" i="34" s="1"/>
  <c r="E354" i="34"/>
  <c r="E353" i="34" s="1"/>
  <c r="E395" i="34"/>
  <c r="D399" i="34"/>
  <c r="E413" i="34"/>
  <c r="E412" i="34" s="1"/>
  <c r="D412" i="34"/>
  <c r="D429" i="34"/>
  <c r="D450" i="34"/>
  <c r="E477" i="34"/>
  <c r="E491" i="34"/>
  <c r="E505" i="34"/>
  <c r="E504" i="34" s="1"/>
  <c r="D504" i="34"/>
  <c r="D547" i="34"/>
  <c r="E582" i="34"/>
  <c r="E581" i="34" s="1"/>
  <c r="D676" i="34"/>
  <c r="E735" i="34"/>
  <c r="E734" i="34" s="1"/>
  <c r="D734" i="34"/>
  <c r="D733" i="34" s="1"/>
  <c r="D743" i="34"/>
  <c r="E747" i="34"/>
  <c r="E746" i="34" s="1"/>
  <c r="E753" i="34"/>
  <c r="E751" i="34" s="1"/>
  <c r="E750" i="34" s="1"/>
  <c r="D751" i="34"/>
  <c r="D750" i="34" s="1"/>
  <c r="D768" i="34"/>
  <c r="D767" i="34" s="1"/>
  <c r="E194" i="35"/>
  <c r="E193" i="35" s="1"/>
  <c r="E188" i="35" s="1"/>
  <c r="D193" i="35"/>
  <c r="D188" i="35" s="1"/>
  <c r="E216" i="35"/>
  <c r="E400" i="35"/>
  <c r="D399" i="35"/>
  <c r="D700" i="35"/>
  <c r="E747" i="35"/>
  <c r="E746" i="35" s="1"/>
  <c r="D746" i="35"/>
  <c r="D743" i="35" s="1"/>
  <c r="E763" i="35"/>
  <c r="E761" i="35" s="1"/>
  <c r="E760" i="35" s="1"/>
  <c r="D761" i="35"/>
  <c r="D760" i="35" s="1"/>
  <c r="E164" i="36"/>
  <c r="D233" i="37"/>
  <c r="E234" i="37"/>
  <c r="E233" i="37" s="1"/>
  <c r="D239" i="37"/>
  <c r="D238" i="37" s="1"/>
  <c r="E240" i="37"/>
  <c r="E239" i="37" s="1"/>
  <c r="E238" i="37" s="1"/>
  <c r="D331" i="37"/>
  <c r="D373" i="37"/>
  <c r="E374" i="37"/>
  <c r="E373" i="37" s="1"/>
  <c r="C484" i="37"/>
  <c r="H484" i="37" s="1"/>
  <c r="E571" i="37"/>
  <c r="E569" i="37" s="1"/>
  <c r="D569" i="37"/>
  <c r="D653" i="37"/>
  <c r="E654" i="37"/>
  <c r="E653" i="37" s="1"/>
  <c r="D700" i="37"/>
  <c r="E742" i="37"/>
  <c r="E741" i="37" s="1"/>
  <c r="D741" i="37"/>
  <c r="E143" i="34"/>
  <c r="E672" i="34"/>
  <c r="D671" i="34"/>
  <c r="E369" i="36"/>
  <c r="D368" i="36"/>
  <c r="D368" i="37"/>
  <c r="E369" i="37"/>
  <c r="E146" i="34"/>
  <c r="D204" i="34"/>
  <c r="D207" i="34"/>
  <c r="D220" i="34"/>
  <c r="E221" i="34"/>
  <c r="E220" i="34" s="1"/>
  <c r="E231" i="34"/>
  <c r="E229" i="34" s="1"/>
  <c r="D229" i="34"/>
  <c r="D244" i="34"/>
  <c r="D243" i="34" s="1"/>
  <c r="D250" i="34"/>
  <c r="E325" i="34"/>
  <c r="E331" i="34"/>
  <c r="E348" i="34"/>
  <c r="E451" i="34"/>
  <c r="D463" i="34"/>
  <c r="D494" i="34"/>
  <c r="E513" i="34"/>
  <c r="D529" i="34"/>
  <c r="E547" i="34"/>
  <c r="H646" i="34"/>
  <c r="C645" i="34"/>
  <c r="H645" i="34" s="1"/>
  <c r="J645" i="34" s="1"/>
  <c r="D653" i="34"/>
  <c r="D756" i="34"/>
  <c r="D755" i="34" s="1"/>
  <c r="D761" i="34"/>
  <c r="D760" i="34" s="1"/>
  <c r="E140" i="35"/>
  <c r="C179" i="35"/>
  <c r="E207" i="35"/>
  <c r="D211" i="35"/>
  <c r="E212" i="35"/>
  <c r="E211" i="35" s="1"/>
  <c r="E251" i="35"/>
  <c r="E250" i="35" s="1"/>
  <c r="D344" i="35"/>
  <c r="E388" i="35"/>
  <c r="E396" i="35"/>
  <c r="E395" i="35" s="1"/>
  <c r="D395" i="35"/>
  <c r="D459" i="35"/>
  <c r="D463" i="35"/>
  <c r="E468" i="35"/>
  <c r="E533" i="35"/>
  <c r="E531" i="35" s="1"/>
  <c r="E528" i="35" s="1"/>
  <c r="D531" i="35"/>
  <c r="E612" i="35"/>
  <c r="E610" i="35" s="1"/>
  <c r="D610" i="35"/>
  <c r="E647" i="35"/>
  <c r="E646" i="35" s="1"/>
  <c r="D646" i="35"/>
  <c r="D120" i="36"/>
  <c r="E121" i="36"/>
  <c r="F121" i="36" s="1"/>
  <c r="F120" i="36" s="1"/>
  <c r="D146" i="36"/>
  <c r="E147" i="36"/>
  <c r="E702" i="36"/>
  <c r="F702" i="36" s="1"/>
  <c r="F700" i="36" s="1"/>
  <c r="D700" i="36"/>
  <c r="E61" i="34"/>
  <c r="E769" i="35"/>
  <c r="E768" i="35" s="1"/>
  <c r="E767" i="35" s="1"/>
  <c r="D768" i="35"/>
  <c r="D767" i="35" s="1"/>
  <c r="E447" i="36"/>
  <c r="F447" i="36" s="1"/>
  <c r="F445" i="36" s="1"/>
  <c r="D445" i="36"/>
  <c r="E681" i="36"/>
  <c r="F681" i="36" s="1"/>
  <c r="F679" i="36" s="1"/>
  <c r="D679" i="36"/>
  <c r="C170" i="37"/>
  <c r="H170" i="37" s="1"/>
  <c r="J170" i="37" s="1"/>
  <c r="H171" i="37"/>
  <c r="D211" i="37"/>
  <c r="E212" i="37"/>
  <c r="E211" i="37" s="1"/>
  <c r="E140" i="34"/>
  <c r="E149" i="34"/>
  <c r="E174" i="34"/>
  <c r="E186" i="34"/>
  <c r="E185" i="34" s="1"/>
  <c r="E184" i="34" s="1"/>
  <c r="D189" i="34"/>
  <c r="D188" i="34" s="1"/>
  <c r="E190" i="34"/>
  <c r="E189" i="34" s="1"/>
  <c r="E205" i="34"/>
  <c r="E204" i="34" s="1"/>
  <c r="C228" i="34"/>
  <c r="D315" i="34"/>
  <c r="E459" i="34"/>
  <c r="E569" i="34"/>
  <c r="D661" i="34"/>
  <c r="E683" i="34"/>
  <c r="E757" i="34"/>
  <c r="E756" i="34" s="1"/>
  <c r="E755" i="34" s="1"/>
  <c r="D772" i="34"/>
  <c r="D771" i="34" s="1"/>
  <c r="D129" i="35"/>
  <c r="D315" i="35"/>
  <c r="E644" i="35"/>
  <c r="E642" i="35" s="1"/>
  <c r="D642" i="35"/>
  <c r="E346" i="36"/>
  <c r="E344" i="36" s="1"/>
  <c r="D344" i="36"/>
  <c r="D450" i="36"/>
  <c r="E596" i="36"/>
  <c r="D595" i="36"/>
  <c r="E605" i="36"/>
  <c r="D603" i="36"/>
  <c r="E685" i="36"/>
  <c r="F685" i="36" s="1"/>
  <c r="F683" i="36" s="1"/>
  <c r="D683" i="36"/>
  <c r="E698" i="36"/>
  <c r="F698" i="36" s="1"/>
  <c r="F694" i="36" s="1"/>
  <c r="D694" i="36"/>
  <c r="E728" i="36"/>
  <c r="D727" i="36"/>
  <c r="D768" i="36"/>
  <c r="D767" i="36" s="1"/>
  <c r="E120" i="35"/>
  <c r="E126" i="35"/>
  <c r="D185" i="35"/>
  <c r="D184" i="35" s="1"/>
  <c r="C188" i="35"/>
  <c r="D204" i="35"/>
  <c r="C215" i="35"/>
  <c r="D223" i="35"/>
  <c r="D222" i="35" s="1"/>
  <c r="E325" i="35"/>
  <c r="E331" i="35"/>
  <c r="D353" i="35"/>
  <c r="E416" i="35"/>
  <c r="E429" i="35"/>
  <c r="H529" i="35"/>
  <c r="C528" i="35"/>
  <c r="H528" i="35" s="1"/>
  <c r="E571" i="35"/>
  <c r="D569" i="35"/>
  <c r="E629" i="35"/>
  <c r="D628" i="35"/>
  <c r="E667" i="35"/>
  <c r="E665" i="35" s="1"/>
  <c r="D665" i="35"/>
  <c r="E687" i="35"/>
  <c r="E694" i="35"/>
  <c r="E757" i="35"/>
  <c r="D756" i="35"/>
  <c r="D755" i="35" s="1"/>
  <c r="D157" i="36"/>
  <c r="E158" i="36"/>
  <c r="F158" i="36" s="1"/>
  <c r="F157" i="36" s="1"/>
  <c r="E205" i="36"/>
  <c r="D204" i="36"/>
  <c r="E212" i="36"/>
  <c r="D211" i="36"/>
  <c r="E218" i="36"/>
  <c r="D216" i="36"/>
  <c r="D215" i="36" s="1"/>
  <c r="E244" i="36"/>
  <c r="E243" i="36" s="1"/>
  <c r="E677" i="36"/>
  <c r="F677" i="36" s="1"/>
  <c r="F676" i="36" s="1"/>
  <c r="D676" i="36"/>
  <c r="E119" i="37"/>
  <c r="E117" i="37" s="1"/>
  <c r="D117" i="37"/>
  <c r="D132" i="37"/>
  <c r="E133" i="37"/>
  <c r="E132" i="37" s="1"/>
  <c r="E120" i="34"/>
  <c r="E126" i="34"/>
  <c r="E132" i="34"/>
  <c r="E160" i="34"/>
  <c r="D179" i="34"/>
  <c r="C203" i="34"/>
  <c r="D216" i="34"/>
  <c r="D228" i="34"/>
  <c r="D239" i="34"/>
  <c r="D238" i="34" s="1"/>
  <c r="E260" i="34"/>
  <c r="E289" i="34"/>
  <c r="E328" i="34"/>
  <c r="E416" i="34"/>
  <c r="E474" i="34"/>
  <c r="E628" i="34"/>
  <c r="E642" i="34"/>
  <c r="E661" i="34"/>
  <c r="E665" i="34"/>
  <c r="E676" i="34"/>
  <c r="E687" i="34"/>
  <c r="E718" i="34"/>
  <c r="E722" i="34"/>
  <c r="D123" i="35"/>
  <c r="E132" i="35"/>
  <c r="E183" i="35"/>
  <c r="E182" i="35" s="1"/>
  <c r="E179" i="35" s="1"/>
  <c r="E186" i="35"/>
  <c r="E185" i="35" s="1"/>
  <c r="E184" i="35" s="1"/>
  <c r="E202" i="35"/>
  <c r="E201" i="35" s="1"/>
  <c r="E200" i="35" s="1"/>
  <c r="E205" i="35"/>
  <c r="E204" i="35" s="1"/>
  <c r="E224" i="35"/>
  <c r="E223" i="35" s="1"/>
  <c r="E222" i="35" s="1"/>
  <c r="D229" i="35"/>
  <c r="D368" i="35"/>
  <c r="E404" i="35"/>
  <c r="E547" i="35"/>
  <c r="E661" i="35"/>
  <c r="D671" i="35"/>
  <c r="D687" i="35"/>
  <c r="D718" i="35"/>
  <c r="D722" i="35"/>
  <c r="E132" i="36"/>
  <c r="E187" i="36"/>
  <c r="D185" i="36"/>
  <c r="D184" i="36" s="1"/>
  <c r="E194" i="36"/>
  <c r="E202" i="36"/>
  <c r="D201" i="36"/>
  <c r="D200" i="36" s="1"/>
  <c r="E207" i="36"/>
  <c r="E350" i="36"/>
  <c r="F350" i="36" s="1"/>
  <c r="F348" i="36" s="1"/>
  <c r="D348" i="36"/>
  <c r="E504" i="36"/>
  <c r="E689" i="36"/>
  <c r="F689" i="36" s="1"/>
  <c r="F687" i="36" s="1"/>
  <c r="D687" i="36"/>
  <c r="E328" i="35"/>
  <c r="D412" i="35"/>
  <c r="D450" i="35"/>
  <c r="E477" i="35"/>
  <c r="D486" i="35"/>
  <c r="E513" i="35"/>
  <c r="E544" i="35"/>
  <c r="E538" i="35" s="1"/>
  <c r="D552" i="35"/>
  <c r="E722" i="35"/>
  <c r="D772" i="35"/>
  <c r="D771" i="35" s="1"/>
  <c r="D117" i="36"/>
  <c r="E199" i="36"/>
  <c r="D198" i="36"/>
  <c r="D197" i="36" s="1"/>
  <c r="C215" i="36"/>
  <c r="E231" i="36"/>
  <c r="F231" i="36" s="1"/>
  <c r="F229" i="36" s="1"/>
  <c r="F228" i="36" s="1"/>
  <c r="D229" i="36"/>
  <c r="D228" i="36" s="1"/>
  <c r="E241" i="36"/>
  <c r="D239" i="36"/>
  <c r="D238" i="36" s="1"/>
  <c r="E497" i="36"/>
  <c r="H529" i="36"/>
  <c r="C528" i="36"/>
  <c r="H528" i="36" s="1"/>
  <c r="E545" i="36"/>
  <c r="F545" i="36" s="1"/>
  <c r="F544" i="36" s="1"/>
  <c r="F538" i="36" s="1"/>
  <c r="D544" i="36"/>
  <c r="D538" i="36" s="1"/>
  <c r="E587" i="36"/>
  <c r="E640" i="36"/>
  <c r="D638" i="36"/>
  <c r="E647" i="36"/>
  <c r="F647" i="36" s="1"/>
  <c r="F646" i="36" s="1"/>
  <c r="D646" i="36"/>
  <c r="D581" i="35"/>
  <c r="D638" i="35"/>
  <c r="D653" i="35"/>
  <c r="D123" i="36"/>
  <c r="D149" i="36"/>
  <c r="E167" i="36"/>
  <c r="C170" i="36"/>
  <c r="H170" i="36" s="1"/>
  <c r="J170" i="36" s="1"/>
  <c r="E196" i="36"/>
  <c r="D195" i="36"/>
  <c r="D207" i="36"/>
  <c r="D353" i="36"/>
  <c r="E404" i="36"/>
  <c r="E514" i="36"/>
  <c r="E564" i="36"/>
  <c r="F564" i="36" s="1"/>
  <c r="F562" i="36" s="1"/>
  <c r="D562" i="36"/>
  <c r="D569" i="36"/>
  <c r="E617" i="36"/>
  <c r="F617" i="36" s="1"/>
  <c r="F616" i="36" s="1"/>
  <c r="D616" i="36"/>
  <c r="C645" i="36"/>
  <c r="H645" i="36" s="1"/>
  <c r="J645" i="36" s="1"/>
  <c r="D653" i="36"/>
  <c r="D661" i="36"/>
  <c r="D665" i="36"/>
  <c r="D671" i="36"/>
  <c r="E747" i="36"/>
  <c r="D746" i="36"/>
  <c r="D743" i="36" s="1"/>
  <c r="D772" i="36"/>
  <c r="D771" i="36" s="1"/>
  <c r="E127" i="37"/>
  <c r="E126" i="37" s="1"/>
  <c r="D126" i="37"/>
  <c r="C153" i="37"/>
  <c r="E325" i="36"/>
  <c r="E353" i="36"/>
  <c r="E373" i="36"/>
  <c r="E395" i="36"/>
  <c r="E399" i="36"/>
  <c r="E412" i="36"/>
  <c r="E422" i="36"/>
  <c r="E429" i="36"/>
  <c r="E491" i="36"/>
  <c r="E569" i="36"/>
  <c r="E653" i="36"/>
  <c r="E661" i="36"/>
  <c r="E665" i="36"/>
  <c r="E671" i="36"/>
  <c r="E679" i="36"/>
  <c r="E683" i="36"/>
  <c r="C135" i="37"/>
  <c r="H135" i="37" s="1"/>
  <c r="J135" i="37" s="1"/>
  <c r="E169" i="37"/>
  <c r="E167" i="37" s="1"/>
  <c r="D167" i="37"/>
  <c r="D174" i="37"/>
  <c r="E175" i="37"/>
  <c r="E174" i="37" s="1"/>
  <c r="D198" i="37"/>
  <c r="D197" i="37" s="1"/>
  <c r="E199" i="37"/>
  <c r="E198" i="37" s="1"/>
  <c r="E197" i="37" s="1"/>
  <c r="D213" i="37"/>
  <c r="E214" i="37"/>
  <c r="E213" i="37" s="1"/>
  <c r="E289" i="37"/>
  <c r="D450" i="37"/>
  <c r="D497" i="37"/>
  <c r="D529" i="37"/>
  <c r="E530" i="37"/>
  <c r="E529" i="37" s="1"/>
  <c r="D160" i="36"/>
  <c r="D171" i="36"/>
  <c r="D170" i="36" s="1"/>
  <c r="D189" i="36"/>
  <c r="D223" i="36"/>
  <c r="D222" i="36" s="1"/>
  <c r="D244" i="36"/>
  <c r="D243" i="36" s="1"/>
  <c r="D250" i="36"/>
  <c r="E455" i="36"/>
  <c r="E547" i="36"/>
  <c r="C726" i="36"/>
  <c r="H726" i="36" s="1"/>
  <c r="J726" i="36" s="1"/>
  <c r="D61" i="37"/>
  <c r="D140" i="37"/>
  <c r="E160" i="37"/>
  <c r="D236" i="37"/>
  <c r="D235" i="37" s="1"/>
  <c r="E237" i="37"/>
  <c r="E236" i="37" s="1"/>
  <c r="E235" i="37" s="1"/>
  <c r="E325" i="37"/>
  <c r="E486" i="37"/>
  <c r="D616" i="37"/>
  <c r="E641" i="37"/>
  <c r="E638" i="37" s="1"/>
  <c r="D638" i="37"/>
  <c r="E679" i="37"/>
  <c r="D739" i="37"/>
  <c r="E740" i="37"/>
  <c r="E739" i="37" s="1"/>
  <c r="D207" i="37"/>
  <c r="E308" i="37"/>
  <c r="E595" i="37"/>
  <c r="E642" i="37"/>
  <c r="C203" i="37"/>
  <c r="C215" i="37"/>
  <c r="D244" i="37"/>
  <c r="D243" i="37" s="1"/>
  <c r="D412" i="37"/>
  <c r="E451" i="37"/>
  <c r="E450" i="37" s="1"/>
  <c r="E498" i="37"/>
  <c r="E497" i="37" s="1"/>
  <c r="E522" i="37"/>
  <c r="E617" i="37"/>
  <c r="E616" i="37" s="1"/>
  <c r="C645" i="37"/>
  <c r="H645" i="37" s="1"/>
  <c r="J645" i="37" s="1"/>
  <c r="E666" i="37"/>
  <c r="E665" i="37" s="1"/>
  <c r="E676" i="37"/>
  <c r="D751" i="37"/>
  <c r="D750" i="37" s="1"/>
  <c r="D756" i="37"/>
  <c r="D755" i="37" s="1"/>
  <c r="D761" i="37"/>
  <c r="D760" i="37" s="1"/>
  <c r="D772" i="37"/>
  <c r="D771" i="37" s="1"/>
  <c r="E185" i="37"/>
  <c r="E184" i="37" s="1"/>
  <c r="E204" i="37"/>
  <c r="D223" i="37"/>
  <c r="D222" i="37" s="1"/>
  <c r="E229" i="37"/>
  <c r="D265" i="37"/>
  <c r="E298" i="37"/>
  <c r="D409" i="37"/>
  <c r="E592" i="37"/>
  <c r="D642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C561" i="37"/>
  <c r="H486" i="37"/>
  <c r="E455" i="37"/>
  <c r="E378" i="37"/>
  <c r="E154" i="37"/>
  <c r="H154" i="37"/>
  <c r="H136" i="37"/>
  <c r="E136" i="37"/>
  <c r="D97" i="37"/>
  <c r="E38" i="37"/>
  <c r="D11" i="37"/>
  <c r="E4" i="37"/>
  <c r="D718" i="34"/>
  <c r="D616" i="34"/>
  <c r="E610" i="34"/>
  <c r="E562" i="34"/>
  <c r="E509" i="34"/>
  <c r="E494" i="34"/>
  <c r="E486" i="34"/>
  <c r="D486" i="34"/>
  <c r="D484" i="34" s="1"/>
  <c r="D455" i="34"/>
  <c r="E455" i="34"/>
  <c r="D445" i="34"/>
  <c r="E392" i="34"/>
  <c r="E382" i="34"/>
  <c r="E378" i="34"/>
  <c r="E154" i="34"/>
  <c r="C135" i="34"/>
  <c r="H135" i="34" s="1"/>
  <c r="J135" i="34" s="1"/>
  <c r="D136" i="34"/>
  <c r="E117" i="34"/>
  <c r="C67" i="34"/>
  <c r="H67" i="34" s="1"/>
  <c r="J67" i="34" s="1"/>
  <c r="D97" i="34"/>
  <c r="E68" i="34"/>
  <c r="H68" i="34"/>
  <c r="J68" i="34" s="1"/>
  <c r="E38" i="34"/>
  <c r="D11" i="34"/>
  <c r="E11" i="34"/>
  <c r="E4" i="34"/>
  <c r="E718" i="35"/>
  <c r="E717" i="35" s="1"/>
  <c r="E716" i="35" s="1"/>
  <c r="C561" i="35"/>
  <c r="H561" i="35" s="1"/>
  <c r="J561" i="35" s="1"/>
  <c r="H562" i="35"/>
  <c r="E553" i="35"/>
  <c r="E552" i="35" s="1"/>
  <c r="D547" i="35"/>
  <c r="E494" i="35"/>
  <c r="E475" i="35"/>
  <c r="E459" i="35"/>
  <c r="D422" i="35"/>
  <c r="D409" i="35"/>
  <c r="E392" i="35"/>
  <c r="E378" i="35"/>
  <c r="D378" i="35"/>
  <c r="E374" i="35"/>
  <c r="E373" i="35" s="1"/>
  <c r="E344" i="35"/>
  <c r="E305" i="35"/>
  <c r="C263" i="35"/>
  <c r="H263" i="35" s="1"/>
  <c r="E260" i="35"/>
  <c r="C153" i="35"/>
  <c r="H153" i="35" s="1"/>
  <c r="J153" i="35" s="1"/>
  <c r="D136" i="35"/>
  <c r="E137" i="35"/>
  <c r="E136" i="35" s="1"/>
  <c r="D117" i="35"/>
  <c r="C116" i="35"/>
  <c r="H116" i="35" s="1"/>
  <c r="J116" i="35" s="1"/>
  <c r="D97" i="35"/>
  <c r="D11" i="35"/>
  <c r="C3" i="35"/>
  <c r="H3" i="35" s="1"/>
  <c r="J3" i="35" s="1"/>
  <c r="D4" i="35"/>
  <c r="D599" i="36"/>
  <c r="E599" i="36"/>
  <c r="C561" i="36"/>
  <c r="H561" i="36" s="1"/>
  <c r="J561" i="36" s="1"/>
  <c r="D587" i="36"/>
  <c r="D577" i="36"/>
  <c r="E553" i="36"/>
  <c r="F553" i="36" s="1"/>
  <c r="F552" i="36" s="1"/>
  <c r="F551" i="36" s="1"/>
  <c r="F550" i="36" s="1"/>
  <c r="D547" i="36"/>
  <c r="E494" i="36"/>
  <c r="D459" i="36"/>
  <c r="E459" i="36"/>
  <c r="D455" i="36"/>
  <c r="C444" i="36"/>
  <c r="H444" i="36" s="1"/>
  <c r="E416" i="36"/>
  <c r="D409" i="36"/>
  <c r="D395" i="36"/>
  <c r="D392" i="36"/>
  <c r="E393" i="36"/>
  <c r="D382" i="36"/>
  <c r="D378" i="36"/>
  <c r="D373" i="36"/>
  <c r="C340" i="36"/>
  <c r="H340" i="36" s="1"/>
  <c r="E362" i="36"/>
  <c r="D362" i="36"/>
  <c r="D357" i="36"/>
  <c r="H344" i="36"/>
  <c r="E305" i="36"/>
  <c r="C263" i="36"/>
  <c r="H263" i="36" s="1"/>
  <c r="E265" i="36"/>
  <c r="H154" i="36"/>
  <c r="D154" i="36"/>
  <c r="E136" i="36"/>
  <c r="E127" i="36"/>
  <c r="F127" i="36" s="1"/>
  <c r="F126" i="36" s="1"/>
  <c r="E124" i="36"/>
  <c r="F124" i="36" s="1"/>
  <c r="F123" i="36" s="1"/>
  <c r="E118" i="36"/>
  <c r="C116" i="36"/>
  <c r="H116" i="36" s="1"/>
  <c r="J116" i="36" s="1"/>
  <c r="E97" i="36"/>
  <c r="D97" i="36"/>
  <c r="E11" i="36"/>
  <c r="D11" i="36"/>
  <c r="E4" i="36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E165" i="37"/>
  <c r="E164" i="37" s="1"/>
  <c r="D164" i="37"/>
  <c r="D185" i="37"/>
  <c r="D184" i="37" s="1"/>
  <c r="D204" i="37"/>
  <c r="E331" i="37"/>
  <c r="C116" i="37"/>
  <c r="D120" i="37"/>
  <c r="E124" i="37"/>
  <c r="E123" i="37" s="1"/>
  <c r="D123" i="37"/>
  <c r="D13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E556" i="37" s="1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H459" i="37"/>
  <c r="C444" i="37"/>
  <c r="H444" i="37" s="1"/>
  <c r="E475" i="37"/>
  <c r="E474" i="37" s="1"/>
  <c r="D474" i="37"/>
  <c r="C509" i="37"/>
  <c r="H509" i="37" s="1"/>
  <c r="E718" i="37"/>
  <c r="E581" i="37"/>
  <c r="E603" i="37"/>
  <c r="E610" i="37"/>
  <c r="E628" i="37"/>
  <c r="D513" i="37"/>
  <c r="D509" i="37" s="1"/>
  <c r="D522" i="37"/>
  <c r="E562" i="37"/>
  <c r="E577" i="37"/>
  <c r="E587" i="37"/>
  <c r="E646" i="37"/>
  <c r="E661" i="37"/>
  <c r="E671" i="37"/>
  <c r="E687" i="37"/>
  <c r="E694" i="37"/>
  <c r="E700" i="37"/>
  <c r="D743" i="37"/>
  <c r="E722" i="37"/>
  <c r="D577" i="37"/>
  <c r="D587" i="37"/>
  <c r="D592" i="37"/>
  <c r="D603" i="37"/>
  <c r="D679" i="37"/>
  <c r="D694" i="37"/>
  <c r="C717" i="37"/>
  <c r="E745" i="37"/>
  <c r="E744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E728" i="37"/>
  <c r="E727" i="37" s="1"/>
  <c r="E38" i="36"/>
  <c r="E61" i="36"/>
  <c r="E68" i="36"/>
  <c r="C3" i="36"/>
  <c r="D38" i="36"/>
  <c r="D68" i="36"/>
  <c r="E131" i="36"/>
  <c r="C135" i="36"/>
  <c r="H135" i="36" s="1"/>
  <c r="J135" i="36" s="1"/>
  <c r="E145" i="36"/>
  <c r="E151" i="36"/>
  <c r="E156" i="36"/>
  <c r="E162" i="36"/>
  <c r="D164" i="36"/>
  <c r="E173" i="36"/>
  <c r="E190" i="36"/>
  <c r="E221" i="36"/>
  <c r="E226" i="36"/>
  <c r="E251" i="36"/>
  <c r="E262" i="36"/>
  <c r="H265" i="36"/>
  <c r="D289" i="36"/>
  <c r="E292" i="36"/>
  <c r="E303" i="36"/>
  <c r="D302" i="36"/>
  <c r="E315" i="36"/>
  <c r="E357" i="36"/>
  <c r="E450" i="36"/>
  <c r="E468" i="36"/>
  <c r="E477" i="36"/>
  <c r="E378" i="36"/>
  <c r="E382" i="36"/>
  <c r="E388" i="36"/>
  <c r="E409" i="36"/>
  <c r="D4" i="36"/>
  <c r="C67" i="36"/>
  <c r="H67" i="36" s="1"/>
  <c r="J67" i="36" s="1"/>
  <c r="D136" i="36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D296" i="36"/>
  <c r="E309" i="36"/>
  <c r="D308" i="36"/>
  <c r="E329" i="36"/>
  <c r="D328" i="36"/>
  <c r="D331" i="36"/>
  <c r="E334" i="36"/>
  <c r="D412" i="36"/>
  <c r="D422" i="36"/>
  <c r="C484" i="36"/>
  <c r="D486" i="36"/>
  <c r="D491" i="36"/>
  <c r="D497" i="36"/>
  <c r="E533" i="36"/>
  <c r="E544" i="36"/>
  <c r="E538" i="36" s="1"/>
  <c r="E610" i="36"/>
  <c r="E616" i="36"/>
  <c r="E642" i="36"/>
  <c r="E750" i="36"/>
  <c r="D416" i="36"/>
  <c r="E592" i="36"/>
  <c r="E628" i="36"/>
  <c r="D429" i="36"/>
  <c r="D463" i="36"/>
  <c r="D468" i="36"/>
  <c r="D494" i="36"/>
  <c r="D504" i="36"/>
  <c r="D529" i="36"/>
  <c r="E718" i="36"/>
  <c r="E734" i="36"/>
  <c r="E733" i="36" s="1"/>
  <c r="E772" i="36"/>
  <c r="E771" i="36" s="1"/>
  <c r="D556" i="36"/>
  <c r="D592" i="36"/>
  <c r="C717" i="36"/>
  <c r="D739" i="36"/>
  <c r="E745" i="36"/>
  <c r="D777" i="36"/>
  <c r="C551" i="36"/>
  <c r="E762" i="36"/>
  <c r="D610" i="36"/>
  <c r="D628" i="36"/>
  <c r="D718" i="36"/>
  <c r="E724" i="36"/>
  <c r="E769" i="36"/>
  <c r="D642" i="36"/>
  <c r="E4" i="35"/>
  <c r="E61" i="35"/>
  <c r="E38" i="35"/>
  <c r="E68" i="35"/>
  <c r="E14" i="35"/>
  <c r="E11" i="35" s="1"/>
  <c r="D38" i="35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E265" i="35"/>
  <c r="E315" i="35"/>
  <c r="E158" i="35"/>
  <c r="E157" i="35" s="1"/>
  <c r="D157" i="35"/>
  <c r="D164" i="35"/>
  <c r="D167" i="35"/>
  <c r="C203" i="35"/>
  <c r="D233" i="35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71" i="35"/>
  <c r="C484" i="35"/>
  <c r="H544" i="35"/>
  <c r="E562" i="35"/>
  <c r="E577" i="35"/>
  <c r="E592" i="35"/>
  <c r="E599" i="35"/>
  <c r="E603" i="35"/>
  <c r="E751" i="35"/>
  <c r="E750" i="35" s="1"/>
  <c r="E557" i="35"/>
  <c r="E556" i="35" s="1"/>
  <c r="D556" i="35"/>
  <c r="D551" i="35" s="1"/>
  <c r="D550" i="35" s="1"/>
  <c r="E756" i="35"/>
  <c r="E755" i="35" s="1"/>
  <c r="D494" i="35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73" i="35"/>
  <c r="E772" i="35" s="1"/>
  <c r="E771" i="35" s="1"/>
  <c r="D777" i="35"/>
  <c r="C645" i="35"/>
  <c r="H645" i="35" s="1"/>
  <c r="J645" i="35" s="1"/>
  <c r="E263" i="34"/>
  <c r="E97" i="34"/>
  <c r="E67" i="34" s="1"/>
  <c r="E136" i="34"/>
  <c r="E207" i="34"/>
  <c r="E315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C314" i="34"/>
  <c r="H314" i="34" s="1"/>
  <c r="D325" i="34"/>
  <c r="D331" i="34"/>
  <c r="H344" i="34"/>
  <c r="C340" i="34"/>
  <c r="D368" i="34"/>
  <c r="E373" i="34"/>
  <c r="E409" i="34"/>
  <c r="E422" i="34"/>
  <c r="E445" i="34"/>
  <c r="C3" i="34"/>
  <c r="D38" i="34"/>
  <c r="D68" i="34"/>
  <c r="E450" i="34"/>
  <c r="E531" i="34"/>
  <c r="E52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D528" i="34" s="1"/>
  <c r="E616" i="34"/>
  <c r="E638" i="34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H538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60" i="33" l="1"/>
  <c r="E163" i="34"/>
  <c r="E551" i="34"/>
  <c r="E550" i="34" s="1"/>
  <c r="D203" i="34"/>
  <c r="E348" i="36"/>
  <c r="D717" i="36"/>
  <c r="D716" i="36" s="1"/>
  <c r="E126" i="36"/>
  <c r="F444" i="36"/>
  <c r="C725" i="36"/>
  <c r="H725" i="36" s="1"/>
  <c r="J725" i="36" s="1"/>
  <c r="E484" i="36"/>
  <c r="E445" i="36"/>
  <c r="E552" i="36"/>
  <c r="E551" i="36" s="1"/>
  <c r="E550" i="36" s="1"/>
  <c r="E120" i="36"/>
  <c r="E694" i="36"/>
  <c r="E298" i="36"/>
  <c r="E116" i="34"/>
  <c r="E153" i="34"/>
  <c r="C725" i="34"/>
  <c r="H725" i="34" s="1"/>
  <c r="J725" i="34" s="1"/>
  <c r="H726" i="34"/>
  <c r="J726" i="34" s="1"/>
  <c r="E135" i="34"/>
  <c r="C178" i="34"/>
  <c r="H178" i="34" s="1"/>
  <c r="J178" i="34" s="1"/>
  <c r="E743" i="34"/>
  <c r="E561" i="34"/>
  <c r="D67" i="34"/>
  <c r="E314" i="34"/>
  <c r="E259" i="34" s="1"/>
  <c r="E717" i="34"/>
  <c r="E716" i="34" s="1"/>
  <c r="D153" i="34"/>
  <c r="D152" i="34" s="1"/>
  <c r="D67" i="35"/>
  <c r="E551" i="35"/>
  <c r="E550" i="35" s="1"/>
  <c r="D228" i="35"/>
  <c r="H726" i="35"/>
  <c r="J726" i="35" s="1"/>
  <c r="C725" i="35"/>
  <c r="H725" i="35" s="1"/>
  <c r="J725" i="35" s="1"/>
  <c r="D153" i="35"/>
  <c r="D3" i="35"/>
  <c r="E215" i="35"/>
  <c r="D444" i="35"/>
  <c r="D203" i="35"/>
  <c r="D314" i="35"/>
  <c r="C178" i="35"/>
  <c r="C177" i="35" s="1"/>
  <c r="H177" i="35" s="1"/>
  <c r="J177" i="35" s="1"/>
  <c r="E743" i="35"/>
  <c r="E726" i="35" s="1"/>
  <c r="E725" i="35" s="1"/>
  <c r="D484" i="35"/>
  <c r="D483" i="35" s="1"/>
  <c r="E314" i="35"/>
  <c r="D717" i="35"/>
  <c r="D716" i="35" s="1"/>
  <c r="E203" i="35"/>
  <c r="E756" i="36"/>
  <c r="E755" i="36" s="1"/>
  <c r="E3" i="36"/>
  <c r="D116" i="36"/>
  <c r="E163" i="36"/>
  <c r="C178" i="36"/>
  <c r="D203" i="36"/>
  <c r="F484" i="36"/>
  <c r="F3" i="36"/>
  <c r="E676" i="36"/>
  <c r="E157" i="36"/>
  <c r="E123" i="36"/>
  <c r="E722" i="36"/>
  <c r="E717" i="36" s="1"/>
  <c r="E716" i="36" s="1"/>
  <c r="F724" i="36"/>
  <c r="F722" i="36" s="1"/>
  <c r="F717" i="36" s="1"/>
  <c r="F716" i="36" s="1"/>
  <c r="E220" i="36"/>
  <c r="F221" i="36"/>
  <c r="F220" i="36" s="1"/>
  <c r="E160" i="36"/>
  <c r="F162" i="36"/>
  <c r="F160" i="36" s="1"/>
  <c r="F645" i="36"/>
  <c r="E211" i="36"/>
  <c r="F212" i="36"/>
  <c r="F211" i="36" s="1"/>
  <c r="E727" i="36"/>
  <c r="F728" i="36"/>
  <c r="F727" i="36" s="1"/>
  <c r="E595" i="36"/>
  <c r="F596" i="36"/>
  <c r="F595" i="36" s="1"/>
  <c r="F67" i="36"/>
  <c r="E531" i="36"/>
  <c r="E528" i="36" s="1"/>
  <c r="F533" i="36"/>
  <c r="F531" i="36" s="1"/>
  <c r="E331" i="36"/>
  <c r="F334" i="36"/>
  <c r="F331" i="36" s="1"/>
  <c r="E260" i="36"/>
  <c r="F262" i="36"/>
  <c r="F260" i="36" s="1"/>
  <c r="E154" i="36"/>
  <c r="E153" i="36" s="1"/>
  <c r="F156" i="36"/>
  <c r="F154" i="36" s="1"/>
  <c r="F153" i="36" s="1"/>
  <c r="E146" i="36"/>
  <c r="F147" i="36"/>
  <c r="F146" i="36" s="1"/>
  <c r="E308" i="36"/>
  <c r="F309" i="36"/>
  <c r="F308" i="36" s="1"/>
  <c r="E289" i="36"/>
  <c r="F292" i="36"/>
  <c r="F289" i="36" s="1"/>
  <c r="E250" i="36"/>
  <c r="F251" i="36"/>
  <c r="F250" i="36" s="1"/>
  <c r="E171" i="36"/>
  <c r="F173" i="36"/>
  <c r="F171" i="36" s="1"/>
  <c r="E149" i="36"/>
  <c r="F151" i="36"/>
  <c r="F149" i="36" s="1"/>
  <c r="E229" i="36"/>
  <c r="E228" i="36" s="1"/>
  <c r="E700" i="36"/>
  <c r="E513" i="36"/>
  <c r="E509" i="36" s="1"/>
  <c r="E483" i="36" s="1"/>
  <c r="F514" i="36"/>
  <c r="F513" i="36" s="1"/>
  <c r="F509" i="36" s="1"/>
  <c r="D188" i="36"/>
  <c r="E638" i="36"/>
  <c r="F640" i="36"/>
  <c r="F638" i="36" s="1"/>
  <c r="E239" i="36"/>
  <c r="E238" i="36" s="1"/>
  <c r="F241" i="36"/>
  <c r="F239" i="36" s="1"/>
  <c r="F238" i="36" s="1"/>
  <c r="E185" i="36"/>
  <c r="E184" i="36" s="1"/>
  <c r="F187" i="36"/>
  <c r="F185" i="36" s="1"/>
  <c r="F184" i="36" s="1"/>
  <c r="E216" i="36"/>
  <c r="F218" i="36"/>
  <c r="F216" i="36" s="1"/>
  <c r="E204" i="36"/>
  <c r="E203" i="36" s="1"/>
  <c r="F205" i="36"/>
  <c r="F204" i="36" s="1"/>
  <c r="F203" i="36" s="1"/>
  <c r="E603" i="36"/>
  <c r="F605" i="36"/>
  <c r="F603" i="36" s="1"/>
  <c r="E174" i="36"/>
  <c r="E170" i="36" s="1"/>
  <c r="F175" i="36"/>
  <c r="F174" i="36" s="1"/>
  <c r="E761" i="36"/>
  <c r="E760" i="36" s="1"/>
  <c r="F762" i="36"/>
  <c r="F761" i="36" s="1"/>
  <c r="F760" i="36" s="1"/>
  <c r="E328" i="36"/>
  <c r="F329" i="36"/>
  <c r="F328" i="36" s="1"/>
  <c r="F314" i="36" s="1"/>
  <c r="E296" i="36"/>
  <c r="F297" i="36"/>
  <c r="F296" i="36" s="1"/>
  <c r="E302" i="36"/>
  <c r="F303" i="36"/>
  <c r="F302" i="36" s="1"/>
  <c r="E117" i="36"/>
  <c r="F118" i="36"/>
  <c r="F117" i="36" s="1"/>
  <c r="E193" i="36"/>
  <c r="F194" i="36"/>
  <c r="F193" i="36" s="1"/>
  <c r="F528" i="36"/>
  <c r="F483" i="36" s="1"/>
  <c r="E189" i="36"/>
  <c r="F190" i="36"/>
  <c r="F189" i="36" s="1"/>
  <c r="E129" i="36"/>
  <c r="E116" i="36" s="1"/>
  <c r="F131" i="36"/>
  <c r="F129" i="36" s="1"/>
  <c r="E768" i="36"/>
  <c r="E767" i="36" s="1"/>
  <c r="F769" i="36"/>
  <c r="F768" i="36" s="1"/>
  <c r="F767" i="36" s="1"/>
  <c r="E744" i="36"/>
  <c r="F745" i="36"/>
  <c r="F744" i="36" s="1"/>
  <c r="D551" i="36"/>
  <c r="D550" i="36" s="1"/>
  <c r="E646" i="36"/>
  <c r="E562" i="36"/>
  <c r="E561" i="36" s="1"/>
  <c r="E223" i="36"/>
  <c r="E222" i="36" s="1"/>
  <c r="F226" i="36"/>
  <c r="F223" i="36" s="1"/>
  <c r="F222" i="36" s="1"/>
  <c r="E143" i="36"/>
  <c r="F145" i="36"/>
  <c r="F143" i="36" s="1"/>
  <c r="F135" i="36" s="1"/>
  <c r="E392" i="36"/>
  <c r="F393" i="36"/>
  <c r="F392" i="36" s="1"/>
  <c r="F340" i="36" s="1"/>
  <c r="F339" i="36" s="1"/>
  <c r="E687" i="36"/>
  <c r="E746" i="36"/>
  <c r="F747" i="36"/>
  <c r="F746" i="36" s="1"/>
  <c r="F743" i="36" s="1"/>
  <c r="E195" i="36"/>
  <c r="F196" i="36"/>
  <c r="F195" i="36" s="1"/>
  <c r="E198" i="36"/>
  <c r="E197" i="36" s="1"/>
  <c r="F199" i="36"/>
  <c r="F198" i="36" s="1"/>
  <c r="F197" i="36" s="1"/>
  <c r="E201" i="36"/>
  <c r="E200" i="36" s="1"/>
  <c r="F202" i="36"/>
  <c r="F201" i="36" s="1"/>
  <c r="F200" i="36" s="1"/>
  <c r="E368" i="36"/>
  <c r="F369" i="36"/>
  <c r="F368" i="36" s="1"/>
  <c r="E180" i="36"/>
  <c r="E179" i="36" s="1"/>
  <c r="F181" i="36"/>
  <c r="F180" i="36" s="1"/>
  <c r="F179" i="36" s="1"/>
  <c r="E215" i="36"/>
  <c r="D528" i="36"/>
  <c r="D153" i="36"/>
  <c r="D135" i="36"/>
  <c r="D115" i="36" s="1"/>
  <c r="E228" i="37"/>
  <c r="D170" i="37"/>
  <c r="E153" i="37"/>
  <c r="D67" i="37"/>
  <c r="D717" i="37"/>
  <c r="D716" i="37" s="1"/>
  <c r="H726" i="37"/>
  <c r="J726" i="37" s="1"/>
  <c r="E509" i="37"/>
  <c r="E528" i="37"/>
  <c r="D726" i="37"/>
  <c r="D725" i="37" s="1"/>
  <c r="D163" i="37"/>
  <c r="D228" i="37"/>
  <c r="C178" i="37"/>
  <c r="H178" i="37" s="1"/>
  <c r="J178" i="37" s="1"/>
  <c r="E743" i="37"/>
  <c r="E726" i="37" s="1"/>
  <c r="E725" i="37" s="1"/>
  <c r="E203" i="37"/>
  <c r="D484" i="37"/>
  <c r="E314" i="37"/>
  <c r="C152" i="37"/>
  <c r="H152" i="37" s="1"/>
  <c r="J152" i="37" s="1"/>
  <c r="E135" i="37"/>
  <c r="E263" i="37"/>
  <c r="D203" i="37"/>
  <c r="D178" i="37" s="1"/>
  <c r="D177" i="37" s="1"/>
  <c r="H178" i="36"/>
  <c r="J178" i="36" s="1"/>
  <c r="C177" i="36"/>
  <c r="H177" i="36" s="1"/>
  <c r="J177" i="36" s="1"/>
  <c r="D726" i="35"/>
  <c r="D725" i="35" s="1"/>
  <c r="E263" i="35"/>
  <c r="D215" i="34"/>
  <c r="D178" i="34" s="1"/>
  <c r="D177" i="34" s="1"/>
  <c r="E228" i="34"/>
  <c r="D135" i="34"/>
  <c r="D645" i="36"/>
  <c r="C188" i="33"/>
  <c r="C203" i="33"/>
  <c r="D726" i="34"/>
  <c r="D725" i="34" s="1"/>
  <c r="D645" i="35"/>
  <c r="D135" i="35"/>
  <c r="E163" i="35"/>
  <c r="D444" i="36"/>
  <c r="C152" i="36"/>
  <c r="H152" i="36" s="1"/>
  <c r="J152" i="36" s="1"/>
  <c r="D178" i="36"/>
  <c r="D177" i="36" s="1"/>
  <c r="D645" i="37"/>
  <c r="D263" i="37"/>
  <c r="E215" i="37"/>
  <c r="E170" i="34"/>
  <c r="E152" i="34" s="1"/>
  <c r="D645" i="34"/>
  <c r="E645" i="34"/>
  <c r="E560" i="34" s="1"/>
  <c r="E203" i="34"/>
  <c r="E178" i="34" s="1"/>
  <c r="E177" i="34" s="1"/>
  <c r="E645" i="35"/>
  <c r="D726" i="36"/>
  <c r="D725" i="36" s="1"/>
  <c r="E444" i="36"/>
  <c r="D561" i="37"/>
  <c r="D560" i="37" s="1"/>
  <c r="D116" i="37"/>
  <c r="E163" i="37"/>
  <c r="E152" i="37" s="1"/>
  <c r="H561" i="37"/>
  <c r="J561" i="37" s="1"/>
  <c r="C560" i="37"/>
  <c r="H560" i="37" s="1"/>
  <c r="J560" i="37" s="1"/>
  <c r="E340" i="37"/>
  <c r="D340" i="37"/>
  <c r="E116" i="37"/>
  <c r="E67" i="37"/>
  <c r="D561" i="34"/>
  <c r="E484" i="34"/>
  <c r="E483" i="34" s="1"/>
  <c r="E340" i="34"/>
  <c r="D340" i="34"/>
  <c r="D263" i="34"/>
  <c r="E3" i="34"/>
  <c r="E2" i="34" s="1"/>
  <c r="H344" i="33"/>
  <c r="C340" i="33"/>
  <c r="E484" i="35"/>
  <c r="E483" i="35" s="1"/>
  <c r="D340" i="35"/>
  <c r="D339" i="35" s="1"/>
  <c r="D263" i="35"/>
  <c r="D116" i="35"/>
  <c r="C115" i="35"/>
  <c r="E67" i="35"/>
  <c r="C560" i="36"/>
  <c r="H560" i="36" s="1"/>
  <c r="J560" i="36" s="1"/>
  <c r="C339" i="36"/>
  <c r="H339" i="36" s="1"/>
  <c r="J339" i="36" s="1"/>
  <c r="D340" i="36"/>
  <c r="E340" i="36"/>
  <c r="E339" i="36" s="1"/>
  <c r="C115" i="36"/>
  <c r="H115" i="36" s="1"/>
  <c r="J115" i="36" s="1"/>
  <c r="E67" i="36"/>
  <c r="D67" i="36"/>
  <c r="D3" i="36"/>
  <c r="E3" i="37"/>
  <c r="E2" i="37" s="1"/>
  <c r="H717" i="37"/>
  <c r="J717" i="37" s="1"/>
  <c r="C716" i="37"/>
  <c r="E645" i="37"/>
  <c r="E561" i="37"/>
  <c r="E717" i="37"/>
  <c r="E716" i="37" s="1"/>
  <c r="E444" i="37"/>
  <c r="E484" i="37"/>
  <c r="H551" i="37"/>
  <c r="J551" i="37" s="1"/>
  <c r="C550" i="37"/>
  <c r="H550" i="37" s="1"/>
  <c r="J550" i="37" s="1"/>
  <c r="E188" i="37"/>
  <c r="D444" i="37"/>
  <c r="D314" i="37"/>
  <c r="C483" i="37"/>
  <c r="H483" i="37" s="1"/>
  <c r="J483" i="37" s="1"/>
  <c r="D153" i="37"/>
  <c r="D551" i="37"/>
  <c r="D550" i="37" s="1"/>
  <c r="D135" i="37"/>
  <c r="H116" i="37"/>
  <c r="J116" i="37" s="1"/>
  <c r="C115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D314" i="36"/>
  <c r="D163" i="36"/>
  <c r="D561" i="36"/>
  <c r="D560" i="36" s="1"/>
  <c r="D484" i="36"/>
  <c r="D483" i="36" s="1"/>
  <c r="D263" i="36"/>
  <c r="H3" i="36"/>
  <c r="J3" i="36" s="1"/>
  <c r="C2" i="36"/>
  <c r="H484" i="36"/>
  <c r="C483" i="36"/>
  <c r="H483" i="36" s="1"/>
  <c r="J483" i="36" s="1"/>
  <c r="D178" i="35"/>
  <c r="D177" i="35" s="1"/>
  <c r="E116" i="35"/>
  <c r="H178" i="35"/>
  <c r="J178" i="35" s="1"/>
  <c r="C2" i="35"/>
  <c r="H67" i="35"/>
  <c r="J67" i="35" s="1"/>
  <c r="E561" i="35"/>
  <c r="E444" i="35"/>
  <c r="C560" i="35"/>
  <c r="D561" i="35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E491" i="33" s="1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17" i="33" s="1"/>
  <c r="D716" i="33" s="1"/>
  <c r="D727" i="33"/>
  <c r="D11" i="33"/>
  <c r="D126" i="33"/>
  <c r="E229" i="33"/>
  <c r="E228" i="33" s="1"/>
  <c r="D260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E362" i="33" s="1"/>
  <c r="C444" i="33"/>
  <c r="H444" i="33" s="1"/>
  <c r="H455" i="33"/>
  <c r="D497" i="33"/>
  <c r="C551" i="33"/>
  <c r="H552" i="33"/>
  <c r="D676" i="33"/>
  <c r="D694" i="33"/>
  <c r="E132" i="33"/>
  <c r="E140" i="33"/>
  <c r="E157" i="33"/>
  <c r="C215" i="33"/>
  <c r="E289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29" i="33"/>
  <c r="D228" i="33" s="1"/>
  <c r="E303" i="33"/>
  <c r="E344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BA14" i="12"/>
  <c r="S14" i="12"/>
  <c r="BA13" i="12"/>
  <c r="S13" i="12"/>
  <c r="BA12" i="12"/>
  <c r="S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215" i="33" l="1"/>
  <c r="D484" i="33"/>
  <c r="E509" i="33"/>
  <c r="D444" i="33"/>
  <c r="E67" i="33"/>
  <c r="D3" i="33"/>
  <c r="C177" i="34"/>
  <c r="H177" i="34" s="1"/>
  <c r="J177" i="34" s="1"/>
  <c r="E339" i="34"/>
  <c r="E258" i="34" s="1"/>
  <c r="E257" i="34" s="1"/>
  <c r="E115" i="36"/>
  <c r="E135" i="36"/>
  <c r="E314" i="36"/>
  <c r="D560" i="34"/>
  <c r="D559" i="34" s="1"/>
  <c r="D560" i="35"/>
  <c r="D559" i="35" s="1"/>
  <c r="E178" i="35"/>
  <c r="E177" i="35" s="1"/>
  <c r="E2" i="35"/>
  <c r="E560" i="35"/>
  <c r="E559" i="35" s="1"/>
  <c r="D259" i="35"/>
  <c r="E259" i="35"/>
  <c r="D152" i="35"/>
  <c r="D115" i="35"/>
  <c r="E743" i="36"/>
  <c r="E726" i="36" s="1"/>
  <c r="E725" i="36" s="1"/>
  <c r="F561" i="36"/>
  <c r="F560" i="36" s="1"/>
  <c r="F188" i="36"/>
  <c r="E645" i="36"/>
  <c r="F263" i="36"/>
  <c r="F259" i="36" s="1"/>
  <c r="F258" i="36" s="1"/>
  <c r="F215" i="36"/>
  <c r="E263" i="36"/>
  <c r="E560" i="36"/>
  <c r="F726" i="36"/>
  <c r="F725" i="36" s="1"/>
  <c r="C114" i="36"/>
  <c r="H114" i="36" s="1"/>
  <c r="J114" i="36" s="1"/>
  <c r="D559" i="36"/>
  <c r="E152" i="36"/>
  <c r="E188" i="36"/>
  <c r="E178" i="36" s="1"/>
  <c r="E177" i="36" s="1"/>
  <c r="F116" i="36"/>
  <c r="F115" i="36" s="1"/>
  <c r="F170" i="36"/>
  <c r="F152" i="36" s="1"/>
  <c r="C559" i="36"/>
  <c r="H559" i="36" s="1"/>
  <c r="J559" i="36" s="1"/>
  <c r="D259" i="36"/>
  <c r="D258" i="36" s="1"/>
  <c r="D257" i="36" s="1"/>
  <c r="D152" i="36"/>
  <c r="D114" i="36" s="1"/>
  <c r="D339" i="36"/>
  <c r="C177" i="37"/>
  <c r="H177" i="37" s="1"/>
  <c r="J177" i="37" s="1"/>
  <c r="D152" i="37"/>
  <c r="E259" i="37"/>
  <c r="E483" i="37"/>
  <c r="D115" i="37"/>
  <c r="D114" i="37" s="1"/>
  <c r="D259" i="37"/>
  <c r="E178" i="37"/>
  <c r="E177" i="37" s="1"/>
  <c r="E115" i="37"/>
  <c r="E559" i="34"/>
  <c r="E743" i="33"/>
  <c r="D153" i="33"/>
  <c r="D114" i="34"/>
  <c r="E528" i="33"/>
  <c r="E560" i="37"/>
  <c r="E152" i="35"/>
  <c r="D259" i="34"/>
  <c r="E339" i="37"/>
  <c r="D339" i="37"/>
  <c r="D257" i="37" s="1"/>
  <c r="D339" i="34"/>
  <c r="D67" i="33"/>
  <c r="E339" i="35"/>
  <c r="D258" i="35"/>
  <c r="D257" i="35" s="1"/>
  <c r="C114" i="35"/>
  <c r="H114" i="35" s="1"/>
  <c r="J114" i="35" s="1"/>
  <c r="D2" i="36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259" i="36"/>
  <c r="J259" i="36" s="1"/>
  <c r="C258" i="36"/>
  <c r="H560" i="35"/>
  <c r="J560" i="35" s="1"/>
  <c r="C559" i="35"/>
  <c r="H559" i="35" s="1"/>
  <c r="J559" i="35" s="1"/>
  <c r="E115" i="35"/>
  <c r="C258" i="35"/>
  <c r="H259" i="35"/>
  <c r="J259" i="35" s="1"/>
  <c r="H2" i="35"/>
  <c r="H115" i="34"/>
  <c r="J115" i="34" s="1"/>
  <c r="C114" i="34"/>
  <c r="H114" i="34" s="1"/>
  <c r="J114" i="34" s="1"/>
  <c r="H2" i="34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E188" i="33"/>
  <c r="E116" i="33"/>
  <c r="D2" i="33" l="1"/>
  <c r="E560" i="33"/>
  <c r="E483" i="33"/>
  <c r="D339" i="33"/>
  <c r="D152" i="33"/>
  <c r="E259" i="36"/>
  <c r="E258" i="36" s="1"/>
  <c r="F178" i="36"/>
  <c r="F177" i="36" s="1"/>
  <c r="I2" i="34"/>
  <c r="J2" i="34" s="1"/>
  <c r="D258" i="34"/>
  <c r="D257" i="34" s="1"/>
  <c r="E258" i="35"/>
  <c r="E257" i="35" s="1"/>
  <c r="H1" i="35"/>
  <c r="J1" i="35" s="1"/>
  <c r="E114" i="35"/>
  <c r="I2" i="35"/>
  <c r="J2" i="35" s="1"/>
  <c r="D114" i="35"/>
  <c r="H1" i="36"/>
  <c r="J1" i="36" s="1"/>
  <c r="E257" i="37"/>
  <c r="E152" i="33"/>
  <c r="E115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7" i="33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C258" i="33"/>
  <c r="H339" i="33"/>
  <c r="J339" i="33" s="1"/>
  <c r="D560" i="33"/>
  <c r="D559" i="33" s="1"/>
  <c r="D115" i="33"/>
  <c r="I2" i="33" l="1"/>
  <c r="J2" i="33" s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H256" i="34"/>
  <c r="J256" i="34" s="1"/>
  <c r="H1" i="33"/>
  <c r="J1" i="33" s="1"/>
  <c r="E257" i="33"/>
  <c r="C257" i="33"/>
  <c r="H258" i="33"/>
  <c r="J258" i="33" s="1"/>
  <c r="I257" i="34" l="1"/>
  <c r="J257" i="34" s="1"/>
  <c r="H257" i="33"/>
  <c r="H256" i="33"/>
  <c r="J256" i="33" s="1"/>
  <c r="I257" i="33" l="1"/>
  <c r="J257" i="33" s="1"/>
  <c r="C9" i="4"/>
  <c r="C12" i="4"/>
  <c r="C19" i="4"/>
  <c r="C17" i="4"/>
  <c r="C15" i="4"/>
  <c r="C6" i="4" l="1"/>
  <c r="F64" i="16" l="1"/>
  <c r="F63" i="16"/>
  <c r="F62" i="16"/>
  <c r="F61" i="16"/>
  <c r="H60" i="16"/>
  <c r="G60" i="16"/>
  <c r="F60" i="16"/>
  <c r="I60" i="16" l="1"/>
  <c r="F24" i="16"/>
  <c r="S360" i="12" l="1"/>
  <c r="S359" i="12"/>
  <c r="F72" i="16" l="1"/>
  <c r="F71" i="16"/>
  <c r="H70" i="16"/>
  <c r="G70" i="16"/>
  <c r="F70" i="16"/>
  <c r="F69" i="16"/>
  <c r="H68" i="16"/>
  <c r="G68" i="16"/>
  <c r="F68" i="16"/>
  <c r="F67" i="16"/>
  <c r="F66" i="16"/>
  <c r="H65" i="16"/>
  <c r="G65" i="16"/>
  <c r="F65" i="16"/>
  <c r="I68" i="16" l="1"/>
  <c r="I65" i="16"/>
  <c r="I70" i="16"/>
  <c r="H73" i="16"/>
  <c r="G73" i="16"/>
  <c r="H51" i="16"/>
  <c r="G51" i="16"/>
  <c r="H49" i="16"/>
  <c r="G49" i="16"/>
  <c r="H47" i="16"/>
  <c r="G47" i="16"/>
  <c r="H40" i="16"/>
  <c r="G40" i="16"/>
  <c r="H37" i="16"/>
  <c r="G37" i="16"/>
  <c r="H34" i="16"/>
  <c r="G34" i="16"/>
  <c r="H25" i="16"/>
  <c r="G25" i="16"/>
  <c r="H11" i="16"/>
  <c r="G11" i="16"/>
  <c r="H2" i="16"/>
  <c r="G2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5" i="16"/>
  <c r="F6" i="16"/>
  <c r="F7" i="16"/>
  <c r="F8" i="16"/>
  <c r="F2" i="16"/>
  <c r="I4" i="16" l="1"/>
  <c r="I3" i="16"/>
  <c r="I49" i="16"/>
  <c r="I37" i="16"/>
  <c r="I2" i="16"/>
  <c r="I47" i="16"/>
  <c r="I73" i="16"/>
  <c r="I51" i="16"/>
  <c r="I40" i="16"/>
  <c r="I34" i="16"/>
  <c r="I25" i="16"/>
  <c r="I11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<sst xmlns="http://schemas.openxmlformats.org/spreadsheetml/2006/main" count="5720" uniqueCount="1041">
  <si>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</si>
  <si>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</si>
  <si>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</si>
  <si>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</si>
  <si>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</si>
  <si>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</si>
  <si>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</si>
  <si>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</si>
  <si>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</si>
  <si>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</si>
  <si>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</si>
  <si>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</si>
  <si>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</si>
  <si>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</si>
  <si>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</si>
  <si>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</si>
  <si>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</si>
  <si>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</si>
  <si>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</si>
  <si>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</si>
  <si>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</si>
  <si>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</si>
  <si>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</si>
  <si>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</si>
  <si>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</si>
  <si>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</si>
  <si>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</si>
  <si>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</si>
  <si>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</si>
  <si>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</si>
  <si>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</si>
  <si>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</si>
  <si>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</si>
  <si>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</si>
  <si>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</si>
  <si>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</si>
  <si>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</si>
  <si>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</si>
  <si>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</si>
  <si>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</si>
  <si>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</si>
  <si>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</si>
  <si>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</si>
  <si>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</si>
  <si>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</si>
  <si>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</si>
  <si>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</si>
  <si>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</si>
  <si>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</si>
  <si>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</si>
  <si>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</si>
  <si>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</si>
  <si>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</si>
  <si>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</si>
  <si>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</si>
  <si>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</si>
  <si>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</si>
  <si>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</si>
  <si>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</si>
  <si>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</si>
  <si>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</si>
  <si>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</si>
  <si>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</si>
  <si>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</si>
  <si>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</si>
  <si>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</si>
  <si>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</si>
  <si>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</si>
  <si>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</si>
  <si>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</si>
  <si>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</si>
  <si>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</si>
  <si>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</si>
  <si>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</si>
  <si>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</si>
  <si>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</si>
  <si>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</si>
  <si>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</si>
  <si>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</si>
  <si>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</si>
  <si>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</si>
  <si>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</si>
  <si>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</si>
  <si>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</si>
  <si>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</si>
  <si>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</si>
  <si>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</si>
  <si>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</si>
  <si>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</si>
  <si>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</si>
  <si>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</si>
  <si>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</si>
  <si>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</si>
  <si>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</si>
  <si>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</si>
  <si>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</si>
  <si>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</si>
  <si>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</si>
  <si>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</si>
  <si>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</si>
  <si>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</si>
  <si>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</si>
  <si>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</si>
  <si>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</si>
  <si>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</si>
  <si>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</si>
  <si>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</si>
  <si>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</si>
  <si>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</si>
  <si>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</si>
  <si>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</si>
  <si>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</si>
  <si>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</si>
  <si>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</si>
  <si>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</si>
  <si>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</si>
  <si>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</si>
  <si>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</si>
  <si>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</si>
  <si>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</si>
  <si>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</si>
  <si>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</si>
  <si>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</si>
  <si>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</si>
  <si>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</si>
  <si>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</si>
  <si>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</si>
  <si>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</si>
  <si>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</si>
  <si>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</si>
  <si>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</si>
  <si>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</si>
  <si>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</si>
  <si>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</si>
  <si>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</si>
  <si>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</si>
  <si>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</si>
  <si>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</si>
  <si>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</si>
  <si>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</si>
  <si>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</si>
  <si>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</si>
  <si>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</si>
  <si>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</si>
  <si>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</si>
  <si>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</si>
  <si>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</si>
  <si>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</si>
  <si>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</si>
  <si>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</si>
  <si>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</si>
  <si>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</si>
  <si>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</si>
  <si>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</si>
  <si>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</si>
  <si>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</si>
  <si>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</si>
  <si>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</si>
  <si>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</si>
  <si>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</si>
  <si>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</si>
  <si>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</si>
  <si>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</si>
  <si>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</si>
  <si>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</si>
  <si>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</si>
  <si>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</si>
  <si>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</si>
  <si>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</si>
  <si>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</si>
  <si>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</si>
  <si>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</si>
  <si>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</si>
  <si>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</si>
  <si>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</si>
  <si>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</si>
  <si>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</si>
  <si>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</si>
  <si>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</si>
  <si>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</si>
  <si>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</si>
  <si>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</si>
  <si>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</si>
  <si>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</si>
  <si>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</si>
  <si>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</si>
  <si>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</si>
  <si>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</si>
  <si>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</si>
  <si>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</si>
  <si>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</si>
  <si>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</si>
  <si>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</si>
  <si>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</si>
  <si>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</si>
  <si>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</si>
  <si>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</si>
  <si>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</si>
  <si>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</si>
  <si>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</si>
  <si>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</si>
  <si>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</si>
  <si>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</si>
  <si>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</si>
  <si>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</si>
  <si>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</si>
  <si>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</si>
  <si>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</si>
  <si>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</si>
  <si>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</si>
  <si>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</si>
  <si>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</si>
  <si>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</si>
  <si>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</si>
  <si>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</si>
  <si>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</si>
  <si>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</si>
  <si>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</si>
  <si>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</si>
  <si>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</si>
  <si>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</si>
  <si>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</si>
  <si>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</si>
  <si>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</si>
  <si>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</si>
  <si>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</si>
  <si>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</si>
  <si>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</si>
  <si>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</si>
  <si>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</si>
  <si>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</si>
  <si>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</si>
  <si>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</si>
  <si>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</si>
  <si>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</si>
  <si>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</si>
  <si>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</si>
  <si>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</si>
  <si>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</si>
  <si>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</si>
  <si>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</si>
  <si>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</si>
  <si>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</si>
  <si>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</si>
  <si>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</si>
  <si>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</si>
  <si>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</si>
  <si>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</si>
  <si>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</si>
  <si>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</si>
  <si>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</si>
  <si>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</si>
  <si>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</si>
  <si>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</si>
  <si>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</si>
  <si>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</si>
  <si>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</si>
  <si>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</si>
  <si>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</si>
  <si>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</si>
  <si>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</si>
  <si>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</si>
  <si>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</si>
  <si>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</si>
  <si>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</si>
  <si>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</si>
  <si>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</si>
  <si>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</si>
  <si>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</si>
  <si>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</si>
  <si>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</si>
  <si>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</si>
  <si>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</si>
  <si>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</si>
  <si>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</si>
  <si>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</si>
  <si>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</si>
  <si>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</si>
  <si>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</si>
  <si>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</si>
  <si>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</si>
  <si>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</si>
  <si>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</si>
  <si>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</si>
  <si>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</si>
  <si>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</si>
  <si>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</si>
  <si>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</si>
  <si>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</si>
  <si>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</si>
  <si>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</si>
  <si>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</si>
  <si>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</si>
  <si>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</si>
  <si>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</si>
  <si>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</si>
  <si>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</si>
  <si>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</si>
  <si>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</si>
  <si>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</si>
  <si>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</si>
  <si>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</si>
  <si>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</si>
  <si>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</si>
  <si>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</si>
  <si>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</si>
  <si>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</si>
  <si>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</si>
  <si>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</si>
  <si>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</si>
  <si>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</si>
  <si>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</si>
  <si>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</si>
  <si>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</si>
  <si>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</si>
  <si>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</si>
  <si>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</si>
  <si>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</si>
  <si>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</si>
  <si>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</si>
  <si>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</si>
  <si>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</si>
  <si>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</si>
  <si>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</si>
  <si>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</si>
  <si>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</si>
  <si>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</si>
  <si>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</si>
  <si>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</si>
  <si>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</si>
  <si>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</si>
  <si>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</si>
  <si>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</si>
  <si>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</si>
  <si>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</si>
  <si>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</si>
  <si>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</si>
  <si>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</si>
  <si>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</si>
  <si>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</si>
  <si>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</si>
  <si>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</si>
  <si>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</si>
  <si>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</si>
  <si>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</si>
  <si>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</si>
  <si>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</si>
  <si>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</si>
  <si>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</si>
  <si>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</si>
  <si>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</si>
  <si>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</si>
  <si>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</si>
  <si>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</si>
  <si>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</si>
  <si>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</si>
  <si>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</si>
  <si>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</si>
  <si>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</si>
  <si>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</si>
  <si>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</si>
  <si>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</si>
  <si>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</si>
  <si>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</si>
  <si>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</si>
  <si>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</si>
  <si>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</si>
  <si>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</si>
  <si>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</si>
  <si>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</si>
  <si>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</si>
  <si>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</si>
  <si>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</si>
  <si>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</si>
  <si>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</si>
  <si>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</si>
  <si>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</si>
  <si>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</si>
  <si>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</si>
  <si>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</si>
  <si>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</si>
  <si>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</si>
  <si>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</si>
  <si>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</si>
  <si>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</si>
  <si>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</si>
  <si>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</si>
  <si>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</si>
  <si>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</si>
  <si>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</si>
  <si>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</si>
  <si>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</si>
  <si>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</si>
  <si>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</si>
  <si>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</si>
  <si>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</si>
  <si>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</si>
  <si>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</si>
  <si>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</si>
  <si>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</si>
  <si>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</si>
  <si>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</si>
  <si>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</si>
  <si>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</si>
  <si>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</si>
  <si>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</si>
  <si>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</si>
  <si>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</si>
  <si>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</si>
  <si>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</si>
  <si>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</si>
  <si>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</si>
  <si>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</si>
  <si>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</si>
  <si>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</si>
  <si>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</si>
  <si>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</si>
  <si>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</si>
  <si>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</si>
  <si>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</si>
  <si>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</si>
  <si>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</si>
  <si>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</si>
  <si>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</si>
  <si>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</si>
  <si>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</si>
  <si>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</si>
  <si>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</si>
  <si>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</si>
  <si>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</si>
  <si>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</si>
  <si>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</si>
  <si>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</si>
  <si>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</si>
  <si>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</si>
  <si>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</si>
  <si>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</si>
  <si>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</si>
  <si>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</si>
  <si>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</si>
  <si>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</si>
  <si>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</si>
  <si>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</si>
  <si>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</si>
  <si>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</si>
  <si>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</si>
  <si>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</si>
  <si>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</si>
  <si>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</si>
  <si>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</si>
  <si>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</si>
  <si>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</si>
  <si>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</si>
  <si>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</si>
  <si>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</si>
  <si>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</si>
  <si>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</si>
  <si>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</si>
  <si>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</si>
  <si>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</si>
  <si>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</si>
  <si>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</si>
  <si>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</si>
  <si>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</si>
  <si>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</si>
  <si>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</si>
  <si>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</si>
  <si>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</si>
  <si>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</si>
  <si>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</si>
  <si>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</si>
  <si>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</si>
  <si>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</si>
  <si>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</si>
  <si>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</si>
  <si>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</si>
  <si>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</si>
  <si>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</si>
  <si>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</si>
  <si>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</si>
  <si>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</si>
  <si>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</si>
  <si>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</si>
  <si>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</si>
  <si>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</si>
  <si>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</si>
  <si>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</si>
  <si>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</si>
  <si>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</si>
  <si>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</si>
  <si>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</si>
  <si>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</si>
  <si>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</si>
  <si>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</si>
  <si>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</si>
  <si>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</si>
  <si>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</si>
  <si>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</si>
  <si>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</si>
  <si>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</si>
  <si>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</si>
  <si>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</si>
  <si>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</si>
  <si>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</si>
  <si>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</si>
  <si>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</si>
  <si>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</si>
  <si>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</si>
  <si>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</si>
  <si>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</si>
  <si>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</si>
  <si>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</si>
  <si>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</si>
  <si>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</si>
  <si>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</si>
  <si>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</si>
  <si>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</si>
  <si>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</si>
  <si>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</si>
  <si>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</si>
  <si>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</si>
  <si>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</si>
  <si>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</si>
  <si>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</si>
  <si>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</si>
  <si>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</si>
  <si>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</si>
  <si>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</si>
  <si>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</si>
  <si>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</si>
  <si>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</si>
  <si>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</si>
  <si>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</si>
  <si>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</si>
  <si>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</si>
  <si>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</si>
  <si>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</si>
  <si>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</si>
  <si>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</si>
  <si>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</si>
  <si>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</si>
  <si>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</si>
  <si>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</si>
  <si>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</si>
  <si>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</si>
  <si>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</si>
  <si>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</si>
  <si>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</si>
  <si>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</si>
  <si>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</si>
  <si>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</si>
  <si>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</si>
  <si>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</si>
  <si>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</si>
  <si>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</si>
  <si>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</si>
  <si>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</si>
  <si>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</si>
  <si>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</si>
  <si>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</si>
  <si>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</si>
  <si>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</si>
  <si>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</si>
  <si>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</si>
  <si>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</si>
  <si>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</si>
  <si>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</si>
  <si>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</si>
  <si>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</si>
  <si>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</si>
  <si>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</si>
  <si>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</si>
  <si>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</si>
  <si>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</si>
  <si>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</si>
  <si>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</si>
  <si>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</si>
  <si>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</si>
  <si>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</si>
  <si>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</si>
  <si>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</si>
  <si>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</si>
  <si>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</si>
  <si>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</si>
  <si>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</si>
  <si>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</si>
  <si>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</si>
  <si>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</si>
  <si>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</si>
  <si>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</si>
  <si>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</si>
  <si>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</si>
  <si>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</si>
  <si>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</si>
  <si>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</si>
  <si>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</si>
  <si>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</si>
  <si>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</si>
  <si>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</si>
  <si>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</si>
  <si>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</si>
  <si>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</si>
  <si>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</si>
  <si>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</si>
  <si>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</si>
  <si>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</si>
  <si>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</si>
  <si>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</si>
  <si>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</si>
  <si>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</si>
  <si>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</si>
  <si>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</si>
  <si>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</si>
  <si>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</si>
  <si>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</si>
  <si>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</si>
  <si>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</si>
  <si>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</si>
  <si>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</si>
  <si>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</si>
  <si>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</si>
  <si>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</si>
  <si>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</si>
  <si>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</si>
  <si>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</si>
  <si>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</si>
  <si>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</si>
  <si>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</si>
  <si>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</si>
  <si>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</si>
  <si>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</si>
  <si>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</si>
  <si>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</si>
  <si>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</si>
  <si>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</si>
  <si>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</si>
  <si>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</si>
  <si>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</si>
  <si>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</si>
  <si>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</si>
  <si>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</si>
  <si>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</si>
  <si>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</si>
  <si>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</si>
  <si>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</si>
  <si>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</si>
  <si>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</si>
  <si>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</si>
  <si>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</si>
  <si>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</si>
  <si>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</si>
  <si>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</si>
  <si>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</si>
  <si>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</si>
  <si>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</si>
  <si>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</si>
  <si>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</si>
  <si>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</si>
  <si>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</si>
  <si>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</si>
  <si>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</si>
  <si>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</si>
  <si>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</si>
  <si>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</si>
  <si>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</si>
  <si>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</si>
  <si>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</si>
  <si>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</si>
  <si>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</si>
  <si>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</si>
  <si>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</si>
  <si>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</si>
  <si>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</si>
  <si>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</si>
  <si>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</si>
  <si>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</si>
  <si>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</si>
  <si>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</si>
  <si>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</si>
  <si>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</si>
  <si>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</si>
  <si>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</si>
  <si>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</si>
  <si>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</si>
  <si>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</si>
  <si>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</si>
  <si>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</si>
  <si>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</si>
  <si>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</si>
  <si>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</si>
  <si>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</si>
  <si>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</si>
  <si>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</si>
  <si>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</si>
  <si>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</si>
  <si>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</si>
  <si>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</si>
  <si>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</si>
  <si>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</si>
  <si>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</si>
  <si>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</si>
  <si>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</si>
  <si>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</si>
  <si>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</si>
  <si>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</si>
  <si>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</si>
  <si>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</si>
  <si>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</si>
  <si>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</si>
  <si>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</si>
  <si>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</si>
  <si>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</si>
  <si>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</si>
  <si>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</si>
  <si>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</si>
  <si>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</si>
  <si>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</si>
  <si>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</si>
  <si>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</si>
  <si>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</si>
  <si>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</si>
  <si>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</si>
  <si>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</si>
  <si>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</si>
  <si>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</si>
  <si>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</si>
  <si>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</si>
  <si>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</si>
  <si>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</si>
  <si>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</si>
  <si>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</si>
  <si>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</si>
  <si>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</si>
  <si>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</si>
  <si>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</si>
  <si>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</si>
  <si>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</si>
  <si>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</si>
  <si>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</si>
  <si>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</si>
  <si>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</si>
  <si>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</si>
  <si>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</si>
  <si>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</si>
  <si>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</si>
  <si>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</si>
  <si>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</si>
  <si>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</si>
  <si>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</si>
  <si>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</si>
  <si>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</si>
  <si>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</si>
  <si>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</si>
  <si>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</si>
  <si>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</si>
  <si>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</si>
  <si>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</si>
  <si>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</si>
  <si>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</si>
  <si>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</si>
  <si>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</si>
  <si>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</si>
  <si>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</si>
  <si>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</si>
  <si>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</si>
  <si>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</si>
  <si>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</si>
  <si>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</si>
  <si>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</si>
  <si>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</si>
  <si>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</si>
  <si>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</si>
  <si>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</si>
  <si>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</si>
  <si>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</si>
  <si>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</si>
  <si>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</si>
  <si>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</si>
  <si>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</si>
  <si>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</si>
  <si>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</si>
  <si>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</si>
  <si>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</si>
  <si>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</si>
  <si>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</si>
  <si>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</si>
  <si>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</si>
  <si>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</si>
  <si>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</si>
  <si>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</si>
  <si>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</si>
  <si>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</si>
  <si>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</si>
  <si>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</si>
  <si>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</si>
  <si>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</si>
  <si>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</si>
  <si>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</si>
  <si>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</si>
  <si>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</si>
  <si>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</si>
  <si>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</si>
  <si>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</si>
  <si>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</si>
  <si>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</si>
  <si>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</si>
  <si>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</si>
  <si>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</si>
  <si>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</si>
  <si>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</si>
  <si>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</si>
  <si>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</si>
  <si>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</si>
  <si>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</si>
  <si>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</si>
  <si>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</si>
  <si>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</si>
  <si>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</si>
  <si>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</si>
  <si>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</si>
  <si>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</si>
  <si>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</si>
  <si>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</si>
  <si>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</si>
  <si>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</si>
  <si>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</si>
  <si>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</si>
  <si>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</si>
  <si>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</si>
  <si>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</si>
  <si>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</si>
  <si>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</si>
  <si>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</si>
  <si>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</si>
  <si>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</si>
  <si>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</si>
  <si>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</si>
  <si>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</si>
  <si>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</si>
  <si>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</si>
  <si>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</si>
  <si>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</si>
  <si>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</si>
  <si>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</si>
  <si>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</si>
  <si>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</si>
  <si>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</si>
  <si>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</si>
  <si>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</si>
  <si>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</si>
  <si>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</si>
  <si>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</si>
  <si>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</si>
  <si>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</si>
  <si>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</si>
  <si>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</si>
  <si>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</si>
  <si>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</si>
  <si>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</si>
  <si>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</si>
  <si>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</si>
  <si>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</si>
  <si>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</si>
  <si>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</si>
  <si>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عدد 815 لسنة 2015</t>
  </si>
  <si>
    <t>المنجي الصغير</t>
  </si>
  <si>
    <t>حامد الحاج سالم</t>
  </si>
  <si>
    <t>محمد الهادي المشري</t>
  </si>
  <si>
    <t>حسين الجديدي</t>
  </si>
  <si>
    <t>شكري بن الحاج محمود</t>
  </si>
  <si>
    <t>ابراهيم هداوي</t>
  </si>
  <si>
    <t>قصر البلدية</t>
  </si>
  <si>
    <t>المستودع البلدي</t>
  </si>
  <si>
    <t>المسلخ البلدي</t>
  </si>
  <si>
    <t>الملعب البلدي</t>
  </si>
  <si>
    <t>السوق الأسبوعي</t>
  </si>
  <si>
    <t>السوق اليومي</t>
  </si>
  <si>
    <t>محطة النقل البري</t>
  </si>
  <si>
    <t>نادي الأطفال</t>
  </si>
  <si>
    <t>الحي التجاري القديم</t>
  </si>
  <si>
    <t>الحي التجاري الجديد</t>
  </si>
  <si>
    <t>محلات سكنى</t>
  </si>
  <si>
    <t>ارض فلاحية</t>
  </si>
  <si>
    <t>الساحات العمومية</t>
  </si>
  <si>
    <t>الحدائق العمومية</t>
  </si>
  <si>
    <t>الأرصفة</t>
  </si>
  <si>
    <t>الطروقات</t>
  </si>
  <si>
    <t>10000م2</t>
  </si>
  <si>
    <t>200م2</t>
  </si>
  <si>
    <t>1200م2</t>
  </si>
  <si>
    <t>40000م2</t>
  </si>
  <si>
    <t>30000م2</t>
  </si>
  <si>
    <t>3500م2</t>
  </si>
  <si>
    <t>5000م2</t>
  </si>
  <si>
    <t>4000م2</t>
  </si>
  <si>
    <t>9 هكتار</t>
  </si>
  <si>
    <t>20 هكتار</t>
  </si>
  <si>
    <t>بلدية</t>
  </si>
  <si>
    <t>معتمدية</t>
  </si>
  <si>
    <t>مركز شرطة</t>
  </si>
  <si>
    <t>مرطز شرطة مرور</t>
  </si>
  <si>
    <t>مركز حرس وطني</t>
  </si>
  <si>
    <t>فرع محلي للتجهيز</t>
  </si>
  <si>
    <t>إدارة الفلاحة</t>
  </si>
  <si>
    <t>جمعية التنمية</t>
  </si>
  <si>
    <t>الوحدة المحلية للشؤون الإجتماعية</t>
  </si>
  <si>
    <t>فرع محلي للشركة الوطنية لإستغلال وتوزيع المياه</t>
  </si>
  <si>
    <t>فرع محلي لشركة التونسية للكهرباء والغاز</t>
  </si>
  <si>
    <t>مركز بريد</t>
  </si>
  <si>
    <t>قباضة مالية</t>
  </si>
  <si>
    <t>مدرسة إعدادية</t>
  </si>
  <si>
    <t>معهد ثانوي</t>
  </si>
  <si>
    <t>مركز تكوين مهني فلاحي</t>
  </si>
  <si>
    <t>دار الشباب</t>
  </si>
  <si>
    <t>ملعب بلدي</t>
  </si>
  <si>
    <t>دار ثقافة</t>
  </si>
  <si>
    <t>مستشفى محلي</t>
  </si>
  <si>
    <t>مستوصف</t>
  </si>
  <si>
    <t>مركز لرعاية القاصرين ذهنيا</t>
  </si>
  <si>
    <t>فرع للبنك الوطني الفلاحي</t>
  </si>
  <si>
    <t>مكتبة عمومية</t>
  </si>
  <si>
    <t>مدرسة ابتدائية</t>
  </si>
  <si>
    <t>مركز لتصفية الدم</t>
  </si>
  <si>
    <t>محكمة ناحية</t>
  </si>
  <si>
    <t>الفرع المحلي للإتحاد الوطني للفلاحة والصيد البحري</t>
  </si>
  <si>
    <t>الفرع المحلي للإتحاد الوطني للصناعة والتجارة والصناعات التقليدية</t>
  </si>
  <si>
    <t>المكتب المحلي لإتحاد الشغل</t>
  </si>
  <si>
    <t>صيدلية</t>
  </si>
  <si>
    <t>رياض أطفال</t>
  </si>
  <si>
    <t>آلة شفط</t>
  </si>
  <si>
    <t>فيات</t>
  </si>
  <si>
    <t>لانديني</t>
  </si>
  <si>
    <t>ايتو</t>
  </si>
  <si>
    <t>كيبوتا</t>
  </si>
  <si>
    <t>شاحنة ثقيلة</t>
  </si>
  <si>
    <t>الكتلبة العامة</t>
  </si>
  <si>
    <t>مكتب الضبط المركزي</t>
  </si>
  <si>
    <t>قسم مراقبة التراتيب</t>
  </si>
  <si>
    <t>مصلحة الإعلامية والتنظيم والأساليب</t>
  </si>
  <si>
    <t>المصلحة الإدارية والمالية</t>
  </si>
  <si>
    <t>قسم الموظفين والعملة</t>
  </si>
  <si>
    <t>قسم الأداءات والمعاليم</t>
  </si>
  <si>
    <t>قسم الميزانية والحسابات</t>
  </si>
  <si>
    <t>قسم الحالة المدنية والإنتخابات</t>
  </si>
  <si>
    <t>قسم النزاعات والشؤون العقارية والملك البلدي</t>
  </si>
  <si>
    <t>المصلحة الفنية</t>
  </si>
  <si>
    <t>قسم الطروقات والمرور</t>
  </si>
  <si>
    <t>قسم المستودع والغازات</t>
  </si>
  <si>
    <t>قسم الدراسات والتهيئة العمرانية</t>
  </si>
  <si>
    <t>قسم التقاسيم ورخص البناء</t>
  </si>
  <si>
    <t>قسم مراقبة البناء واستغلال البناءات</t>
  </si>
  <si>
    <t>قسم الأشغال الجديدة</t>
  </si>
  <si>
    <t>مصلحة النظافة والمحيط</t>
  </si>
  <si>
    <t>قسم التنوير العمومي</t>
  </si>
  <si>
    <t>قسم النظافة والتطهير</t>
  </si>
  <si>
    <t>قسم النظافة والورشات</t>
  </si>
  <si>
    <t>قسم النباتات والمناطق الخضراء</t>
  </si>
  <si>
    <t>قسم الشؤون الإجتماعية والثقافة</t>
  </si>
  <si>
    <t>كاتب عام درجة ثانية</t>
  </si>
  <si>
    <t>ادارات فرعية</t>
  </si>
  <si>
    <t>الطروقات والأرصفة</t>
  </si>
  <si>
    <t>تنوير العمومي</t>
  </si>
  <si>
    <t>تعهد وصيانة البنية الأساسية</t>
  </si>
  <si>
    <t>تجميل المدينة</t>
  </si>
  <si>
    <t>اقتناء معدات إعلامية</t>
  </si>
  <si>
    <t>تعهد وصيانة المشآت البلدية</t>
  </si>
  <si>
    <t>نادي الشباب</t>
  </si>
  <si>
    <t>ملعب نادي</t>
  </si>
  <si>
    <t>الرياضة والشباب</t>
  </si>
  <si>
    <t>تهذيب الأحياء الشعبية</t>
  </si>
  <si>
    <t>ابن خلدون</t>
  </si>
  <si>
    <t>المنطقة عدد 15</t>
  </si>
  <si>
    <t>تأهيل مسالك التوزيع</t>
  </si>
  <si>
    <t>سوق تفصيل أسماك</t>
  </si>
  <si>
    <t>الغي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</si>
  <si>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</si>
  <si>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</si>
  <si>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</si>
  <si>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</si>
  <si>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</si>
  <si>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</si>
  <si>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</si>
  <si>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</si>
  <si>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</si>
  <si>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</si>
  <si>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</si>
  <si>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</si>
  <si>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</si>
  <si>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</si>
  <si>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</si>
  <si>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</si>
  <si>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</si>
  <si>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</si>
  <si>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</si>
  <si>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</si>
  <si>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</si>
  <si>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</si>
  <si>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</si>
  <si>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</si>
  <si>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</si>
  <si>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</si>
  <si>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</si>
  <si>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</si>
  <si>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</si>
  <si>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</si>
  <si>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</si>
  <si>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</si>
  <si>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</si>
  <si>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</si>
  <si>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</si>
  <si>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</si>
  <si>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</si>
  <si>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</si>
  <si>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</si>
  <si>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</si>
  <si>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</si>
  <si>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</si>
  <si>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</si>
  <si>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</si>
  <si>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</si>
  <si>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اقتناء معدات نظافة</t>
  </si>
  <si>
    <t>الدراسات</t>
  </si>
  <si>
    <t>تهذيب حي الزياتين</t>
  </si>
  <si>
    <t xml:space="preserve">مساعدة وزارة الشؤون المحلية </t>
  </si>
  <si>
    <t>مساعدة موظفة</t>
  </si>
  <si>
    <t>تهيئة قصر البلدية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</si>
  <si>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</si>
  <si>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</si>
  <si>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</si>
  <si>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</si>
  <si>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</si>
  <si>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</si>
  <si>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</si>
  <si>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</si>
  <si>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</si>
  <si>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</si>
  <si>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</si>
  <si>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</si>
  <si>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</si>
  <si>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</si>
  <si>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تعهد و صيانة الملعب البلدي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</si>
</sst>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 readingOrder="2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5" fontId="1" fillId="20" borderId="1" xfId="1" applyNumberFormat="1" applyFont="1" applyFill="1" applyBorder="1"/>
    <xf numFmtId="165" fontId="1" fillId="17" borderId="1" xfId="1" applyNumberFormat="1" applyFont="1" applyFill="1" applyBorder="1"/>
    <xf numFmtId="165" fontId="0" fillId="20" borderId="1" xfId="1" applyNumberFormat="1" applyFont="1" applyFill="1" applyBorder="1" applyAlignment="1">
      <alignment horizontal="right"/>
    </xf>
    <xf numFmtId="165" fontId="0" fillId="20" borderId="1" xfId="1" applyNumberFormat="1" applyFont="1" applyFill="1" applyBorder="1"/>
    <xf numFmtId="167" fontId="2" fillId="2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0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Normal="10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69.85546875" customWidth="1"/>
    <col min="3" max="4" width="15.28515625" bestFit="1" customWidth="1"/>
    <col min="5" max="5" width="15.5703125" bestFit="1" customWidth="1"/>
    <col min="6" max="6" width="20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41" t="s">
        <v>853</v>
      </c>
      <c r="E1" s="141" t="s">
        <v>852</v>
      </c>
      <c r="F1" s="145" t="s">
        <v>852</v>
      </c>
      <c r="G1" s="43" t="s">
        <v>31</v>
      </c>
      <c r="H1" s="44">
        <f>C2+C114</f>
        <v>1313705</v>
      </c>
      <c r="I1" s="45">
        <v>1411285.209</v>
      </c>
      <c r="J1" s="46" t="b">
        <f>AND(H1=I1)</f>
        <v>0</v>
      </c>
    </row>
    <row r="2" spans="1:14">
      <c r="A2" s="153" t="s">
        <v>60</v>
      </c>
      <c r="B2" s="153"/>
      <c r="C2" s="26">
        <f>C3+C67</f>
        <v>1005000</v>
      </c>
      <c r="D2" s="26">
        <f>D3+D67</f>
        <v>1005000</v>
      </c>
      <c r="E2" s="26">
        <v>1000000</v>
      </c>
      <c r="F2" s="26">
        <v>1000000</v>
      </c>
      <c r="G2" s="39" t="s">
        <v>60</v>
      </c>
      <c r="H2" s="41">
        <f>C2</f>
        <v>1005000</v>
      </c>
      <c r="I2" s="42">
        <v>1000000</v>
      </c>
      <c r="J2" s="40" t="b">
        <f>AND(H2=I2)</f>
        <v>0</v>
      </c>
    </row>
    <row r="3" spans="1:14">
      <c r="A3" s="154" t="s">
        <v>578</v>
      </c>
      <c r="B3" s="154"/>
      <c r="C3" s="23">
        <f>C4+C11+C38+C61</f>
        <v>616000</v>
      </c>
      <c r="D3" s="23">
        <f>D4+D11+D38+D61</f>
        <v>616000</v>
      </c>
      <c r="E3" s="23">
        <f>E4+E11+E38+E61</f>
        <v>616000</v>
      </c>
      <c r="F3" s="23">
        <f>F4+F11+F38+F61</f>
        <v>616000</v>
      </c>
      <c r="G3" s="39" t="s">
        <v>57</v>
      </c>
      <c r="H3" s="41">
        <f t="shared" ref="H3:H66" si="0">C3</f>
        <v>616000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157000</v>
      </c>
      <c r="D4" s="21">
        <f>SUM(D5:D10)</f>
        <v>157000</v>
      </c>
      <c r="E4" s="21">
        <f>SUM(E5:E10)</f>
        <v>157000</v>
      </c>
      <c r="F4" s="21">
        <f>SUM(F5:F10)</f>
        <v>157000</v>
      </c>
      <c r="G4" s="39" t="s">
        <v>53</v>
      </c>
      <c r="H4" s="41">
        <f t="shared" si="0"/>
        <v>157000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2">
        <f>E5</f>
        <v>18000</v>
      </c>
      <c r="G5" s="17"/>
      <c r="H5" s="41">
        <f t="shared" si="0"/>
        <v>18000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</v>
      </c>
      <c r="D6" s="2">
        <f t="shared" ref="D6:F10" si="1">C6</f>
        <v>8000</v>
      </c>
      <c r="E6" s="2">
        <f t="shared" si="1"/>
        <v>8000</v>
      </c>
      <c r="F6" s="2">
        <f t="shared" si="1"/>
        <v>8000</v>
      </c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2">
        <f t="shared" si="1"/>
        <v>130000</v>
      </c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2">
        <f t="shared" si="1"/>
        <v>0</v>
      </c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2">
        <f t="shared" si="1"/>
        <v>0</v>
      </c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2">
        <f t="shared" si="1"/>
        <v>1000</v>
      </c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55" t="s">
        <v>125</v>
      </c>
      <c r="B11" s="156"/>
      <c r="C11" s="21">
        <f>SUM(C12:C37)</f>
        <v>372300</v>
      </c>
      <c r="D11" s="21">
        <f>SUM(D12:D37)</f>
        <v>372300</v>
      </c>
      <c r="E11" s="21">
        <f>SUM(E12:E37)</f>
        <v>372300</v>
      </c>
      <c r="F11" s="21">
        <f>SUM(F12:F37)</f>
        <v>372300</v>
      </c>
      <c r="G11" s="39" t="s">
        <v>54</v>
      </c>
      <c r="H11" s="41">
        <f t="shared" si="0"/>
        <v>372300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362000</v>
      </c>
      <c r="D12" s="2">
        <f>C12</f>
        <v>362000</v>
      </c>
      <c r="E12" s="2">
        <f>D12</f>
        <v>362000</v>
      </c>
      <c r="F12" s="2">
        <f>E12</f>
        <v>362000</v>
      </c>
      <c r="H12" s="41">
        <f t="shared" si="0"/>
        <v>362000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F28" si="2">C13</f>
        <v>0</v>
      </c>
      <c r="E13" s="2">
        <f t="shared" si="2"/>
        <v>0</v>
      </c>
      <c r="F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6300</v>
      </c>
      <c r="D14" s="2">
        <f t="shared" si="2"/>
        <v>6300</v>
      </c>
      <c r="E14" s="2">
        <f t="shared" si="2"/>
        <v>6300</v>
      </c>
      <c r="F14" s="2">
        <f t="shared" si="2"/>
        <v>6300</v>
      </c>
      <c r="H14" s="41">
        <f t="shared" si="0"/>
        <v>6300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F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F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F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F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F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F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F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F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F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F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F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F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F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F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F37" si="3">C29</f>
        <v>0</v>
      </c>
      <c r="E29" s="2">
        <f t="shared" si="3"/>
        <v>0</v>
      </c>
      <c r="F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F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F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F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F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F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F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F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F37" s="2">
        <f t="shared" si="3"/>
        <v>500</v>
      </c>
      <c r="H37" s="41">
        <f t="shared" si="0"/>
        <v>500</v>
      </c>
    </row>
    <row r="38" spans="1:10" collapsed="1">
      <c r="A38" s="155" t="s">
        <v>145</v>
      </c>
      <c r="B38" s="156"/>
      <c r="C38" s="21">
        <f>SUM(C39:C60)</f>
        <v>86700</v>
      </c>
      <c r="D38" s="21">
        <f>SUM(D39:D60)</f>
        <v>86700</v>
      </c>
      <c r="E38" s="21">
        <f>SUM(E39:E60)</f>
        <v>86700</v>
      </c>
      <c r="F38" s="21">
        <f>SUM(F39:F60)</f>
        <v>86700</v>
      </c>
      <c r="G38" s="39" t="s">
        <v>55</v>
      </c>
      <c r="H38" s="41">
        <f t="shared" si="0"/>
        <v>86700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  <c r="F39" s="2">
        <f>E39</f>
        <v>14000</v>
      </c>
      <c r="H39" s="41">
        <f t="shared" si="0"/>
        <v>14000</v>
      </c>
    </row>
    <row r="40" spans="1:10" hidden="1" outlineLevel="1">
      <c r="A40" s="20">
        <v>3102</v>
      </c>
      <c r="B40" s="20" t="s">
        <v>12</v>
      </c>
      <c r="C40" s="2">
        <v>4500</v>
      </c>
      <c r="D40" s="2">
        <f t="shared" ref="D40:F55" si="4">C40</f>
        <v>4500</v>
      </c>
      <c r="E40" s="2">
        <f t="shared" si="4"/>
        <v>4500</v>
      </c>
      <c r="F40" s="2">
        <f t="shared" si="4"/>
        <v>4500</v>
      </c>
      <c r="H40" s="41">
        <f t="shared" si="0"/>
        <v>4500</v>
      </c>
    </row>
    <row r="41" spans="1:10" hidden="1" outlineLevel="1">
      <c r="A41" s="20">
        <v>3103</v>
      </c>
      <c r="B41" s="20" t="s">
        <v>13</v>
      </c>
      <c r="C41" s="2">
        <v>11500</v>
      </c>
      <c r="D41" s="2">
        <f t="shared" si="4"/>
        <v>11500</v>
      </c>
      <c r="E41" s="2">
        <f t="shared" si="4"/>
        <v>11500</v>
      </c>
      <c r="F41" s="2">
        <f t="shared" si="4"/>
        <v>11500</v>
      </c>
      <c r="H41" s="41">
        <f t="shared" si="0"/>
        <v>11500</v>
      </c>
    </row>
    <row r="42" spans="1:10" hidden="1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F42" s="2">
        <f t="shared" si="4"/>
        <v>1500</v>
      </c>
      <c r="H42" s="41">
        <f t="shared" si="0"/>
        <v>1500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F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F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F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F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F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F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F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F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F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F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F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F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F55" s="2">
        <f t="shared" si="4"/>
        <v>45000</v>
      </c>
      <c r="H55" s="41">
        <f t="shared" si="0"/>
        <v>45000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F60" si="5">C56</f>
        <v>0</v>
      </c>
      <c r="E56" s="2">
        <f t="shared" si="5"/>
        <v>0</v>
      </c>
      <c r="F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F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F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F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F60" s="2">
        <f t="shared" si="5"/>
        <v>0</v>
      </c>
      <c r="H60" s="41">
        <f t="shared" si="0"/>
        <v>0</v>
      </c>
    </row>
    <row r="61" spans="1:10" collapsed="1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F61" s="22">
        <f>SUM(F62:F66)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F62" s="2">
        <f>E62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F66" si="6">C63</f>
        <v>0</v>
      </c>
      <c r="E63" s="2">
        <f t="shared" si="6"/>
        <v>0</v>
      </c>
      <c r="F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F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F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F66" s="2">
        <f t="shared" si="6"/>
        <v>0</v>
      </c>
      <c r="H66" s="41">
        <f t="shared" si="0"/>
        <v>0</v>
      </c>
    </row>
    <row r="67" spans="1:10" collapsed="1">
      <c r="A67" s="154" t="s">
        <v>579</v>
      </c>
      <c r="B67" s="154"/>
      <c r="C67" s="25">
        <f>C97+C68</f>
        <v>389000</v>
      </c>
      <c r="D67" s="25">
        <f>D97+D68</f>
        <v>389000</v>
      </c>
      <c r="E67" s="25">
        <f>E97+E68</f>
        <v>389000</v>
      </c>
      <c r="F67" s="25">
        <f>F97+F68</f>
        <v>389000</v>
      </c>
      <c r="G67" s="39" t="s">
        <v>59</v>
      </c>
      <c r="H67" s="41">
        <f t="shared" ref="H67:H130" si="7">C67</f>
        <v>389000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182000</v>
      </c>
      <c r="D68" s="21">
        <f>SUM(D69:D96)</f>
        <v>182000</v>
      </c>
      <c r="E68" s="21">
        <f>SUM(E69:E96)</f>
        <v>182000</v>
      </c>
      <c r="F68" s="21">
        <f>SUM(F69:F96)</f>
        <v>182000</v>
      </c>
      <c r="G68" s="39" t="s">
        <v>56</v>
      </c>
      <c r="H68" s="41">
        <f t="shared" si="7"/>
        <v>182000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F69" s="2">
        <f>E69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F85" si="8">C70</f>
        <v>0</v>
      </c>
      <c r="E70" s="2">
        <f t="shared" si="8"/>
        <v>0</v>
      </c>
      <c r="F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F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F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F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F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F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F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F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F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F79" s="2">
        <f t="shared" si="8"/>
        <v>100000</v>
      </c>
      <c r="H79" s="41">
        <f t="shared" si="7"/>
        <v>100000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F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F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F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F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F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F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F96" si="9">C86</f>
        <v>0</v>
      </c>
      <c r="E86" s="2">
        <f t="shared" si="9"/>
        <v>0</v>
      </c>
      <c r="F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F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F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F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F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F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F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F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80000</v>
      </c>
      <c r="D94" s="2">
        <f t="shared" si="9"/>
        <v>80000</v>
      </c>
      <c r="E94" s="2">
        <f t="shared" si="9"/>
        <v>80000</v>
      </c>
      <c r="F94" s="2">
        <f t="shared" si="9"/>
        <v>80000</v>
      </c>
      <c r="H94" s="41">
        <f t="shared" si="7"/>
        <v>80000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F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F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207000</v>
      </c>
      <c r="D97" s="21">
        <f>SUM(D98:D113)</f>
        <v>207000</v>
      </c>
      <c r="E97" s="21">
        <f>SUM(E98:E113)</f>
        <v>207000</v>
      </c>
      <c r="F97" s="21">
        <f>SUM(F98:F113)</f>
        <v>207000</v>
      </c>
      <c r="G97" s="39" t="s">
        <v>58</v>
      </c>
      <c r="H97" s="41">
        <f t="shared" si="7"/>
        <v>207000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125000</v>
      </c>
      <c r="D98" s="2">
        <f>C98</f>
        <v>125000</v>
      </c>
      <c r="E98" s="2">
        <f>D98</f>
        <v>125000</v>
      </c>
      <c r="F98" s="2">
        <f>E98</f>
        <v>125000</v>
      </c>
      <c r="H98" s="41">
        <f t="shared" si="7"/>
        <v>125000</v>
      </c>
    </row>
    <row r="99" spans="1:10" ht="15" hidden="1" customHeight="1" outlineLevel="1">
      <c r="A99" s="3">
        <v>6002</v>
      </c>
      <c r="B99" s="1" t="s">
        <v>185</v>
      </c>
      <c r="C99" s="2">
        <v>70000</v>
      </c>
      <c r="D99" s="2">
        <f t="shared" ref="D99:F113" si="10">C99</f>
        <v>70000</v>
      </c>
      <c r="E99" s="2">
        <f t="shared" si="10"/>
        <v>70000</v>
      </c>
      <c r="F99" s="2">
        <f t="shared" si="10"/>
        <v>70000</v>
      </c>
      <c r="H99" s="41">
        <f t="shared" si="7"/>
        <v>70000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F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F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F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F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F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F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F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F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F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F109" s="2">
        <f t="shared" si="10"/>
        <v>3000</v>
      </c>
      <c r="H109" s="41">
        <f t="shared" si="7"/>
        <v>3000</v>
      </c>
    </row>
    <row r="110" spans="1:10" hidden="1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F110" s="2">
        <f t="shared" si="10"/>
        <v>5000</v>
      </c>
      <c r="H110" s="41">
        <f t="shared" si="7"/>
        <v>5000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F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F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F113" s="2">
        <f t="shared" si="10"/>
        <v>2000</v>
      </c>
      <c r="H113" s="41">
        <f t="shared" si="7"/>
        <v>2000</v>
      </c>
    </row>
    <row r="114" spans="1:10" collapsed="1">
      <c r="A114" s="159" t="s">
        <v>62</v>
      </c>
      <c r="B114" s="160"/>
      <c r="C114" s="26">
        <f>C115+C152+C177</f>
        <v>308705</v>
      </c>
      <c r="D114" s="26">
        <f>D115+D152+D177</f>
        <v>308705</v>
      </c>
      <c r="E114" s="26">
        <v>411285.20899999997</v>
      </c>
      <c r="F114" s="26">
        <v>411285.20899999997</v>
      </c>
      <c r="G114" s="39" t="s">
        <v>62</v>
      </c>
      <c r="H114" s="41">
        <f t="shared" si="7"/>
        <v>308705</v>
      </c>
      <c r="I114" s="42">
        <v>411285</v>
      </c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278105</v>
      </c>
      <c r="D115" s="23">
        <f>D116+D135</f>
        <v>278105</v>
      </c>
      <c r="E115" s="23">
        <f>E116+E135</f>
        <v>278105</v>
      </c>
      <c r="F115" s="23">
        <f>F116+F135</f>
        <v>278105</v>
      </c>
      <c r="G115" s="39" t="s">
        <v>61</v>
      </c>
      <c r="H115" s="41">
        <f t="shared" si="7"/>
        <v>278105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85430</v>
      </c>
      <c r="D116" s="21">
        <f>D117+D120+D123+D126+D129+D132</f>
        <v>85430</v>
      </c>
      <c r="E116" s="21">
        <f>E117+E120+E123+E126+E129+E132</f>
        <v>85430</v>
      </c>
      <c r="F116" s="21">
        <f>F117+F120+F123+F126+F129+F132</f>
        <v>85430</v>
      </c>
      <c r="G116" s="39" t="s">
        <v>583</v>
      </c>
      <c r="H116" s="41">
        <f t="shared" si="7"/>
        <v>85430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21224</v>
      </c>
      <c r="D117" s="2">
        <f>D118+D119</f>
        <v>21224</v>
      </c>
      <c r="E117" s="2">
        <f>E118+E119</f>
        <v>21224</v>
      </c>
      <c r="F117" s="2">
        <f>F118+F119</f>
        <v>21224</v>
      </c>
      <c r="H117" s="41">
        <f t="shared" si="7"/>
        <v>21224</v>
      </c>
    </row>
    <row r="118" spans="1:10" ht="15" hidden="1" customHeight="1" outlineLevel="2">
      <c r="A118" s="130"/>
      <c r="B118" s="129" t="s">
        <v>855</v>
      </c>
      <c r="C118" s="128">
        <v>21224</v>
      </c>
      <c r="D118" s="128">
        <f t="shared" ref="D118:F119" si="11">C118</f>
        <v>21224</v>
      </c>
      <c r="E118" s="128">
        <f t="shared" si="11"/>
        <v>21224</v>
      </c>
      <c r="F118" s="128">
        <f t="shared" si="11"/>
        <v>21224</v>
      </c>
      <c r="H118" s="41">
        <f t="shared" si="7"/>
        <v>21224</v>
      </c>
    </row>
    <row r="119" spans="1:10" ht="15" hidden="1" customHeight="1" outlineLevel="2">
      <c r="A119" s="130"/>
      <c r="B119" s="129" t="s">
        <v>860</v>
      </c>
      <c r="C119" s="128"/>
      <c r="D119" s="128">
        <f t="shared" si="11"/>
        <v>0</v>
      </c>
      <c r="E119" s="128">
        <f t="shared" si="11"/>
        <v>0</v>
      </c>
      <c r="F119" s="128">
        <f t="shared" si="11"/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F120" s="2">
        <f>F121+F122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 t="shared" ref="D121:F122" si="12">C121</f>
        <v>0</v>
      </c>
      <c r="E121" s="128">
        <f t="shared" si="12"/>
        <v>0</v>
      </c>
      <c r="F121" s="128">
        <f t="shared" si="12"/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 t="shared" si="12"/>
        <v>0</v>
      </c>
      <c r="E122" s="128">
        <f t="shared" si="12"/>
        <v>0</v>
      </c>
      <c r="F122" s="128">
        <f t="shared" si="12"/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60000</v>
      </c>
      <c r="D123" s="2">
        <f>D124+D125</f>
        <v>60000</v>
      </c>
      <c r="E123" s="2">
        <f>E124+E125</f>
        <v>60000</v>
      </c>
      <c r="F123" s="2">
        <f>F124+F125</f>
        <v>60000</v>
      </c>
      <c r="H123" s="41">
        <f t="shared" si="7"/>
        <v>60000</v>
      </c>
    </row>
    <row r="124" spans="1:10" ht="15" hidden="1" customHeight="1" outlineLevel="2">
      <c r="A124" s="130"/>
      <c r="B124" s="129" t="s">
        <v>855</v>
      </c>
      <c r="C124" s="128">
        <v>60000</v>
      </c>
      <c r="D124" s="128">
        <f t="shared" ref="D124:F125" si="13">C124</f>
        <v>60000</v>
      </c>
      <c r="E124" s="128">
        <f t="shared" si="13"/>
        <v>60000</v>
      </c>
      <c r="F124" s="128">
        <f t="shared" si="13"/>
        <v>60000</v>
      </c>
      <c r="H124" s="41">
        <f t="shared" si="7"/>
        <v>60000</v>
      </c>
    </row>
    <row r="125" spans="1:10" ht="15" hidden="1" customHeight="1" outlineLevel="2">
      <c r="A125" s="130"/>
      <c r="B125" s="129" t="s">
        <v>860</v>
      </c>
      <c r="C125" s="128"/>
      <c r="D125" s="128">
        <f t="shared" si="13"/>
        <v>0</v>
      </c>
      <c r="E125" s="128">
        <f t="shared" si="13"/>
        <v>0</v>
      </c>
      <c r="F125" s="128">
        <f t="shared" si="13"/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4206</v>
      </c>
      <c r="D126" s="2">
        <f>D127+D128</f>
        <v>4206</v>
      </c>
      <c r="E126" s="2">
        <f>E127+E128</f>
        <v>4206</v>
      </c>
      <c r="F126" s="2">
        <f>F127+F128</f>
        <v>4206</v>
      </c>
      <c r="H126" s="41">
        <f t="shared" si="7"/>
        <v>4206</v>
      </c>
    </row>
    <row r="127" spans="1:10" ht="15" hidden="1" customHeight="1" outlineLevel="2">
      <c r="A127" s="130"/>
      <c r="B127" s="129" t="s">
        <v>855</v>
      </c>
      <c r="C127" s="128">
        <v>4206</v>
      </c>
      <c r="D127" s="128">
        <f t="shared" ref="D127:F128" si="14">C127</f>
        <v>4206</v>
      </c>
      <c r="E127" s="128">
        <f t="shared" si="14"/>
        <v>4206</v>
      </c>
      <c r="F127" s="128">
        <f t="shared" si="14"/>
        <v>4206</v>
      </c>
      <c r="H127" s="41">
        <f t="shared" si="7"/>
        <v>4206</v>
      </c>
    </row>
    <row r="128" spans="1:10" ht="15" hidden="1" customHeight="1" outlineLevel="2">
      <c r="A128" s="130"/>
      <c r="B128" s="129" t="s">
        <v>860</v>
      </c>
      <c r="C128" s="128"/>
      <c r="D128" s="128">
        <f t="shared" si="14"/>
        <v>0</v>
      </c>
      <c r="E128" s="128">
        <f t="shared" si="14"/>
        <v>0</v>
      </c>
      <c r="F128" s="128">
        <f t="shared" si="14"/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F129" s="2">
        <f>F130+F131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 t="shared" ref="D130:F131" si="15">C130</f>
        <v>0</v>
      </c>
      <c r="E130" s="128">
        <f t="shared" si="15"/>
        <v>0</v>
      </c>
      <c r="F130" s="128">
        <f t="shared" si="15"/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 t="shared" si="15"/>
        <v>0</v>
      </c>
      <c r="E131" s="128">
        <f t="shared" si="15"/>
        <v>0</v>
      </c>
      <c r="F131" s="128">
        <f t="shared" si="15"/>
        <v>0</v>
      </c>
      <c r="H131" s="41">
        <f t="shared" ref="H131:H178" si="16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F132" s="2">
        <f>F133+F134</f>
        <v>0</v>
      </c>
      <c r="H132" s="41">
        <f t="shared" si="16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 t="shared" ref="D133:F134" si="17">C133</f>
        <v>0</v>
      </c>
      <c r="E133" s="128">
        <f t="shared" si="17"/>
        <v>0</v>
      </c>
      <c r="F133" s="128">
        <f t="shared" si="17"/>
        <v>0</v>
      </c>
      <c r="H133" s="41">
        <f t="shared" si="16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 t="shared" si="17"/>
        <v>0</v>
      </c>
      <c r="E134" s="128">
        <f t="shared" si="17"/>
        <v>0</v>
      </c>
      <c r="F134" s="128">
        <f t="shared" si="17"/>
        <v>0</v>
      </c>
      <c r="H134" s="41">
        <f t="shared" si="16"/>
        <v>0</v>
      </c>
    </row>
    <row r="135" spans="1:10" collapsed="1">
      <c r="A135" s="155" t="s">
        <v>202</v>
      </c>
      <c r="B135" s="156"/>
      <c r="C135" s="21">
        <f>C136+C140+C143+C146+C149</f>
        <v>192675</v>
      </c>
      <c r="D135" s="21">
        <f>D136+D140+D143+D146+D149</f>
        <v>192675</v>
      </c>
      <c r="E135" s="21">
        <f>E136+E140+E143+E146+E149</f>
        <v>192675</v>
      </c>
      <c r="F135" s="21">
        <f>F136+F140+F143+F146+F149</f>
        <v>192675</v>
      </c>
      <c r="G135" s="39" t="s">
        <v>584</v>
      </c>
      <c r="H135" s="41">
        <f t="shared" si="16"/>
        <v>192675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192675</v>
      </c>
      <c r="D136" s="2">
        <f>D137+D138+D139</f>
        <v>192675</v>
      </c>
      <c r="E136" s="2">
        <f>E137+E138+E139</f>
        <v>192675</v>
      </c>
      <c r="F136" s="2">
        <f>F137+F138+F139</f>
        <v>192675</v>
      </c>
      <c r="H136" s="41">
        <f t="shared" si="16"/>
        <v>192675</v>
      </c>
    </row>
    <row r="137" spans="1:10" ht="15" hidden="1" customHeight="1" outlineLevel="2">
      <c r="A137" s="130"/>
      <c r="B137" s="129" t="s">
        <v>855</v>
      </c>
      <c r="C137" s="128">
        <v>147675</v>
      </c>
      <c r="D137" s="128">
        <f>C137</f>
        <v>147675</v>
      </c>
      <c r="E137" s="128">
        <f>D137</f>
        <v>147675</v>
      </c>
      <c r="F137" s="128">
        <f>E137</f>
        <v>147675</v>
      </c>
      <c r="H137" s="41">
        <f t="shared" si="16"/>
        <v>147675</v>
      </c>
    </row>
    <row r="138" spans="1:10" ht="15" hidden="1" customHeight="1" outlineLevel="2">
      <c r="A138" s="130"/>
      <c r="B138" s="129" t="s">
        <v>862</v>
      </c>
      <c r="C138" s="128">
        <v>15000</v>
      </c>
      <c r="D138" s="128">
        <f t="shared" ref="D138:F139" si="18">C138</f>
        <v>15000</v>
      </c>
      <c r="E138" s="128">
        <f t="shared" si="18"/>
        <v>15000</v>
      </c>
      <c r="F138" s="128">
        <f t="shared" si="18"/>
        <v>15000</v>
      </c>
      <c r="H138" s="41">
        <f t="shared" si="16"/>
        <v>15000</v>
      </c>
    </row>
    <row r="139" spans="1:10" ht="15" hidden="1" customHeight="1" outlineLevel="2">
      <c r="A139" s="130"/>
      <c r="B139" s="129" t="s">
        <v>861</v>
      </c>
      <c r="C139" s="128">
        <v>30000</v>
      </c>
      <c r="D139" s="128">
        <f t="shared" si="18"/>
        <v>30000</v>
      </c>
      <c r="E139" s="128">
        <f t="shared" si="18"/>
        <v>30000</v>
      </c>
      <c r="F139" s="128">
        <f t="shared" si="18"/>
        <v>30000</v>
      </c>
      <c r="H139" s="41">
        <f t="shared" si="16"/>
        <v>30000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F140" s="2">
        <f>F141+F142</f>
        <v>0</v>
      </c>
      <c r="H140" s="41">
        <f t="shared" si="16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 t="shared" ref="D141:F142" si="19">C141</f>
        <v>0</v>
      </c>
      <c r="E141" s="128">
        <f t="shared" si="19"/>
        <v>0</v>
      </c>
      <c r="F141" s="128">
        <f t="shared" si="19"/>
        <v>0</v>
      </c>
      <c r="H141" s="41">
        <f t="shared" si="16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 t="shared" si="19"/>
        <v>0</v>
      </c>
      <c r="E142" s="128">
        <f t="shared" si="19"/>
        <v>0</v>
      </c>
      <c r="F142" s="128">
        <f t="shared" si="19"/>
        <v>0</v>
      </c>
      <c r="H142" s="41">
        <f t="shared" si="16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F143" s="2">
        <f>F144+F145</f>
        <v>0</v>
      </c>
      <c r="H143" s="41">
        <f t="shared" si="16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 t="shared" ref="D144:F145" si="20">C144</f>
        <v>0</v>
      </c>
      <c r="E144" s="128">
        <f t="shared" si="20"/>
        <v>0</v>
      </c>
      <c r="F144" s="128">
        <f t="shared" si="20"/>
        <v>0</v>
      </c>
      <c r="H144" s="41">
        <f t="shared" si="16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 t="shared" si="20"/>
        <v>0</v>
      </c>
      <c r="E145" s="128">
        <f t="shared" si="20"/>
        <v>0</v>
      </c>
      <c r="F145" s="128">
        <f t="shared" si="20"/>
        <v>0</v>
      </c>
      <c r="H145" s="41">
        <f t="shared" si="16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F146" s="2">
        <f>F147+F148</f>
        <v>0</v>
      </c>
      <c r="H146" s="41">
        <f t="shared" si="16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 t="shared" ref="D147:F148" si="21">C147</f>
        <v>0</v>
      </c>
      <c r="E147" s="128">
        <f t="shared" si="21"/>
        <v>0</v>
      </c>
      <c r="F147" s="128">
        <f t="shared" si="21"/>
        <v>0</v>
      </c>
      <c r="H147" s="41">
        <f t="shared" si="16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 t="shared" si="21"/>
        <v>0</v>
      </c>
      <c r="E148" s="128">
        <f t="shared" si="21"/>
        <v>0</v>
      </c>
      <c r="F148" s="128">
        <f t="shared" si="21"/>
        <v>0</v>
      </c>
      <c r="H148" s="41">
        <f t="shared" si="16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F149" s="2">
        <f>F150+F151</f>
        <v>0</v>
      </c>
      <c r="H149" s="41">
        <f t="shared" si="16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 t="shared" ref="D150:F151" si="22">C150</f>
        <v>0</v>
      </c>
      <c r="E150" s="128">
        <f t="shared" si="22"/>
        <v>0</v>
      </c>
      <c r="F150" s="128">
        <f t="shared" si="22"/>
        <v>0</v>
      </c>
      <c r="H150" s="41">
        <f t="shared" si="16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 t="shared" si="22"/>
        <v>0</v>
      </c>
      <c r="E151" s="128">
        <f t="shared" si="22"/>
        <v>0</v>
      </c>
      <c r="F151" s="128">
        <f t="shared" si="22"/>
        <v>0</v>
      </c>
      <c r="H151" s="41">
        <f t="shared" si="16"/>
        <v>0</v>
      </c>
    </row>
    <row r="152" spans="1:10" collapsed="1">
      <c r="A152" s="157" t="s">
        <v>581</v>
      </c>
      <c r="B152" s="158"/>
      <c r="C152" s="23">
        <f>C153+C163+C170</f>
        <v>30600</v>
      </c>
      <c r="D152" s="23">
        <f>D153+D163+D170</f>
        <v>30600</v>
      </c>
      <c r="E152" s="23">
        <f>E153+E163+E170</f>
        <v>30600</v>
      </c>
      <c r="F152" s="23">
        <f>F153+F163+F170</f>
        <v>30600</v>
      </c>
      <c r="G152" s="39" t="s">
        <v>66</v>
      </c>
      <c r="H152" s="41">
        <f t="shared" si="16"/>
        <v>30600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30600</v>
      </c>
      <c r="D153" s="21">
        <f>D154+D157+D160</f>
        <v>30600</v>
      </c>
      <c r="E153" s="21">
        <f>E154+E157+E160</f>
        <v>30600</v>
      </c>
      <c r="F153" s="21">
        <f>F154+F157+F160</f>
        <v>30600</v>
      </c>
      <c r="G153" s="39" t="s">
        <v>585</v>
      </c>
      <c r="H153" s="41">
        <f t="shared" si="16"/>
        <v>30600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30600</v>
      </c>
      <c r="D154" s="2">
        <f>D155+D156</f>
        <v>30600</v>
      </c>
      <c r="E154" s="2">
        <f>E155+E156</f>
        <v>30600</v>
      </c>
      <c r="F154" s="2">
        <f>F155+F156</f>
        <v>30600</v>
      </c>
      <c r="H154" s="41">
        <f t="shared" si="16"/>
        <v>30600</v>
      </c>
    </row>
    <row r="155" spans="1:10" ht="15" hidden="1" customHeight="1" outlineLevel="2">
      <c r="A155" s="130"/>
      <c r="B155" s="129" t="s">
        <v>855</v>
      </c>
      <c r="C155" s="128">
        <v>19600</v>
      </c>
      <c r="D155" s="128">
        <f t="shared" ref="D155:F156" si="23">C155</f>
        <v>19600</v>
      </c>
      <c r="E155" s="128">
        <f t="shared" si="23"/>
        <v>19600</v>
      </c>
      <c r="F155" s="128">
        <f t="shared" si="23"/>
        <v>19600</v>
      </c>
      <c r="H155" s="41">
        <f t="shared" si="16"/>
        <v>19600</v>
      </c>
    </row>
    <row r="156" spans="1:10" ht="15" hidden="1" customHeight="1" outlineLevel="2">
      <c r="A156" s="130"/>
      <c r="B156" s="129" t="s">
        <v>860</v>
      </c>
      <c r="C156" s="128">
        <v>11000</v>
      </c>
      <c r="D156" s="128">
        <f t="shared" si="23"/>
        <v>11000</v>
      </c>
      <c r="E156" s="128">
        <f t="shared" si="23"/>
        <v>11000</v>
      </c>
      <c r="F156" s="128">
        <f t="shared" si="23"/>
        <v>11000</v>
      </c>
      <c r="H156" s="41">
        <f t="shared" si="16"/>
        <v>11000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F157" s="2">
        <f>F158+F159</f>
        <v>0</v>
      </c>
      <c r="H157" s="41">
        <f t="shared" si="16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 t="shared" ref="D158:F159" si="24">C158</f>
        <v>0</v>
      </c>
      <c r="E158" s="128">
        <f t="shared" si="24"/>
        <v>0</v>
      </c>
      <c r="F158" s="128">
        <f t="shared" si="24"/>
        <v>0</v>
      </c>
      <c r="H158" s="41">
        <f t="shared" si="16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 t="shared" si="24"/>
        <v>0</v>
      </c>
      <c r="E159" s="128">
        <f t="shared" si="24"/>
        <v>0</v>
      </c>
      <c r="F159" s="128">
        <f t="shared" si="24"/>
        <v>0</v>
      </c>
      <c r="H159" s="41">
        <f t="shared" si="16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F160" s="2">
        <f>F161+F162</f>
        <v>0</v>
      </c>
      <c r="H160" s="41">
        <f t="shared" si="16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 t="shared" ref="D161:F162" si="25">C161</f>
        <v>0</v>
      </c>
      <c r="E161" s="128">
        <f t="shared" si="25"/>
        <v>0</v>
      </c>
      <c r="F161" s="128">
        <f t="shared" si="25"/>
        <v>0</v>
      </c>
      <c r="H161" s="41">
        <f t="shared" si="16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 t="shared" si="25"/>
        <v>0</v>
      </c>
      <c r="E162" s="128">
        <f t="shared" si="25"/>
        <v>0</v>
      </c>
      <c r="F162" s="128">
        <f t="shared" si="25"/>
        <v>0</v>
      </c>
      <c r="H162" s="41">
        <f t="shared" si="16"/>
        <v>0</v>
      </c>
    </row>
    <row r="163" spans="1:10" collapsed="1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F163" s="21">
        <f>F164+F167</f>
        <v>0</v>
      </c>
      <c r="G163" s="39" t="s">
        <v>63</v>
      </c>
      <c r="H163" s="41">
        <f t="shared" si="16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F164" s="2">
        <f>F165+F166</f>
        <v>0</v>
      </c>
      <c r="H164" s="41">
        <f t="shared" si="16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 t="shared" ref="D165:F166" si="26">C165</f>
        <v>0</v>
      </c>
      <c r="E165" s="128">
        <f t="shared" si="26"/>
        <v>0</v>
      </c>
      <c r="F165" s="128">
        <f t="shared" si="26"/>
        <v>0</v>
      </c>
      <c r="H165" s="41">
        <f t="shared" si="16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 t="shared" si="26"/>
        <v>0</v>
      </c>
      <c r="E166" s="128">
        <f t="shared" si="26"/>
        <v>0</v>
      </c>
      <c r="F166" s="128">
        <f t="shared" si="26"/>
        <v>0</v>
      </c>
      <c r="H166" s="41">
        <f t="shared" si="16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F167" s="2">
        <f>F168+F169</f>
        <v>0</v>
      </c>
      <c r="H167" s="41">
        <f t="shared" si="16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 t="shared" ref="D168:F169" si="27">C168</f>
        <v>0</v>
      </c>
      <c r="E168" s="128">
        <f t="shared" si="27"/>
        <v>0</v>
      </c>
      <c r="F168" s="128">
        <f t="shared" si="27"/>
        <v>0</v>
      </c>
      <c r="H168" s="41">
        <f t="shared" si="16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 t="shared" si="27"/>
        <v>0</v>
      </c>
      <c r="E169" s="128">
        <f t="shared" si="27"/>
        <v>0</v>
      </c>
      <c r="F169" s="128">
        <f t="shared" si="27"/>
        <v>0</v>
      </c>
      <c r="H169" s="41">
        <f t="shared" si="16"/>
        <v>0</v>
      </c>
    </row>
    <row r="170" spans="1:10" collapsed="1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F170" s="21">
        <f>F171+F174</f>
        <v>0</v>
      </c>
      <c r="G170" s="39" t="s">
        <v>586</v>
      </c>
      <c r="H170" s="41">
        <f t="shared" si="16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F171" s="2">
        <f>F172+F173</f>
        <v>0</v>
      </c>
      <c r="H171" s="41">
        <f t="shared" si="16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 t="shared" ref="D172:F173" si="28">C172</f>
        <v>0</v>
      </c>
      <c r="E172" s="128">
        <f t="shared" si="28"/>
        <v>0</v>
      </c>
      <c r="F172" s="128">
        <f t="shared" si="28"/>
        <v>0</v>
      </c>
      <c r="H172" s="41">
        <f t="shared" si="16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 t="shared" si="28"/>
        <v>0</v>
      </c>
      <c r="E173" s="128">
        <f t="shared" si="28"/>
        <v>0</v>
      </c>
      <c r="F173" s="128">
        <f t="shared" si="28"/>
        <v>0</v>
      </c>
      <c r="H173" s="41">
        <f t="shared" si="16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F174" s="2">
        <f>F175+F176</f>
        <v>0</v>
      </c>
      <c r="H174" s="41">
        <f t="shared" si="16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 t="shared" ref="D175:F176" si="29">C175</f>
        <v>0</v>
      </c>
      <c r="E175" s="128">
        <f t="shared" si="29"/>
        <v>0</v>
      </c>
      <c r="F175" s="128">
        <f t="shared" si="29"/>
        <v>0</v>
      </c>
      <c r="H175" s="41">
        <f t="shared" si="16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 t="shared" si="29"/>
        <v>0</v>
      </c>
      <c r="E176" s="128">
        <f t="shared" si="29"/>
        <v>0</v>
      </c>
      <c r="F176" s="128">
        <f t="shared" si="29"/>
        <v>0</v>
      </c>
      <c r="H176" s="41">
        <f t="shared" si="16"/>
        <v>0</v>
      </c>
    </row>
    <row r="177" spans="1:10" collapsed="1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F177" s="27">
        <f>F178</f>
        <v>0</v>
      </c>
      <c r="G177" s="39" t="s">
        <v>216</v>
      </c>
      <c r="H177" s="41">
        <f t="shared" si="16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F178" s="21">
        <f>F179+F184+F188+F197+F200+F203+F215+F222+F228+F235+F238+F243+F250</f>
        <v>0</v>
      </c>
      <c r="G178" s="39" t="s">
        <v>587</v>
      </c>
      <c r="H178" s="41">
        <f t="shared" si="16"/>
        <v>0</v>
      </c>
      <c r="I178" s="42"/>
      <c r="J178" s="40" t="b">
        <f>AND(H178=I178)</f>
        <v>1</v>
      </c>
    </row>
    <row r="179" spans="1:10" hidden="1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  <c r="F179" s="2">
        <f>F180+F182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  <c r="F180" s="128">
        <f>F181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  <c r="F181" s="127">
        <f>E181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  <c r="F182" s="128">
        <f>F183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  <c r="F183" s="127">
        <f>E183</f>
        <v>0</v>
      </c>
    </row>
    <row r="184" spans="1:10" hidden="1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  <c r="F184" s="2">
        <f>F185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  <c r="F185" s="128">
        <f>F186+F187</f>
        <v>0</v>
      </c>
    </row>
    <row r="186" spans="1:10" hidden="1" outlineLevel="3">
      <c r="A186" s="90"/>
      <c r="B186" s="89" t="s">
        <v>855</v>
      </c>
      <c r="C186" s="127"/>
      <c r="D186" s="127">
        <f t="shared" ref="D186:F187" si="30">C186</f>
        <v>0</v>
      </c>
      <c r="E186" s="127">
        <f t="shared" si="30"/>
        <v>0</v>
      </c>
      <c r="F186" s="127">
        <f t="shared" si="30"/>
        <v>0</v>
      </c>
    </row>
    <row r="187" spans="1:10" hidden="1" outlineLevel="3">
      <c r="A187" s="90"/>
      <c r="B187" s="89" t="s">
        <v>847</v>
      </c>
      <c r="C187" s="127"/>
      <c r="D187" s="127">
        <f t="shared" si="30"/>
        <v>0</v>
      </c>
      <c r="E187" s="127">
        <f t="shared" si="30"/>
        <v>0</v>
      </c>
      <c r="F187" s="127">
        <f t="shared" si="30"/>
        <v>0</v>
      </c>
    </row>
    <row r="188" spans="1:10" hidden="1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  <c r="F188" s="2">
        <f>F189+F193+F195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  <c r="F189" s="128">
        <f>F190+F191+F192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F192" si="31">C190</f>
        <v>0</v>
      </c>
      <c r="E190" s="127">
        <f t="shared" si="31"/>
        <v>0</v>
      </c>
      <c r="F190" s="127">
        <f t="shared" si="31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31"/>
        <v>0</v>
      </c>
      <c r="E191" s="127">
        <f t="shared" si="31"/>
        <v>0</v>
      </c>
      <c r="F191" s="127">
        <f t="shared" si="31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31"/>
        <v>0</v>
      </c>
      <c r="E192" s="127">
        <f t="shared" si="31"/>
        <v>0</v>
      </c>
      <c r="F192" s="127">
        <f t="shared" si="31"/>
        <v>0</v>
      </c>
    </row>
    <row r="193" spans="1:6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  <c r="F193" s="128">
        <f>F194</f>
        <v>0</v>
      </c>
    </row>
    <row r="194" spans="1:6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  <c r="F194" s="127">
        <f>E194</f>
        <v>0</v>
      </c>
    </row>
    <row r="195" spans="1:6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  <c r="F195" s="128">
        <f>F196</f>
        <v>0</v>
      </c>
    </row>
    <row r="196" spans="1:6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  <c r="F196" s="127">
        <f>E196</f>
        <v>0</v>
      </c>
    </row>
    <row r="197" spans="1:6" hidden="1" outlineLevel="1">
      <c r="A197" s="161" t="s">
        <v>843</v>
      </c>
      <c r="B197" s="162"/>
      <c r="C197" s="2">
        <f t="shared" ref="C197:F198" si="32">C198</f>
        <v>0</v>
      </c>
      <c r="D197" s="2">
        <f t="shared" si="32"/>
        <v>0</v>
      </c>
      <c r="E197" s="2">
        <f t="shared" si="32"/>
        <v>0</v>
      </c>
      <c r="F197" s="2">
        <f t="shared" si="32"/>
        <v>0</v>
      </c>
    </row>
    <row r="198" spans="1:6" hidden="1" outlineLevel="2">
      <c r="A198" s="130">
        <v>4</v>
      </c>
      <c r="B198" s="129" t="s">
        <v>858</v>
      </c>
      <c r="C198" s="128">
        <f t="shared" si="32"/>
        <v>0</v>
      </c>
      <c r="D198" s="128">
        <f t="shared" si="32"/>
        <v>0</v>
      </c>
      <c r="E198" s="128">
        <f t="shared" si="32"/>
        <v>0</v>
      </c>
      <c r="F198" s="128">
        <f t="shared" si="32"/>
        <v>0</v>
      </c>
    </row>
    <row r="199" spans="1:6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  <c r="F199" s="127">
        <f>E199</f>
        <v>0</v>
      </c>
    </row>
    <row r="200" spans="1:6" hidden="1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  <c r="F200" s="2">
        <f>SUM(F201)</f>
        <v>0</v>
      </c>
    </row>
    <row r="201" spans="1:6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  <c r="F201" s="128">
        <f>F202</f>
        <v>0</v>
      </c>
    </row>
    <row r="202" spans="1:6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  <c r="F202" s="127">
        <f>E202</f>
        <v>0</v>
      </c>
    </row>
    <row r="203" spans="1:6" hidden="1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F203" s="2">
        <f>F204+F211+F213+F207</f>
        <v>0</v>
      </c>
    </row>
    <row r="204" spans="1:6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  <c r="F204" s="128">
        <f>F205+F206</f>
        <v>0</v>
      </c>
    </row>
    <row r="205" spans="1:6" hidden="1" outlineLevel="3">
      <c r="A205" s="90"/>
      <c r="B205" s="89" t="s">
        <v>855</v>
      </c>
      <c r="C205" s="127">
        <v>0</v>
      </c>
      <c r="D205" s="127">
        <f t="shared" ref="D205:F206" si="33">C205</f>
        <v>0</v>
      </c>
      <c r="E205" s="127">
        <f t="shared" si="33"/>
        <v>0</v>
      </c>
      <c r="F205" s="127">
        <f t="shared" si="33"/>
        <v>0</v>
      </c>
    </row>
    <row r="206" spans="1:6" hidden="1" outlineLevel="3">
      <c r="A206" s="90"/>
      <c r="B206" s="89" t="s">
        <v>839</v>
      </c>
      <c r="C206" s="127">
        <v>0</v>
      </c>
      <c r="D206" s="127">
        <f t="shared" si="33"/>
        <v>0</v>
      </c>
      <c r="E206" s="127">
        <f t="shared" si="33"/>
        <v>0</v>
      </c>
      <c r="F206" s="127">
        <f t="shared" si="33"/>
        <v>0</v>
      </c>
    </row>
    <row r="207" spans="1:6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  <c r="F207" s="128">
        <f>F209+F208+F210</f>
        <v>0</v>
      </c>
    </row>
    <row r="208" spans="1:6" hidden="1" outlineLevel="3">
      <c r="A208" s="90"/>
      <c r="B208" s="89" t="s">
        <v>855</v>
      </c>
      <c r="C208" s="127">
        <v>0</v>
      </c>
      <c r="D208" s="127">
        <f t="shared" ref="D208:F210" si="34">C208</f>
        <v>0</v>
      </c>
      <c r="E208" s="127">
        <f t="shared" si="34"/>
        <v>0</v>
      </c>
      <c r="F208" s="127">
        <f t="shared" si="34"/>
        <v>0</v>
      </c>
    </row>
    <row r="209" spans="1:6" hidden="1" outlineLevel="3">
      <c r="A209" s="90"/>
      <c r="B209" s="89" t="s">
        <v>838</v>
      </c>
      <c r="C209" s="127"/>
      <c r="D209" s="127">
        <f t="shared" si="34"/>
        <v>0</v>
      </c>
      <c r="E209" s="127">
        <f t="shared" si="34"/>
        <v>0</v>
      </c>
      <c r="F209" s="127">
        <f t="shared" si="34"/>
        <v>0</v>
      </c>
    </row>
    <row r="210" spans="1:6" hidden="1" outlineLevel="3">
      <c r="A210" s="90"/>
      <c r="B210" s="89" t="s">
        <v>855</v>
      </c>
      <c r="C210" s="127">
        <v>0</v>
      </c>
      <c r="D210" s="127">
        <f t="shared" si="34"/>
        <v>0</v>
      </c>
      <c r="E210" s="127">
        <f t="shared" si="34"/>
        <v>0</v>
      </c>
      <c r="F210" s="127">
        <f t="shared" si="34"/>
        <v>0</v>
      </c>
    </row>
    <row r="211" spans="1:6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  <c r="F211" s="128">
        <f>F212</f>
        <v>0</v>
      </c>
    </row>
    <row r="212" spans="1:6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  <c r="F212" s="127">
        <f>E212</f>
        <v>0</v>
      </c>
    </row>
    <row r="213" spans="1:6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  <c r="F213" s="128">
        <f>F214</f>
        <v>0</v>
      </c>
    </row>
    <row r="214" spans="1:6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  <c r="F214" s="127">
        <f>E214</f>
        <v>0</v>
      </c>
    </row>
    <row r="215" spans="1:6" hidden="1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  <c r="F215" s="2">
        <f>F220++F216</f>
        <v>0</v>
      </c>
    </row>
    <row r="216" spans="1:6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  <c r="F216" s="128">
        <f>F219+F218+F217</f>
        <v>0</v>
      </c>
    </row>
    <row r="217" spans="1:6" hidden="1" outlineLevel="3">
      <c r="A217" s="90"/>
      <c r="B217" s="89" t="s">
        <v>855</v>
      </c>
      <c r="C217" s="127">
        <v>0</v>
      </c>
      <c r="D217" s="127">
        <f t="shared" ref="D217:F219" si="35">C217</f>
        <v>0</v>
      </c>
      <c r="E217" s="127">
        <f t="shared" si="35"/>
        <v>0</v>
      </c>
      <c r="F217" s="127">
        <f t="shared" si="35"/>
        <v>0</v>
      </c>
    </row>
    <row r="218" spans="1:6" s="123" customFormat="1" hidden="1" outlineLevel="3">
      <c r="A218" s="133"/>
      <c r="B218" s="132" t="s">
        <v>835</v>
      </c>
      <c r="C218" s="131"/>
      <c r="D218" s="131">
        <f t="shared" si="35"/>
        <v>0</v>
      </c>
      <c r="E218" s="131">
        <f t="shared" si="35"/>
        <v>0</v>
      </c>
      <c r="F218" s="131">
        <f t="shared" si="35"/>
        <v>0</v>
      </c>
    </row>
    <row r="219" spans="1:6" s="123" customFormat="1" hidden="1" outlineLevel="3">
      <c r="A219" s="133"/>
      <c r="B219" s="132" t="s">
        <v>821</v>
      </c>
      <c r="C219" s="131"/>
      <c r="D219" s="131">
        <f t="shared" si="35"/>
        <v>0</v>
      </c>
      <c r="E219" s="131">
        <f t="shared" si="35"/>
        <v>0</v>
      </c>
      <c r="F219" s="131">
        <f t="shared" si="35"/>
        <v>0</v>
      </c>
    </row>
    <row r="220" spans="1:6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  <c r="F220" s="128">
        <f>F221</f>
        <v>0</v>
      </c>
    </row>
    <row r="221" spans="1:6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  <c r="F221" s="127">
        <f>E221</f>
        <v>0</v>
      </c>
    </row>
    <row r="222" spans="1:6" hidden="1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  <c r="F222" s="2">
        <f>F223</f>
        <v>0</v>
      </c>
    </row>
    <row r="223" spans="1:6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  <c r="F223" s="128">
        <f>F225+F226+F227+F224</f>
        <v>0</v>
      </c>
    </row>
    <row r="224" spans="1:6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  <c r="F224" s="127">
        <f>E224</f>
        <v>0</v>
      </c>
    </row>
    <row r="225" spans="1:6" hidden="1" outlineLevel="3">
      <c r="A225" s="90"/>
      <c r="B225" s="89" t="s">
        <v>833</v>
      </c>
      <c r="C225" s="127"/>
      <c r="D225" s="127">
        <f t="shared" ref="D225:F227" si="36">C225</f>
        <v>0</v>
      </c>
      <c r="E225" s="127">
        <f t="shared" si="36"/>
        <v>0</v>
      </c>
      <c r="F225" s="127">
        <f t="shared" si="36"/>
        <v>0</v>
      </c>
    </row>
    <row r="226" spans="1:6" hidden="1" outlineLevel="3">
      <c r="A226" s="90"/>
      <c r="B226" s="89" t="s">
        <v>832</v>
      </c>
      <c r="C226" s="127"/>
      <c r="D226" s="127">
        <f t="shared" si="36"/>
        <v>0</v>
      </c>
      <c r="E226" s="127">
        <f t="shared" si="36"/>
        <v>0</v>
      </c>
      <c r="F226" s="127">
        <f t="shared" si="36"/>
        <v>0</v>
      </c>
    </row>
    <row r="227" spans="1:6" hidden="1" outlineLevel="3">
      <c r="A227" s="90"/>
      <c r="B227" s="89" t="s">
        <v>831</v>
      </c>
      <c r="C227" s="127"/>
      <c r="D227" s="127">
        <f t="shared" si="36"/>
        <v>0</v>
      </c>
      <c r="E227" s="127">
        <f t="shared" si="36"/>
        <v>0</v>
      </c>
      <c r="F227" s="127">
        <f t="shared" si="36"/>
        <v>0</v>
      </c>
    </row>
    <row r="228" spans="1:6" hidden="1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  <c r="F228" s="2">
        <f>F229+F233</f>
        <v>0</v>
      </c>
    </row>
    <row r="229" spans="1:6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  <c r="F229" s="128">
        <f>F231+F232+F230</f>
        <v>0</v>
      </c>
    </row>
    <row r="230" spans="1:6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  <c r="F230" s="127">
        <f>E230</f>
        <v>0</v>
      </c>
    </row>
    <row r="231" spans="1:6" hidden="1" outlineLevel="3">
      <c r="A231" s="90"/>
      <c r="B231" s="89" t="s">
        <v>829</v>
      </c>
      <c r="C231" s="127">
        <v>0</v>
      </c>
      <c r="D231" s="127">
        <f t="shared" ref="D231:F232" si="37">C231</f>
        <v>0</v>
      </c>
      <c r="E231" s="127">
        <f t="shared" si="37"/>
        <v>0</v>
      </c>
      <c r="F231" s="127">
        <f t="shared" si="37"/>
        <v>0</v>
      </c>
    </row>
    <row r="232" spans="1:6" hidden="1" outlineLevel="3">
      <c r="A232" s="90"/>
      <c r="B232" s="89" t="s">
        <v>819</v>
      </c>
      <c r="C232" s="127"/>
      <c r="D232" s="127">
        <f t="shared" si="37"/>
        <v>0</v>
      </c>
      <c r="E232" s="127">
        <f t="shared" si="37"/>
        <v>0</v>
      </c>
      <c r="F232" s="127">
        <f t="shared" si="37"/>
        <v>0</v>
      </c>
    </row>
    <row r="233" spans="1:6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  <c r="F233" s="128">
        <f>F234</f>
        <v>0</v>
      </c>
    </row>
    <row r="234" spans="1:6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  <c r="F234" s="127">
        <f>E234</f>
        <v>0</v>
      </c>
    </row>
    <row r="235" spans="1:6" hidden="1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  <c r="F235" s="2">
        <f>SUM(F236)</f>
        <v>0</v>
      </c>
    </row>
    <row r="236" spans="1:6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  <c r="F236" s="128">
        <f>F237</f>
        <v>0</v>
      </c>
    </row>
    <row r="237" spans="1:6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  <c r="F237" s="127">
        <f>E237</f>
        <v>0</v>
      </c>
    </row>
    <row r="238" spans="1:6" hidden="1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  <c r="F238" s="2">
        <f>F239</f>
        <v>0</v>
      </c>
    </row>
    <row r="239" spans="1:6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  <c r="F239" s="128">
        <f>F241+F242+F240</f>
        <v>0</v>
      </c>
    </row>
    <row r="240" spans="1:6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  <c r="F240" s="127">
        <f>E240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F242" si="38">C241</f>
        <v>0</v>
      </c>
      <c r="E241" s="127">
        <f t="shared" si="38"/>
        <v>0</v>
      </c>
      <c r="F241" s="127">
        <f t="shared" si="38"/>
        <v>0</v>
      </c>
    </row>
    <row r="242" spans="1:10" hidden="1" outlineLevel="3">
      <c r="A242" s="90"/>
      <c r="B242" s="89" t="s">
        <v>824</v>
      </c>
      <c r="C242" s="127"/>
      <c r="D242" s="127">
        <f t="shared" si="38"/>
        <v>0</v>
      </c>
      <c r="E242" s="127">
        <f t="shared" si="38"/>
        <v>0</v>
      </c>
      <c r="F242" s="127">
        <f t="shared" si="38"/>
        <v>0</v>
      </c>
    </row>
    <row r="243" spans="1:10" hidden="1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  <c r="F243" s="2">
        <f>F244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  <c r="F244" s="128">
        <f>F246+F247+F248+F249+F245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  <c r="F245" s="127">
        <f>E245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F249" si="39">C246</f>
        <v>0</v>
      </c>
      <c r="E246" s="127">
        <f t="shared" si="39"/>
        <v>0</v>
      </c>
      <c r="F246" s="127">
        <f t="shared" si="39"/>
        <v>0</v>
      </c>
    </row>
    <row r="247" spans="1:10" hidden="1" outlineLevel="3">
      <c r="A247" s="90"/>
      <c r="B247" s="89" t="s">
        <v>820</v>
      </c>
      <c r="C247" s="127"/>
      <c r="D247" s="127">
        <f t="shared" si="39"/>
        <v>0</v>
      </c>
      <c r="E247" s="127">
        <f t="shared" si="39"/>
        <v>0</v>
      </c>
      <c r="F247" s="127">
        <f t="shared" si="39"/>
        <v>0</v>
      </c>
    </row>
    <row r="248" spans="1:10" hidden="1" outlineLevel="3">
      <c r="A248" s="90"/>
      <c r="B248" s="89" t="s">
        <v>819</v>
      </c>
      <c r="C248" s="127"/>
      <c r="D248" s="127">
        <f t="shared" si="39"/>
        <v>0</v>
      </c>
      <c r="E248" s="127">
        <f t="shared" si="39"/>
        <v>0</v>
      </c>
      <c r="F248" s="127">
        <f t="shared" si="39"/>
        <v>0</v>
      </c>
    </row>
    <row r="249" spans="1:10" hidden="1" outlineLevel="3">
      <c r="A249" s="90"/>
      <c r="B249" s="89" t="s">
        <v>818</v>
      </c>
      <c r="C249" s="127"/>
      <c r="D249" s="127">
        <f t="shared" si="39"/>
        <v>0</v>
      </c>
      <c r="E249" s="127">
        <f t="shared" si="39"/>
        <v>0</v>
      </c>
      <c r="F249" s="127">
        <f t="shared" si="39"/>
        <v>0</v>
      </c>
    </row>
    <row r="250" spans="1:10" hidden="1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  <c r="F250" s="2">
        <f>F251+F252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 t="shared" ref="D251:F252" si="40">C251</f>
        <v>0</v>
      </c>
      <c r="E251" s="127">
        <f t="shared" si="40"/>
        <v>0</v>
      </c>
      <c r="F251" s="127">
        <f t="shared" si="40"/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 t="shared" si="40"/>
        <v>0</v>
      </c>
      <c r="E252" s="127">
        <f t="shared" si="40"/>
        <v>0</v>
      </c>
      <c r="F252" s="127">
        <f t="shared" si="40"/>
        <v>0</v>
      </c>
    </row>
    <row r="253" spans="1:10" collapsed="1"/>
    <row r="256" spans="1:10" ht="18.75">
      <c r="A256" s="152" t="s">
        <v>67</v>
      </c>
      <c r="B256" s="152"/>
      <c r="C256" s="152"/>
      <c r="D256" s="141" t="s">
        <v>853</v>
      </c>
      <c r="E256" s="141" t="s">
        <v>852</v>
      </c>
      <c r="F256" s="145" t="s">
        <v>852</v>
      </c>
      <c r="G256" s="47" t="s">
        <v>589</v>
      </c>
      <c r="H256" s="48">
        <f>C257+C559</f>
        <v>1308705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990000</v>
      </c>
      <c r="D257" s="37">
        <f>D258+D550</f>
        <v>990000</v>
      </c>
      <c r="E257" s="37">
        <v>990000</v>
      </c>
      <c r="F257" s="37">
        <v>990000</v>
      </c>
      <c r="G257" s="39" t="s">
        <v>60</v>
      </c>
      <c r="H257" s="41">
        <f>C257</f>
        <v>990000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901000</v>
      </c>
      <c r="D258" s="36">
        <f>D259+D339+D483+D547</f>
        <v>901000</v>
      </c>
      <c r="E258" s="36">
        <f>E259+E339+E483+E547</f>
        <v>901000</v>
      </c>
      <c r="F258" s="36">
        <f>F259+F339+F483+F547</f>
        <v>894800</v>
      </c>
      <c r="G258" s="39" t="s">
        <v>57</v>
      </c>
      <c r="H258" s="41">
        <f t="shared" ref="H258:H321" si="41">C258</f>
        <v>901000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678000</v>
      </c>
      <c r="D259" s="33">
        <f>D260+D263+D314</f>
        <v>678000</v>
      </c>
      <c r="E259" s="33">
        <f>E260+E263+E314</f>
        <v>678000</v>
      </c>
      <c r="F259" s="33">
        <f>F260+F263+F314</f>
        <v>678000</v>
      </c>
      <c r="G259" s="39" t="s">
        <v>590</v>
      </c>
      <c r="H259" s="41">
        <f t="shared" si="41"/>
        <v>678000</v>
      </c>
      <c r="I259" s="42"/>
      <c r="J259" s="40" t="b">
        <f>AND(H259=I259)</f>
        <v>0</v>
      </c>
    </row>
    <row r="260" spans="1:10" hidden="1" outlineLevel="1">
      <c r="A260" s="163" t="s">
        <v>268</v>
      </c>
      <c r="B260" s="164"/>
      <c r="C260" s="32">
        <f>SUM(C261:C262)</f>
        <v>2880</v>
      </c>
      <c r="D260" s="32">
        <f>SUM(D261:D262)</f>
        <v>2880</v>
      </c>
      <c r="E260" s="32">
        <f>SUM(E261:E262)</f>
        <v>2880</v>
      </c>
      <c r="F260" s="32">
        <f>SUM(F261:F262)</f>
        <v>2880</v>
      </c>
      <c r="H260" s="41">
        <f t="shared" si="4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 t="shared" ref="D261:F262" si="42">C261</f>
        <v>960</v>
      </c>
      <c r="E261" s="5">
        <f t="shared" si="42"/>
        <v>960</v>
      </c>
      <c r="F261" s="5">
        <f t="shared" si="42"/>
        <v>960</v>
      </c>
      <c r="H261" s="41">
        <f t="shared" si="4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 t="shared" si="42"/>
        <v>1920</v>
      </c>
      <c r="E262" s="5">
        <f t="shared" si="42"/>
        <v>1920</v>
      </c>
      <c r="F262" s="5">
        <f t="shared" si="42"/>
        <v>1920</v>
      </c>
      <c r="H262" s="41">
        <f t="shared" si="41"/>
        <v>1920</v>
      </c>
    </row>
    <row r="263" spans="1:10" hidden="1" outlineLevel="1">
      <c r="A263" s="163" t="s">
        <v>269</v>
      </c>
      <c r="B263" s="164"/>
      <c r="C263" s="32">
        <f>C264+C265+C289+C296+C298+C302+C305+C308+C313</f>
        <v>675120</v>
      </c>
      <c r="D263" s="32">
        <f>D264+D265+D289+D296+D298+D302+D305+D308+D313</f>
        <v>675120</v>
      </c>
      <c r="E263" s="32">
        <f>E264+E265+E289+E296+E298+E302+E305+E308+E313</f>
        <v>675120</v>
      </c>
      <c r="F263" s="32">
        <f>F264+F265+F289+F296+F298+F302+F305+F308+F313</f>
        <v>675120</v>
      </c>
      <c r="H263" s="41">
        <f t="shared" si="41"/>
        <v>675120</v>
      </c>
    </row>
    <row r="264" spans="1:10" hidden="1" outlineLevel="2">
      <c r="A264" s="6">
        <v>1101</v>
      </c>
      <c r="B264" s="4" t="s">
        <v>34</v>
      </c>
      <c r="C264" s="5">
        <v>298278</v>
      </c>
      <c r="D264" s="5">
        <f>C264</f>
        <v>298278</v>
      </c>
      <c r="E264" s="5">
        <f>D264</f>
        <v>298278</v>
      </c>
      <c r="F264" s="5">
        <f>E264</f>
        <v>298278</v>
      </c>
      <c r="H264" s="41">
        <f t="shared" si="41"/>
        <v>298278</v>
      </c>
    </row>
    <row r="265" spans="1:10" hidden="1" outlineLevel="2">
      <c r="A265" s="6">
        <v>1101</v>
      </c>
      <c r="B265" s="4" t="s">
        <v>35</v>
      </c>
      <c r="C265" s="5">
        <f>SUM(C266:C288)</f>
        <v>230490</v>
      </c>
      <c r="D265" s="5">
        <f>SUM(D266:D288)</f>
        <v>230490</v>
      </c>
      <c r="E265" s="5">
        <f>SUM(E266:E288)</f>
        <v>230490</v>
      </c>
      <c r="F265" s="5">
        <f>SUM(F266:F288)</f>
        <v>230490</v>
      </c>
      <c r="H265" s="41">
        <f t="shared" si="41"/>
        <v>230490</v>
      </c>
    </row>
    <row r="266" spans="1:10" hidden="1" outlineLevel="3">
      <c r="A266" s="29"/>
      <c r="B266" s="28" t="s">
        <v>218</v>
      </c>
      <c r="C266" s="30">
        <v>18283</v>
      </c>
      <c r="D266" s="30">
        <f>C266</f>
        <v>18283</v>
      </c>
      <c r="E266" s="30">
        <f>D266</f>
        <v>18283</v>
      </c>
      <c r="F266" s="30">
        <f>E266</f>
        <v>18283</v>
      </c>
      <c r="H266" s="41">
        <f t="shared" si="41"/>
        <v>18283</v>
      </c>
    </row>
    <row r="267" spans="1:10" hidden="1" outlineLevel="3">
      <c r="A267" s="29"/>
      <c r="B267" s="28" t="s">
        <v>219</v>
      </c>
      <c r="C267" s="30">
        <v>54067</v>
      </c>
      <c r="D267" s="30">
        <f t="shared" ref="D267:F282" si="43">C267</f>
        <v>54067</v>
      </c>
      <c r="E267" s="30">
        <f t="shared" si="43"/>
        <v>54067</v>
      </c>
      <c r="F267" s="30">
        <f t="shared" si="43"/>
        <v>54067</v>
      </c>
      <c r="H267" s="41">
        <f t="shared" si="41"/>
        <v>54067</v>
      </c>
    </row>
    <row r="268" spans="1:10" hidden="1" outlineLevel="3">
      <c r="A268" s="29"/>
      <c r="B268" s="28" t="s">
        <v>220</v>
      </c>
      <c r="C268" s="30"/>
      <c r="D268" s="30">
        <f t="shared" si="43"/>
        <v>0</v>
      </c>
      <c r="E268" s="30">
        <f t="shared" si="43"/>
        <v>0</v>
      </c>
      <c r="F268" s="30">
        <f t="shared" si="43"/>
        <v>0</v>
      </c>
      <c r="H268" s="41">
        <f t="shared" si="41"/>
        <v>0</v>
      </c>
    </row>
    <row r="269" spans="1:10" hidden="1" outlineLevel="3">
      <c r="A269" s="29"/>
      <c r="B269" s="28" t="s">
        <v>221</v>
      </c>
      <c r="C269" s="30">
        <v>960</v>
      </c>
      <c r="D269" s="30">
        <f t="shared" si="43"/>
        <v>960</v>
      </c>
      <c r="E269" s="30">
        <f t="shared" si="43"/>
        <v>960</v>
      </c>
      <c r="F269" s="30">
        <f t="shared" si="43"/>
        <v>960</v>
      </c>
      <c r="H269" s="41">
        <f t="shared" si="41"/>
        <v>960</v>
      </c>
    </row>
    <row r="270" spans="1:10" hidden="1" outlineLevel="3">
      <c r="A270" s="29"/>
      <c r="B270" s="28" t="s">
        <v>222</v>
      </c>
      <c r="C270" s="30"/>
      <c r="D270" s="30">
        <f t="shared" si="43"/>
        <v>0</v>
      </c>
      <c r="E270" s="30">
        <f t="shared" si="43"/>
        <v>0</v>
      </c>
      <c r="F270" s="30">
        <f t="shared" si="43"/>
        <v>0</v>
      </c>
      <c r="H270" s="41">
        <f t="shared" si="41"/>
        <v>0</v>
      </c>
    </row>
    <row r="271" spans="1:10" hidden="1" outlineLevel="3">
      <c r="A271" s="29"/>
      <c r="B271" s="28" t="s">
        <v>223</v>
      </c>
      <c r="C271" s="30">
        <v>20880</v>
      </c>
      <c r="D271" s="30">
        <f t="shared" si="43"/>
        <v>20880</v>
      </c>
      <c r="E271" s="30">
        <f t="shared" si="43"/>
        <v>20880</v>
      </c>
      <c r="F271" s="30">
        <f t="shared" si="43"/>
        <v>20880</v>
      </c>
      <c r="H271" s="41">
        <f t="shared" si="41"/>
        <v>20880</v>
      </c>
    </row>
    <row r="272" spans="1:10" hidden="1" outlineLevel="3">
      <c r="A272" s="29"/>
      <c r="B272" s="28" t="s">
        <v>224</v>
      </c>
      <c r="C272" s="30"/>
      <c r="D272" s="30">
        <f t="shared" si="43"/>
        <v>0</v>
      </c>
      <c r="E272" s="30">
        <f t="shared" si="43"/>
        <v>0</v>
      </c>
      <c r="F272" s="30">
        <f t="shared" si="43"/>
        <v>0</v>
      </c>
      <c r="H272" s="41">
        <f t="shared" si="41"/>
        <v>0</v>
      </c>
    </row>
    <row r="273" spans="1:8" hidden="1" outlineLevel="3">
      <c r="A273" s="29"/>
      <c r="B273" s="28" t="s">
        <v>225</v>
      </c>
      <c r="C273" s="30"/>
      <c r="D273" s="30">
        <f t="shared" si="43"/>
        <v>0</v>
      </c>
      <c r="E273" s="30">
        <f t="shared" si="43"/>
        <v>0</v>
      </c>
      <c r="F273" s="30">
        <f t="shared" si="43"/>
        <v>0</v>
      </c>
      <c r="H273" s="41">
        <f t="shared" si="41"/>
        <v>0</v>
      </c>
    </row>
    <row r="274" spans="1:8" hidden="1" outlineLevel="3">
      <c r="A274" s="29"/>
      <c r="B274" s="28" t="s">
        <v>226</v>
      </c>
      <c r="C274" s="30"/>
      <c r="D274" s="30">
        <f t="shared" si="43"/>
        <v>0</v>
      </c>
      <c r="E274" s="30">
        <f t="shared" si="43"/>
        <v>0</v>
      </c>
      <c r="F274" s="30">
        <f t="shared" si="43"/>
        <v>0</v>
      </c>
      <c r="H274" s="41">
        <f t="shared" si="41"/>
        <v>0</v>
      </c>
    </row>
    <row r="275" spans="1:8" hidden="1" outlineLevel="3">
      <c r="A275" s="29"/>
      <c r="B275" s="28" t="s">
        <v>227</v>
      </c>
      <c r="C275" s="30"/>
      <c r="D275" s="30">
        <f t="shared" si="43"/>
        <v>0</v>
      </c>
      <c r="E275" s="30">
        <f t="shared" si="43"/>
        <v>0</v>
      </c>
      <c r="F275" s="30">
        <f t="shared" si="43"/>
        <v>0</v>
      </c>
      <c r="H275" s="41">
        <f t="shared" si="41"/>
        <v>0</v>
      </c>
    </row>
    <row r="276" spans="1:8" hidden="1" outlineLevel="3">
      <c r="A276" s="29"/>
      <c r="B276" s="28" t="s">
        <v>228</v>
      </c>
      <c r="C276" s="30">
        <v>4649</v>
      </c>
      <c r="D276" s="30">
        <f t="shared" si="43"/>
        <v>4649</v>
      </c>
      <c r="E276" s="30">
        <f t="shared" si="43"/>
        <v>4649</v>
      </c>
      <c r="F276" s="30">
        <f t="shared" si="43"/>
        <v>4649</v>
      </c>
      <c r="H276" s="41">
        <f t="shared" si="41"/>
        <v>4649</v>
      </c>
    </row>
    <row r="277" spans="1:8" hidden="1" outlineLevel="3">
      <c r="A277" s="29"/>
      <c r="B277" s="28" t="s">
        <v>229</v>
      </c>
      <c r="C277" s="30"/>
      <c r="D277" s="30">
        <f t="shared" si="43"/>
        <v>0</v>
      </c>
      <c r="E277" s="30">
        <f t="shared" si="43"/>
        <v>0</v>
      </c>
      <c r="F277" s="30">
        <f t="shared" si="43"/>
        <v>0</v>
      </c>
      <c r="H277" s="41">
        <f t="shared" si="41"/>
        <v>0</v>
      </c>
    </row>
    <row r="278" spans="1:8" hidden="1" outlineLevel="3">
      <c r="A278" s="29"/>
      <c r="B278" s="28" t="s">
        <v>230</v>
      </c>
      <c r="C278" s="30"/>
      <c r="D278" s="30">
        <f t="shared" si="43"/>
        <v>0</v>
      </c>
      <c r="E278" s="30">
        <f t="shared" si="43"/>
        <v>0</v>
      </c>
      <c r="F278" s="30">
        <f t="shared" si="43"/>
        <v>0</v>
      </c>
      <c r="H278" s="41">
        <f t="shared" si="41"/>
        <v>0</v>
      </c>
    </row>
    <row r="279" spans="1:8" hidden="1" outlineLevel="3">
      <c r="A279" s="29"/>
      <c r="B279" s="28" t="s">
        <v>231</v>
      </c>
      <c r="C279" s="30"/>
      <c r="D279" s="30">
        <f t="shared" si="43"/>
        <v>0</v>
      </c>
      <c r="E279" s="30">
        <f t="shared" si="43"/>
        <v>0</v>
      </c>
      <c r="F279" s="30">
        <f t="shared" si="43"/>
        <v>0</v>
      </c>
      <c r="H279" s="41">
        <f t="shared" si="41"/>
        <v>0</v>
      </c>
    </row>
    <row r="280" spans="1:8" hidden="1" outlineLevel="3">
      <c r="A280" s="29"/>
      <c r="B280" s="28" t="s">
        <v>232</v>
      </c>
      <c r="C280" s="30"/>
      <c r="D280" s="30">
        <f t="shared" si="43"/>
        <v>0</v>
      </c>
      <c r="E280" s="30">
        <f t="shared" si="43"/>
        <v>0</v>
      </c>
      <c r="F280" s="30">
        <f t="shared" si="43"/>
        <v>0</v>
      </c>
      <c r="H280" s="41">
        <f t="shared" si="41"/>
        <v>0</v>
      </c>
    </row>
    <row r="281" spans="1:8" hidden="1" outlineLevel="3">
      <c r="A281" s="29"/>
      <c r="B281" s="28" t="s">
        <v>233</v>
      </c>
      <c r="C281" s="30"/>
      <c r="D281" s="30">
        <f t="shared" si="43"/>
        <v>0</v>
      </c>
      <c r="E281" s="30">
        <f t="shared" si="43"/>
        <v>0</v>
      </c>
      <c r="F281" s="30">
        <f t="shared" si="43"/>
        <v>0</v>
      </c>
      <c r="H281" s="41">
        <f t="shared" si="41"/>
        <v>0</v>
      </c>
    </row>
    <row r="282" spans="1:8" hidden="1" outlineLevel="3">
      <c r="A282" s="29"/>
      <c r="B282" s="28" t="s">
        <v>234</v>
      </c>
      <c r="C282" s="30"/>
      <c r="D282" s="30">
        <f t="shared" si="43"/>
        <v>0</v>
      </c>
      <c r="E282" s="30">
        <f t="shared" si="43"/>
        <v>0</v>
      </c>
      <c r="F282" s="30">
        <f t="shared" si="43"/>
        <v>0</v>
      </c>
      <c r="H282" s="41">
        <f t="shared" si="41"/>
        <v>0</v>
      </c>
    </row>
    <row r="283" spans="1:8" hidden="1" outlineLevel="3">
      <c r="A283" s="29"/>
      <c r="B283" s="28" t="s">
        <v>235</v>
      </c>
      <c r="C283" s="30"/>
      <c r="D283" s="30">
        <f t="shared" ref="D283:F288" si="44">C283</f>
        <v>0</v>
      </c>
      <c r="E283" s="30">
        <f t="shared" si="44"/>
        <v>0</v>
      </c>
      <c r="F283" s="30">
        <f t="shared" si="44"/>
        <v>0</v>
      </c>
      <c r="H283" s="41">
        <f t="shared" si="41"/>
        <v>0</v>
      </c>
    </row>
    <row r="284" spans="1:8" hidden="1" outlineLevel="3">
      <c r="A284" s="29"/>
      <c r="B284" s="28" t="s">
        <v>236</v>
      </c>
      <c r="C284" s="30"/>
      <c r="D284" s="30">
        <f t="shared" si="44"/>
        <v>0</v>
      </c>
      <c r="E284" s="30">
        <f t="shared" si="44"/>
        <v>0</v>
      </c>
      <c r="F284" s="30">
        <f t="shared" si="44"/>
        <v>0</v>
      </c>
      <c r="H284" s="41">
        <f t="shared" si="41"/>
        <v>0</v>
      </c>
    </row>
    <row r="285" spans="1:8" hidden="1" outlineLevel="3">
      <c r="A285" s="29"/>
      <c r="B285" s="28" t="s">
        <v>237</v>
      </c>
      <c r="C285" s="30">
        <v>13655</v>
      </c>
      <c r="D285" s="30">
        <f t="shared" si="44"/>
        <v>13655</v>
      </c>
      <c r="E285" s="30">
        <f t="shared" si="44"/>
        <v>13655</v>
      </c>
      <c r="F285" s="30">
        <f t="shared" si="44"/>
        <v>13655</v>
      </c>
      <c r="H285" s="41">
        <f t="shared" si="41"/>
        <v>13655</v>
      </c>
    </row>
    <row r="286" spans="1:8" hidden="1" outlineLevel="3">
      <c r="A286" s="29"/>
      <c r="B286" s="28" t="s">
        <v>238</v>
      </c>
      <c r="C286" s="30">
        <v>110100</v>
      </c>
      <c r="D286" s="30">
        <f t="shared" si="44"/>
        <v>110100</v>
      </c>
      <c r="E286" s="30">
        <f t="shared" si="44"/>
        <v>110100</v>
      </c>
      <c r="F286" s="30">
        <f t="shared" si="44"/>
        <v>110100</v>
      </c>
      <c r="H286" s="41">
        <f t="shared" si="41"/>
        <v>110100</v>
      </c>
    </row>
    <row r="287" spans="1:8" hidden="1" outlineLevel="3">
      <c r="A287" s="29"/>
      <c r="B287" s="28" t="s">
        <v>239</v>
      </c>
      <c r="C287" s="30">
        <v>7896</v>
      </c>
      <c r="D287" s="30">
        <f t="shared" si="44"/>
        <v>7896</v>
      </c>
      <c r="E287" s="30">
        <f t="shared" si="44"/>
        <v>7896</v>
      </c>
      <c r="F287" s="30">
        <f t="shared" si="44"/>
        <v>7896</v>
      </c>
      <c r="H287" s="41">
        <f t="shared" si="41"/>
        <v>7896</v>
      </c>
    </row>
    <row r="288" spans="1:8" hidden="1" outlineLevel="3">
      <c r="A288" s="29"/>
      <c r="B288" s="28" t="s">
        <v>240</v>
      </c>
      <c r="C288" s="30"/>
      <c r="D288" s="30">
        <f t="shared" si="44"/>
        <v>0</v>
      </c>
      <c r="E288" s="30">
        <f t="shared" si="44"/>
        <v>0</v>
      </c>
      <c r="F288" s="30">
        <f t="shared" si="44"/>
        <v>0</v>
      </c>
      <c r="H288" s="41">
        <f t="shared" si="4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7756</v>
      </c>
      <c r="D289" s="5">
        <f>SUM(D290:D295)</f>
        <v>7756</v>
      </c>
      <c r="E289" s="5">
        <f>SUM(E290:E295)</f>
        <v>7756</v>
      </c>
      <c r="F289" s="5">
        <f>SUM(F290:F295)</f>
        <v>7756</v>
      </c>
      <c r="H289" s="41">
        <f t="shared" si="41"/>
        <v>7756</v>
      </c>
    </row>
    <row r="290" spans="1:8" hidden="1" outlineLevel="3">
      <c r="A290" s="29"/>
      <c r="B290" s="28" t="s">
        <v>241</v>
      </c>
      <c r="C290" s="30">
        <v>5100</v>
      </c>
      <c r="D290" s="30">
        <f>C290</f>
        <v>5100</v>
      </c>
      <c r="E290" s="30">
        <f>D290</f>
        <v>5100</v>
      </c>
      <c r="F290" s="30">
        <f>E290</f>
        <v>5100</v>
      </c>
      <c r="H290" s="41">
        <f t="shared" si="41"/>
        <v>5100</v>
      </c>
    </row>
    <row r="291" spans="1:8" hidden="1" outlineLevel="3">
      <c r="A291" s="29"/>
      <c r="B291" s="28" t="s">
        <v>242</v>
      </c>
      <c r="C291" s="30"/>
      <c r="D291" s="30">
        <f t="shared" ref="D291:F295" si="45">C291</f>
        <v>0</v>
      </c>
      <c r="E291" s="30">
        <f t="shared" si="45"/>
        <v>0</v>
      </c>
      <c r="F291" s="30">
        <f t="shared" si="45"/>
        <v>0</v>
      </c>
      <c r="H291" s="41">
        <f t="shared" si="41"/>
        <v>0</v>
      </c>
    </row>
    <row r="292" spans="1:8" hidden="1" outlineLevel="3">
      <c r="A292" s="29"/>
      <c r="B292" s="28" t="s">
        <v>243</v>
      </c>
      <c r="C292" s="30">
        <v>1216</v>
      </c>
      <c r="D292" s="30">
        <f t="shared" si="45"/>
        <v>1216</v>
      </c>
      <c r="E292" s="30">
        <f t="shared" si="45"/>
        <v>1216</v>
      </c>
      <c r="F292" s="30">
        <f t="shared" si="45"/>
        <v>1216</v>
      </c>
      <c r="H292" s="41">
        <f t="shared" si="41"/>
        <v>1216</v>
      </c>
    </row>
    <row r="293" spans="1:8" hidden="1" outlineLevel="3">
      <c r="A293" s="29"/>
      <c r="B293" s="28" t="s">
        <v>244</v>
      </c>
      <c r="C293" s="30"/>
      <c r="D293" s="30">
        <f t="shared" si="45"/>
        <v>0</v>
      </c>
      <c r="E293" s="30">
        <f t="shared" si="45"/>
        <v>0</v>
      </c>
      <c r="F293" s="30">
        <f t="shared" si="45"/>
        <v>0</v>
      </c>
      <c r="H293" s="41">
        <f t="shared" si="41"/>
        <v>0</v>
      </c>
    </row>
    <row r="294" spans="1:8" hidden="1" outlineLevel="3">
      <c r="A294" s="29"/>
      <c r="B294" s="28" t="s">
        <v>245</v>
      </c>
      <c r="C294" s="30"/>
      <c r="D294" s="30">
        <f t="shared" si="45"/>
        <v>0</v>
      </c>
      <c r="E294" s="30">
        <f t="shared" si="45"/>
        <v>0</v>
      </c>
      <c r="F294" s="30">
        <f t="shared" si="45"/>
        <v>0</v>
      </c>
      <c r="H294" s="41">
        <f t="shared" si="41"/>
        <v>0</v>
      </c>
    </row>
    <row r="295" spans="1:8" hidden="1" outlineLevel="3">
      <c r="A295" s="29"/>
      <c r="B295" s="28" t="s">
        <v>246</v>
      </c>
      <c r="C295" s="30">
        <v>1440</v>
      </c>
      <c r="D295" s="30">
        <f t="shared" si="45"/>
        <v>1440</v>
      </c>
      <c r="E295" s="30">
        <f t="shared" si="45"/>
        <v>1440</v>
      </c>
      <c r="F295" s="30">
        <f t="shared" si="45"/>
        <v>1440</v>
      </c>
      <c r="H295" s="41">
        <f t="shared" si="41"/>
        <v>1440</v>
      </c>
    </row>
    <row r="296" spans="1:8" hidden="1" outlineLevel="2">
      <c r="A296" s="6">
        <v>1101</v>
      </c>
      <c r="B296" s="4" t="s">
        <v>247</v>
      </c>
      <c r="C296" s="5">
        <f>SUM(C297)</f>
        <v>630</v>
      </c>
      <c r="D296" s="5">
        <f>SUM(D297)</f>
        <v>630</v>
      </c>
      <c r="E296" s="5">
        <f>SUM(E297)</f>
        <v>630</v>
      </c>
      <c r="F296" s="5">
        <f>SUM(F297)</f>
        <v>630</v>
      </c>
      <c r="H296" s="41">
        <f t="shared" si="41"/>
        <v>630</v>
      </c>
    </row>
    <row r="297" spans="1:8" hidden="1" outlineLevel="3">
      <c r="A297" s="29"/>
      <c r="B297" s="28" t="s">
        <v>111</v>
      </c>
      <c r="C297" s="30">
        <v>630</v>
      </c>
      <c r="D297" s="30">
        <f>C297</f>
        <v>630</v>
      </c>
      <c r="E297" s="30">
        <f>D297</f>
        <v>630</v>
      </c>
      <c r="F297" s="30">
        <f>E297</f>
        <v>630</v>
      </c>
      <c r="H297" s="41">
        <f t="shared" si="41"/>
        <v>630</v>
      </c>
    </row>
    <row r="298" spans="1:8" hidden="1" outlineLevel="2">
      <c r="A298" s="6">
        <v>1101</v>
      </c>
      <c r="B298" s="4" t="s">
        <v>37</v>
      </c>
      <c r="C298" s="5">
        <f>SUM(C299:C301)</f>
        <v>21770</v>
      </c>
      <c r="D298" s="5">
        <f>SUM(D299:D301)</f>
        <v>21770</v>
      </c>
      <c r="E298" s="5">
        <f>SUM(E299:E301)</f>
        <v>21770</v>
      </c>
      <c r="F298" s="5">
        <f>SUM(F299:F301)</f>
        <v>21770</v>
      </c>
      <c r="H298" s="41">
        <f t="shared" si="41"/>
        <v>21770</v>
      </c>
    </row>
    <row r="299" spans="1:8" hidden="1" outlineLevel="3">
      <c r="A299" s="29"/>
      <c r="B299" s="28" t="s">
        <v>248</v>
      </c>
      <c r="C299" s="30">
        <v>8010</v>
      </c>
      <c r="D299" s="30">
        <f>C299</f>
        <v>8010</v>
      </c>
      <c r="E299" s="30">
        <f>D299</f>
        <v>8010</v>
      </c>
      <c r="F299" s="30">
        <f>E299</f>
        <v>8010</v>
      </c>
      <c r="H299" s="41">
        <f t="shared" si="41"/>
        <v>8010</v>
      </c>
    </row>
    <row r="300" spans="1:8" hidden="1" outlineLevel="3">
      <c r="A300" s="29"/>
      <c r="B300" s="28" t="s">
        <v>249</v>
      </c>
      <c r="C300" s="30">
        <v>13760</v>
      </c>
      <c r="D300" s="30">
        <f t="shared" ref="D300:F301" si="46">C300</f>
        <v>13760</v>
      </c>
      <c r="E300" s="30">
        <f t="shared" si="46"/>
        <v>13760</v>
      </c>
      <c r="F300" s="30">
        <f t="shared" si="46"/>
        <v>13760</v>
      </c>
      <c r="H300" s="41">
        <f t="shared" si="41"/>
        <v>13760</v>
      </c>
    </row>
    <row r="301" spans="1:8" hidden="1" outlineLevel="3">
      <c r="A301" s="29"/>
      <c r="B301" s="28" t="s">
        <v>250</v>
      </c>
      <c r="C301" s="30"/>
      <c r="D301" s="30">
        <f t="shared" si="46"/>
        <v>0</v>
      </c>
      <c r="E301" s="30">
        <f t="shared" si="46"/>
        <v>0</v>
      </c>
      <c r="F301" s="30">
        <f t="shared" si="46"/>
        <v>0</v>
      </c>
      <c r="H301" s="41">
        <f t="shared" si="4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2660</v>
      </c>
      <c r="D302" s="5">
        <f>SUM(D303:D304)</f>
        <v>2660</v>
      </c>
      <c r="E302" s="5">
        <f>SUM(E303:E304)</f>
        <v>2660</v>
      </c>
      <c r="F302" s="5">
        <f>SUM(F303:F304)</f>
        <v>2660</v>
      </c>
      <c r="H302" s="41">
        <f t="shared" si="41"/>
        <v>2660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F304" si="47">C303</f>
        <v>0</v>
      </c>
      <c r="E303" s="30">
        <f t="shared" si="47"/>
        <v>0</v>
      </c>
      <c r="F303" s="30">
        <f t="shared" si="47"/>
        <v>0</v>
      </c>
      <c r="H303" s="41">
        <f t="shared" si="41"/>
        <v>0</v>
      </c>
    </row>
    <row r="304" spans="1:8" hidden="1" outlineLevel="3">
      <c r="A304" s="29"/>
      <c r="B304" s="28" t="s">
        <v>253</v>
      </c>
      <c r="C304" s="30">
        <v>2660</v>
      </c>
      <c r="D304" s="30">
        <f t="shared" si="47"/>
        <v>2660</v>
      </c>
      <c r="E304" s="30">
        <f t="shared" si="47"/>
        <v>2660</v>
      </c>
      <c r="F304" s="30">
        <f t="shared" si="47"/>
        <v>2660</v>
      </c>
      <c r="H304" s="41">
        <f t="shared" si="41"/>
        <v>2660</v>
      </c>
    </row>
    <row r="305" spans="1:8" hidden="1" outlineLevel="2">
      <c r="A305" s="6">
        <v>1101</v>
      </c>
      <c r="B305" s="4" t="s">
        <v>38</v>
      </c>
      <c r="C305" s="5">
        <f>SUM(C306:C307)</f>
        <v>9226</v>
      </c>
      <c r="D305" s="5">
        <f>SUM(D306:D307)</f>
        <v>9226</v>
      </c>
      <c r="E305" s="5">
        <f>SUM(E306:E307)</f>
        <v>9226</v>
      </c>
      <c r="F305" s="5">
        <f>SUM(F306:F307)</f>
        <v>9226</v>
      </c>
      <c r="H305" s="41">
        <f t="shared" si="41"/>
        <v>9226</v>
      </c>
    </row>
    <row r="306" spans="1:8" hidden="1" outlineLevel="3">
      <c r="A306" s="29"/>
      <c r="B306" s="28" t="s">
        <v>254</v>
      </c>
      <c r="C306" s="30">
        <v>6543</v>
      </c>
      <c r="D306" s="30">
        <f t="shared" ref="D306:F307" si="48">C306</f>
        <v>6543</v>
      </c>
      <c r="E306" s="30">
        <f t="shared" si="48"/>
        <v>6543</v>
      </c>
      <c r="F306" s="30">
        <f t="shared" si="48"/>
        <v>6543</v>
      </c>
      <c r="H306" s="41">
        <f t="shared" si="41"/>
        <v>6543</v>
      </c>
    </row>
    <row r="307" spans="1:8" hidden="1" outlineLevel="3">
      <c r="A307" s="29"/>
      <c r="B307" s="28" t="s">
        <v>255</v>
      </c>
      <c r="C307" s="30">
        <v>2683</v>
      </c>
      <c r="D307" s="30">
        <f t="shared" si="48"/>
        <v>2683</v>
      </c>
      <c r="E307" s="30">
        <f t="shared" si="48"/>
        <v>2683</v>
      </c>
      <c r="F307" s="30">
        <f t="shared" si="48"/>
        <v>2683</v>
      </c>
      <c r="H307" s="41">
        <f t="shared" si="41"/>
        <v>2683</v>
      </c>
    </row>
    <row r="308" spans="1:8" hidden="1" outlineLevel="2">
      <c r="A308" s="6">
        <v>1101</v>
      </c>
      <c r="B308" s="4" t="s">
        <v>39</v>
      </c>
      <c r="C308" s="5">
        <f>SUM(C309:C312)</f>
        <v>99892</v>
      </c>
      <c r="D308" s="5">
        <f>SUM(D309:D312)</f>
        <v>99892</v>
      </c>
      <c r="E308" s="5">
        <f>SUM(E309:E312)</f>
        <v>99892</v>
      </c>
      <c r="F308" s="5">
        <f>SUM(F309:F312)</f>
        <v>99892</v>
      </c>
      <c r="H308" s="41">
        <f t="shared" si="41"/>
        <v>99892</v>
      </c>
    </row>
    <row r="309" spans="1:8" hidden="1" outlineLevel="3">
      <c r="A309" s="29"/>
      <c r="B309" s="28" t="s">
        <v>256</v>
      </c>
      <c r="C309" s="30">
        <v>71352</v>
      </c>
      <c r="D309" s="30">
        <f>C309</f>
        <v>71352</v>
      </c>
      <c r="E309" s="30">
        <f>D309</f>
        <v>71352</v>
      </c>
      <c r="F309" s="30">
        <f>E309</f>
        <v>71352</v>
      </c>
      <c r="H309" s="41">
        <f t="shared" si="41"/>
        <v>71352</v>
      </c>
    </row>
    <row r="310" spans="1:8" hidden="1" outlineLevel="3">
      <c r="A310" s="29"/>
      <c r="B310" s="28" t="s">
        <v>257</v>
      </c>
      <c r="C310" s="30">
        <v>22832</v>
      </c>
      <c r="D310" s="30">
        <f t="shared" ref="D310:F312" si="49">C310</f>
        <v>22832</v>
      </c>
      <c r="E310" s="30">
        <f t="shared" si="49"/>
        <v>22832</v>
      </c>
      <c r="F310" s="30">
        <f t="shared" si="49"/>
        <v>22832</v>
      </c>
      <c r="H310" s="41">
        <f t="shared" si="41"/>
        <v>22832</v>
      </c>
    </row>
    <row r="311" spans="1:8" hidden="1" outlineLevel="3">
      <c r="A311" s="29"/>
      <c r="B311" s="28" t="s">
        <v>258</v>
      </c>
      <c r="C311" s="30"/>
      <c r="D311" s="30">
        <f t="shared" si="49"/>
        <v>0</v>
      </c>
      <c r="E311" s="30">
        <f t="shared" si="49"/>
        <v>0</v>
      </c>
      <c r="F311" s="30">
        <f t="shared" si="49"/>
        <v>0</v>
      </c>
      <c r="H311" s="41">
        <f t="shared" si="41"/>
        <v>0</v>
      </c>
    </row>
    <row r="312" spans="1:8" hidden="1" outlineLevel="3">
      <c r="A312" s="29"/>
      <c r="B312" s="28" t="s">
        <v>259</v>
      </c>
      <c r="C312" s="30">
        <v>5708</v>
      </c>
      <c r="D312" s="30">
        <f t="shared" si="49"/>
        <v>5708</v>
      </c>
      <c r="E312" s="30">
        <f t="shared" si="49"/>
        <v>5708</v>
      </c>
      <c r="F312" s="30">
        <f t="shared" si="49"/>
        <v>5708</v>
      </c>
      <c r="H312" s="41">
        <f t="shared" si="41"/>
        <v>5708</v>
      </c>
    </row>
    <row r="313" spans="1:8" hidden="1" outlineLevel="2">
      <c r="A313" s="6">
        <v>1101</v>
      </c>
      <c r="B313" s="4" t="s">
        <v>112</v>
      </c>
      <c r="C313" s="5">
        <v>4418</v>
      </c>
      <c r="D313" s="5">
        <f>C313</f>
        <v>4418</v>
      </c>
      <c r="E313" s="5">
        <f>D313</f>
        <v>4418</v>
      </c>
      <c r="F313" s="5">
        <f>E313</f>
        <v>4418</v>
      </c>
      <c r="H313" s="41">
        <f t="shared" si="41"/>
        <v>4418</v>
      </c>
    </row>
    <row r="314" spans="1:8" hidden="1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F314" s="32">
        <f>F315+F325+F331+F336+F337+F338+F328</f>
        <v>0</v>
      </c>
      <c r="H314" s="41">
        <f t="shared" si="4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F315" s="5">
        <f>SUM(F316:F324)</f>
        <v>0</v>
      </c>
      <c r="H315" s="41">
        <f t="shared" si="4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F316" s="30">
        <f>E316</f>
        <v>0</v>
      </c>
      <c r="H316" s="41">
        <f t="shared" si="41"/>
        <v>0</v>
      </c>
    </row>
    <row r="317" spans="1:8" hidden="1" outlineLevel="3">
      <c r="A317" s="29"/>
      <c r="B317" s="28" t="s">
        <v>218</v>
      </c>
      <c r="C317" s="30"/>
      <c r="D317" s="30">
        <f t="shared" ref="D317:F324" si="50">C317</f>
        <v>0</v>
      </c>
      <c r="E317" s="30">
        <f t="shared" si="50"/>
        <v>0</v>
      </c>
      <c r="F317" s="30">
        <f t="shared" si="50"/>
        <v>0</v>
      </c>
      <c r="H317" s="41">
        <f t="shared" si="41"/>
        <v>0</v>
      </c>
    </row>
    <row r="318" spans="1:8" hidden="1" outlineLevel="3">
      <c r="A318" s="29"/>
      <c r="B318" s="28" t="s">
        <v>261</v>
      </c>
      <c r="C318" s="30"/>
      <c r="D318" s="30">
        <f t="shared" si="50"/>
        <v>0</v>
      </c>
      <c r="E318" s="30">
        <f t="shared" si="50"/>
        <v>0</v>
      </c>
      <c r="F318" s="30">
        <f t="shared" si="50"/>
        <v>0</v>
      </c>
      <c r="H318" s="41">
        <f t="shared" si="41"/>
        <v>0</v>
      </c>
    </row>
    <row r="319" spans="1:8" hidden="1" outlineLevel="3">
      <c r="A319" s="29"/>
      <c r="B319" s="28" t="s">
        <v>248</v>
      </c>
      <c r="C319" s="30"/>
      <c r="D319" s="30">
        <f t="shared" si="50"/>
        <v>0</v>
      </c>
      <c r="E319" s="30">
        <f t="shared" si="50"/>
        <v>0</v>
      </c>
      <c r="F319" s="30">
        <f t="shared" si="50"/>
        <v>0</v>
      </c>
      <c r="H319" s="41">
        <f t="shared" si="41"/>
        <v>0</v>
      </c>
    </row>
    <row r="320" spans="1:8" hidden="1" outlineLevel="3">
      <c r="A320" s="29"/>
      <c r="B320" s="28" t="s">
        <v>262</v>
      </c>
      <c r="C320" s="30"/>
      <c r="D320" s="30">
        <f t="shared" si="50"/>
        <v>0</v>
      </c>
      <c r="E320" s="30">
        <f t="shared" si="50"/>
        <v>0</v>
      </c>
      <c r="F320" s="30">
        <f t="shared" si="50"/>
        <v>0</v>
      </c>
      <c r="H320" s="41">
        <f t="shared" si="41"/>
        <v>0</v>
      </c>
    </row>
    <row r="321" spans="1:8" hidden="1" outlineLevel="3">
      <c r="A321" s="29"/>
      <c r="B321" s="28" t="s">
        <v>252</v>
      </c>
      <c r="C321" s="30"/>
      <c r="D321" s="30">
        <f t="shared" si="50"/>
        <v>0</v>
      </c>
      <c r="E321" s="30">
        <f t="shared" si="50"/>
        <v>0</v>
      </c>
      <c r="F321" s="30">
        <f t="shared" si="50"/>
        <v>0</v>
      </c>
      <c r="H321" s="41">
        <f t="shared" si="41"/>
        <v>0</v>
      </c>
    </row>
    <row r="322" spans="1:8" hidden="1" outlineLevel="3">
      <c r="A322" s="29"/>
      <c r="B322" s="28" t="s">
        <v>253</v>
      </c>
      <c r="C322" s="30"/>
      <c r="D322" s="30">
        <f t="shared" si="50"/>
        <v>0</v>
      </c>
      <c r="E322" s="30">
        <f t="shared" si="50"/>
        <v>0</v>
      </c>
      <c r="F322" s="30">
        <f t="shared" si="50"/>
        <v>0</v>
      </c>
      <c r="H322" s="41">
        <f t="shared" ref="H322:H385" si="51">C322</f>
        <v>0</v>
      </c>
    </row>
    <row r="323" spans="1:8" hidden="1" outlineLevel="3">
      <c r="A323" s="29"/>
      <c r="B323" s="28" t="s">
        <v>238</v>
      </c>
      <c r="C323" s="30"/>
      <c r="D323" s="30">
        <f t="shared" si="50"/>
        <v>0</v>
      </c>
      <c r="E323" s="30">
        <f t="shared" si="50"/>
        <v>0</v>
      </c>
      <c r="F323" s="30">
        <f t="shared" si="50"/>
        <v>0</v>
      </c>
      <c r="H323" s="41">
        <f t="shared" si="51"/>
        <v>0</v>
      </c>
    </row>
    <row r="324" spans="1:8" hidden="1" outlineLevel="3">
      <c r="A324" s="29"/>
      <c r="B324" s="28" t="s">
        <v>239</v>
      </c>
      <c r="C324" s="30"/>
      <c r="D324" s="30">
        <f t="shared" si="50"/>
        <v>0</v>
      </c>
      <c r="E324" s="30">
        <f t="shared" si="50"/>
        <v>0</v>
      </c>
      <c r="F324" s="30">
        <f t="shared" si="50"/>
        <v>0</v>
      </c>
      <c r="H324" s="41">
        <f t="shared" si="51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F325" s="5">
        <f>SUM(F326:F327)</f>
        <v>0</v>
      </c>
      <c r="H325" s="41">
        <f t="shared" si="51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 t="shared" ref="D326:F327" si="52">C326</f>
        <v>0</v>
      </c>
      <c r="E326" s="30">
        <f t="shared" si="52"/>
        <v>0</v>
      </c>
      <c r="F326" s="30">
        <f t="shared" si="52"/>
        <v>0</v>
      </c>
      <c r="H326" s="41">
        <f t="shared" si="51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 t="shared" si="52"/>
        <v>0</v>
      </c>
      <c r="E327" s="30">
        <f t="shared" si="52"/>
        <v>0</v>
      </c>
      <c r="F327" s="30">
        <f t="shared" si="52"/>
        <v>0</v>
      </c>
      <c r="H327" s="41">
        <f t="shared" si="51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F328" s="5">
        <f>SUM(F329:F330)</f>
        <v>0</v>
      </c>
      <c r="H328" s="41">
        <f t="shared" si="51"/>
        <v>0</v>
      </c>
    </row>
    <row r="329" spans="1:8" hidden="1" outlineLevel="3">
      <c r="A329" s="29"/>
      <c r="B329" s="28" t="s">
        <v>254</v>
      </c>
      <c r="C329" s="30"/>
      <c r="D329" s="30">
        <f t="shared" ref="D329:F330" si="53">C329</f>
        <v>0</v>
      </c>
      <c r="E329" s="30">
        <f t="shared" si="53"/>
        <v>0</v>
      </c>
      <c r="F329" s="30">
        <f t="shared" si="53"/>
        <v>0</v>
      </c>
      <c r="H329" s="41">
        <f t="shared" si="51"/>
        <v>0</v>
      </c>
    </row>
    <row r="330" spans="1:8" hidden="1" outlineLevel="3">
      <c r="A330" s="29"/>
      <c r="B330" s="28" t="s">
        <v>255</v>
      </c>
      <c r="C330" s="30"/>
      <c r="D330" s="30">
        <f t="shared" si="53"/>
        <v>0</v>
      </c>
      <c r="E330" s="30">
        <f t="shared" si="53"/>
        <v>0</v>
      </c>
      <c r="F330" s="30">
        <f t="shared" si="53"/>
        <v>0</v>
      </c>
      <c r="H330" s="41">
        <f t="shared" si="51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F331" s="5">
        <f>SUM(F332:F335)</f>
        <v>0</v>
      </c>
      <c r="H331" s="41">
        <f t="shared" si="51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F332" s="30">
        <f>E332</f>
        <v>0</v>
      </c>
      <c r="H332" s="41">
        <f t="shared" si="51"/>
        <v>0</v>
      </c>
    </row>
    <row r="333" spans="1:8" hidden="1" outlineLevel="3">
      <c r="A333" s="29"/>
      <c r="B333" s="28" t="s">
        <v>257</v>
      </c>
      <c r="C333" s="30"/>
      <c r="D333" s="30">
        <f t="shared" ref="D333:F335" si="54">C333</f>
        <v>0</v>
      </c>
      <c r="E333" s="30">
        <f t="shared" si="54"/>
        <v>0</v>
      </c>
      <c r="F333" s="30">
        <f t="shared" si="54"/>
        <v>0</v>
      </c>
      <c r="H333" s="41">
        <f t="shared" si="51"/>
        <v>0</v>
      </c>
    </row>
    <row r="334" spans="1:8" hidden="1" outlineLevel="3">
      <c r="A334" s="29"/>
      <c r="B334" s="28" t="s">
        <v>258</v>
      </c>
      <c r="C334" s="30"/>
      <c r="D334" s="30">
        <f t="shared" si="54"/>
        <v>0</v>
      </c>
      <c r="E334" s="30">
        <f t="shared" si="54"/>
        <v>0</v>
      </c>
      <c r="F334" s="30">
        <f t="shared" si="54"/>
        <v>0</v>
      </c>
      <c r="H334" s="41">
        <f t="shared" si="51"/>
        <v>0</v>
      </c>
    </row>
    <row r="335" spans="1:8" hidden="1" outlineLevel="3">
      <c r="A335" s="29"/>
      <c r="B335" s="28" t="s">
        <v>259</v>
      </c>
      <c r="C335" s="30"/>
      <c r="D335" s="30">
        <f t="shared" si="54"/>
        <v>0</v>
      </c>
      <c r="E335" s="30">
        <f t="shared" si="54"/>
        <v>0</v>
      </c>
      <c r="F335" s="30">
        <f t="shared" si="54"/>
        <v>0</v>
      </c>
      <c r="H335" s="41">
        <f t="shared" si="51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F336" s="5">
        <f>E336</f>
        <v>0</v>
      </c>
      <c r="H336" s="41">
        <f t="shared" si="51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F338" si="55">C337</f>
        <v>0</v>
      </c>
      <c r="E337" s="5">
        <f t="shared" si="55"/>
        <v>0</v>
      </c>
      <c r="F337" s="5">
        <f t="shared" si="55"/>
        <v>0</v>
      </c>
      <c r="H337" s="41">
        <f t="shared" si="51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55"/>
        <v>0</v>
      </c>
      <c r="E338" s="5">
        <f t="shared" si="55"/>
        <v>0</v>
      </c>
      <c r="F338" s="5">
        <f t="shared" si="55"/>
        <v>0</v>
      </c>
      <c r="H338" s="41">
        <f t="shared" si="51"/>
        <v>0</v>
      </c>
    </row>
    <row r="339" spans="1:10" collapsed="1">
      <c r="A339" s="165" t="s">
        <v>270</v>
      </c>
      <c r="B339" s="166"/>
      <c r="C339" s="33">
        <f>C340+C444+C482</f>
        <v>202500</v>
      </c>
      <c r="D339" s="33">
        <f>D340+D444+D482</f>
        <v>202500</v>
      </c>
      <c r="E339" s="33">
        <f>E340+E444+E482</f>
        <v>202500</v>
      </c>
      <c r="F339" s="33">
        <f>F340+F444+F482</f>
        <v>196300</v>
      </c>
      <c r="G339" s="39" t="s">
        <v>591</v>
      </c>
      <c r="H339" s="41">
        <f t="shared" si="51"/>
        <v>202500</v>
      </c>
      <c r="I339" s="42"/>
      <c r="J339" s="40" t="b">
        <f>AND(H339=I339)</f>
        <v>0</v>
      </c>
    </row>
    <row r="340" spans="1:10" hidden="1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181500</v>
      </c>
      <c r="D340" s="32">
        <f>D341+D342+D343+D344+D347+D348+D353+D356+D357+D362+D367+BH290668+D371+D372+D373+D376+D377+D378+D382+D388+D391+D392+D395+D398+D399+D404+D407+D408+D409+D412+D415+D416+D419+D420+D421+D422+D429+D443</f>
        <v>181500</v>
      </c>
      <c r="E340" s="32">
        <f>E341+E342+E343+E344+E347+E348+E353+E356+E357+E362+E367+BI290668+E371+E372+E373+E376+E377+E378+E382+E388+E391+E392+E395+E398+E399+E404+E407+E408+E409+E412+E415+E416+E419+E420+E421+E422+E429+E443</f>
        <v>181500</v>
      </c>
      <c r="F340" s="32">
        <f>F341+F342+F343+F344+F347+F348+F353+F356+F357+F362+F367+BJ290668+F371+F372+F373+F376+F377+F378+F382+F388+F391+F392+F395+F398+F399+F404+F407+F408+F409+F412+F415+F416+F419+F420+F421+F422+F429+F443</f>
        <v>175300</v>
      </c>
      <c r="H340" s="41">
        <f t="shared" si="51"/>
        <v>181500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F341" s="5">
        <f>E341</f>
        <v>0</v>
      </c>
      <c r="H341" s="41">
        <f t="shared" si="51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F343" si="56">C342</f>
        <v>4000</v>
      </c>
      <c r="E342" s="5">
        <f t="shared" si="56"/>
        <v>4000</v>
      </c>
      <c r="F342" s="5">
        <f t="shared" si="56"/>
        <v>4000</v>
      </c>
      <c r="H342" s="41">
        <f t="shared" si="51"/>
        <v>4000</v>
      </c>
    </row>
    <row r="343" spans="1:10" hidden="1" outlineLevel="2">
      <c r="A343" s="6">
        <v>2201</v>
      </c>
      <c r="B343" s="4" t="s">
        <v>41</v>
      </c>
      <c r="C343" s="5">
        <v>80000</v>
      </c>
      <c r="D343" s="5">
        <f t="shared" si="56"/>
        <v>80000</v>
      </c>
      <c r="E343" s="5">
        <f t="shared" si="56"/>
        <v>80000</v>
      </c>
      <c r="F343" s="5">
        <f t="shared" si="56"/>
        <v>80000</v>
      </c>
      <c r="H343" s="41">
        <f t="shared" si="51"/>
        <v>80000</v>
      </c>
    </row>
    <row r="344" spans="1:10" hidden="1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F344" s="5">
        <f>SUM(F345:F346)</f>
        <v>4000</v>
      </c>
      <c r="H344" s="41">
        <f t="shared" si="51"/>
        <v>9000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F347" si="57">C345</f>
        <v>4000</v>
      </c>
      <c r="E345" s="30">
        <f t="shared" si="57"/>
        <v>4000</v>
      </c>
      <c r="F345" s="30">
        <v>2000</v>
      </c>
      <c r="H345" s="41">
        <f t="shared" si="51"/>
        <v>4000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57"/>
        <v>5000</v>
      </c>
      <c r="E346" s="30">
        <f t="shared" si="57"/>
        <v>5000</v>
      </c>
      <c r="F346" s="30">
        <v>2000</v>
      </c>
      <c r="H346" s="41">
        <f t="shared" si="51"/>
        <v>5000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57"/>
        <v>1000</v>
      </c>
      <c r="E347" s="5">
        <f t="shared" si="57"/>
        <v>1000</v>
      </c>
      <c r="F347" s="5">
        <f t="shared" si="57"/>
        <v>1000</v>
      </c>
      <c r="H347" s="41">
        <f t="shared" si="51"/>
        <v>1000</v>
      </c>
    </row>
    <row r="348" spans="1:10" hidden="1" outlineLevel="2">
      <c r="A348" s="6">
        <v>2201</v>
      </c>
      <c r="B348" s="4" t="s">
        <v>277</v>
      </c>
      <c r="C348" s="5">
        <v>24000</v>
      </c>
      <c r="D348" s="5">
        <f>SUM(D349:D352)</f>
        <v>24000</v>
      </c>
      <c r="E348" s="5">
        <f>SUM(E349:E352)</f>
        <v>24000</v>
      </c>
      <c r="F348" s="5">
        <f>SUM(F349:F352)</f>
        <v>24000</v>
      </c>
      <c r="H348" s="41">
        <f t="shared" si="51"/>
        <v>24000</v>
      </c>
    </row>
    <row r="349" spans="1:10" hidden="1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  <c r="F349" s="30">
        <f>E349</f>
        <v>24000</v>
      </c>
      <c r="H349" s="41">
        <f t="shared" si="51"/>
        <v>24000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F352" si="58">C350</f>
        <v>0</v>
      </c>
      <c r="E350" s="30">
        <f t="shared" si="58"/>
        <v>0</v>
      </c>
      <c r="F350" s="30">
        <f t="shared" si="58"/>
        <v>0</v>
      </c>
      <c r="H350" s="41">
        <f t="shared" si="51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58"/>
        <v>0</v>
      </c>
      <c r="E351" s="30">
        <f t="shared" si="58"/>
        <v>0</v>
      </c>
      <c r="F351" s="30">
        <f t="shared" si="58"/>
        <v>0</v>
      </c>
      <c r="H351" s="41">
        <f t="shared" si="51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58"/>
        <v>0</v>
      </c>
      <c r="E352" s="30">
        <f t="shared" si="58"/>
        <v>0</v>
      </c>
      <c r="F352" s="30">
        <f t="shared" si="58"/>
        <v>0</v>
      </c>
      <c r="H352" s="41">
        <f t="shared" si="51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F353" s="5">
        <f>SUM(F354:F355)</f>
        <v>1000</v>
      </c>
      <c r="H353" s="41">
        <f t="shared" si="51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F356" si="59">C354</f>
        <v>1000</v>
      </c>
      <c r="E354" s="30">
        <f t="shared" si="59"/>
        <v>1000</v>
      </c>
      <c r="F354" s="30">
        <f t="shared" si="59"/>
        <v>1000</v>
      </c>
      <c r="H354" s="41">
        <f t="shared" si="51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59"/>
        <v>0</v>
      </c>
      <c r="E355" s="30">
        <f t="shared" si="59"/>
        <v>0</v>
      </c>
      <c r="F355" s="30">
        <f t="shared" si="59"/>
        <v>0</v>
      </c>
      <c r="H355" s="41">
        <f t="shared" si="51"/>
        <v>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59"/>
        <v>2000</v>
      </c>
      <c r="E356" s="5">
        <f t="shared" si="59"/>
        <v>2000</v>
      </c>
      <c r="F356" s="5">
        <f t="shared" si="59"/>
        <v>2000</v>
      </c>
      <c r="H356" s="41">
        <f t="shared" si="51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F357" s="5">
        <f>SUM(F358:F361)</f>
        <v>4500</v>
      </c>
      <c r="H357" s="41">
        <f t="shared" si="51"/>
        <v>5000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F358" s="30">
        <v>4500</v>
      </c>
      <c r="H358" s="41">
        <f t="shared" si="51"/>
        <v>5000</v>
      </c>
    </row>
    <row r="359" spans="1:8" hidden="1" outlineLevel="3">
      <c r="A359" s="29"/>
      <c r="B359" s="28" t="s">
        <v>287</v>
      </c>
      <c r="C359" s="30"/>
      <c r="D359" s="30">
        <f t="shared" ref="D359:F361" si="60">C359</f>
        <v>0</v>
      </c>
      <c r="E359" s="30">
        <f t="shared" si="60"/>
        <v>0</v>
      </c>
      <c r="F359" s="30">
        <f t="shared" si="60"/>
        <v>0</v>
      </c>
      <c r="H359" s="41">
        <f t="shared" si="51"/>
        <v>0</v>
      </c>
    </row>
    <row r="360" spans="1:8" hidden="1" outlineLevel="3">
      <c r="A360" s="29"/>
      <c r="B360" s="28" t="s">
        <v>288</v>
      </c>
      <c r="C360" s="30"/>
      <c r="D360" s="30">
        <f t="shared" si="60"/>
        <v>0</v>
      </c>
      <c r="E360" s="30">
        <f t="shared" si="60"/>
        <v>0</v>
      </c>
      <c r="F360" s="30">
        <f t="shared" si="60"/>
        <v>0</v>
      </c>
      <c r="H360" s="41">
        <f t="shared" si="51"/>
        <v>0</v>
      </c>
    </row>
    <row r="361" spans="1:8" hidden="1" outlineLevel="3">
      <c r="A361" s="29"/>
      <c r="B361" s="28" t="s">
        <v>289</v>
      </c>
      <c r="C361" s="30"/>
      <c r="D361" s="30">
        <f t="shared" si="60"/>
        <v>0</v>
      </c>
      <c r="E361" s="30">
        <f t="shared" si="60"/>
        <v>0</v>
      </c>
      <c r="F361" s="30">
        <f t="shared" si="60"/>
        <v>0</v>
      </c>
      <c r="H361" s="41">
        <f t="shared" si="51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F362" s="5">
        <f>SUM(F363:F366)</f>
        <v>19300</v>
      </c>
      <c r="H362" s="41">
        <f t="shared" si="51"/>
        <v>20000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F363" s="30">
        <f>E363</f>
        <v>5000</v>
      </c>
      <c r="H363" s="41">
        <f t="shared" si="51"/>
        <v>5000</v>
      </c>
    </row>
    <row r="364" spans="1:8" hidden="1" outlineLevel="3">
      <c r="A364" s="29"/>
      <c r="B364" s="28" t="s">
        <v>292</v>
      </c>
      <c r="C364" s="30">
        <v>14000</v>
      </c>
      <c r="D364" s="30">
        <f t="shared" ref="D364:F366" si="61">C364</f>
        <v>14000</v>
      </c>
      <c r="E364" s="30">
        <f t="shared" si="61"/>
        <v>14000</v>
      </c>
      <c r="F364" s="30">
        <v>13300</v>
      </c>
      <c r="H364" s="41">
        <f t="shared" si="51"/>
        <v>14000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61"/>
        <v>1000</v>
      </c>
      <c r="E365" s="30">
        <f t="shared" si="61"/>
        <v>1000</v>
      </c>
      <c r="F365" s="30">
        <f t="shared" si="61"/>
        <v>1000</v>
      </c>
      <c r="H365" s="41">
        <f t="shared" si="51"/>
        <v>1000</v>
      </c>
    </row>
    <row r="366" spans="1:8" hidden="1" outlineLevel="3">
      <c r="A366" s="29"/>
      <c r="B366" s="28" t="s">
        <v>294</v>
      </c>
      <c r="C366" s="30"/>
      <c r="D366" s="30">
        <f t="shared" si="61"/>
        <v>0</v>
      </c>
      <c r="E366" s="30">
        <f t="shared" si="61"/>
        <v>0</v>
      </c>
      <c r="F366" s="30">
        <f t="shared" si="61"/>
        <v>0</v>
      </c>
      <c r="H366" s="41">
        <f t="shared" si="51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F367" s="5">
        <f>E367</f>
        <v>1000</v>
      </c>
      <c r="H367" s="41">
        <f t="shared" si="51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F368" s="5">
        <f>SUM(F369:F370)</f>
        <v>0</v>
      </c>
      <c r="H368" s="41">
        <f t="shared" si="51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F372" si="62">C369</f>
        <v>0</v>
      </c>
      <c r="E369" s="30">
        <f t="shared" si="62"/>
        <v>0</v>
      </c>
      <c r="F369" s="30">
        <f t="shared" si="62"/>
        <v>0</v>
      </c>
      <c r="H369" s="41">
        <f t="shared" si="51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62"/>
        <v>0</v>
      </c>
      <c r="E370" s="30">
        <f t="shared" si="62"/>
        <v>0</v>
      </c>
      <c r="F370" s="30">
        <f t="shared" si="62"/>
        <v>0</v>
      </c>
      <c r="H370" s="41">
        <f t="shared" si="51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62"/>
        <v>4000</v>
      </c>
      <c r="E371" s="5">
        <f t="shared" si="62"/>
        <v>4000</v>
      </c>
      <c r="F371" s="5">
        <f t="shared" si="62"/>
        <v>4000</v>
      </c>
      <c r="H371" s="41">
        <f t="shared" si="51"/>
        <v>4000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62"/>
        <v>5000</v>
      </c>
      <c r="E372" s="5">
        <f t="shared" si="62"/>
        <v>5000</v>
      </c>
      <c r="F372" s="5">
        <f t="shared" si="62"/>
        <v>5000</v>
      </c>
      <c r="H372" s="41">
        <f t="shared" si="51"/>
        <v>5000</v>
      </c>
    </row>
    <row r="373" spans="1:8" hidden="1" outlineLevel="2" collapsed="1">
      <c r="A373" s="6">
        <v>2201</v>
      </c>
      <c r="B373" s="4" t="s">
        <v>298</v>
      </c>
      <c r="C373" s="5">
        <v>1000</v>
      </c>
      <c r="D373" s="5">
        <f>SUM(D374:D375)</f>
        <v>1000</v>
      </c>
      <c r="E373" s="5">
        <f>SUM(E374:E375)</f>
        <v>1000</v>
      </c>
      <c r="F373" s="5">
        <f>SUM(F374:F375)</f>
        <v>1000</v>
      </c>
      <c r="H373" s="41">
        <f t="shared" si="51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F377" si="63">C374</f>
        <v>1000</v>
      </c>
      <c r="E374" s="30">
        <f t="shared" si="63"/>
        <v>1000</v>
      </c>
      <c r="F374" s="30">
        <f t="shared" si="63"/>
        <v>1000</v>
      </c>
      <c r="H374" s="41">
        <f t="shared" si="51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63"/>
        <v>0</v>
      </c>
      <c r="E375" s="30">
        <f t="shared" si="63"/>
        <v>0</v>
      </c>
      <c r="F375" s="30">
        <f t="shared" si="63"/>
        <v>0</v>
      </c>
      <c r="H375" s="41">
        <f t="shared" si="51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63"/>
        <v>500</v>
      </c>
      <c r="E376" s="5">
        <f t="shared" si="63"/>
        <v>500</v>
      </c>
      <c r="F376" s="5">
        <f t="shared" si="63"/>
        <v>500</v>
      </c>
      <c r="H376" s="41">
        <f t="shared" si="51"/>
        <v>500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63"/>
        <v>2000</v>
      </c>
      <c r="E377" s="5">
        <f t="shared" si="63"/>
        <v>2000</v>
      </c>
      <c r="F377" s="5">
        <f t="shared" si="63"/>
        <v>2000</v>
      </c>
      <c r="H377" s="41">
        <f t="shared" si="51"/>
        <v>2000</v>
      </c>
    </row>
    <row r="378" spans="1:8" hidden="1" outlineLevel="2">
      <c r="A378" s="6">
        <v>2201</v>
      </c>
      <c r="B378" s="4" t="s">
        <v>303</v>
      </c>
      <c r="C378" s="5">
        <v>5000</v>
      </c>
      <c r="D378" s="5">
        <f>SUM(D379:D381)</f>
        <v>5000</v>
      </c>
      <c r="E378" s="5">
        <f>SUM(E379:E381)</f>
        <v>5000</v>
      </c>
      <c r="F378" s="5">
        <f>SUM(F379:F381)</f>
        <v>5000</v>
      </c>
      <c r="H378" s="41">
        <f t="shared" si="51"/>
        <v>5000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F379" s="30">
        <f>E379</f>
        <v>4000</v>
      </c>
      <c r="H379" s="41">
        <f t="shared" si="51"/>
        <v>4000</v>
      </c>
    </row>
    <row r="380" spans="1:8" hidden="1" outlineLevel="3">
      <c r="A380" s="29"/>
      <c r="B380" s="28" t="s">
        <v>113</v>
      </c>
      <c r="C380" s="30"/>
      <c r="D380" s="30">
        <f t="shared" ref="D380:F381" si="64">C380</f>
        <v>0</v>
      </c>
      <c r="E380" s="30">
        <f t="shared" si="64"/>
        <v>0</v>
      </c>
      <c r="F380" s="30">
        <f t="shared" si="64"/>
        <v>0</v>
      </c>
      <c r="H380" s="41">
        <f t="shared" si="51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64"/>
        <v>1000</v>
      </c>
      <c r="E381" s="30">
        <f t="shared" si="64"/>
        <v>1000</v>
      </c>
      <c r="F381" s="30">
        <f t="shared" si="64"/>
        <v>1000</v>
      </c>
      <c r="H381" s="41">
        <f t="shared" si="51"/>
        <v>1000</v>
      </c>
    </row>
    <row r="382" spans="1:8" hidden="1" outlineLevel="2">
      <c r="A382" s="6">
        <v>2201</v>
      </c>
      <c r="B382" s="4" t="s">
        <v>114</v>
      </c>
      <c r="C382" s="5">
        <v>5000</v>
      </c>
      <c r="D382" s="5">
        <f>SUM(D383:D387)</f>
        <v>5000</v>
      </c>
      <c r="E382" s="5">
        <f>SUM(E383:E387)</f>
        <v>5000</v>
      </c>
      <c r="F382" s="5">
        <f>SUM(F383:F387)</f>
        <v>5000</v>
      </c>
      <c r="H382" s="41">
        <f t="shared" si="51"/>
        <v>5000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F383" s="30">
        <f>E383</f>
        <v>1000</v>
      </c>
      <c r="H383" s="41">
        <f t="shared" si="51"/>
        <v>1000</v>
      </c>
    </row>
    <row r="384" spans="1:8" hidden="1" outlineLevel="3">
      <c r="A384" s="29"/>
      <c r="B384" s="28" t="s">
        <v>305</v>
      </c>
      <c r="C384" s="30"/>
      <c r="D384" s="30">
        <f t="shared" ref="D384:F387" si="65">C384</f>
        <v>0</v>
      </c>
      <c r="E384" s="30">
        <f t="shared" si="65"/>
        <v>0</v>
      </c>
      <c r="F384" s="30">
        <f t="shared" si="65"/>
        <v>0</v>
      </c>
      <c r="H384" s="41">
        <f t="shared" si="51"/>
        <v>0</v>
      </c>
    </row>
    <row r="385" spans="1:8" hidden="1" outlineLevel="3">
      <c r="A385" s="29"/>
      <c r="B385" s="28" t="s">
        <v>306</v>
      </c>
      <c r="C385" s="30"/>
      <c r="D385" s="30">
        <f t="shared" si="65"/>
        <v>0</v>
      </c>
      <c r="E385" s="30">
        <f t="shared" si="65"/>
        <v>0</v>
      </c>
      <c r="F385" s="30">
        <f t="shared" si="65"/>
        <v>0</v>
      </c>
      <c r="H385" s="41">
        <f t="shared" si="51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65"/>
        <v>3000</v>
      </c>
      <c r="E386" s="30">
        <f t="shared" si="65"/>
        <v>3000</v>
      </c>
      <c r="F386" s="30">
        <f t="shared" si="65"/>
        <v>3000</v>
      </c>
      <c r="H386" s="41">
        <f t="shared" ref="H386:H449" si="66">C386</f>
        <v>3000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65"/>
        <v>1000</v>
      </c>
      <c r="E387" s="30">
        <f t="shared" si="65"/>
        <v>1000</v>
      </c>
      <c r="F387" s="30">
        <f t="shared" si="65"/>
        <v>1000</v>
      </c>
      <c r="H387" s="41">
        <f t="shared" si="66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F388" s="5">
        <f>SUM(F389:F390)</f>
        <v>0</v>
      </c>
      <c r="H388" s="41">
        <f t="shared" si="66"/>
        <v>0</v>
      </c>
    </row>
    <row r="389" spans="1:8" hidden="1" outlineLevel="3">
      <c r="A389" s="29"/>
      <c r="B389" s="28" t="s">
        <v>48</v>
      </c>
      <c r="C389" s="30"/>
      <c r="D389" s="30">
        <f t="shared" ref="D389:F391" si="67">C389</f>
        <v>0</v>
      </c>
      <c r="E389" s="30">
        <f t="shared" si="67"/>
        <v>0</v>
      </c>
      <c r="F389" s="30">
        <f t="shared" si="67"/>
        <v>0</v>
      </c>
      <c r="H389" s="41">
        <f t="shared" si="66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67"/>
        <v>0</v>
      </c>
      <c r="E390" s="30">
        <f t="shared" si="67"/>
        <v>0</v>
      </c>
      <c r="F390" s="30">
        <f t="shared" si="67"/>
        <v>0</v>
      </c>
      <c r="H390" s="41">
        <f t="shared" si="66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67"/>
        <v>0</v>
      </c>
      <c r="E391" s="5">
        <f t="shared" si="67"/>
        <v>0</v>
      </c>
      <c r="F391" s="5">
        <f t="shared" si="67"/>
        <v>0</v>
      </c>
      <c r="H391" s="41">
        <f t="shared" si="66"/>
        <v>0</v>
      </c>
    </row>
    <row r="392" spans="1:8" hidden="1" outlineLevel="2" collapsed="1">
      <c r="A392" s="6">
        <v>2201</v>
      </c>
      <c r="B392" s="4" t="s">
        <v>312</v>
      </c>
      <c r="C392" s="5">
        <v>6000</v>
      </c>
      <c r="D392" s="5">
        <f>SUM(D393:D394)</f>
        <v>6000</v>
      </c>
      <c r="E392" s="5">
        <f>SUM(E393:E394)</f>
        <v>6000</v>
      </c>
      <c r="F392" s="5">
        <f>SUM(F393:F394)</f>
        <v>6000</v>
      </c>
      <c r="H392" s="41">
        <f t="shared" si="66"/>
        <v>6000</v>
      </c>
    </row>
    <row r="393" spans="1:8" hidden="1" outlineLevel="3">
      <c r="A393" s="29"/>
      <c r="B393" s="28" t="s">
        <v>313</v>
      </c>
      <c r="C393" s="30">
        <v>2000</v>
      </c>
      <c r="D393" s="30">
        <f t="shared" ref="D393:F394" si="68">C393</f>
        <v>2000</v>
      </c>
      <c r="E393" s="30">
        <f t="shared" si="68"/>
        <v>2000</v>
      </c>
      <c r="F393" s="30">
        <f t="shared" si="68"/>
        <v>2000</v>
      </c>
      <c r="H393" s="41">
        <f t="shared" si="66"/>
        <v>2000</v>
      </c>
    </row>
    <row r="394" spans="1:8" hidden="1" outlineLevel="3">
      <c r="A394" s="29"/>
      <c r="B394" s="28" t="s">
        <v>314</v>
      </c>
      <c r="C394" s="30">
        <v>4000</v>
      </c>
      <c r="D394" s="30">
        <f t="shared" si="68"/>
        <v>4000</v>
      </c>
      <c r="E394" s="30">
        <f t="shared" si="68"/>
        <v>4000</v>
      </c>
      <c r="F394" s="30">
        <f t="shared" si="68"/>
        <v>4000</v>
      </c>
      <c r="H394" s="41">
        <f t="shared" si="66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F395" s="5">
        <f>SUM(F396:F397)</f>
        <v>1000</v>
      </c>
      <c r="H395" s="41">
        <f t="shared" si="66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F398" si="69">C396</f>
        <v>1000</v>
      </c>
      <c r="E396" s="30">
        <f t="shared" si="69"/>
        <v>1000</v>
      </c>
      <c r="F396" s="30">
        <f t="shared" si="69"/>
        <v>1000</v>
      </c>
      <c r="H396" s="41">
        <f t="shared" si="66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69"/>
        <v>0</v>
      </c>
      <c r="E397" s="30">
        <f t="shared" si="69"/>
        <v>0</v>
      </c>
      <c r="F397" s="30">
        <f t="shared" si="69"/>
        <v>0</v>
      </c>
      <c r="H397" s="41">
        <f t="shared" si="66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69"/>
        <v>0</v>
      </c>
      <c r="E398" s="5">
        <f t="shared" si="69"/>
        <v>0</v>
      </c>
      <c r="F398" s="5">
        <f t="shared" si="69"/>
        <v>0</v>
      </c>
      <c r="H398" s="41">
        <f t="shared" si="66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F399" s="5">
        <f>SUM(F400:F403)</f>
        <v>0</v>
      </c>
      <c r="H399" s="41">
        <f t="shared" si="66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F400" s="30">
        <f>E400</f>
        <v>0</v>
      </c>
      <c r="H400" s="41">
        <f t="shared" si="66"/>
        <v>0</v>
      </c>
    </row>
    <row r="401" spans="1:8" hidden="1" outlineLevel="3">
      <c r="A401" s="29"/>
      <c r="B401" s="28" t="s">
        <v>319</v>
      </c>
      <c r="C401" s="30"/>
      <c r="D401" s="30">
        <f t="shared" ref="D401:F403" si="70">C401</f>
        <v>0</v>
      </c>
      <c r="E401" s="30">
        <f t="shared" si="70"/>
        <v>0</v>
      </c>
      <c r="F401" s="30">
        <f t="shared" si="70"/>
        <v>0</v>
      </c>
      <c r="H401" s="41">
        <f t="shared" si="66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70"/>
        <v>0</v>
      </c>
      <c r="E402" s="30">
        <f t="shared" si="70"/>
        <v>0</v>
      </c>
      <c r="F402" s="30">
        <f t="shared" si="70"/>
        <v>0</v>
      </c>
      <c r="H402" s="41">
        <f t="shared" si="66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70"/>
        <v>0</v>
      </c>
      <c r="E403" s="30">
        <f t="shared" si="70"/>
        <v>0</v>
      </c>
      <c r="F403" s="30">
        <f t="shared" si="70"/>
        <v>0</v>
      </c>
      <c r="H403" s="41">
        <f t="shared" si="66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F404" s="5">
        <f>SUM(F405:F406)</f>
        <v>0</v>
      </c>
      <c r="H404" s="41">
        <f t="shared" si="66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F408" si="71">C405</f>
        <v>0</v>
      </c>
      <c r="E405" s="30">
        <f t="shared" si="71"/>
        <v>0</v>
      </c>
      <c r="F405" s="30">
        <f t="shared" si="71"/>
        <v>0</v>
      </c>
      <c r="H405" s="41">
        <f t="shared" si="66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71"/>
        <v>0</v>
      </c>
      <c r="E406" s="30">
        <f t="shared" si="71"/>
        <v>0</v>
      </c>
      <c r="F406" s="30">
        <f t="shared" si="71"/>
        <v>0</v>
      </c>
      <c r="H406" s="41">
        <f t="shared" si="66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71"/>
        <v>0</v>
      </c>
      <c r="E407" s="5">
        <f t="shared" si="71"/>
        <v>0</v>
      </c>
      <c r="F407" s="5">
        <f t="shared" si="71"/>
        <v>0</v>
      </c>
      <c r="H407" s="41">
        <f t="shared" si="66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71"/>
        <v>0</v>
      </c>
      <c r="E408" s="5">
        <f t="shared" si="71"/>
        <v>0</v>
      </c>
      <c r="F408" s="5">
        <f t="shared" si="71"/>
        <v>0</v>
      </c>
      <c r="H408" s="41">
        <f t="shared" si="66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F409" s="5">
        <f>SUM(F410:F411)</f>
        <v>1000</v>
      </c>
      <c r="H409" s="41">
        <f t="shared" si="66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 t="shared" ref="D410:F411" si="72">C410</f>
        <v>1000</v>
      </c>
      <c r="E410" s="30">
        <f t="shared" si="72"/>
        <v>1000</v>
      </c>
      <c r="F410" s="30">
        <f t="shared" si="72"/>
        <v>1000</v>
      </c>
      <c r="H410" s="41">
        <f t="shared" si="66"/>
        <v>1000</v>
      </c>
    </row>
    <row r="411" spans="1:8" hidden="1" outlineLevel="3">
      <c r="A411" s="29"/>
      <c r="B411" s="28" t="s">
        <v>50</v>
      </c>
      <c r="C411" s="30"/>
      <c r="D411" s="30">
        <f t="shared" si="72"/>
        <v>0</v>
      </c>
      <c r="E411" s="30">
        <f t="shared" si="72"/>
        <v>0</v>
      </c>
      <c r="F411" s="30">
        <f t="shared" si="72"/>
        <v>0</v>
      </c>
      <c r="H411" s="41">
        <f t="shared" si="66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F412" s="5">
        <f>SUM(F413:F414)</f>
        <v>3000</v>
      </c>
      <c r="H412" s="41">
        <f t="shared" si="66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F415" si="73">C413</f>
        <v>3000</v>
      </c>
      <c r="E413" s="30">
        <f t="shared" si="73"/>
        <v>3000</v>
      </c>
      <c r="F413" s="30">
        <f t="shared" si="73"/>
        <v>3000</v>
      </c>
      <c r="H413" s="41">
        <f t="shared" si="66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73"/>
        <v>0</v>
      </c>
      <c r="E414" s="30">
        <f t="shared" si="73"/>
        <v>0</v>
      </c>
      <c r="F414" s="30">
        <f t="shared" si="73"/>
        <v>0</v>
      </c>
      <c r="H414" s="41">
        <f t="shared" si="66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73"/>
        <v>500</v>
      </c>
      <c r="E415" s="5">
        <f t="shared" si="73"/>
        <v>500</v>
      </c>
      <c r="F415" s="5">
        <f t="shared" si="73"/>
        <v>500</v>
      </c>
      <c r="H415" s="41">
        <f t="shared" si="66"/>
        <v>500</v>
      </c>
    </row>
    <row r="416" spans="1:8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500</v>
      </c>
      <c r="E416" s="5">
        <f>SUM(E417:E418)</f>
        <v>500</v>
      </c>
      <c r="F416" s="5">
        <f>SUM(F417:F418)</f>
        <v>500</v>
      </c>
      <c r="H416" s="41">
        <f t="shared" si="66"/>
        <v>500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F421" si="74">C417</f>
        <v>0</v>
      </c>
      <c r="E417" s="30">
        <f t="shared" si="74"/>
        <v>0</v>
      </c>
      <c r="F417" s="30">
        <f t="shared" si="74"/>
        <v>0</v>
      </c>
      <c r="H417" s="41">
        <f t="shared" si="66"/>
        <v>0</v>
      </c>
    </row>
    <row r="418" spans="1:8" hidden="1" outlineLevel="3">
      <c r="A418" s="29"/>
      <c r="B418" s="28" t="s">
        <v>331</v>
      </c>
      <c r="C418" s="30">
        <v>500</v>
      </c>
      <c r="D418" s="30">
        <f t="shared" si="74"/>
        <v>500</v>
      </c>
      <c r="E418" s="30">
        <f t="shared" si="74"/>
        <v>500</v>
      </c>
      <c r="F418" s="30">
        <f t="shared" si="74"/>
        <v>500</v>
      </c>
      <c r="H418" s="41">
        <f t="shared" si="66"/>
        <v>500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74"/>
        <v>0</v>
      </c>
      <c r="E419" s="5">
        <f t="shared" si="74"/>
        <v>0</v>
      </c>
      <c r="F419" s="5">
        <f t="shared" si="74"/>
        <v>0</v>
      </c>
      <c r="H419" s="41">
        <f t="shared" si="66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74"/>
        <v>0</v>
      </c>
      <c r="E420" s="5">
        <f t="shared" si="74"/>
        <v>0</v>
      </c>
      <c r="F420" s="5">
        <f t="shared" si="74"/>
        <v>0</v>
      </c>
      <c r="H420" s="41">
        <f t="shared" si="66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74"/>
        <v>0</v>
      </c>
      <c r="E421" s="5">
        <f t="shared" si="74"/>
        <v>0</v>
      </c>
      <c r="F421" s="5">
        <f t="shared" si="74"/>
        <v>0</v>
      </c>
      <c r="H421" s="41">
        <f t="shared" si="66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F422" s="5">
        <f>SUM(F423:F428)</f>
        <v>0</v>
      </c>
      <c r="H422" s="41">
        <f t="shared" si="66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F423" s="30">
        <f>E423</f>
        <v>0</v>
      </c>
      <c r="H423" s="41">
        <f t="shared" si="66"/>
        <v>0</v>
      </c>
    </row>
    <row r="424" spans="1:8" hidden="1" outlineLevel="3">
      <c r="A424" s="29"/>
      <c r="B424" s="28" t="s">
        <v>337</v>
      </c>
      <c r="C424" s="30"/>
      <c r="D424" s="30">
        <f t="shared" ref="D424:F428" si="75">C424</f>
        <v>0</v>
      </c>
      <c r="E424" s="30">
        <f t="shared" si="75"/>
        <v>0</v>
      </c>
      <c r="F424" s="30">
        <f t="shared" si="75"/>
        <v>0</v>
      </c>
      <c r="H424" s="41">
        <f t="shared" si="66"/>
        <v>0</v>
      </c>
    </row>
    <row r="425" spans="1:8" hidden="1" outlineLevel="3">
      <c r="A425" s="29"/>
      <c r="B425" s="28" t="s">
        <v>338</v>
      </c>
      <c r="C425" s="30"/>
      <c r="D425" s="30">
        <f t="shared" si="75"/>
        <v>0</v>
      </c>
      <c r="E425" s="30">
        <f t="shared" si="75"/>
        <v>0</v>
      </c>
      <c r="F425" s="30">
        <f t="shared" si="75"/>
        <v>0</v>
      </c>
      <c r="H425" s="41">
        <f t="shared" si="66"/>
        <v>0</v>
      </c>
    </row>
    <row r="426" spans="1:8" hidden="1" outlineLevel="3">
      <c r="A426" s="29"/>
      <c r="B426" s="28" t="s">
        <v>339</v>
      </c>
      <c r="C426" s="30"/>
      <c r="D426" s="30">
        <f t="shared" si="75"/>
        <v>0</v>
      </c>
      <c r="E426" s="30">
        <f t="shared" si="75"/>
        <v>0</v>
      </c>
      <c r="F426" s="30">
        <f t="shared" si="75"/>
        <v>0</v>
      </c>
      <c r="H426" s="41">
        <f t="shared" si="66"/>
        <v>0</v>
      </c>
    </row>
    <row r="427" spans="1:8" hidden="1" outlineLevel="3">
      <c r="A427" s="29"/>
      <c r="B427" s="28" t="s">
        <v>340</v>
      </c>
      <c r="C427" s="30"/>
      <c r="D427" s="30">
        <f t="shared" si="75"/>
        <v>0</v>
      </c>
      <c r="E427" s="30">
        <f t="shared" si="75"/>
        <v>0</v>
      </c>
      <c r="F427" s="30">
        <f t="shared" si="75"/>
        <v>0</v>
      </c>
      <c r="H427" s="41">
        <f t="shared" si="66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75"/>
        <v>0</v>
      </c>
      <c r="E428" s="30">
        <f t="shared" si="75"/>
        <v>0</v>
      </c>
      <c r="F428" s="30">
        <f t="shared" si="75"/>
        <v>0</v>
      </c>
      <c r="H428" s="41">
        <f t="shared" si="66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F429" s="5">
        <f>SUM(F430:F442)</f>
        <v>0</v>
      </c>
      <c r="H429" s="41">
        <f t="shared" si="66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F430" s="30">
        <f>E430</f>
        <v>0</v>
      </c>
      <c r="H430" s="41">
        <f t="shared" si="66"/>
        <v>0</v>
      </c>
    </row>
    <row r="431" spans="1:8" hidden="1" outlineLevel="3">
      <c r="A431" s="29"/>
      <c r="B431" s="28" t="s">
        <v>344</v>
      </c>
      <c r="C431" s="30"/>
      <c r="D431" s="30">
        <f t="shared" ref="D431:F442" si="76">C431</f>
        <v>0</v>
      </c>
      <c r="E431" s="30">
        <f t="shared" si="76"/>
        <v>0</v>
      </c>
      <c r="F431" s="30">
        <f t="shared" si="76"/>
        <v>0</v>
      </c>
      <c r="H431" s="41">
        <f t="shared" si="66"/>
        <v>0</v>
      </c>
    </row>
    <row r="432" spans="1:8" hidden="1" outlineLevel="3">
      <c r="A432" s="29"/>
      <c r="B432" s="28" t="s">
        <v>345</v>
      </c>
      <c r="C432" s="30"/>
      <c r="D432" s="30">
        <f t="shared" si="76"/>
        <v>0</v>
      </c>
      <c r="E432" s="30">
        <f t="shared" si="76"/>
        <v>0</v>
      </c>
      <c r="F432" s="30">
        <f t="shared" si="76"/>
        <v>0</v>
      </c>
      <c r="H432" s="41">
        <f t="shared" si="66"/>
        <v>0</v>
      </c>
    </row>
    <row r="433" spans="1:8" hidden="1" outlineLevel="3">
      <c r="A433" s="29"/>
      <c r="B433" s="28" t="s">
        <v>346</v>
      </c>
      <c r="C433" s="30"/>
      <c r="D433" s="30">
        <f t="shared" si="76"/>
        <v>0</v>
      </c>
      <c r="E433" s="30">
        <f t="shared" si="76"/>
        <v>0</v>
      </c>
      <c r="F433" s="30">
        <f t="shared" si="76"/>
        <v>0</v>
      </c>
      <c r="H433" s="41">
        <f t="shared" si="66"/>
        <v>0</v>
      </c>
    </row>
    <row r="434" spans="1:8" hidden="1" outlineLevel="3">
      <c r="A434" s="29"/>
      <c r="B434" s="28" t="s">
        <v>347</v>
      </c>
      <c r="C434" s="30"/>
      <c r="D434" s="30">
        <f t="shared" si="76"/>
        <v>0</v>
      </c>
      <c r="E434" s="30">
        <f t="shared" si="76"/>
        <v>0</v>
      </c>
      <c r="F434" s="30">
        <f t="shared" si="76"/>
        <v>0</v>
      </c>
      <c r="H434" s="41">
        <f t="shared" si="66"/>
        <v>0</v>
      </c>
    </row>
    <row r="435" spans="1:8" hidden="1" outlineLevel="3">
      <c r="A435" s="29"/>
      <c r="B435" s="28" t="s">
        <v>348</v>
      </c>
      <c r="C435" s="30"/>
      <c r="D435" s="30">
        <f t="shared" si="76"/>
        <v>0</v>
      </c>
      <c r="E435" s="30">
        <f t="shared" si="76"/>
        <v>0</v>
      </c>
      <c r="F435" s="30">
        <f t="shared" si="76"/>
        <v>0</v>
      </c>
      <c r="H435" s="41">
        <f t="shared" si="66"/>
        <v>0</v>
      </c>
    </row>
    <row r="436" spans="1:8" hidden="1" outlineLevel="3">
      <c r="A436" s="29"/>
      <c r="B436" s="28" t="s">
        <v>349</v>
      </c>
      <c r="C436" s="30"/>
      <c r="D436" s="30">
        <f t="shared" si="76"/>
        <v>0</v>
      </c>
      <c r="E436" s="30">
        <f t="shared" si="76"/>
        <v>0</v>
      </c>
      <c r="F436" s="30">
        <f t="shared" si="76"/>
        <v>0</v>
      </c>
      <c r="H436" s="41">
        <f t="shared" si="66"/>
        <v>0</v>
      </c>
    </row>
    <row r="437" spans="1:8" hidden="1" outlineLevel="3">
      <c r="A437" s="29"/>
      <c r="B437" s="28" t="s">
        <v>350</v>
      </c>
      <c r="C437" s="30"/>
      <c r="D437" s="30">
        <f t="shared" si="76"/>
        <v>0</v>
      </c>
      <c r="E437" s="30">
        <f t="shared" si="76"/>
        <v>0</v>
      </c>
      <c r="F437" s="30">
        <f t="shared" si="76"/>
        <v>0</v>
      </c>
      <c r="H437" s="41">
        <f t="shared" si="66"/>
        <v>0</v>
      </c>
    </row>
    <row r="438" spans="1:8" hidden="1" outlineLevel="3">
      <c r="A438" s="29"/>
      <c r="B438" s="28" t="s">
        <v>351</v>
      </c>
      <c r="C438" s="30"/>
      <c r="D438" s="30">
        <f t="shared" si="76"/>
        <v>0</v>
      </c>
      <c r="E438" s="30">
        <f t="shared" si="76"/>
        <v>0</v>
      </c>
      <c r="F438" s="30">
        <f t="shared" si="76"/>
        <v>0</v>
      </c>
      <c r="H438" s="41">
        <f t="shared" si="66"/>
        <v>0</v>
      </c>
    </row>
    <row r="439" spans="1:8" hidden="1" outlineLevel="3">
      <c r="A439" s="29"/>
      <c r="B439" s="28" t="s">
        <v>352</v>
      </c>
      <c r="C439" s="30"/>
      <c r="D439" s="30">
        <f t="shared" si="76"/>
        <v>0</v>
      </c>
      <c r="E439" s="30">
        <f t="shared" si="76"/>
        <v>0</v>
      </c>
      <c r="F439" s="30">
        <f t="shared" si="76"/>
        <v>0</v>
      </c>
      <c r="H439" s="41">
        <f t="shared" si="66"/>
        <v>0</v>
      </c>
    </row>
    <row r="440" spans="1:8" hidden="1" outlineLevel="3">
      <c r="A440" s="29"/>
      <c r="B440" s="28" t="s">
        <v>353</v>
      </c>
      <c r="C440" s="30"/>
      <c r="D440" s="30">
        <f t="shared" si="76"/>
        <v>0</v>
      </c>
      <c r="E440" s="30">
        <f t="shared" si="76"/>
        <v>0</v>
      </c>
      <c r="F440" s="30">
        <f t="shared" si="76"/>
        <v>0</v>
      </c>
      <c r="H440" s="41">
        <f t="shared" si="66"/>
        <v>0</v>
      </c>
    </row>
    <row r="441" spans="1:8" hidden="1" outlineLevel="3">
      <c r="A441" s="29"/>
      <c r="B441" s="28" t="s">
        <v>354</v>
      </c>
      <c r="C441" s="30"/>
      <c r="D441" s="30">
        <f t="shared" si="76"/>
        <v>0</v>
      </c>
      <c r="E441" s="30">
        <f t="shared" si="76"/>
        <v>0</v>
      </c>
      <c r="F441" s="30">
        <f t="shared" si="76"/>
        <v>0</v>
      </c>
      <c r="H441" s="41">
        <f t="shared" si="66"/>
        <v>0</v>
      </c>
    </row>
    <row r="442" spans="1:8" hidden="1" outlineLevel="3">
      <c r="A442" s="29"/>
      <c r="B442" s="28" t="s">
        <v>355</v>
      </c>
      <c r="C442" s="30"/>
      <c r="D442" s="30">
        <f t="shared" si="76"/>
        <v>0</v>
      </c>
      <c r="E442" s="30">
        <f t="shared" si="76"/>
        <v>0</v>
      </c>
      <c r="F442" s="30">
        <f t="shared" si="76"/>
        <v>0</v>
      </c>
      <c r="H442" s="41">
        <f t="shared" si="66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F443" s="5">
        <f>E443</f>
        <v>0</v>
      </c>
      <c r="H443" s="41">
        <f t="shared" si="66"/>
        <v>0</v>
      </c>
    </row>
    <row r="444" spans="1:8" hidden="1" outlineLevel="1">
      <c r="A444" s="163" t="s">
        <v>357</v>
      </c>
      <c r="B444" s="164"/>
      <c r="C444" s="32">
        <f>C445+C454+C455+C459+C462+C463+C468+C474+C477+C480+C481+C450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  <c r="F444" s="32">
        <f>F445+F454+F455+F459+F462+F463+F468+F474+F477+F480+F481+F450</f>
        <v>21000</v>
      </c>
      <c r="H444" s="41">
        <f t="shared" si="66"/>
        <v>21000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F445" s="5">
        <f>SUM(F446:F449)</f>
        <v>5000</v>
      </c>
      <c r="H445" s="41">
        <f t="shared" si="66"/>
        <v>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F446" s="30">
        <f>E446</f>
        <v>0</v>
      </c>
      <c r="H446" s="41">
        <f t="shared" si="66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F449" si="77">C447</f>
        <v>5000</v>
      </c>
      <c r="E447" s="30">
        <f t="shared" si="77"/>
        <v>5000</v>
      </c>
      <c r="F447" s="30">
        <f t="shared" si="77"/>
        <v>5000</v>
      </c>
      <c r="H447" s="41">
        <f t="shared" si="66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77"/>
        <v>0</v>
      </c>
      <c r="E448" s="30">
        <f t="shared" si="77"/>
        <v>0</v>
      </c>
      <c r="F448" s="30">
        <f t="shared" si="77"/>
        <v>0</v>
      </c>
      <c r="H448" s="41">
        <f t="shared" si="66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77"/>
        <v>0</v>
      </c>
      <c r="E449" s="30">
        <f t="shared" si="77"/>
        <v>0</v>
      </c>
      <c r="F449" s="30">
        <f t="shared" si="77"/>
        <v>0</v>
      </c>
      <c r="H449" s="41">
        <f t="shared" si="66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F450" s="5">
        <f>SUM(F451:F453)</f>
        <v>0</v>
      </c>
      <c r="H450" s="41">
        <f t="shared" ref="H450:H513" si="78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F451" s="30">
        <f>E451</f>
        <v>0</v>
      </c>
      <c r="H451" s="41">
        <f t="shared" si="78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F453" si="79">C452</f>
        <v>0</v>
      </c>
      <c r="E452" s="30">
        <f t="shared" si="79"/>
        <v>0</v>
      </c>
      <c r="F452" s="30">
        <f t="shared" si="79"/>
        <v>0</v>
      </c>
      <c r="H452" s="41">
        <f t="shared" si="78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79"/>
        <v>0</v>
      </c>
      <c r="E453" s="30">
        <f t="shared" si="79"/>
        <v>0</v>
      </c>
      <c r="F453" s="30">
        <f t="shared" si="79"/>
        <v>0</v>
      </c>
      <c r="H453" s="41">
        <f t="shared" si="78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F454" s="5">
        <f>E454</f>
        <v>6000</v>
      </c>
      <c r="H454" s="41">
        <f t="shared" si="78"/>
        <v>6000</v>
      </c>
    </row>
    <row r="455" spans="1:8" hidden="1" outlineLevel="2">
      <c r="A455" s="6">
        <v>2202</v>
      </c>
      <c r="B455" s="4" t="s">
        <v>120</v>
      </c>
      <c r="C455" s="5">
        <v>3000</v>
      </c>
      <c r="D455" s="5">
        <f>SUM(D456:D458)</f>
        <v>3000</v>
      </c>
      <c r="E455" s="5">
        <f>SUM(E456:E458)</f>
        <v>3000</v>
      </c>
      <c r="F455" s="5">
        <f>SUM(F456:F458)</f>
        <v>3000</v>
      </c>
      <c r="H455" s="41">
        <f t="shared" si="78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F456" s="30">
        <f>E456</f>
        <v>3000</v>
      </c>
      <c r="H456" s="41">
        <f t="shared" si="78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F458" si="80">C457</f>
        <v>0</v>
      </c>
      <c r="E457" s="30">
        <f t="shared" si="80"/>
        <v>0</v>
      </c>
      <c r="F457" s="30">
        <f t="shared" si="80"/>
        <v>0</v>
      </c>
      <c r="H457" s="41">
        <f t="shared" si="78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80"/>
        <v>0</v>
      </c>
      <c r="E458" s="30">
        <f t="shared" si="80"/>
        <v>0</v>
      </c>
      <c r="F458" s="30">
        <f t="shared" si="80"/>
        <v>0</v>
      </c>
      <c r="H458" s="41">
        <f t="shared" si="78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F459" s="5">
        <f>SUM(F460:F461)</f>
        <v>2000</v>
      </c>
      <c r="H459" s="41">
        <f t="shared" si="78"/>
        <v>2000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F462" si="81">C460</f>
        <v>1000</v>
      </c>
      <c r="E460" s="30">
        <f t="shared" si="81"/>
        <v>1000</v>
      </c>
      <c r="F460" s="30">
        <f t="shared" si="81"/>
        <v>1000</v>
      </c>
      <c r="H460" s="41">
        <f t="shared" si="78"/>
        <v>1000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81"/>
        <v>1000</v>
      </c>
      <c r="E461" s="30">
        <f t="shared" si="81"/>
        <v>1000</v>
      </c>
      <c r="F461" s="30">
        <f t="shared" si="81"/>
        <v>1000</v>
      </c>
      <c r="H461" s="41">
        <f t="shared" si="78"/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81"/>
        <v>2000</v>
      </c>
      <c r="E462" s="5">
        <f t="shared" si="81"/>
        <v>2000</v>
      </c>
      <c r="F462" s="5">
        <f t="shared" si="81"/>
        <v>2000</v>
      </c>
      <c r="H462" s="41">
        <f t="shared" si="78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F463" s="5">
        <f>SUM(F464:F467)</f>
        <v>0</v>
      </c>
      <c r="H463" s="41">
        <f t="shared" si="78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F464" s="30">
        <f>E464</f>
        <v>0</v>
      </c>
      <c r="H464" s="41">
        <f t="shared" si="78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F467" si="82">C465</f>
        <v>0</v>
      </c>
      <c r="E465" s="30">
        <f t="shared" si="82"/>
        <v>0</v>
      </c>
      <c r="F465" s="30">
        <f t="shared" si="82"/>
        <v>0</v>
      </c>
      <c r="H465" s="41">
        <f t="shared" si="78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82"/>
        <v>0</v>
      </c>
      <c r="E466" s="30">
        <f t="shared" si="82"/>
        <v>0</v>
      </c>
      <c r="F466" s="30">
        <f t="shared" si="82"/>
        <v>0</v>
      </c>
      <c r="H466" s="41">
        <f t="shared" si="78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82"/>
        <v>0</v>
      </c>
      <c r="E467" s="30">
        <f t="shared" si="82"/>
        <v>0</v>
      </c>
      <c r="F467" s="30">
        <f t="shared" si="82"/>
        <v>0</v>
      </c>
      <c r="H467" s="41">
        <f t="shared" si="78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F468" s="5">
        <f>SUM(F469:F473)</f>
        <v>0</v>
      </c>
      <c r="H468" s="41">
        <f t="shared" si="78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F469" s="30">
        <f>E469</f>
        <v>0</v>
      </c>
      <c r="H469" s="41">
        <f t="shared" si="78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F473" si="83">C470</f>
        <v>0</v>
      </c>
      <c r="E470" s="30">
        <f t="shared" si="83"/>
        <v>0</v>
      </c>
      <c r="F470" s="30">
        <f t="shared" si="83"/>
        <v>0</v>
      </c>
      <c r="H470" s="41">
        <f t="shared" si="78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83"/>
        <v>0</v>
      </c>
      <c r="E471" s="30">
        <f t="shared" si="83"/>
        <v>0</v>
      </c>
      <c r="F471" s="30">
        <f t="shared" si="83"/>
        <v>0</v>
      </c>
      <c r="H471" s="41">
        <f t="shared" si="78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83"/>
        <v>0</v>
      </c>
      <c r="E472" s="30">
        <f t="shared" si="83"/>
        <v>0</v>
      </c>
      <c r="F472" s="30">
        <f t="shared" si="83"/>
        <v>0</v>
      </c>
      <c r="H472" s="41">
        <f t="shared" si="78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83"/>
        <v>0</v>
      </c>
      <c r="E473" s="30">
        <f t="shared" si="83"/>
        <v>0</v>
      </c>
      <c r="F473" s="30">
        <f t="shared" si="83"/>
        <v>0</v>
      </c>
      <c r="H473" s="41">
        <f t="shared" si="78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F474" s="5">
        <f>SUM(F475:F476)</f>
        <v>2000</v>
      </c>
      <c r="H474" s="41">
        <f t="shared" si="78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 t="shared" ref="D475:F476" si="84">C475</f>
        <v>2000</v>
      </c>
      <c r="E475" s="30">
        <f t="shared" si="84"/>
        <v>2000</v>
      </c>
      <c r="F475" s="30">
        <f t="shared" si="84"/>
        <v>2000</v>
      </c>
      <c r="H475" s="41">
        <f t="shared" si="78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 t="shared" si="84"/>
        <v>0</v>
      </c>
      <c r="E476" s="30">
        <f t="shared" si="84"/>
        <v>0</v>
      </c>
      <c r="F476" s="30">
        <f t="shared" si="84"/>
        <v>0</v>
      </c>
      <c r="H476" s="41">
        <f t="shared" si="78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F477" s="5">
        <f>SUM(F478:F479)</f>
        <v>0</v>
      </c>
      <c r="H477" s="41">
        <f t="shared" si="78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F481" si="85">C478</f>
        <v>0</v>
      </c>
      <c r="E478" s="30">
        <f t="shared" si="85"/>
        <v>0</v>
      </c>
      <c r="F478" s="30">
        <f t="shared" si="85"/>
        <v>0</v>
      </c>
      <c r="H478" s="41">
        <f t="shared" si="78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85"/>
        <v>0</v>
      </c>
      <c r="E479" s="30">
        <f t="shared" si="85"/>
        <v>0</v>
      </c>
      <c r="F479" s="30">
        <f t="shared" si="85"/>
        <v>0</v>
      </c>
      <c r="H479" s="41">
        <f t="shared" si="78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85"/>
        <v>1000</v>
      </c>
      <c r="E480" s="5">
        <f t="shared" si="85"/>
        <v>1000</v>
      </c>
      <c r="F480" s="5">
        <f t="shared" si="85"/>
        <v>1000</v>
      </c>
      <c r="H480" s="41">
        <f t="shared" si="78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85"/>
        <v>0</v>
      </c>
      <c r="E481" s="5">
        <f t="shared" si="85"/>
        <v>0</v>
      </c>
      <c r="F481" s="5">
        <f t="shared" si="85"/>
        <v>0</v>
      </c>
      <c r="H481" s="41">
        <f t="shared" si="78"/>
        <v>0</v>
      </c>
    </row>
    <row r="482" spans="1:10" hidden="1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F482" s="32">
        <v>0</v>
      </c>
      <c r="H482" s="41">
        <f t="shared" si="78"/>
        <v>0</v>
      </c>
    </row>
    <row r="483" spans="1:10" collapsed="1">
      <c r="A483" s="173" t="s">
        <v>389</v>
      </c>
      <c r="B483" s="174"/>
      <c r="C483" s="35">
        <f>C484+C504+C509+C522+C528+C538</f>
        <v>19605</v>
      </c>
      <c r="D483" s="35">
        <f>D484+D504+D509+D522+D528+D538</f>
        <v>19605</v>
      </c>
      <c r="E483" s="35">
        <f>E484+E504+E509+E522+E528+E538</f>
        <v>19605</v>
      </c>
      <c r="F483" s="35">
        <f>F484+F504+F509+F522+F528+F538</f>
        <v>19605</v>
      </c>
      <c r="G483" s="39" t="s">
        <v>592</v>
      </c>
      <c r="H483" s="41">
        <f t="shared" si="78"/>
        <v>19605</v>
      </c>
      <c r="I483" s="42"/>
      <c r="J483" s="40" t="b">
        <f>AND(H483=I483)</f>
        <v>0</v>
      </c>
    </row>
    <row r="484" spans="1:10" hidden="1" outlineLevel="1">
      <c r="A484" s="163" t="s">
        <v>390</v>
      </c>
      <c r="B484" s="164"/>
      <c r="C484" s="32">
        <f>C485+C486+C490+C491+C494+C497+C500+C501+C502+C503</f>
        <v>5100</v>
      </c>
      <c r="D484" s="32">
        <f>D485+D486+D490+D491+D494+D497+D500+D501+D502+D503</f>
        <v>5100</v>
      </c>
      <c r="E484" s="32">
        <f>E485+E486+E490+E491+E494+E497+E500+E501+E502+E503</f>
        <v>5100</v>
      </c>
      <c r="F484" s="32">
        <f>F485+F486+F490+F491+F494+F497+F500+F501+F502+F503</f>
        <v>5100</v>
      </c>
      <c r="H484" s="41">
        <f t="shared" si="78"/>
        <v>5100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F485" s="5">
        <f>E485</f>
        <v>0</v>
      </c>
      <c r="H485" s="41">
        <f t="shared" si="78"/>
        <v>0</v>
      </c>
    </row>
    <row r="486" spans="1:10" hidden="1" outlineLevel="2">
      <c r="A486" s="6">
        <v>3302</v>
      </c>
      <c r="B486" s="4" t="s">
        <v>392</v>
      </c>
      <c r="C486" s="5">
        <v>3000</v>
      </c>
      <c r="D486" s="5">
        <f>SUM(D487:D489)</f>
        <v>3000</v>
      </c>
      <c r="E486" s="5">
        <f>SUM(E487:E489)</f>
        <v>3000</v>
      </c>
      <c r="F486" s="5">
        <f>SUM(F487:F489)</f>
        <v>3000</v>
      </c>
      <c r="H486" s="41">
        <f t="shared" si="78"/>
        <v>3000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F487" s="30">
        <f>E487</f>
        <v>0</v>
      </c>
      <c r="H487" s="41">
        <f t="shared" si="78"/>
        <v>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F489" si="86">C488</f>
        <v>3000</v>
      </c>
      <c r="E488" s="30">
        <f t="shared" si="86"/>
        <v>3000</v>
      </c>
      <c r="F488" s="30">
        <f t="shared" si="86"/>
        <v>3000</v>
      </c>
      <c r="H488" s="41">
        <f t="shared" si="78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86"/>
        <v>0</v>
      </c>
      <c r="E489" s="30">
        <f t="shared" si="86"/>
        <v>0</v>
      </c>
      <c r="F489" s="30">
        <f t="shared" si="86"/>
        <v>0</v>
      </c>
      <c r="H489" s="41">
        <f t="shared" si="78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F490" s="5">
        <f>E490</f>
        <v>0</v>
      </c>
      <c r="H490" s="41">
        <f t="shared" si="78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F491" s="5">
        <f>SUM(F492:F493)</f>
        <v>0</v>
      </c>
      <c r="H491" s="41">
        <f t="shared" si="78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 t="shared" ref="D492:F493" si="87">C492</f>
        <v>0</v>
      </c>
      <c r="E492" s="30">
        <f t="shared" si="87"/>
        <v>0</v>
      </c>
      <c r="F492" s="30">
        <f t="shared" si="87"/>
        <v>0</v>
      </c>
      <c r="H492" s="41">
        <f t="shared" si="78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 t="shared" si="87"/>
        <v>0</v>
      </c>
      <c r="E493" s="30">
        <f t="shared" si="87"/>
        <v>0</v>
      </c>
      <c r="F493" s="30">
        <f t="shared" si="87"/>
        <v>0</v>
      </c>
      <c r="H493" s="41">
        <f t="shared" si="78"/>
        <v>0</v>
      </c>
    </row>
    <row r="494" spans="1:10" hidden="1" outlineLevel="2">
      <c r="A494" s="6">
        <v>3302</v>
      </c>
      <c r="B494" s="4" t="s">
        <v>400</v>
      </c>
      <c r="C494" s="5">
        <v>2000</v>
      </c>
      <c r="D494" s="5">
        <f>SUM(D495:D496)</f>
        <v>2000</v>
      </c>
      <c r="E494" s="5">
        <f>SUM(E495:E496)</f>
        <v>2000</v>
      </c>
      <c r="F494" s="5">
        <f>SUM(F495:F496)</f>
        <v>2000</v>
      </c>
      <c r="H494" s="41">
        <f t="shared" si="78"/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 t="shared" ref="D495:F496" si="88">C495</f>
        <v>1000</v>
      </c>
      <c r="E495" s="30">
        <f t="shared" si="88"/>
        <v>1000</v>
      </c>
      <c r="F495" s="30">
        <f t="shared" si="88"/>
        <v>1000</v>
      </c>
      <c r="H495" s="41">
        <f t="shared" si="78"/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 t="shared" si="88"/>
        <v>1000</v>
      </c>
      <c r="E496" s="30">
        <f t="shared" si="88"/>
        <v>1000</v>
      </c>
      <c r="F496" s="30">
        <f t="shared" si="88"/>
        <v>1000</v>
      </c>
      <c r="H496" s="41">
        <f t="shared" si="78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F497" s="5">
        <f>SUM(F498:F499)</f>
        <v>0</v>
      </c>
      <c r="H497" s="41">
        <f t="shared" si="78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F503" si="89">C498</f>
        <v>0</v>
      </c>
      <c r="E498" s="30">
        <f t="shared" si="89"/>
        <v>0</v>
      </c>
      <c r="F498" s="30">
        <f t="shared" si="89"/>
        <v>0</v>
      </c>
      <c r="H498" s="41">
        <f t="shared" si="78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89"/>
        <v>0</v>
      </c>
      <c r="E499" s="30">
        <f t="shared" si="89"/>
        <v>0</v>
      </c>
      <c r="F499" s="30">
        <f t="shared" si="89"/>
        <v>0</v>
      </c>
      <c r="H499" s="41">
        <f t="shared" si="78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89"/>
        <v>0</v>
      </c>
      <c r="E500" s="5">
        <f t="shared" si="89"/>
        <v>0</v>
      </c>
      <c r="F500" s="5">
        <f t="shared" si="89"/>
        <v>0</v>
      </c>
      <c r="H500" s="41">
        <f t="shared" si="78"/>
        <v>0</v>
      </c>
    </row>
    <row r="501" spans="1:12" hidden="1" outlineLevel="2">
      <c r="A501" s="6">
        <v>3302</v>
      </c>
      <c r="B501" s="4" t="s">
        <v>407</v>
      </c>
      <c r="C501" s="5">
        <v>100</v>
      </c>
      <c r="D501" s="5">
        <f t="shared" si="89"/>
        <v>100</v>
      </c>
      <c r="E501" s="5">
        <f t="shared" si="89"/>
        <v>100</v>
      </c>
      <c r="F501" s="5">
        <f t="shared" si="89"/>
        <v>100</v>
      </c>
      <c r="H501" s="41">
        <f t="shared" si="78"/>
        <v>100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89"/>
        <v>0</v>
      </c>
      <c r="E502" s="5">
        <f t="shared" si="89"/>
        <v>0</v>
      </c>
      <c r="F502" s="5">
        <f t="shared" si="89"/>
        <v>0</v>
      </c>
      <c r="H502" s="41">
        <f t="shared" si="78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89"/>
        <v>0</v>
      </c>
      <c r="E503" s="5">
        <f t="shared" si="89"/>
        <v>0</v>
      </c>
      <c r="F503" s="5">
        <f t="shared" si="89"/>
        <v>0</v>
      </c>
      <c r="H503" s="41">
        <f t="shared" si="78"/>
        <v>0</v>
      </c>
    </row>
    <row r="504" spans="1:12" hidden="1" outlineLevel="1">
      <c r="A504" s="163" t="s">
        <v>410</v>
      </c>
      <c r="B504" s="164"/>
      <c r="C504" s="32">
        <f>SUM(C505:C508)</f>
        <v>3000</v>
      </c>
      <c r="D504" s="32">
        <f>SUM(D505:D508)</f>
        <v>3000</v>
      </c>
      <c r="E504" s="32">
        <f>SUM(E505:E508)</f>
        <v>3000</v>
      </c>
      <c r="F504" s="32">
        <f>SUM(F505:F508)</f>
        <v>3000</v>
      </c>
      <c r="H504" s="41">
        <f t="shared" si="78"/>
        <v>3000</v>
      </c>
    </row>
    <row r="505" spans="1:12" hidden="1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F505" s="5">
        <f>E505</f>
        <v>3000</v>
      </c>
      <c r="H505" s="41">
        <f t="shared" si="78"/>
        <v>3000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F508" si="90">C506</f>
        <v>0</v>
      </c>
      <c r="E506" s="5">
        <f t="shared" si="90"/>
        <v>0</v>
      </c>
      <c r="F506" s="5">
        <f t="shared" si="90"/>
        <v>0</v>
      </c>
      <c r="H506" s="41">
        <f t="shared" si="78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90"/>
        <v>0</v>
      </c>
      <c r="E507" s="5">
        <f t="shared" si="90"/>
        <v>0</v>
      </c>
      <c r="F507" s="5">
        <f t="shared" si="90"/>
        <v>0</v>
      </c>
      <c r="H507" s="41">
        <f t="shared" si="78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90"/>
        <v>0</v>
      </c>
      <c r="E508" s="5">
        <f t="shared" si="90"/>
        <v>0</v>
      </c>
      <c r="F508" s="5">
        <f t="shared" si="90"/>
        <v>0</v>
      </c>
      <c r="H508" s="41">
        <f t="shared" si="78"/>
        <v>0</v>
      </c>
    </row>
    <row r="509" spans="1:12" hidden="1" outlineLevel="1">
      <c r="A509" s="163" t="s">
        <v>414</v>
      </c>
      <c r="B509" s="164"/>
      <c r="C509" s="32">
        <f>C510+C511+C512+C513+C517+C518+C519+C520+C521</f>
        <v>10500</v>
      </c>
      <c r="D509" s="32">
        <f>D510+D511+D512+D513+D517+D518+D519+D520+D521</f>
        <v>10500</v>
      </c>
      <c r="E509" s="32">
        <f>E510+E511+E512+E513+E517+E518+E519+E520+E521</f>
        <v>10500</v>
      </c>
      <c r="F509" s="32">
        <f>F510+F511+F512+F513+F517+F518+F519+F520+F521</f>
        <v>10500</v>
      </c>
      <c r="H509" s="41">
        <f t="shared" si="78"/>
        <v>10500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F510" s="5">
        <f>E510</f>
        <v>0</v>
      </c>
      <c r="H510" s="41">
        <f t="shared" si="78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F512" si="91">C511</f>
        <v>0</v>
      </c>
      <c r="E511" s="5">
        <f t="shared" si="91"/>
        <v>0</v>
      </c>
      <c r="F511" s="5">
        <f t="shared" si="91"/>
        <v>0</v>
      </c>
      <c r="H511" s="41">
        <f t="shared" si="78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91"/>
        <v>0</v>
      </c>
      <c r="E512" s="5">
        <f t="shared" si="91"/>
        <v>0</v>
      </c>
      <c r="F512" s="5">
        <f t="shared" si="91"/>
        <v>0</v>
      </c>
      <c r="H512" s="41">
        <f t="shared" si="78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F513" s="5">
        <f>SUM(F514:F516)</f>
        <v>3000</v>
      </c>
      <c r="H513" s="41">
        <f t="shared" si="78"/>
        <v>3000</v>
      </c>
    </row>
    <row r="514" spans="1:8" ht="15" hidden="1" customHeight="1" outlineLevel="3">
      <c r="A514" s="29"/>
      <c r="B514" s="28" t="s">
        <v>419</v>
      </c>
      <c r="C514" s="30">
        <v>3000</v>
      </c>
      <c r="D514" s="30">
        <f t="shared" ref="D514:F521" si="92">C514</f>
        <v>3000</v>
      </c>
      <c r="E514" s="30">
        <f t="shared" si="92"/>
        <v>3000</v>
      </c>
      <c r="F514" s="30">
        <f t="shared" si="92"/>
        <v>3000</v>
      </c>
      <c r="H514" s="41">
        <f t="shared" ref="H514:H577" si="93">C514</f>
        <v>3000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92"/>
        <v>0</v>
      </c>
      <c r="E515" s="30">
        <f t="shared" si="92"/>
        <v>0</v>
      </c>
      <c r="F515" s="30">
        <f t="shared" si="92"/>
        <v>0</v>
      </c>
      <c r="H515" s="41">
        <f t="shared" si="9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92"/>
        <v>0</v>
      </c>
      <c r="E516" s="30">
        <f t="shared" si="92"/>
        <v>0</v>
      </c>
      <c r="F516" s="30">
        <f t="shared" si="92"/>
        <v>0</v>
      </c>
      <c r="H516" s="41">
        <f t="shared" si="9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92"/>
        <v>0</v>
      </c>
      <c r="E517" s="5">
        <f t="shared" si="92"/>
        <v>0</v>
      </c>
      <c r="F517" s="5">
        <f t="shared" si="92"/>
        <v>0</v>
      </c>
      <c r="H517" s="41">
        <f t="shared" si="9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92"/>
        <v>0</v>
      </c>
      <c r="E518" s="5">
        <f t="shared" si="92"/>
        <v>0</v>
      </c>
      <c r="F518" s="5">
        <f t="shared" si="92"/>
        <v>0</v>
      </c>
      <c r="H518" s="41">
        <f t="shared" si="9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92"/>
        <v>500</v>
      </c>
      <c r="E519" s="5">
        <f t="shared" si="92"/>
        <v>500</v>
      </c>
      <c r="F519" s="5">
        <f t="shared" si="92"/>
        <v>500</v>
      </c>
      <c r="H519" s="41">
        <f t="shared" si="93"/>
        <v>500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92"/>
        <v>7000</v>
      </c>
      <c r="E520" s="5">
        <f t="shared" si="92"/>
        <v>7000</v>
      </c>
      <c r="F520" s="5">
        <f t="shared" si="92"/>
        <v>7000</v>
      </c>
      <c r="H520" s="41">
        <f t="shared" si="93"/>
        <v>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92"/>
        <v>0</v>
      </c>
      <c r="E521" s="5">
        <f t="shared" si="92"/>
        <v>0</v>
      </c>
      <c r="F521" s="5">
        <f t="shared" si="92"/>
        <v>0</v>
      </c>
      <c r="H521" s="41">
        <f t="shared" si="93"/>
        <v>0</v>
      </c>
    </row>
    <row r="522" spans="1:8" hidden="1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F522" s="32">
        <f>SUM(F523:F527)</f>
        <v>0</v>
      </c>
      <c r="H522" s="41">
        <f t="shared" si="9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F523" s="5">
        <f>E523</f>
        <v>0</v>
      </c>
      <c r="H523" s="41">
        <f t="shared" si="9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F527" si="94">C524</f>
        <v>0</v>
      </c>
      <c r="E524" s="5">
        <f t="shared" si="94"/>
        <v>0</v>
      </c>
      <c r="F524" s="5">
        <f t="shared" si="94"/>
        <v>0</v>
      </c>
      <c r="H524" s="41">
        <f t="shared" si="9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94"/>
        <v>0</v>
      </c>
      <c r="E525" s="5">
        <f t="shared" si="94"/>
        <v>0</v>
      </c>
      <c r="F525" s="5">
        <f t="shared" si="94"/>
        <v>0</v>
      </c>
      <c r="H525" s="41">
        <f t="shared" si="9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94"/>
        <v>0</v>
      </c>
      <c r="E526" s="5">
        <f t="shared" si="94"/>
        <v>0</v>
      </c>
      <c r="F526" s="5">
        <f t="shared" si="94"/>
        <v>0</v>
      </c>
      <c r="H526" s="41">
        <f t="shared" si="9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94"/>
        <v>0</v>
      </c>
      <c r="E527" s="5">
        <f t="shared" si="94"/>
        <v>0</v>
      </c>
      <c r="F527" s="5">
        <f t="shared" si="94"/>
        <v>0</v>
      </c>
      <c r="H527" s="41">
        <f t="shared" si="93"/>
        <v>0</v>
      </c>
    </row>
    <row r="528" spans="1:8" hidden="1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F528" s="32">
        <f>F529+F531+F537</f>
        <v>0</v>
      </c>
      <c r="H528" s="41">
        <f t="shared" si="9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F529" s="5">
        <f>SUM(F530)</f>
        <v>0</v>
      </c>
      <c r="H529" s="41">
        <f t="shared" si="9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F530" s="30">
        <f>E530</f>
        <v>0</v>
      </c>
      <c r="H530" s="41">
        <f t="shared" si="9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F531" s="5">
        <f>SUM(F532:F536)</f>
        <v>0</v>
      </c>
      <c r="H531" s="41">
        <f t="shared" si="9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F532" s="30">
        <f>E532</f>
        <v>0</v>
      </c>
      <c r="H532" s="41">
        <f t="shared" si="9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F536" si="95">C533</f>
        <v>0</v>
      </c>
      <c r="E533" s="30">
        <f t="shared" si="95"/>
        <v>0</v>
      </c>
      <c r="F533" s="30">
        <f t="shared" si="95"/>
        <v>0</v>
      </c>
      <c r="H533" s="41">
        <f t="shared" si="9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95"/>
        <v>0</v>
      </c>
      <c r="E534" s="30">
        <f t="shared" si="95"/>
        <v>0</v>
      </c>
      <c r="F534" s="30">
        <f t="shared" si="95"/>
        <v>0</v>
      </c>
      <c r="H534" s="41">
        <f t="shared" si="9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95"/>
        <v>0</v>
      </c>
      <c r="E535" s="30">
        <f t="shared" si="95"/>
        <v>0</v>
      </c>
      <c r="F535" s="30">
        <f t="shared" si="95"/>
        <v>0</v>
      </c>
      <c r="H535" s="41">
        <f t="shared" si="9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95"/>
        <v>0</v>
      </c>
      <c r="E536" s="30">
        <f t="shared" si="95"/>
        <v>0</v>
      </c>
      <c r="F536" s="30">
        <f t="shared" si="95"/>
        <v>0</v>
      </c>
      <c r="H536" s="41">
        <f t="shared" si="9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F537" s="5">
        <f>E537</f>
        <v>0</v>
      </c>
      <c r="H537" s="41">
        <f t="shared" si="93"/>
        <v>0</v>
      </c>
    </row>
    <row r="538" spans="1:8" hidden="1" outlineLevel="1">
      <c r="A538" s="163" t="s">
        <v>441</v>
      </c>
      <c r="B538" s="164"/>
      <c r="C538" s="32">
        <f>SUM(C539:C544)</f>
        <v>1005</v>
      </c>
      <c r="D538" s="32">
        <f>SUM(D539:D544)</f>
        <v>1005</v>
      </c>
      <c r="E538" s="32">
        <f>SUM(E539:E544)</f>
        <v>1005</v>
      </c>
      <c r="F538" s="32">
        <f>SUM(F539:F544)</f>
        <v>1005</v>
      </c>
      <c r="H538" s="41">
        <f t="shared" si="93"/>
        <v>1005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F539" s="5">
        <f>E539</f>
        <v>0</v>
      </c>
      <c r="H539" s="41">
        <f t="shared" si="93"/>
        <v>0</v>
      </c>
    </row>
    <row r="540" spans="1:8" hidden="1" outlineLevel="2" collapsed="1">
      <c r="A540" s="6">
        <v>3310</v>
      </c>
      <c r="B540" s="4" t="s">
        <v>52</v>
      </c>
      <c r="C540" s="5">
        <v>1005</v>
      </c>
      <c r="D540" s="5">
        <f t="shared" ref="D540:F543" si="96">C540</f>
        <v>1005</v>
      </c>
      <c r="E540" s="5">
        <f t="shared" si="96"/>
        <v>1005</v>
      </c>
      <c r="F540" s="5">
        <f t="shared" si="96"/>
        <v>1005</v>
      </c>
      <c r="H540" s="41">
        <f t="shared" si="93"/>
        <v>1005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96"/>
        <v>0</v>
      </c>
      <c r="E541" s="5">
        <f t="shared" si="96"/>
        <v>0</v>
      </c>
      <c r="F541" s="5">
        <f t="shared" si="96"/>
        <v>0</v>
      </c>
      <c r="H541" s="41">
        <f t="shared" si="9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96"/>
        <v>0</v>
      </c>
      <c r="E542" s="5">
        <f t="shared" si="96"/>
        <v>0</v>
      </c>
      <c r="F542" s="5">
        <f t="shared" si="96"/>
        <v>0</v>
      </c>
      <c r="H542" s="41">
        <f t="shared" si="9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96"/>
        <v>0</v>
      </c>
      <c r="E543" s="5">
        <f t="shared" si="96"/>
        <v>0</v>
      </c>
      <c r="F543" s="5">
        <f t="shared" si="96"/>
        <v>0</v>
      </c>
      <c r="H543" s="41">
        <f t="shared" si="9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F544" s="5">
        <f>SUM(F545:F546)</f>
        <v>0</v>
      </c>
      <c r="H544" s="41">
        <f t="shared" si="9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 t="shared" ref="D545:F546" si="97">C545</f>
        <v>0</v>
      </c>
      <c r="E545" s="30">
        <f t="shared" si="97"/>
        <v>0</v>
      </c>
      <c r="F545" s="30">
        <f t="shared" si="97"/>
        <v>0</v>
      </c>
      <c r="H545" s="41">
        <f t="shared" si="9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 t="shared" si="97"/>
        <v>0</v>
      </c>
      <c r="E546" s="30">
        <f t="shared" si="97"/>
        <v>0</v>
      </c>
      <c r="F546" s="30">
        <f t="shared" si="97"/>
        <v>0</v>
      </c>
      <c r="H546" s="41">
        <f t="shared" si="93"/>
        <v>0</v>
      </c>
    </row>
    <row r="547" spans="1:10" collapsed="1">
      <c r="A547" s="171" t="s">
        <v>449</v>
      </c>
      <c r="B547" s="172"/>
      <c r="C547" s="35">
        <f>C548+C549</f>
        <v>895</v>
      </c>
      <c r="D547" s="35">
        <f>D548+D549</f>
        <v>895</v>
      </c>
      <c r="E547" s="35">
        <f>E548+E549</f>
        <v>895</v>
      </c>
      <c r="F547" s="35">
        <f>F548+F549</f>
        <v>895</v>
      </c>
      <c r="G547" s="39" t="s">
        <v>593</v>
      </c>
      <c r="H547" s="41">
        <f t="shared" si="93"/>
        <v>895</v>
      </c>
      <c r="I547" s="42"/>
      <c r="J547" s="40" t="b">
        <f>AND(H547=I547)</f>
        <v>0</v>
      </c>
    </row>
    <row r="548" spans="1:10" hidden="1" outlineLevel="1">
      <c r="A548" s="163" t="s">
        <v>450</v>
      </c>
      <c r="B548" s="164"/>
      <c r="C548" s="32">
        <v>895</v>
      </c>
      <c r="D548" s="32">
        <f t="shared" ref="D548:F549" si="98">C548</f>
        <v>895</v>
      </c>
      <c r="E548" s="32">
        <f t="shared" si="98"/>
        <v>895</v>
      </c>
      <c r="F548" s="32">
        <f t="shared" si="98"/>
        <v>895</v>
      </c>
      <c r="H548" s="41">
        <f t="shared" si="93"/>
        <v>895</v>
      </c>
    </row>
    <row r="549" spans="1:10" hidden="1" outlineLevel="1">
      <c r="A549" s="163" t="s">
        <v>451</v>
      </c>
      <c r="B549" s="164"/>
      <c r="C549" s="32">
        <v>0</v>
      </c>
      <c r="D549" s="32">
        <f t="shared" si="98"/>
        <v>0</v>
      </c>
      <c r="E549" s="32">
        <f t="shared" si="98"/>
        <v>0</v>
      </c>
      <c r="F549" s="32">
        <f t="shared" si="98"/>
        <v>0</v>
      </c>
      <c r="H549" s="41">
        <f t="shared" si="93"/>
        <v>0</v>
      </c>
    </row>
    <row r="550" spans="1:10" collapsed="1">
      <c r="A550" s="169" t="s">
        <v>455</v>
      </c>
      <c r="B550" s="170"/>
      <c r="C550" s="36">
        <f>C551</f>
        <v>89000</v>
      </c>
      <c r="D550" s="36">
        <f>D551</f>
        <v>89000</v>
      </c>
      <c r="E550" s="36">
        <f>E551</f>
        <v>89000</v>
      </c>
      <c r="F550" s="36">
        <f>F551</f>
        <v>89000</v>
      </c>
      <c r="G550" s="39" t="s">
        <v>59</v>
      </c>
      <c r="H550" s="41">
        <f t="shared" si="93"/>
        <v>89000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89000</v>
      </c>
      <c r="D551" s="33">
        <f>D552+D556</f>
        <v>89000</v>
      </c>
      <c r="E551" s="33">
        <f>E552+E556</f>
        <v>89000</v>
      </c>
      <c r="F551" s="33">
        <f>F552+F556</f>
        <v>89000</v>
      </c>
      <c r="G551" s="39" t="s">
        <v>594</v>
      </c>
      <c r="H551" s="41">
        <f t="shared" si="93"/>
        <v>89000</v>
      </c>
      <c r="I551" s="42"/>
      <c r="J551" s="40" t="b">
        <f>AND(H551=I551)</f>
        <v>0</v>
      </c>
    </row>
    <row r="552" spans="1:10" hidden="1" outlineLevel="1">
      <c r="A552" s="163" t="s">
        <v>457</v>
      </c>
      <c r="B552" s="164"/>
      <c r="C552" s="32">
        <f>SUM(C553:C555)</f>
        <v>89000</v>
      </c>
      <c r="D552" s="32">
        <f>SUM(D553:D555)</f>
        <v>89000</v>
      </c>
      <c r="E552" s="32">
        <f>SUM(E553:E555)</f>
        <v>89000</v>
      </c>
      <c r="F552" s="32">
        <f>SUM(F553:F555)</f>
        <v>89000</v>
      </c>
      <c r="H552" s="41">
        <f t="shared" si="93"/>
        <v>89000</v>
      </c>
    </row>
    <row r="553" spans="1:10" hidden="1" outlineLevel="2" collapsed="1">
      <c r="A553" s="6">
        <v>5500</v>
      </c>
      <c r="B553" s="4" t="s">
        <v>458</v>
      </c>
      <c r="C553" s="5">
        <v>89000</v>
      </c>
      <c r="D553" s="5">
        <f t="shared" ref="D553:F555" si="99">C553</f>
        <v>89000</v>
      </c>
      <c r="E553" s="5">
        <f t="shared" si="99"/>
        <v>89000</v>
      </c>
      <c r="F553" s="5">
        <f t="shared" si="99"/>
        <v>89000</v>
      </c>
      <c r="H553" s="41">
        <f t="shared" si="93"/>
        <v>89000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99"/>
        <v>0</v>
      </c>
      <c r="E554" s="5">
        <f t="shared" si="99"/>
        <v>0</v>
      </c>
      <c r="F554" s="5">
        <f t="shared" si="99"/>
        <v>0</v>
      </c>
      <c r="H554" s="41">
        <f t="shared" si="9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99"/>
        <v>0</v>
      </c>
      <c r="E555" s="5">
        <f t="shared" si="99"/>
        <v>0</v>
      </c>
      <c r="F555" s="5">
        <f t="shared" si="99"/>
        <v>0</v>
      </c>
      <c r="H555" s="41">
        <f t="shared" si="93"/>
        <v>0</v>
      </c>
    </row>
    <row r="556" spans="1:10" hidden="1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F556" s="32">
        <f>SUM(F557:F558)</f>
        <v>0</v>
      </c>
      <c r="H556" s="41">
        <f t="shared" si="9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 t="shared" ref="D557:F558" si="100">C557</f>
        <v>0</v>
      </c>
      <c r="E557" s="5">
        <f t="shared" si="100"/>
        <v>0</v>
      </c>
      <c r="F557" s="5">
        <f t="shared" si="100"/>
        <v>0</v>
      </c>
      <c r="H557" s="41">
        <f t="shared" si="9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 t="shared" si="100"/>
        <v>0</v>
      </c>
      <c r="E558" s="5">
        <f t="shared" si="100"/>
        <v>0</v>
      </c>
      <c r="F558" s="5">
        <f t="shared" si="100"/>
        <v>0</v>
      </c>
      <c r="H558" s="41">
        <f t="shared" si="93"/>
        <v>0</v>
      </c>
    </row>
    <row r="559" spans="1:10" collapsed="1">
      <c r="A559" s="167" t="s">
        <v>62</v>
      </c>
      <c r="B559" s="168"/>
      <c r="C559" s="37">
        <f>C560+C716+C725</f>
        <v>318705</v>
      </c>
      <c r="D559" s="37">
        <f>D560+D716+D725</f>
        <v>318705</v>
      </c>
      <c r="E559" s="37">
        <v>421285.20899999997</v>
      </c>
      <c r="F559" s="37">
        <v>421285.20899999997</v>
      </c>
      <c r="G559" s="39" t="s">
        <v>62</v>
      </c>
      <c r="H559" s="41">
        <f t="shared" si="93"/>
        <v>318705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198705</v>
      </c>
      <c r="D560" s="36">
        <f>D561+D638+D642+D645</f>
        <v>198705</v>
      </c>
      <c r="E560" s="36">
        <f>E561+E638+E642+E645</f>
        <v>198705</v>
      </c>
      <c r="F560" s="36">
        <f>F561+F638+F642+F645</f>
        <v>198705</v>
      </c>
      <c r="G560" s="39" t="s">
        <v>61</v>
      </c>
      <c r="H560" s="41">
        <f t="shared" si="93"/>
        <v>198705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198705</v>
      </c>
      <c r="D561" s="38">
        <f>D562+D567+D568+D569+D576+D577+D581+D584+D585+D586+D587+D592+D595+D599+D603+D610+D616+D628</f>
        <v>198705</v>
      </c>
      <c r="E561" s="38">
        <f>E562+E567+E568+E569+E576+E577+E581+E584+E585+E586+E587+E592+E595+E599+E603+E610+E616+E628</f>
        <v>198705</v>
      </c>
      <c r="F561" s="38">
        <f>F562+F567+F568+F569+F576+F577+F581+F584+F585+F586+F587+F592+F595+F599+F603+F610+F616+F628</f>
        <v>198705</v>
      </c>
      <c r="G561" s="39" t="s">
        <v>595</v>
      </c>
      <c r="H561" s="41">
        <f t="shared" si="93"/>
        <v>198705</v>
      </c>
      <c r="I561" s="42"/>
      <c r="J561" s="40" t="b">
        <f>AND(H561=I561)</f>
        <v>0</v>
      </c>
    </row>
    <row r="562" spans="1:10" hidden="1" outlineLevel="1">
      <c r="A562" s="163" t="s">
        <v>466</v>
      </c>
      <c r="B562" s="164"/>
      <c r="C562" s="32">
        <f>SUM(C563:C566)</f>
        <v>5987</v>
      </c>
      <c r="D562" s="32">
        <f>SUM(D563:D566)</f>
        <v>5987</v>
      </c>
      <c r="E562" s="32">
        <f>SUM(E563:E566)</f>
        <v>5987</v>
      </c>
      <c r="F562" s="32">
        <f>SUM(F563:F566)</f>
        <v>5987</v>
      </c>
      <c r="H562" s="41">
        <f t="shared" si="93"/>
        <v>5987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F563" s="5">
        <f>E563</f>
        <v>0</v>
      </c>
      <c r="H563" s="41">
        <f t="shared" si="9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F566" si="101">C564</f>
        <v>0</v>
      </c>
      <c r="E564" s="5">
        <f t="shared" si="101"/>
        <v>0</v>
      </c>
      <c r="F564" s="5">
        <f t="shared" si="101"/>
        <v>0</v>
      </c>
      <c r="H564" s="41">
        <f t="shared" si="9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101"/>
        <v>0</v>
      </c>
      <c r="E565" s="5">
        <f t="shared" si="101"/>
        <v>0</v>
      </c>
      <c r="F565" s="5">
        <f t="shared" si="101"/>
        <v>0</v>
      </c>
      <c r="H565" s="41">
        <f t="shared" si="93"/>
        <v>0</v>
      </c>
    </row>
    <row r="566" spans="1:10" hidden="1" outlineLevel="2">
      <c r="A566" s="6">
        <v>6600</v>
      </c>
      <c r="B566" s="4" t="s">
        <v>471</v>
      </c>
      <c r="C566" s="5">
        <v>5987</v>
      </c>
      <c r="D566" s="5">
        <f t="shared" si="101"/>
        <v>5987</v>
      </c>
      <c r="E566" s="5">
        <f t="shared" si="101"/>
        <v>5987</v>
      </c>
      <c r="F566" s="5">
        <f t="shared" si="101"/>
        <v>5987</v>
      </c>
      <c r="H566" s="41">
        <f t="shared" si="93"/>
        <v>5987</v>
      </c>
    </row>
    <row r="567" spans="1:10" hidden="1" outlineLevel="1">
      <c r="A567" s="163" t="s">
        <v>467</v>
      </c>
      <c r="B567" s="164"/>
      <c r="C567" s="31">
        <v>0</v>
      </c>
      <c r="D567" s="31">
        <f t="shared" ref="D567:F568" si="102">C567</f>
        <v>0</v>
      </c>
      <c r="E567" s="31">
        <f t="shared" si="102"/>
        <v>0</v>
      </c>
      <c r="F567" s="31">
        <f t="shared" si="102"/>
        <v>0</v>
      </c>
      <c r="H567" s="41">
        <f t="shared" si="93"/>
        <v>0</v>
      </c>
    </row>
    <row r="568" spans="1:10" hidden="1" outlineLevel="1">
      <c r="A568" s="163" t="s">
        <v>472</v>
      </c>
      <c r="B568" s="164"/>
      <c r="C568" s="32">
        <v>0</v>
      </c>
      <c r="D568" s="32">
        <f t="shared" si="102"/>
        <v>0</v>
      </c>
      <c r="E568" s="32">
        <f t="shared" si="102"/>
        <v>0</v>
      </c>
      <c r="F568" s="32">
        <f t="shared" si="102"/>
        <v>0</v>
      </c>
      <c r="H568" s="41">
        <f t="shared" si="93"/>
        <v>0</v>
      </c>
    </row>
    <row r="569" spans="1:10" hidden="1" outlineLevel="1">
      <c r="A569" s="163" t="s">
        <v>473</v>
      </c>
      <c r="B569" s="164"/>
      <c r="C569" s="32">
        <f>SUM(C570:C575)</f>
        <v>13232</v>
      </c>
      <c r="D569" s="32">
        <f>SUM(D570:D575)</f>
        <v>13232</v>
      </c>
      <c r="E569" s="32">
        <f>SUM(E570:E575)</f>
        <v>13232</v>
      </c>
      <c r="F569" s="32">
        <f>SUM(F570:F575)</f>
        <v>13232</v>
      </c>
      <c r="H569" s="41">
        <f t="shared" si="93"/>
        <v>13232</v>
      </c>
    </row>
    <row r="570" spans="1:10" hidden="1" outlineLevel="2">
      <c r="A570" s="7">
        <v>6603</v>
      </c>
      <c r="B570" s="4" t="s">
        <v>474</v>
      </c>
      <c r="C570" s="5">
        <v>13232</v>
      </c>
      <c r="D570" s="5">
        <f>C570</f>
        <v>13232</v>
      </c>
      <c r="E570" s="5">
        <f>D570</f>
        <v>13232</v>
      </c>
      <c r="F570" s="5">
        <f>E570</f>
        <v>13232</v>
      </c>
      <c r="H570" s="41">
        <f t="shared" si="93"/>
        <v>13232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F575" si="103">C571</f>
        <v>0</v>
      </c>
      <c r="E571" s="5">
        <f t="shared" si="103"/>
        <v>0</v>
      </c>
      <c r="F571" s="5">
        <f t="shared" si="103"/>
        <v>0</v>
      </c>
      <c r="H571" s="41">
        <f t="shared" si="9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103"/>
        <v>0</v>
      </c>
      <c r="E572" s="5">
        <f t="shared" si="103"/>
        <v>0</v>
      </c>
      <c r="F572" s="5">
        <f t="shared" si="103"/>
        <v>0</v>
      </c>
      <c r="H572" s="41">
        <f t="shared" si="9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103"/>
        <v>0</v>
      </c>
      <c r="E573" s="5">
        <f t="shared" si="103"/>
        <v>0</v>
      </c>
      <c r="F573" s="5">
        <f t="shared" si="103"/>
        <v>0</v>
      </c>
      <c r="H573" s="41">
        <f t="shared" si="9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103"/>
        <v>0</v>
      </c>
      <c r="E574" s="5">
        <f t="shared" si="103"/>
        <v>0</v>
      </c>
      <c r="F574" s="5">
        <f t="shared" si="103"/>
        <v>0</v>
      </c>
      <c r="H574" s="41">
        <f t="shared" si="9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103"/>
        <v>0</v>
      </c>
      <c r="E575" s="5">
        <f t="shared" si="103"/>
        <v>0</v>
      </c>
      <c r="F575" s="5">
        <f t="shared" si="103"/>
        <v>0</v>
      </c>
      <c r="H575" s="41">
        <f t="shared" si="93"/>
        <v>0</v>
      </c>
    </row>
    <row r="576" spans="1:10" hidden="1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F576" s="32">
        <f>E576</f>
        <v>0</v>
      </c>
      <c r="H576" s="41">
        <f t="shared" si="93"/>
        <v>0</v>
      </c>
    </row>
    <row r="577" spans="1:8" hidden="1" outlineLevel="1">
      <c r="A577" s="163" t="s">
        <v>481</v>
      </c>
      <c r="B577" s="164"/>
      <c r="C577" s="32">
        <f>SUM(C578:C580)</f>
        <v>1400</v>
      </c>
      <c r="D577" s="32">
        <f>SUM(D578:D580)</f>
        <v>1400</v>
      </c>
      <c r="E577" s="32">
        <f>SUM(E578:E580)</f>
        <v>1400</v>
      </c>
      <c r="F577" s="32">
        <f>SUM(F578:F580)</f>
        <v>1400</v>
      </c>
      <c r="H577" s="41">
        <f t="shared" si="93"/>
        <v>1400</v>
      </c>
    </row>
    <row r="578" spans="1:8" hidden="1" outlineLevel="2">
      <c r="A578" s="7">
        <v>6605</v>
      </c>
      <c r="B578" s="4" t="s">
        <v>482</v>
      </c>
      <c r="C578" s="5">
        <v>1400</v>
      </c>
      <c r="D578" s="5">
        <f t="shared" ref="D578:F580" si="104">C578</f>
        <v>1400</v>
      </c>
      <c r="E578" s="5">
        <f t="shared" si="104"/>
        <v>1400</v>
      </c>
      <c r="F578" s="5">
        <f t="shared" si="104"/>
        <v>1400</v>
      </c>
      <c r="H578" s="41">
        <f t="shared" ref="H578:H641" si="105">C578</f>
        <v>1400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104"/>
        <v>0</v>
      </c>
      <c r="E579" s="5">
        <f t="shared" si="104"/>
        <v>0</v>
      </c>
      <c r="F579" s="5">
        <f t="shared" si="104"/>
        <v>0</v>
      </c>
      <c r="H579" s="41">
        <f t="shared" si="105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104"/>
        <v>0</v>
      </c>
      <c r="E580" s="5">
        <f t="shared" si="104"/>
        <v>0</v>
      </c>
      <c r="F580" s="5">
        <f t="shared" si="104"/>
        <v>0</v>
      </c>
      <c r="H580" s="41">
        <f t="shared" si="105"/>
        <v>0</v>
      </c>
    </row>
    <row r="581" spans="1:8" hidden="1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  <c r="F581" s="32">
        <f>SUM(F582:F583)</f>
        <v>0</v>
      </c>
      <c r="H581" s="41">
        <f t="shared" si="105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F586" si="106">C582</f>
        <v>0</v>
      </c>
      <c r="E582" s="5">
        <f t="shared" si="106"/>
        <v>0</v>
      </c>
      <c r="F582" s="5">
        <f t="shared" si="106"/>
        <v>0</v>
      </c>
      <c r="H582" s="41">
        <f t="shared" si="105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106"/>
        <v>0</v>
      </c>
      <c r="E583" s="5">
        <f t="shared" si="106"/>
        <v>0</v>
      </c>
      <c r="F583" s="5">
        <f t="shared" si="106"/>
        <v>0</v>
      </c>
      <c r="H583" s="41">
        <f t="shared" si="105"/>
        <v>0</v>
      </c>
    </row>
    <row r="584" spans="1:8" hidden="1" outlineLevel="1">
      <c r="A584" s="163" t="s">
        <v>488</v>
      </c>
      <c r="B584" s="164"/>
      <c r="C584" s="32">
        <v>0</v>
      </c>
      <c r="D584" s="32">
        <f t="shared" si="106"/>
        <v>0</v>
      </c>
      <c r="E584" s="32">
        <f t="shared" si="106"/>
        <v>0</v>
      </c>
      <c r="F584" s="32">
        <f t="shared" si="106"/>
        <v>0</v>
      </c>
      <c r="H584" s="41">
        <f t="shared" si="105"/>
        <v>0</v>
      </c>
    </row>
    <row r="585" spans="1:8" hidden="1" outlineLevel="1" collapsed="1">
      <c r="A585" s="163" t="s">
        <v>489</v>
      </c>
      <c r="B585" s="164"/>
      <c r="C585" s="32">
        <v>27750</v>
      </c>
      <c r="D585" s="32">
        <f t="shared" si="106"/>
        <v>27750</v>
      </c>
      <c r="E585" s="32">
        <f t="shared" si="106"/>
        <v>27750</v>
      </c>
      <c r="F585" s="32">
        <f t="shared" si="106"/>
        <v>27750</v>
      </c>
      <c r="H585" s="41">
        <f t="shared" si="105"/>
        <v>27750</v>
      </c>
    </row>
    <row r="586" spans="1:8" hidden="1" outlineLevel="1" collapsed="1">
      <c r="A586" s="163" t="s">
        <v>490</v>
      </c>
      <c r="B586" s="164"/>
      <c r="C586" s="32">
        <v>0</v>
      </c>
      <c r="D586" s="32">
        <f t="shared" si="106"/>
        <v>0</v>
      </c>
      <c r="E586" s="32">
        <f t="shared" si="106"/>
        <v>0</v>
      </c>
      <c r="F586" s="32">
        <f t="shared" si="106"/>
        <v>0</v>
      </c>
      <c r="H586" s="41">
        <f t="shared" si="105"/>
        <v>0</v>
      </c>
    </row>
    <row r="587" spans="1:8" hidden="1" outlineLevel="1">
      <c r="A587" s="163" t="s">
        <v>491</v>
      </c>
      <c r="B587" s="164"/>
      <c r="C587" s="32">
        <f>SUM(C588:C591)</f>
        <v>13872</v>
      </c>
      <c r="D587" s="32">
        <f>SUM(D588:D591)</f>
        <v>13872</v>
      </c>
      <c r="E587" s="32">
        <f>SUM(E588:E591)</f>
        <v>13872</v>
      </c>
      <c r="F587" s="32">
        <f>SUM(F588:F591)</f>
        <v>13872</v>
      </c>
      <c r="H587" s="41">
        <f t="shared" si="105"/>
        <v>13872</v>
      </c>
    </row>
    <row r="588" spans="1:8" hidden="1" outlineLevel="2">
      <c r="A588" s="7">
        <v>6610</v>
      </c>
      <c r="B588" s="4" t="s">
        <v>492</v>
      </c>
      <c r="C588" s="5">
        <v>13872</v>
      </c>
      <c r="D588" s="5">
        <f>C588</f>
        <v>13872</v>
      </c>
      <c r="E588" s="5">
        <f>D588</f>
        <v>13872</v>
      </c>
      <c r="F588" s="5">
        <f>E588</f>
        <v>13872</v>
      </c>
      <c r="H588" s="41">
        <f t="shared" si="105"/>
        <v>13872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F591" si="107">C589</f>
        <v>0</v>
      </c>
      <c r="E589" s="5">
        <f t="shared" si="107"/>
        <v>0</v>
      </c>
      <c r="F589" s="5">
        <f t="shared" si="107"/>
        <v>0</v>
      </c>
      <c r="H589" s="41">
        <f t="shared" si="105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107"/>
        <v>0</v>
      </c>
      <c r="E590" s="5">
        <f t="shared" si="107"/>
        <v>0</v>
      </c>
      <c r="F590" s="5">
        <f t="shared" si="107"/>
        <v>0</v>
      </c>
      <c r="H590" s="41">
        <f t="shared" si="105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107"/>
        <v>0</v>
      </c>
      <c r="E591" s="5">
        <f t="shared" si="107"/>
        <v>0</v>
      </c>
      <c r="F591" s="5">
        <f t="shared" si="107"/>
        <v>0</v>
      </c>
      <c r="H591" s="41">
        <f t="shared" si="105"/>
        <v>0</v>
      </c>
    </row>
    <row r="592" spans="1:8" hidden="1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F592" s="32">
        <f>SUM(F593:F594)</f>
        <v>0</v>
      </c>
      <c r="H592" s="41">
        <f t="shared" si="105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 t="shared" ref="D593:F594" si="108">C593</f>
        <v>0</v>
      </c>
      <c r="E593" s="5">
        <f t="shared" si="108"/>
        <v>0</v>
      </c>
      <c r="F593" s="5">
        <f t="shared" si="108"/>
        <v>0</v>
      </c>
      <c r="H593" s="41">
        <f t="shared" si="105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 t="shared" si="108"/>
        <v>0</v>
      </c>
      <c r="E594" s="5">
        <f t="shared" si="108"/>
        <v>0</v>
      </c>
      <c r="F594" s="5">
        <f t="shared" si="108"/>
        <v>0</v>
      </c>
      <c r="H594" s="41">
        <f t="shared" si="105"/>
        <v>0</v>
      </c>
    </row>
    <row r="595" spans="1:8" hidden="1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F595" s="32">
        <f>SUM(F596:F598)</f>
        <v>0</v>
      </c>
      <c r="H595" s="41">
        <f t="shared" si="105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F596" s="5">
        <f>E596</f>
        <v>0</v>
      </c>
      <c r="H596" s="41">
        <f t="shared" si="105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F598" si="109">C597</f>
        <v>0</v>
      </c>
      <c r="E597" s="5">
        <f t="shared" si="109"/>
        <v>0</v>
      </c>
      <c r="F597" s="5">
        <f t="shared" si="109"/>
        <v>0</v>
      </c>
      <c r="H597" s="41">
        <f t="shared" si="105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109"/>
        <v>0</v>
      </c>
      <c r="E598" s="5">
        <f t="shared" si="109"/>
        <v>0</v>
      </c>
      <c r="F598" s="5">
        <f t="shared" si="109"/>
        <v>0</v>
      </c>
      <c r="H598" s="41">
        <f t="shared" si="105"/>
        <v>0</v>
      </c>
    </row>
    <row r="599" spans="1:8" hidden="1" outlineLevel="1">
      <c r="A599" s="163" t="s">
        <v>503</v>
      </c>
      <c r="B599" s="164"/>
      <c r="C599" s="32">
        <f>SUM(C600:C602)</f>
        <v>29352</v>
      </c>
      <c r="D599" s="32">
        <f>SUM(D600:D602)</f>
        <v>29352</v>
      </c>
      <c r="E599" s="32">
        <f>SUM(E600:E602)</f>
        <v>29352</v>
      </c>
      <c r="F599" s="32">
        <f>SUM(F600:F602)</f>
        <v>29352</v>
      </c>
      <c r="H599" s="41">
        <f t="shared" si="105"/>
        <v>29352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F602" si="110">C600</f>
        <v>0</v>
      </c>
      <c r="E600" s="5">
        <f t="shared" si="110"/>
        <v>0</v>
      </c>
      <c r="F600" s="5">
        <f t="shared" si="110"/>
        <v>0</v>
      </c>
      <c r="H600" s="41">
        <f t="shared" si="105"/>
        <v>0</v>
      </c>
    </row>
    <row r="601" spans="1:8" hidden="1" outlineLevel="2">
      <c r="A601" s="7">
        <v>6613</v>
      </c>
      <c r="B601" s="4" t="s">
        <v>505</v>
      </c>
      <c r="C601" s="5">
        <v>29352</v>
      </c>
      <c r="D601" s="5">
        <f t="shared" si="110"/>
        <v>29352</v>
      </c>
      <c r="E601" s="5">
        <f t="shared" si="110"/>
        <v>29352</v>
      </c>
      <c r="F601" s="5">
        <f t="shared" si="110"/>
        <v>29352</v>
      </c>
      <c r="H601" s="41">
        <f t="shared" si="105"/>
        <v>29352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110"/>
        <v>0</v>
      </c>
      <c r="E602" s="5">
        <f t="shared" si="110"/>
        <v>0</v>
      </c>
      <c r="F602" s="5">
        <f t="shared" si="110"/>
        <v>0</v>
      </c>
      <c r="H602" s="41">
        <f t="shared" si="105"/>
        <v>0</v>
      </c>
    </row>
    <row r="603" spans="1:8" hidden="1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F603" s="32">
        <f>SUM(F604:F609)</f>
        <v>0</v>
      </c>
      <c r="H603" s="41">
        <f t="shared" si="105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F604" s="5">
        <f>E604</f>
        <v>0</v>
      </c>
      <c r="H604" s="41">
        <f t="shared" si="105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F609" si="111">C605</f>
        <v>0</v>
      </c>
      <c r="E605" s="5">
        <f t="shared" si="111"/>
        <v>0</v>
      </c>
      <c r="F605" s="5">
        <f t="shared" si="111"/>
        <v>0</v>
      </c>
      <c r="H605" s="41">
        <f t="shared" si="105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111"/>
        <v>0</v>
      </c>
      <c r="E606" s="5">
        <f t="shared" si="111"/>
        <v>0</v>
      </c>
      <c r="F606" s="5">
        <f t="shared" si="111"/>
        <v>0</v>
      </c>
      <c r="H606" s="41">
        <f t="shared" si="105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111"/>
        <v>0</v>
      </c>
      <c r="E607" s="5">
        <f t="shared" si="111"/>
        <v>0</v>
      </c>
      <c r="F607" s="5">
        <f t="shared" si="111"/>
        <v>0</v>
      </c>
      <c r="H607" s="41">
        <f t="shared" si="105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111"/>
        <v>0</v>
      </c>
      <c r="E608" s="5">
        <f t="shared" si="111"/>
        <v>0</v>
      </c>
      <c r="F608" s="5">
        <f t="shared" si="111"/>
        <v>0</v>
      </c>
      <c r="H608" s="41">
        <f t="shared" si="105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111"/>
        <v>0</v>
      </c>
      <c r="E609" s="5">
        <f t="shared" si="111"/>
        <v>0</v>
      </c>
      <c r="F609" s="5">
        <f t="shared" si="111"/>
        <v>0</v>
      </c>
      <c r="H609" s="41">
        <f t="shared" si="105"/>
        <v>0</v>
      </c>
    </row>
    <row r="610" spans="1:8" hidden="1" outlineLevel="1">
      <c r="A610" s="163" t="s">
        <v>513</v>
      </c>
      <c r="B610" s="164"/>
      <c r="C610" s="32">
        <f>SUM(C611:C615)</f>
        <v>13206</v>
      </c>
      <c r="D610" s="32">
        <f>SUM(D611:D615)</f>
        <v>13206</v>
      </c>
      <c r="E610" s="32">
        <f>SUM(E611:E615)</f>
        <v>13206</v>
      </c>
      <c r="F610" s="32">
        <f>SUM(F611:F615)</f>
        <v>13206</v>
      </c>
      <c r="H610" s="41">
        <f t="shared" si="105"/>
        <v>13206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F611" s="5">
        <f>E611</f>
        <v>0</v>
      </c>
      <c r="H611" s="41">
        <f t="shared" si="105"/>
        <v>0</v>
      </c>
    </row>
    <row r="612" spans="1:8" hidden="1" outlineLevel="2">
      <c r="A612" s="7">
        <v>6615</v>
      </c>
      <c r="B612" s="4" t="s">
        <v>515</v>
      </c>
      <c r="C612" s="5">
        <v>4206</v>
      </c>
      <c r="D612" s="5">
        <f t="shared" ref="D612:F615" si="112">C612</f>
        <v>4206</v>
      </c>
      <c r="E612" s="5">
        <f t="shared" si="112"/>
        <v>4206</v>
      </c>
      <c r="F612" s="5">
        <f t="shared" si="112"/>
        <v>4206</v>
      </c>
      <c r="H612" s="41">
        <f t="shared" si="105"/>
        <v>4206</v>
      </c>
    </row>
    <row r="613" spans="1:8" hidden="1" outlineLevel="2">
      <c r="A613" s="7">
        <v>6615</v>
      </c>
      <c r="B613" s="4" t="s">
        <v>516</v>
      </c>
      <c r="C613" s="5">
        <v>9000</v>
      </c>
      <c r="D613" s="5">
        <f t="shared" si="112"/>
        <v>9000</v>
      </c>
      <c r="E613" s="5">
        <f t="shared" si="112"/>
        <v>9000</v>
      </c>
      <c r="F613" s="5">
        <f t="shared" si="112"/>
        <v>9000</v>
      </c>
      <c r="H613" s="41">
        <f t="shared" si="105"/>
        <v>9000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112"/>
        <v>0</v>
      </c>
      <c r="E614" s="5">
        <f t="shared" si="112"/>
        <v>0</v>
      </c>
      <c r="F614" s="5">
        <f t="shared" si="112"/>
        <v>0</v>
      </c>
      <c r="H614" s="41">
        <f t="shared" si="105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112"/>
        <v>0</v>
      </c>
      <c r="E615" s="5">
        <f t="shared" si="112"/>
        <v>0</v>
      </c>
      <c r="F615" s="5">
        <f t="shared" si="112"/>
        <v>0</v>
      </c>
      <c r="H615" s="41">
        <f t="shared" si="105"/>
        <v>0</v>
      </c>
    </row>
    <row r="616" spans="1:8" hidden="1" outlineLevel="1">
      <c r="A616" s="163" t="s">
        <v>519</v>
      </c>
      <c r="B616" s="164"/>
      <c r="C616" s="32">
        <f>SUM(C617:C627)</f>
        <v>82000</v>
      </c>
      <c r="D616" s="32">
        <f>SUM(D617:D627)</f>
        <v>82000</v>
      </c>
      <c r="E616" s="32">
        <f>SUM(E617:E627)</f>
        <v>82000</v>
      </c>
      <c r="F616" s="32">
        <f>SUM(F617:F627)</f>
        <v>82000</v>
      </c>
      <c r="H616" s="41">
        <f t="shared" si="105"/>
        <v>82000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F617" s="5">
        <f>E617</f>
        <v>0</v>
      </c>
      <c r="H617" s="41">
        <f t="shared" si="105"/>
        <v>0</v>
      </c>
    </row>
    <row r="618" spans="1:8" hidden="1" outlineLevel="2">
      <c r="A618" s="7">
        <v>6616</v>
      </c>
      <c r="B618" s="4" t="s">
        <v>521</v>
      </c>
      <c r="C618" s="5">
        <v>40000</v>
      </c>
      <c r="D618" s="5">
        <f t="shared" ref="D618:F627" si="113">C618</f>
        <v>40000</v>
      </c>
      <c r="E618" s="5">
        <f t="shared" si="113"/>
        <v>40000</v>
      </c>
      <c r="F618" s="5">
        <f t="shared" si="113"/>
        <v>40000</v>
      </c>
      <c r="H618" s="41">
        <f t="shared" si="105"/>
        <v>40000</v>
      </c>
    </row>
    <row r="619" spans="1:8" hidden="1" outlineLevel="2">
      <c r="A619" s="7">
        <v>6616</v>
      </c>
      <c r="B619" s="4" t="s">
        <v>522</v>
      </c>
      <c r="C619" s="5">
        <v>42000</v>
      </c>
      <c r="D619" s="5">
        <f t="shared" si="113"/>
        <v>42000</v>
      </c>
      <c r="E619" s="5">
        <f t="shared" si="113"/>
        <v>42000</v>
      </c>
      <c r="F619" s="5">
        <f t="shared" si="113"/>
        <v>42000</v>
      </c>
      <c r="H619" s="41">
        <f t="shared" si="105"/>
        <v>42000</v>
      </c>
    </row>
    <row r="620" spans="1:8" hidden="1" outlineLevel="2">
      <c r="A620" s="7">
        <v>6616</v>
      </c>
      <c r="B620" s="4" t="s">
        <v>523</v>
      </c>
      <c r="C620" s="5"/>
      <c r="D620" s="5">
        <f t="shared" si="113"/>
        <v>0</v>
      </c>
      <c r="E620" s="5">
        <f t="shared" si="113"/>
        <v>0</v>
      </c>
      <c r="F620" s="5">
        <f t="shared" si="113"/>
        <v>0</v>
      </c>
      <c r="H620" s="41">
        <f t="shared" si="105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113"/>
        <v>0</v>
      </c>
      <c r="E621" s="5">
        <f t="shared" si="113"/>
        <v>0</v>
      </c>
      <c r="F621" s="5">
        <f t="shared" si="113"/>
        <v>0</v>
      </c>
      <c r="H621" s="41">
        <f t="shared" si="105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113"/>
        <v>0</v>
      </c>
      <c r="E622" s="5">
        <f t="shared" si="113"/>
        <v>0</v>
      </c>
      <c r="F622" s="5">
        <f t="shared" si="113"/>
        <v>0</v>
      </c>
      <c r="H622" s="41">
        <f t="shared" si="105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113"/>
        <v>0</v>
      </c>
      <c r="E623" s="5">
        <f t="shared" si="113"/>
        <v>0</v>
      </c>
      <c r="F623" s="5">
        <f t="shared" si="113"/>
        <v>0</v>
      </c>
      <c r="H623" s="41">
        <f t="shared" si="105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113"/>
        <v>0</v>
      </c>
      <c r="E624" s="5">
        <f t="shared" si="113"/>
        <v>0</v>
      </c>
      <c r="F624" s="5">
        <f t="shared" si="113"/>
        <v>0</v>
      </c>
      <c r="H624" s="41">
        <f t="shared" si="105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113"/>
        <v>0</v>
      </c>
      <c r="E625" s="5">
        <f t="shared" si="113"/>
        <v>0</v>
      </c>
      <c r="F625" s="5">
        <f t="shared" si="113"/>
        <v>0</v>
      </c>
      <c r="H625" s="41">
        <f t="shared" si="105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113"/>
        <v>0</v>
      </c>
      <c r="E626" s="5">
        <f t="shared" si="113"/>
        <v>0</v>
      </c>
      <c r="F626" s="5">
        <f t="shared" si="113"/>
        <v>0</v>
      </c>
      <c r="H626" s="41">
        <f t="shared" si="105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113"/>
        <v>0</v>
      </c>
      <c r="E627" s="5">
        <f t="shared" si="113"/>
        <v>0</v>
      </c>
      <c r="F627" s="5">
        <f t="shared" si="113"/>
        <v>0</v>
      </c>
      <c r="H627" s="41">
        <f t="shared" si="105"/>
        <v>0</v>
      </c>
    </row>
    <row r="628" spans="1:10" hidden="1" outlineLevel="1">
      <c r="A628" s="163" t="s">
        <v>531</v>
      </c>
      <c r="B628" s="164"/>
      <c r="C628" s="32">
        <f>SUM(C629:C637)</f>
        <v>11906</v>
      </c>
      <c r="D628" s="32">
        <f>SUM(D629:D637)</f>
        <v>11906</v>
      </c>
      <c r="E628" s="32">
        <f>SUM(E629:E637)</f>
        <v>11906</v>
      </c>
      <c r="F628" s="32">
        <f>SUM(F629:F637)</f>
        <v>11906</v>
      </c>
      <c r="H628" s="41">
        <f t="shared" si="105"/>
        <v>11906</v>
      </c>
    </row>
    <row r="629" spans="1:10" hidden="1" outlineLevel="2">
      <c r="A629" s="7">
        <v>6617</v>
      </c>
      <c r="B629" s="4" t="s">
        <v>532</v>
      </c>
      <c r="C629" s="5">
        <v>11906</v>
      </c>
      <c r="D629" s="5">
        <f>C629</f>
        <v>11906</v>
      </c>
      <c r="E629" s="5">
        <f>D629</f>
        <v>11906</v>
      </c>
      <c r="F629" s="5">
        <f>E629</f>
        <v>11906</v>
      </c>
      <c r="H629" s="41">
        <f t="shared" si="105"/>
        <v>11906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F637" si="114">C630</f>
        <v>0</v>
      </c>
      <c r="E630" s="5">
        <f t="shared" si="114"/>
        <v>0</v>
      </c>
      <c r="F630" s="5">
        <f t="shared" si="114"/>
        <v>0</v>
      </c>
      <c r="H630" s="41">
        <f t="shared" si="105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114"/>
        <v>0</v>
      </c>
      <c r="E631" s="5">
        <f t="shared" si="114"/>
        <v>0</v>
      </c>
      <c r="F631" s="5">
        <f t="shared" si="114"/>
        <v>0</v>
      </c>
      <c r="H631" s="41">
        <f t="shared" si="105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114"/>
        <v>0</v>
      </c>
      <c r="E632" s="5">
        <f t="shared" si="114"/>
        <v>0</v>
      </c>
      <c r="F632" s="5">
        <f t="shared" si="114"/>
        <v>0</v>
      </c>
      <c r="H632" s="41">
        <f t="shared" si="105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114"/>
        <v>0</v>
      </c>
      <c r="E633" s="5">
        <f t="shared" si="114"/>
        <v>0</v>
      </c>
      <c r="F633" s="5">
        <f t="shared" si="114"/>
        <v>0</v>
      </c>
      <c r="H633" s="41">
        <f t="shared" si="105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114"/>
        <v>0</v>
      </c>
      <c r="E634" s="5">
        <f t="shared" si="114"/>
        <v>0</v>
      </c>
      <c r="F634" s="5">
        <f t="shared" si="114"/>
        <v>0</v>
      </c>
      <c r="H634" s="41">
        <f t="shared" si="105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114"/>
        <v>0</v>
      </c>
      <c r="E635" s="5">
        <f t="shared" si="114"/>
        <v>0</v>
      </c>
      <c r="F635" s="5">
        <f t="shared" si="114"/>
        <v>0</v>
      </c>
      <c r="H635" s="41">
        <f t="shared" si="105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114"/>
        <v>0</v>
      </c>
      <c r="E636" s="5">
        <f t="shared" si="114"/>
        <v>0</v>
      </c>
      <c r="F636" s="5">
        <f t="shared" si="114"/>
        <v>0</v>
      </c>
      <c r="H636" s="41">
        <f t="shared" si="105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114"/>
        <v>0</v>
      </c>
      <c r="E637" s="5">
        <f t="shared" si="114"/>
        <v>0</v>
      </c>
      <c r="F637" s="5">
        <f t="shared" si="114"/>
        <v>0</v>
      </c>
      <c r="H637" s="41">
        <f t="shared" si="105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F638" s="38">
        <f>F639+F640+F641</f>
        <v>0</v>
      </c>
      <c r="G638" s="39" t="s">
        <v>596</v>
      </c>
      <c r="H638" s="41">
        <f t="shared" si="105"/>
        <v>0</v>
      </c>
      <c r="I638" s="42"/>
      <c r="J638" s="40" t="b">
        <f>AND(H638=I638)</f>
        <v>1</v>
      </c>
    </row>
    <row r="639" spans="1:10" hidden="1" outlineLevel="1">
      <c r="A639" s="163" t="s">
        <v>542</v>
      </c>
      <c r="B639" s="164"/>
      <c r="C639" s="32">
        <v>0</v>
      </c>
      <c r="D639" s="32">
        <f t="shared" ref="D639:F641" si="115">C639</f>
        <v>0</v>
      </c>
      <c r="E639" s="32">
        <f t="shared" si="115"/>
        <v>0</v>
      </c>
      <c r="F639" s="32">
        <f t="shared" si="115"/>
        <v>0</v>
      </c>
      <c r="H639" s="41">
        <f t="shared" si="105"/>
        <v>0</v>
      </c>
    </row>
    <row r="640" spans="1:10" hidden="1" outlineLevel="1">
      <c r="A640" s="163" t="s">
        <v>543</v>
      </c>
      <c r="B640" s="164"/>
      <c r="C640" s="32">
        <v>0</v>
      </c>
      <c r="D640" s="32">
        <f t="shared" si="115"/>
        <v>0</v>
      </c>
      <c r="E640" s="32">
        <f t="shared" si="115"/>
        <v>0</v>
      </c>
      <c r="F640" s="32">
        <f t="shared" si="115"/>
        <v>0</v>
      </c>
      <c r="H640" s="41">
        <f t="shared" si="105"/>
        <v>0</v>
      </c>
    </row>
    <row r="641" spans="1:10" hidden="1" outlineLevel="1">
      <c r="A641" s="163" t="s">
        <v>544</v>
      </c>
      <c r="B641" s="164"/>
      <c r="C641" s="32">
        <v>0</v>
      </c>
      <c r="D641" s="32">
        <f t="shared" si="115"/>
        <v>0</v>
      </c>
      <c r="E641" s="32">
        <f t="shared" si="115"/>
        <v>0</v>
      </c>
      <c r="F641" s="32">
        <f t="shared" si="115"/>
        <v>0</v>
      </c>
      <c r="H641" s="41">
        <f t="shared" si="105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F642" s="38">
        <f>F643+F644</f>
        <v>0</v>
      </c>
      <c r="G642" s="39" t="s">
        <v>597</v>
      </c>
      <c r="H642" s="41">
        <f t="shared" ref="H642:H705" si="116">C642</f>
        <v>0</v>
      </c>
      <c r="I642" s="42"/>
      <c r="J642" s="40" t="b">
        <f>AND(H642=I642)</f>
        <v>1</v>
      </c>
    </row>
    <row r="643" spans="1:10" hidden="1" outlineLevel="1">
      <c r="A643" s="163" t="s">
        <v>546</v>
      </c>
      <c r="B643" s="164"/>
      <c r="C643" s="32">
        <v>0</v>
      </c>
      <c r="D643" s="32">
        <f t="shared" ref="D643:F644" si="117">C643</f>
        <v>0</v>
      </c>
      <c r="E643" s="32">
        <f t="shared" si="117"/>
        <v>0</v>
      </c>
      <c r="F643" s="32">
        <f t="shared" si="117"/>
        <v>0</v>
      </c>
      <c r="H643" s="41">
        <f t="shared" si="116"/>
        <v>0</v>
      </c>
    </row>
    <row r="644" spans="1:10" hidden="1" outlineLevel="1">
      <c r="A644" s="163" t="s">
        <v>547</v>
      </c>
      <c r="B644" s="164"/>
      <c r="C644" s="32">
        <v>0</v>
      </c>
      <c r="D644" s="32">
        <f t="shared" si="117"/>
        <v>0</v>
      </c>
      <c r="E644" s="32">
        <f t="shared" si="117"/>
        <v>0</v>
      </c>
      <c r="F644" s="32">
        <f t="shared" si="117"/>
        <v>0</v>
      </c>
      <c r="H644" s="41">
        <f t="shared" si="116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F645" s="38">
        <f>F646+F651+F652+F653+F660+F661+F665+F668+F669+F670+F671+F676+F679+F683+F687+F694+F700+F712+F713+F714+F715</f>
        <v>0</v>
      </c>
      <c r="G645" s="39" t="s">
        <v>598</v>
      </c>
      <c r="H645" s="41">
        <f t="shared" si="116"/>
        <v>0</v>
      </c>
      <c r="I645" s="42"/>
      <c r="J645" s="40" t="b">
        <f>AND(H645=I645)</f>
        <v>1</v>
      </c>
    </row>
    <row r="646" spans="1:10" hidden="1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F646" s="32">
        <f>SUM(F647:F650)</f>
        <v>0</v>
      </c>
      <c r="H646" s="41">
        <f t="shared" si="116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F647" s="5">
        <f>E647</f>
        <v>0</v>
      </c>
      <c r="H647" s="41">
        <f t="shared" si="116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F650" si="118">C648</f>
        <v>0</v>
      </c>
      <c r="E648" s="5">
        <f t="shared" si="118"/>
        <v>0</v>
      </c>
      <c r="F648" s="5">
        <f t="shared" si="118"/>
        <v>0</v>
      </c>
      <c r="H648" s="41">
        <f t="shared" si="116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118"/>
        <v>0</v>
      </c>
      <c r="E649" s="5">
        <f t="shared" si="118"/>
        <v>0</v>
      </c>
      <c r="F649" s="5">
        <f t="shared" si="118"/>
        <v>0</v>
      </c>
      <c r="H649" s="41">
        <f t="shared" si="116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118"/>
        <v>0</v>
      </c>
      <c r="E650" s="5">
        <f t="shared" si="118"/>
        <v>0</v>
      </c>
      <c r="F650" s="5">
        <f t="shared" si="118"/>
        <v>0</v>
      </c>
      <c r="H650" s="41">
        <f t="shared" si="116"/>
        <v>0</v>
      </c>
    </row>
    <row r="651" spans="1:10" hidden="1" outlineLevel="1">
      <c r="A651" s="163" t="s">
        <v>550</v>
      </c>
      <c r="B651" s="164"/>
      <c r="C651" s="31">
        <v>0</v>
      </c>
      <c r="D651" s="31">
        <f t="shared" ref="D651:F652" si="119">C651</f>
        <v>0</v>
      </c>
      <c r="E651" s="31">
        <f t="shared" si="119"/>
        <v>0</v>
      </c>
      <c r="F651" s="31">
        <f t="shared" si="119"/>
        <v>0</v>
      </c>
      <c r="H651" s="41">
        <f t="shared" si="116"/>
        <v>0</v>
      </c>
    </row>
    <row r="652" spans="1:10" hidden="1" outlineLevel="1">
      <c r="A652" s="163" t="s">
        <v>551</v>
      </c>
      <c r="B652" s="164"/>
      <c r="C652" s="32">
        <v>0</v>
      </c>
      <c r="D652" s="32">
        <f t="shared" si="119"/>
        <v>0</v>
      </c>
      <c r="E652" s="32">
        <f t="shared" si="119"/>
        <v>0</v>
      </c>
      <c r="F652" s="32">
        <f t="shared" si="119"/>
        <v>0</v>
      </c>
      <c r="H652" s="41">
        <f t="shared" si="116"/>
        <v>0</v>
      </c>
    </row>
    <row r="653" spans="1:10" hidden="1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F653" s="32">
        <f>SUM(F654:F659)</f>
        <v>0</v>
      </c>
      <c r="H653" s="41">
        <f t="shared" si="116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F654" s="5">
        <f>E654</f>
        <v>0</v>
      </c>
      <c r="H654" s="41">
        <f t="shared" si="116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F659" si="120">C655</f>
        <v>0</v>
      </c>
      <c r="E655" s="5">
        <f t="shared" si="120"/>
        <v>0</v>
      </c>
      <c r="F655" s="5">
        <f t="shared" si="120"/>
        <v>0</v>
      </c>
      <c r="H655" s="41">
        <f t="shared" si="116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120"/>
        <v>0</v>
      </c>
      <c r="E656" s="5">
        <f t="shared" si="120"/>
        <v>0</v>
      </c>
      <c r="F656" s="5">
        <f t="shared" si="120"/>
        <v>0</v>
      </c>
      <c r="H656" s="41">
        <f t="shared" si="116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120"/>
        <v>0</v>
      </c>
      <c r="E657" s="5">
        <f t="shared" si="120"/>
        <v>0</v>
      </c>
      <c r="F657" s="5">
        <f t="shared" si="120"/>
        <v>0</v>
      </c>
      <c r="H657" s="41">
        <f t="shared" si="116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120"/>
        <v>0</v>
      </c>
      <c r="E658" s="5">
        <f t="shared" si="120"/>
        <v>0</v>
      </c>
      <c r="F658" s="5">
        <f t="shared" si="120"/>
        <v>0</v>
      </c>
      <c r="H658" s="41">
        <f t="shared" si="116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120"/>
        <v>0</v>
      </c>
      <c r="E659" s="5">
        <f t="shared" si="120"/>
        <v>0</v>
      </c>
      <c r="F659" s="5">
        <f t="shared" si="120"/>
        <v>0</v>
      </c>
      <c r="H659" s="41">
        <f t="shared" si="116"/>
        <v>0</v>
      </c>
    </row>
    <row r="660" spans="1:8" hidden="1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F660" s="32">
        <f>E660</f>
        <v>0</v>
      </c>
      <c r="H660" s="41">
        <f t="shared" si="116"/>
        <v>0</v>
      </c>
    </row>
    <row r="661" spans="1:8" hidden="1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F661" s="32">
        <f>SUM(F662:F664)</f>
        <v>0</v>
      </c>
      <c r="H661" s="41">
        <f t="shared" si="116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F664" si="121">C662</f>
        <v>0</v>
      </c>
      <c r="E662" s="5">
        <f t="shared" si="121"/>
        <v>0</v>
      </c>
      <c r="F662" s="5">
        <f t="shared" si="121"/>
        <v>0</v>
      </c>
      <c r="H662" s="41">
        <f t="shared" si="116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121"/>
        <v>0</v>
      </c>
      <c r="E663" s="5">
        <f t="shared" si="121"/>
        <v>0</v>
      </c>
      <c r="F663" s="5">
        <f t="shared" si="121"/>
        <v>0</v>
      </c>
      <c r="H663" s="41">
        <f t="shared" si="116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121"/>
        <v>0</v>
      </c>
      <c r="E664" s="5">
        <f t="shared" si="121"/>
        <v>0</v>
      </c>
      <c r="F664" s="5">
        <f t="shared" si="121"/>
        <v>0</v>
      </c>
      <c r="H664" s="41">
        <f t="shared" si="116"/>
        <v>0</v>
      </c>
    </row>
    <row r="665" spans="1:8" hidden="1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F665" s="32">
        <f>SUM(F666:F667)</f>
        <v>0</v>
      </c>
      <c r="H665" s="41">
        <f t="shared" si="116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F670" si="122">C666</f>
        <v>0</v>
      </c>
      <c r="E666" s="5">
        <f t="shared" si="122"/>
        <v>0</v>
      </c>
      <c r="F666" s="5">
        <f t="shared" si="122"/>
        <v>0</v>
      </c>
      <c r="H666" s="41">
        <f t="shared" si="116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122"/>
        <v>0</v>
      </c>
      <c r="E667" s="5">
        <f t="shared" si="122"/>
        <v>0</v>
      </c>
      <c r="F667" s="5">
        <f t="shared" si="122"/>
        <v>0</v>
      </c>
      <c r="H667" s="41">
        <f t="shared" si="116"/>
        <v>0</v>
      </c>
    </row>
    <row r="668" spans="1:8" hidden="1" outlineLevel="1">
      <c r="A668" s="163" t="s">
        <v>556</v>
      </c>
      <c r="B668" s="164"/>
      <c r="C668" s="32">
        <v>0</v>
      </c>
      <c r="D668" s="32">
        <f t="shared" si="122"/>
        <v>0</v>
      </c>
      <c r="E668" s="32">
        <f t="shared" si="122"/>
        <v>0</v>
      </c>
      <c r="F668" s="32">
        <f t="shared" si="122"/>
        <v>0</v>
      </c>
      <c r="H668" s="41">
        <f t="shared" si="116"/>
        <v>0</v>
      </c>
    </row>
    <row r="669" spans="1:8" hidden="1" outlineLevel="1" collapsed="1">
      <c r="A669" s="163" t="s">
        <v>557</v>
      </c>
      <c r="B669" s="164"/>
      <c r="C669" s="32">
        <v>0</v>
      </c>
      <c r="D669" s="32">
        <f t="shared" si="122"/>
        <v>0</v>
      </c>
      <c r="E669" s="32">
        <f t="shared" si="122"/>
        <v>0</v>
      </c>
      <c r="F669" s="32">
        <f t="shared" si="122"/>
        <v>0</v>
      </c>
      <c r="H669" s="41">
        <f t="shared" si="116"/>
        <v>0</v>
      </c>
    </row>
    <row r="670" spans="1:8" hidden="1" outlineLevel="1" collapsed="1">
      <c r="A670" s="163" t="s">
        <v>558</v>
      </c>
      <c r="B670" s="164"/>
      <c r="C670" s="32">
        <v>0</v>
      </c>
      <c r="D670" s="32">
        <f t="shared" si="122"/>
        <v>0</v>
      </c>
      <c r="E670" s="32">
        <f t="shared" si="122"/>
        <v>0</v>
      </c>
      <c r="F670" s="32">
        <f t="shared" si="122"/>
        <v>0</v>
      </c>
      <c r="H670" s="41">
        <f t="shared" si="116"/>
        <v>0</v>
      </c>
    </row>
    <row r="671" spans="1:8" hidden="1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F671" s="32">
        <f>SUM(F672:F675)</f>
        <v>0</v>
      </c>
      <c r="H671" s="41">
        <f t="shared" si="116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F672" s="5">
        <f>E672</f>
        <v>0</v>
      </c>
      <c r="H672" s="41">
        <f t="shared" si="116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F675" si="123">C673</f>
        <v>0</v>
      </c>
      <c r="E673" s="5">
        <f t="shared" si="123"/>
        <v>0</v>
      </c>
      <c r="F673" s="5">
        <f t="shared" si="123"/>
        <v>0</v>
      </c>
      <c r="H673" s="41">
        <f t="shared" si="116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123"/>
        <v>0</v>
      </c>
      <c r="E674" s="5">
        <f t="shared" si="123"/>
        <v>0</v>
      </c>
      <c r="F674" s="5">
        <f t="shared" si="123"/>
        <v>0</v>
      </c>
      <c r="H674" s="41">
        <f t="shared" si="116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123"/>
        <v>0</v>
      </c>
      <c r="E675" s="5">
        <f t="shared" si="123"/>
        <v>0</v>
      </c>
      <c r="F675" s="5">
        <f t="shared" si="123"/>
        <v>0</v>
      </c>
      <c r="H675" s="41">
        <f t="shared" si="116"/>
        <v>0</v>
      </c>
    </row>
    <row r="676" spans="1:8" hidden="1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F676" s="32">
        <f>SUM(F677:F678)</f>
        <v>0</v>
      </c>
      <c r="H676" s="41">
        <f t="shared" si="116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 t="shared" ref="D677:F678" si="124">C677</f>
        <v>0</v>
      </c>
      <c r="E677" s="5">
        <f t="shared" si="124"/>
        <v>0</v>
      </c>
      <c r="F677" s="5">
        <f t="shared" si="124"/>
        <v>0</v>
      </c>
      <c r="H677" s="41">
        <f t="shared" si="116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 t="shared" si="124"/>
        <v>0</v>
      </c>
      <c r="E678" s="5">
        <f t="shared" si="124"/>
        <v>0</v>
      </c>
      <c r="F678" s="5">
        <f t="shared" si="124"/>
        <v>0</v>
      </c>
      <c r="H678" s="41">
        <f t="shared" si="116"/>
        <v>0</v>
      </c>
    </row>
    <row r="679" spans="1:8" hidden="1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F679" s="32">
        <f>SUM(F680:F682)</f>
        <v>0</v>
      </c>
      <c r="H679" s="41">
        <f t="shared" si="116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F680" s="5">
        <f>E680</f>
        <v>0</v>
      </c>
      <c r="H680" s="41">
        <f t="shared" si="116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F682" si="125">C681</f>
        <v>0</v>
      </c>
      <c r="E681" s="5">
        <f t="shared" si="125"/>
        <v>0</v>
      </c>
      <c r="F681" s="5">
        <f t="shared" si="125"/>
        <v>0</v>
      </c>
      <c r="H681" s="41">
        <f t="shared" si="116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125"/>
        <v>0</v>
      </c>
      <c r="E682" s="5">
        <f t="shared" si="125"/>
        <v>0</v>
      </c>
      <c r="F682" s="5">
        <f t="shared" si="125"/>
        <v>0</v>
      </c>
      <c r="H682" s="41">
        <f t="shared" si="116"/>
        <v>0</v>
      </c>
    </row>
    <row r="683" spans="1:8" hidden="1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F683" s="32">
        <f>SUM(F684:F686)</f>
        <v>0</v>
      </c>
      <c r="H683" s="41">
        <f t="shared" si="116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F686" si="126">C684</f>
        <v>0</v>
      </c>
      <c r="E684" s="5">
        <f t="shared" si="126"/>
        <v>0</v>
      </c>
      <c r="F684" s="5">
        <f t="shared" si="126"/>
        <v>0</v>
      </c>
      <c r="H684" s="41">
        <f t="shared" si="116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126"/>
        <v>0</v>
      </c>
      <c r="E685" s="5">
        <f t="shared" si="126"/>
        <v>0</v>
      </c>
      <c r="F685" s="5">
        <f t="shared" si="126"/>
        <v>0</v>
      </c>
      <c r="H685" s="41">
        <f t="shared" si="116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126"/>
        <v>0</v>
      </c>
      <c r="E686" s="5">
        <f t="shared" si="126"/>
        <v>0</v>
      </c>
      <c r="F686" s="5">
        <f t="shared" si="126"/>
        <v>0</v>
      </c>
      <c r="H686" s="41">
        <f t="shared" si="116"/>
        <v>0</v>
      </c>
    </row>
    <row r="687" spans="1:8" hidden="1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F687" s="32">
        <f>SUM(F688:F693)</f>
        <v>0</v>
      </c>
      <c r="H687" s="41">
        <f t="shared" si="116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F688" s="5">
        <f>E688</f>
        <v>0</v>
      </c>
      <c r="H688" s="41">
        <f t="shared" si="116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F693" si="127">C689</f>
        <v>0</v>
      </c>
      <c r="E689" s="5">
        <f t="shared" si="127"/>
        <v>0</v>
      </c>
      <c r="F689" s="5">
        <f t="shared" si="127"/>
        <v>0</v>
      </c>
      <c r="H689" s="41">
        <f t="shared" si="116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127"/>
        <v>0</v>
      </c>
      <c r="E690" s="5">
        <f t="shared" si="127"/>
        <v>0</v>
      </c>
      <c r="F690" s="5">
        <f t="shared" si="127"/>
        <v>0</v>
      </c>
      <c r="H690" s="41">
        <f t="shared" si="116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127"/>
        <v>0</v>
      </c>
      <c r="E691" s="5">
        <f t="shared" si="127"/>
        <v>0</v>
      </c>
      <c r="F691" s="5">
        <f t="shared" si="127"/>
        <v>0</v>
      </c>
      <c r="H691" s="41">
        <f t="shared" si="116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127"/>
        <v>0</v>
      </c>
      <c r="E692" s="5">
        <f t="shared" si="127"/>
        <v>0</v>
      </c>
      <c r="F692" s="5">
        <f t="shared" si="127"/>
        <v>0</v>
      </c>
      <c r="H692" s="41">
        <f t="shared" si="116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127"/>
        <v>0</v>
      </c>
      <c r="E693" s="5">
        <f t="shared" si="127"/>
        <v>0</v>
      </c>
      <c r="F693" s="5">
        <f t="shared" si="127"/>
        <v>0</v>
      </c>
      <c r="H693" s="41">
        <f t="shared" si="116"/>
        <v>0</v>
      </c>
    </row>
    <row r="694" spans="1:8" hidden="1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F694" s="32">
        <f>SUM(F695:F699)</f>
        <v>0</v>
      </c>
      <c r="H694" s="41">
        <f t="shared" si="116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F695" s="5">
        <f>E695</f>
        <v>0</v>
      </c>
      <c r="H695" s="41">
        <f t="shared" si="116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F699" si="128">C696</f>
        <v>0</v>
      </c>
      <c r="E696" s="5">
        <f t="shared" si="128"/>
        <v>0</v>
      </c>
      <c r="F696" s="5">
        <f t="shared" si="128"/>
        <v>0</v>
      </c>
      <c r="H696" s="41">
        <f t="shared" si="116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128"/>
        <v>0</v>
      </c>
      <c r="E697" s="5">
        <f t="shared" si="128"/>
        <v>0</v>
      </c>
      <c r="F697" s="5">
        <f t="shared" si="128"/>
        <v>0</v>
      </c>
      <c r="H697" s="41">
        <f t="shared" si="116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128"/>
        <v>0</v>
      </c>
      <c r="E698" s="5">
        <f t="shared" si="128"/>
        <v>0</v>
      </c>
      <c r="F698" s="5">
        <f t="shared" si="128"/>
        <v>0</v>
      </c>
      <c r="H698" s="41">
        <f t="shared" si="116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128"/>
        <v>0</v>
      </c>
      <c r="E699" s="5">
        <f t="shared" si="128"/>
        <v>0</v>
      </c>
      <c r="F699" s="5">
        <f t="shared" si="128"/>
        <v>0</v>
      </c>
      <c r="H699" s="41">
        <f t="shared" si="116"/>
        <v>0</v>
      </c>
    </row>
    <row r="700" spans="1:8" hidden="1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F700" s="32">
        <f>SUM(F701:F711)</f>
        <v>0</v>
      </c>
      <c r="H700" s="41">
        <f t="shared" si="116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F701" s="5">
        <f>E701</f>
        <v>0</v>
      </c>
      <c r="H701" s="41">
        <f t="shared" si="116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F711" si="129">C702</f>
        <v>0</v>
      </c>
      <c r="E702" s="5">
        <f t="shared" si="129"/>
        <v>0</v>
      </c>
      <c r="F702" s="5">
        <f t="shared" si="129"/>
        <v>0</v>
      </c>
      <c r="H702" s="41">
        <f t="shared" si="116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129"/>
        <v>0</v>
      </c>
      <c r="E703" s="5">
        <f t="shared" si="129"/>
        <v>0</v>
      </c>
      <c r="F703" s="5">
        <f t="shared" si="129"/>
        <v>0</v>
      </c>
      <c r="H703" s="41">
        <f t="shared" si="116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129"/>
        <v>0</v>
      </c>
      <c r="E704" s="5">
        <f t="shared" si="129"/>
        <v>0</v>
      </c>
      <c r="F704" s="5">
        <f t="shared" si="129"/>
        <v>0</v>
      </c>
      <c r="H704" s="41">
        <f t="shared" si="116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129"/>
        <v>0</v>
      </c>
      <c r="E705" s="5">
        <f t="shared" si="129"/>
        <v>0</v>
      </c>
      <c r="F705" s="5">
        <f t="shared" si="129"/>
        <v>0</v>
      </c>
      <c r="H705" s="41">
        <f t="shared" si="116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129"/>
        <v>0</v>
      </c>
      <c r="E706" s="5">
        <f t="shared" si="129"/>
        <v>0</v>
      </c>
      <c r="F706" s="5">
        <f t="shared" si="129"/>
        <v>0</v>
      </c>
      <c r="H706" s="41">
        <f t="shared" ref="H706:H726" si="130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129"/>
        <v>0</v>
      </c>
      <c r="E707" s="5">
        <f t="shared" si="129"/>
        <v>0</v>
      </c>
      <c r="F707" s="5">
        <f t="shared" si="129"/>
        <v>0</v>
      </c>
      <c r="H707" s="41">
        <f t="shared" si="130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129"/>
        <v>0</v>
      </c>
      <c r="E708" s="5">
        <f t="shared" si="129"/>
        <v>0</v>
      </c>
      <c r="F708" s="5">
        <f t="shared" si="129"/>
        <v>0</v>
      </c>
      <c r="H708" s="41">
        <f t="shared" si="130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129"/>
        <v>0</v>
      </c>
      <c r="E709" s="5">
        <f t="shared" si="129"/>
        <v>0</v>
      </c>
      <c r="F709" s="5">
        <f t="shared" si="129"/>
        <v>0</v>
      </c>
      <c r="H709" s="41">
        <f t="shared" si="130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129"/>
        <v>0</v>
      </c>
      <c r="E710" s="5">
        <f t="shared" si="129"/>
        <v>0</v>
      </c>
      <c r="F710" s="5">
        <f t="shared" si="129"/>
        <v>0</v>
      </c>
      <c r="H710" s="41">
        <f t="shared" si="130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129"/>
        <v>0</v>
      </c>
      <c r="E711" s="5">
        <f t="shared" si="129"/>
        <v>0</v>
      </c>
      <c r="F711" s="5">
        <f t="shared" si="129"/>
        <v>0</v>
      </c>
      <c r="H711" s="41">
        <f t="shared" si="130"/>
        <v>0</v>
      </c>
    </row>
    <row r="712" spans="1:10" hidden="1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F712" s="31">
        <f>E712</f>
        <v>0</v>
      </c>
      <c r="H712" s="41">
        <f t="shared" si="130"/>
        <v>0</v>
      </c>
    </row>
    <row r="713" spans="1:10" hidden="1" outlineLevel="1">
      <c r="A713" s="163" t="s">
        <v>567</v>
      </c>
      <c r="B713" s="164"/>
      <c r="C713" s="32">
        <v>0</v>
      </c>
      <c r="D713" s="31">
        <f t="shared" ref="D713:F715" si="131">C713</f>
        <v>0</v>
      </c>
      <c r="E713" s="31">
        <f t="shared" si="131"/>
        <v>0</v>
      </c>
      <c r="F713" s="31">
        <f t="shared" si="131"/>
        <v>0</v>
      </c>
      <c r="H713" s="41">
        <f t="shared" si="130"/>
        <v>0</v>
      </c>
    </row>
    <row r="714" spans="1:10" hidden="1" outlineLevel="1">
      <c r="A714" s="163" t="s">
        <v>568</v>
      </c>
      <c r="B714" s="164"/>
      <c r="C714" s="32">
        <v>0</v>
      </c>
      <c r="D714" s="31">
        <f t="shared" si="131"/>
        <v>0</v>
      </c>
      <c r="E714" s="31">
        <f t="shared" si="131"/>
        <v>0</v>
      </c>
      <c r="F714" s="31">
        <f t="shared" si="131"/>
        <v>0</v>
      </c>
      <c r="H714" s="41">
        <f t="shared" si="130"/>
        <v>0</v>
      </c>
    </row>
    <row r="715" spans="1:10" hidden="1" outlineLevel="1">
      <c r="A715" s="163" t="s">
        <v>569</v>
      </c>
      <c r="B715" s="164"/>
      <c r="C715" s="32">
        <v>0</v>
      </c>
      <c r="D715" s="31">
        <f t="shared" si="131"/>
        <v>0</v>
      </c>
      <c r="E715" s="31">
        <f t="shared" si="131"/>
        <v>0</v>
      </c>
      <c r="F715" s="31">
        <f t="shared" si="131"/>
        <v>0</v>
      </c>
      <c r="H715" s="41">
        <f t="shared" si="130"/>
        <v>0</v>
      </c>
    </row>
    <row r="716" spans="1:10" collapsed="1">
      <c r="A716" s="169" t="s">
        <v>570</v>
      </c>
      <c r="B716" s="170"/>
      <c r="C716" s="36">
        <f>C717</f>
        <v>120000</v>
      </c>
      <c r="D716" s="36">
        <f>D717</f>
        <v>120000</v>
      </c>
      <c r="E716" s="36">
        <f>E717</f>
        <v>120000</v>
      </c>
      <c r="F716" s="36">
        <f>F717</f>
        <v>120000</v>
      </c>
      <c r="G716" s="39" t="s">
        <v>66</v>
      </c>
      <c r="H716" s="41">
        <f t="shared" si="130"/>
        <v>120000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120000</v>
      </c>
      <c r="D717" s="33">
        <f>D718+D722</f>
        <v>120000</v>
      </c>
      <c r="E717" s="33">
        <f>E718+E722</f>
        <v>120000</v>
      </c>
      <c r="F717" s="33">
        <f>F718+F722</f>
        <v>120000</v>
      </c>
      <c r="G717" s="39" t="s">
        <v>599</v>
      </c>
      <c r="H717" s="41">
        <f t="shared" si="130"/>
        <v>120000</v>
      </c>
      <c r="I717" s="42"/>
      <c r="J717" s="40" t="b">
        <f>AND(H717=I717)</f>
        <v>0</v>
      </c>
    </row>
    <row r="718" spans="1:10" hidden="1" outlineLevel="1" collapsed="1">
      <c r="A718" s="175" t="s">
        <v>851</v>
      </c>
      <c r="B718" s="176"/>
      <c r="C718" s="31">
        <f>SUM(C719:C721)</f>
        <v>120000</v>
      </c>
      <c r="D718" s="31">
        <f>SUM(D719:D721)</f>
        <v>120000</v>
      </c>
      <c r="E718" s="31">
        <f>SUM(E719:E721)</f>
        <v>120000</v>
      </c>
      <c r="F718" s="31">
        <f>SUM(F719:F721)</f>
        <v>120000</v>
      </c>
      <c r="H718" s="41">
        <f t="shared" si="130"/>
        <v>120000</v>
      </c>
    </row>
    <row r="719" spans="1:10" ht="15" hidden="1" customHeight="1" outlineLevel="2">
      <c r="A719" s="6">
        <v>10950</v>
      </c>
      <c r="B719" s="4" t="s">
        <v>572</v>
      </c>
      <c r="C719" s="5">
        <v>120000</v>
      </c>
      <c r="D719" s="5">
        <f>C719</f>
        <v>120000</v>
      </c>
      <c r="E719" s="5">
        <f>D719</f>
        <v>120000</v>
      </c>
      <c r="F719" s="5">
        <f>E719</f>
        <v>120000</v>
      </c>
      <c r="H719" s="41">
        <f t="shared" si="130"/>
        <v>120000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F721" si="132">C720</f>
        <v>0</v>
      </c>
      <c r="E720" s="5">
        <f t="shared" si="132"/>
        <v>0</v>
      </c>
      <c r="F720" s="5">
        <f t="shared" si="132"/>
        <v>0</v>
      </c>
      <c r="H720" s="41">
        <f t="shared" si="130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132"/>
        <v>0</v>
      </c>
      <c r="E721" s="5">
        <f t="shared" si="132"/>
        <v>0</v>
      </c>
      <c r="F721" s="5">
        <f t="shared" si="132"/>
        <v>0</v>
      </c>
      <c r="H721" s="41">
        <f t="shared" si="130"/>
        <v>0</v>
      </c>
    </row>
    <row r="722" spans="1:10" hidden="1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F722" s="31">
        <f>SUM(F723:F724)</f>
        <v>0</v>
      </c>
      <c r="H722" s="41">
        <f t="shared" si="130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 t="shared" ref="D723:F724" si="133">C723</f>
        <v>0</v>
      </c>
      <c r="E723" s="5">
        <f t="shared" si="133"/>
        <v>0</v>
      </c>
      <c r="F723" s="5">
        <f t="shared" si="133"/>
        <v>0</v>
      </c>
      <c r="H723" s="41">
        <f t="shared" si="130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 t="shared" si="133"/>
        <v>0</v>
      </c>
      <c r="E724" s="5">
        <f t="shared" si="133"/>
        <v>0</v>
      </c>
      <c r="F724" s="5">
        <f t="shared" si="133"/>
        <v>0</v>
      </c>
      <c r="H724" s="41">
        <f t="shared" si="130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F725" s="36">
        <f>F726</f>
        <v>0</v>
      </c>
      <c r="G725" s="39" t="s">
        <v>216</v>
      </c>
      <c r="H725" s="41">
        <f t="shared" si="130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F726" s="33">
        <f>F727+F730+F733+F739+F741+F743+F750+F755+F760+F765+F767+F771+F777</f>
        <v>0</v>
      </c>
      <c r="G726" s="39" t="s">
        <v>600</v>
      </c>
      <c r="H726" s="41">
        <f t="shared" si="130"/>
        <v>0</v>
      </c>
      <c r="I726" s="42"/>
      <c r="J726" s="40" t="b">
        <f>AND(H726=I726)</f>
        <v>1</v>
      </c>
    </row>
    <row r="727" spans="1:10" hidden="1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  <c r="F727" s="31">
        <f>SUM(F728:F729)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 t="shared" ref="D728:F729" si="134">C728</f>
        <v>0</v>
      </c>
      <c r="E728" s="5">
        <f t="shared" si="134"/>
        <v>0</v>
      </c>
      <c r="F728" s="5">
        <f t="shared" si="134"/>
        <v>0</v>
      </c>
    </row>
    <row r="729" spans="1:10" hidden="1" outlineLevel="2">
      <c r="A729" s="6">
        <v>4</v>
      </c>
      <c r="B729" s="4" t="s">
        <v>837</v>
      </c>
      <c r="C729" s="5"/>
      <c r="D729" s="5">
        <f t="shared" si="134"/>
        <v>0</v>
      </c>
      <c r="E729" s="5">
        <f t="shared" si="134"/>
        <v>0</v>
      </c>
      <c r="F729" s="5">
        <f t="shared" si="134"/>
        <v>0</v>
      </c>
    </row>
    <row r="730" spans="1:10" hidden="1" outlineLevel="1">
      <c r="A730" s="175" t="s">
        <v>848</v>
      </c>
      <c r="B730" s="176"/>
      <c r="C730" s="31">
        <f t="shared" ref="C730:F731" si="135">C731</f>
        <v>0</v>
      </c>
      <c r="D730" s="31">
        <f t="shared" si="135"/>
        <v>0</v>
      </c>
      <c r="E730" s="31">
        <f t="shared" si="135"/>
        <v>0</v>
      </c>
      <c r="F730" s="31">
        <f t="shared" si="135"/>
        <v>0</v>
      </c>
    </row>
    <row r="731" spans="1:10" hidden="1" outlineLevel="2">
      <c r="A731" s="6">
        <v>2</v>
      </c>
      <c r="B731" s="4" t="s">
        <v>822</v>
      </c>
      <c r="C731" s="5">
        <f t="shared" si="135"/>
        <v>0</v>
      </c>
      <c r="D731" s="5">
        <f t="shared" si="135"/>
        <v>0</v>
      </c>
      <c r="E731" s="5">
        <f t="shared" si="135"/>
        <v>0</v>
      </c>
      <c r="F731" s="5">
        <f t="shared" si="13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  <c r="F732" s="30">
        <f>E732</f>
        <v>0</v>
      </c>
    </row>
    <row r="733" spans="1:10" hidden="1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  <c r="F733" s="31">
        <f>F734+F737+F738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  <c r="F734" s="5">
        <f>F735+F736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F738" si="136">C735</f>
        <v>0</v>
      </c>
      <c r="E735" s="30">
        <f t="shared" si="136"/>
        <v>0</v>
      </c>
      <c r="F735" s="30">
        <f t="shared" si="13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136"/>
        <v>0</v>
      </c>
      <c r="E736" s="30">
        <f t="shared" si="136"/>
        <v>0</v>
      </c>
      <c r="F736" s="30">
        <f t="shared" si="136"/>
        <v>0</v>
      </c>
    </row>
    <row r="737" spans="1:6" hidden="1" outlineLevel="2">
      <c r="A737" s="6">
        <v>3</v>
      </c>
      <c r="B737" s="4" t="s">
        <v>827</v>
      </c>
      <c r="C737" s="5"/>
      <c r="D737" s="5">
        <f t="shared" si="136"/>
        <v>0</v>
      </c>
      <c r="E737" s="5">
        <f t="shared" si="136"/>
        <v>0</v>
      </c>
      <c r="F737" s="5">
        <f t="shared" si="136"/>
        <v>0</v>
      </c>
    </row>
    <row r="738" spans="1:6" hidden="1" outlineLevel="2">
      <c r="A738" s="6">
        <v>4</v>
      </c>
      <c r="B738" s="4" t="s">
        <v>837</v>
      </c>
      <c r="C738" s="5"/>
      <c r="D738" s="5">
        <f t="shared" si="136"/>
        <v>0</v>
      </c>
      <c r="E738" s="5">
        <f t="shared" si="136"/>
        <v>0</v>
      </c>
      <c r="F738" s="5">
        <f t="shared" si="136"/>
        <v>0</v>
      </c>
    </row>
    <row r="739" spans="1:6" hidden="1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  <c r="F739" s="31">
        <f>F740</f>
        <v>0</v>
      </c>
    </row>
    <row r="740" spans="1:6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  <c r="F740" s="5">
        <f>E740</f>
        <v>0</v>
      </c>
    </row>
    <row r="741" spans="1:6" hidden="1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  <c r="F741" s="31">
        <f>SUM(F742)</f>
        <v>0</v>
      </c>
    </row>
    <row r="742" spans="1:6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  <c r="F742" s="5">
        <f>E742</f>
        <v>0</v>
      </c>
    </row>
    <row r="743" spans="1:6" hidden="1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F743" s="31">
        <f>F744+F748+F749+F746</f>
        <v>0</v>
      </c>
    </row>
    <row r="744" spans="1:6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  <c r="F744" s="5">
        <f>F745</f>
        <v>0</v>
      </c>
    </row>
    <row r="745" spans="1:6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  <c r="F745" s="30">
        <f>E745</f>
        <v>0</v>
      </c>
    </row>
    <row r="746" spans="1:6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  <c r="F746" s="5">
        <f>F747</f>
        <v>0</v>
      </c>
    </row>
    <row r="747" spans="1:6" hidden="1" outlineLevel="3">
      <c r="A747" s="29"/>
      <c r="B747" s="28" t="s">
        <v>838</v>
      </c>
      <c r="C747" s="30"/>
      <c r="D747" s="30">
        <f t="shared" ref="D747:F749" si="137">C747</f>
        <v>0</v>
      </c>
      <c r="E747" s="30">
        <f t="shared" si="137"/>
        <v>0</v>
      </c>
      <c r="F747" s="30">
        <f t="shared" si="137"/>
        <v>0</v>
      </c>
    </row>
    <row r="748" spans="1:6" hidden="1" outlineLevel="2">
      <c r="A748" s="6">
        <v>3</v>
      </c>
      <c r="B748" s="4" t="s">
        <v>827</v>
      </c>
      <c r="C748" s="5"/>
      <c r="D748" s="5">
        <f t="shared" si="137"/>
        <v>0</v>
      </c>
      <c r="E748" s="5">
        <f t="shared" si="137"/>
        <v>0</v>
      </c>
      <c r="F748" s="5">
        <f t="shared" si="137"/>
        <v>0</v>
      </c>
    </row>
    <row r="749" spans="1:6" hidden="1" outlineLevel="2">
      <c r="A749" s="6">
        <v>4</v>
      </c>
      <c r="B749" s="4" t="s">
        <v>837</v>
      </c>
      <c r="C749" s="5"/>
      <c r="D749" s="5">
        <f t="shared" si="137"/>
        <v>0</v>
      </c>
      <c r="E749" s="5">
        <f t="shared" si="137"/>
        <v>0</v>
      </c>
      <c r="F749" s="5">
        <f t="shared" si="137"/>
        <v>0</v>
      </c>
    </row>
    <row r="750" spans="1:6" hidden="1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  <c r="F750" s="31">
        <f>F754++F751</f>
        <v>0</v>
      </c>
    </row>
    <row r="751" spans="1:6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  <c r="F751" s="5">
        <f>F753+F752</f>
        <v>0</v>
      </c>
    </row>
    <row r="752" spans="1:6" s="123" customFormat="1" hidden="1" outlineLevel="3">
      <c r="A752" s="126"/>
      <c r="B752" s="125" t="s">
        <v>835</v>
      </c>
      <c r="C752" s="124"/>
      <c r="D752" s="124">
        <f t="shared" ref="D752:F754" si="138">C752</f>
        <v>0</v>
      </c>
      <c r="E752" s="124">
        <f t="shared" si="138"/>
        <v>0</v>
      </c>
      <c r="F752" s="124">
        <f t="shared" si="138"/>
        <v>0</v>
      </c>
    </row>
    <row r="753" spans="1:6" s="123" customFormat="1" hidden="1" outlineLevel="3">
      <c r="A753" s="126"/>
      <c r="B753" s="125" t="s">
        <v>821</v>
      </c>
      <c r="C753" s="124"/>
      <c r="D753" s="124">
        <f t="shared" si="138"/>
        <v>0</v>
      </c>
      <c r="E753" s="124">
        <f t="shared" si="138"/>
        <v>0</v>
      </c>
      <c r="F753" s="124">
        <f t="shared" si="138"/>
        <v>0</v>
      </c>
    </row>
    <row r="754" spans="1:6" hidden="1" outlineLevel="2">
      <c r="A754" s="6">
        <v>3</v>
      </c>
      <c r="B754" s="4" t="s">
        <v>827</v>
      </c>
      <c r="C754" s="5"/>
      <c r="D754" s="5">
        <f t="shared" si="138"/>
        <v>0</v>
      </c>
      <c r="E754" s="5">
        <f t="shared" si="138"/>
        <v>0</v>
      </c>
      <c r="F754" s="5">
        <f t="shared" si="138"/>
        <v>0</v>
      </c>
    </row>
    <row r="755" spans="1:6" hidden="1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  <c r="F755" s="31">
        <f>F756</f>
        <v>0</v>
      </c>
    </row>
    <row r="756" spans="1:6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  <c r="F756" s="5">
        <f>F757+F758+F759</f>
        <v>0</v>
      </c>
    </row>
    <row r="757" spans="1:6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  <c r="F757" s="30">
        <f>E757</f>
        <v>0</v>
      </c>
    </row>
    <row r="758" spans="1:6" hidden="1" outlineLevel="3">
      <c r="A758" s="29"/>
      <c r="B758" s="28" t="s">
        <v>832</v>
      </c>
      <c r="C758" s="30"/>
      <c r="D758" s="30">
        <f t="shared" ref="D758:F759" si="139">C758</f>
        <v>0</v>
      </c>
      <c r="E758" s="30">
        <f t="shared" si="139"/>
        <v>0</v>
      </c>
      <c r="F758" s="30">
        <f t="shared" si="139"/>
        <v>0</v>
      </c>
    </row>
    <row r="759" spans="1:6" hidden="1" outlineLevel="3">
      <c r="A759" s="29"/>
      <c r="B759" s="28" t="s">
        <v>831</v>
      </c>
      <c r="C759" s="30"/>
      <c r="D759" s="30">
        <f t="shared" si="139"/>
        <v>0</v>
      </c>
      <c r="E759" s="30">
        <f t="shared" si="139"/>
        <v>0</v>
      </c>
      <c r="F759" s="30">
        <f t="shared" si="139"/>
        <v>0</v>
      </c>
    </row>
    <row r="760" spans="1:6" hidden="1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  <c r="F760" s="31">
        <f>F761+F764</f>
        <v>0</v>
      </c>
    </row>
    <row r="761" spans="1:6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  <c r="F761" s="5">
        <f>F762+F763</f>
        <v>0</v>
      </c>
    </row>
    <row r="762" spans="1:6" hidden="1" outlineLevel="3">
      <c r="A762" s="29"/>
      <c r="B762" s="28" t="s">
        <v>829</v>
      </c>
      <c r="C762" s="30">
        <v>0</v>
      </c>
      <c r="D762" s="30">
        <f t="shared" ref="D762:F764" si="140">C762</f>
        <v>0</v>
      </c>
      <c r="E762" s="30">
        <f t="shared" si="140"/>
        <v>0</v>
      </c>
      <c r="F762" s="30">
        <f t="shared" si="140"/>
        <v>0</v>
      </c>
    </row>
    <row r="763" spans="1:6" hidden="1" outlineLevel="3">
      <c r="A763" s="29"/>
      <c r="B763" s="28" t="s">
        <v>819</v>
      </c>
      <c r="C763" s="30"/>
      <c r="D763" s="30">
        <f t="shared" si="140"/>
        <v>0</v>
      </c>
      <c r="E763" s="30">
        <f t="shared" si="140"/>
        <v>0</v>
      </c>
      <c r="F763" s="30">
        <f t="shared" si="140"/>
        <v>0</v>
      </c>
    </row>
    <row r="764" spans="1:6" hidden="1" outlineLevel="2">
      <c r="A764" s="6">
        <v>3</v>
      </c>
      <c r="B764" s="4" t="s">
        <v>827</v>
      </c>
      <c r="C764" s="5">
        <v>0</v>
      </c>
      <c r="D764" s="5">
        <f t="shared" si="140"/>
        <v>0</v>
      </c>
      <c r="E764" s="5">
        <f t="shared" si="140"/>
        <v>0</v>
      </c>
      <c r="F764" s="5">
        <f t="shared" si="140"/>
        <v>0</v>
      </c>
    </row>
    <row r="765" spans="1:6" hidden="1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  <c r="F765" s="31">
        <f>SUM(F766)</f>
        <v>0</v>
      </c>
    </row>
    <row r="766" spans="1:6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  <c r="F766" s="5">
        <f>E766</f>
        <v>0</v>
      </c>
    </row>
    <row r="767" spans="1:6" hidden="1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  <c r="F767" s="31">
        <f>F768</f>
        <v>0</v>
      </c>
    </row>
    <row r="768" spans="1:6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  <c r="F768" s="5">
        <f>F769+F770</f>
        <v>0</v>
      </c>
    </row>
    <row r="769" spans="1:6" hidden="1" outlineLevel="3">
      <c r="A769" s="29"/>
      <c r="B769" s="28" t="s">
        <v>825</v>
      </c>
      <c r="C769" s="30"/>
      <c r="D769" s="30">
        <f t="shared" ref="D769:F770" si="141">C769</f>
        <v>0</v>
      </c>
      <c r="E769" s="30">
        <f t="shared" si="141"/>
        <v>0</v>
      </c>
      <c r="F769" s="30">
        <f t="shared" si="141"/>
        <v>0</v>
      </c>
    </row>
    <row r="770" spans="1:6" hidden="1" outlineLevel="3">
      <c r="A770" s="29"/>
      <c r="B770" s="28" t="s">
        <v>824</v>
      </c>
      <c r="C770" s="30"/>
      <c r="D770" s="30">
        <f t="shared" si="141"/>
        <v>0</v>
      </c>
      <c r="E770" s="30">
        <f t="shared" si="141"/>
        <v>0</v>
      </c>
      <c r="F770" s="30">
        <f t="shared" si="141"/>
        <v>0</v>
      </c>
    </row>
    <row r="771" spans="1:6" hidden="1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  <c r="F771" s="31">
        <f>F772</f>
        <v>0</v>
      </c>
    </row>
    <row r="772" spans="1:6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F772" s="5">
        <f>F773+F774+F775+F776</f>
        <v>0</v>
      </c>
    </row>
    <row r="773" spans="1:6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  <c r="F773" s="30">
        <f>E773</f>
        <v>0</v>
      </c>
    </row>
    <row r="774" spans="1:6" hidden="1" outlineLevel="3">
      <c r="A774" s="29"/>
      <c r="B774" s="28" t="s">
        <v>820</v>
      </c>
      <c r="C774" s="30"/>
      <c r="D774" s="30">
        <f t="shared" ref="D774:F776" si="142">C774</f>
        <v>0</v>
      </c>
      <c r="E774" s="30">
        <f t="shared" si="142"/>
        <v>0</v>
      </c>
      <c r="F774" s="30">
        <f t="shared" si="142"/>
        <v>0</v>
      </c>
    </row>
    <row r="775" spans="1:6" hidden="1" outlineLevel="3">
      <c r="A775" s="29"/>
      <c r="B775" s="28" t="s">
        <v>819</v>
      </c>
      <c r="C775" s="30"/>
      <c r="D775" s="30">
        <f t="shared" si="142"/>
        <v>0</v>
      </c>
      <c r="E775" s="30">
        <f t="shared" si="142"/>
        <v>0</v>
      </c>
      <c r="F775" s="30">
        <f t="shared" si="142"/>
        <v>0</v>
      </c>
    </row>
    <row r="776" spans="1:6" hidden="1" outlineLevel="3">
      <c r="A776" s="29"/>
      <c r="B776" s="28" t="s">
        <v>818</v>
      </c>
      <c r="C776" s="30"/>
      <c r="D776" s="30">
        <f t="shared" si="142"/>
        <v>0</v>
      </c>
      <c r="E776" s="30">
        <f t="shared" si="142"/>
        <v>0</v>
      </c>
      <c r="F776" s="30">
        <f t="shared" si="142"/>
        <v>0</v>
      </c>
    </row>
    <row r="777" spans="1:6" hidden="1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  <c r="F777" s="31">
        <f>F778</f>
        <v>0</v>
      </c>
    </row>
    <row r="778" spans="1:6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  <c r="F778" s="5">
        <f>E778</f>
        <v>0</v>
      </c>
    </row>
    <row r="779" spans="1:6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F60 C69:F96 C98:F113 C117:F134 C136:F151 C154:F162 C164:F169 C171:F176 C62:F66 C12:F37 C254:C255 C5:F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11" sqref="B11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48" t="s">
        <v>1026</v>
      </c>
      <c r="B1" s="249"/>
      <c r="C1" s="249"/>
      <c r="D1" s="250"/>
    </row>
    <row r="2" spans="1:4">
      <c r="A2" s="251"/>
      <c r="B2" s="252"/>
      <c r="C2" s="252"/>
      <c r="D2" s="253"/>
    </row>
    <row r="3" spans="1:4">
      <c r="A3" s="254"/>
      <c r="B3" s="255" t="s">
        <v>1027</v>
      </c>
      <c r="C3" s="256" t="s">
        <v>1028</v>
      </c>
      <c r="D3" s="257" t="s">
        <v>1029</v>
      </c>
    </row>
    <row r="4" spans="1:4">
      <c r="A4" s="258" t="s">
        <v>1030</v>
      </c>
      <c r="B4" s="227" t="s">
        <v>1031</v>
      </c>
      <c r="C4" s="227" t="s">
        <v>1032</v>
      </c>
      <c r="D4" s="259"/>
    </row>
    <row r="5" spans="1:4">
      <c r="A5" s="227" t="s">
        <v>1033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260" t="s">
        <v>1034</v>
      </c>
      <c r="B6" s="10"/>
      <c r="C6" s="10"/>
      <c r="D6" s="10"/>
    </row>
    <row r="7" spans="1:4">
      <c r="A7" s="227" t="s">
        <v>1035</v>
      </c>
      <c r="B7" s="28">
        <f>B8</f>
        <v>221170.70600000001</v>
      </c>
      <c r="C7" s="28">
        <f>C8</f>
        <v>0</v>
      </c>
      <c r="D7" s="28">
        <f>D8</f>
        <v>0</v>
      </c>
    </row>
    <row r="8" spans="1:4">
      <c r="A8" s="260" t="s">
        <v>1036</v>
      </c>
      <c r="B8" s="10">
        <v>221170.70600000001</v>
      </c>
      <c r="C8" s="10"/>
      <c r="D8" s="10"/>
    </row>
    <row r="9" spans="1:4">
      <c r="A9" s="227" t="s">
        <v>1037</v>
      </c>
      <c r="B9" s="261">
        <f>B8+B6</f>
        <v>221170.70600000001</v>
      </c>
      <c r="C9" s="261">
        <f>C8+C6</f>
        <v>0</v>
      </c>
      <c r="D9" s="261">
        <f>D8+D6</f>
        <v>0</v>
      </c>
    </row>
    <row r="10" spans="1:4">
      <c r="A10" s="260" t="s">
        <v>1038</v>
      </c>
      <c r="B10" s="10">
        <v>7613000</v>
      </c>
      <c r="C10" s="10"/>
      <c r="D10" s="10"/>
    </row>
    <row r="11" spans="1:4">
      <c r="A11" s="227" t="s">
        <v>1039</v>
      </c>
      <c r="B11" s="28">
        <f>B10+B9</f>
        <v>7834170.7060000002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8" zoomScale="130" zoomScaleNormal="130" workbookViewId="0">
      <selection activeCell="C23" sqref="C23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935</v>
      </c>
      <c r="B2" s="135" t="s">
        <v>936</v>
      </c>
      <c r="C2" s="96"/>
      <c r="D2" s="96"/>
    </row>
    <row r="3" spans="1:4" customFormat="1">
      <c r="A3" s="102"/>
      <c r="B3" s="135" t="s">
        <v>937</v>
      </c>
      <c r="C3" s="96"/>
      <c r="D3" s="96"/>
    </row>
    <row r="4" spans="1:4" customFormat="1">
      <c r="A4" s="102"/>
      <c r="B4" s="135" t="s">
        <v>938</v>
      </c>
      <c r="C4" s="96"/>
      <c r="D4" s="96"/>
    </row>
    <row r="5" spans="1:4" customFormat="1">
      <c r="A5" s="136" t="s">
        <v>939</v>
      </c>
      <c r="B5" s="135" t="s">
        <v>940</v>
      </c>
      <c r="C5" s="105"/>
      <c r="D5" s="105"/>
    </row>
    <row r="6" spans="1:4" customFormat="1">
      <c r="A6" s="136"/>
      <c r="B6" s="106" t="s">
        <v>941</v>
      </c>
      <c r="C6" s="96"/>
      <c r="D6" s="96"/>
    </row>
    <row r="7" spans="1:4" customFormat="1">
      <c r="A7" s="105"/>
      <c r="B7" s="102" t="s">
        <v>942</v>
      </c>
      <c r="C7" s="96"/>
      <c r="D7" s="96"/>
    </row>
    <row r="8" spans="1:4" customFormat="1">
      <c r="A8" s="102"/>
      <c r="B8" s="102" t="s">
        <v>943</v>
      </c>
      <c r="C8" s="96"/>
      <c r="D8" s="96"/>
    </row>
    <row r="9" spans="1:4" customFormat="1" ht="30">
      <c r="A9" s="102"/>
      <c r="B9" s="102" t="s">
        <v>944</v>
      </c>
      <c r="C9" s="105"/>
      <c r="D9" s="96"/>
    </row>
    <row r="10" spans="1:4" customFormat="1">
      <c r="A10" s="136" t="s">
        <v>945</v>
      </c>
      <c r="B10" s="136" t="s">
        <v>946</v>
      </c>
      <c r="C10" s="96"/>
      <c r="D10" s="96"/>
    </row>
    <row r="11" spans="1:4" customFormat="1">
      <c r="A11" s="136"/>
      <c r="B11" s="102" t="s">
        <v>947</v>
      </c>
      <c r="C11" s="96"/>
      <c r="D11" s="96"/>
    </row>
    <row r="12" spans="1:4" customFormat="1">
      <c r="A12" s="105"/>
      <c r="B12" s="136" t="s">
        <v>948</v>
      </c>
      <c r="C12" s="96"/>
      <c r="D12" s="96"/>
    </row>
    <row r="13" spans="1:4" customFormat="1">
      <c r="A13" s="105"/>
      <c r="B13" s="102" t="s">
        <v>949</v>
      </c>
      <c r="C13" s="96"/>
      <c r="D13" s="96"/>
    </row>
    <row r="14" spans="1:4" customFormat="1">
      <c r="A14" s="102"/>
      <c r="B14" s="136" t="s">
        <v>950</v>
      </c>
      <c r="C14" s="96"/>
      <c r="D14" s="96"/>
    </row>
    <row r="15" spans="1:4" customFormat="1">
      <c r="A15" s="105"/>
      <c r="B15" s="102" t="s">
        <v>951</v>
      </c>
      <c r="C15" s="96"/>
      <c r="D15" s="96"/>
    </row>
    <row r="16" spans="1:4" customFormat="1">
      <c r="A16" s="136" t="s">
        <v>952</v>
      </c>
      <c r="B16" s="136" t="s">
        <v>953</v>
      </c>
      <c r="C16" s="96"/>
      <c r="D16" s="96"/>
    </row>
    <row r="17" spans="1:4" customFormat="1">
      <c r="A17" s="105"/>
      <c r="B17" s="136" t="s">
        <v>954</v>
      </c>
      <c r="C17" s="96"/>
      <c r="D17" s="96"/>
    </row>
    <row r="18" spans="1:4" customFormat="1">
      <c r="A18" s="105"/>
      <c r="B18" s="136" t="s">
        <v>955</v>
      </c>
      <c r="C18" s="96"/>
      <c r="D18" s="96"/>
    </row>
    <row r="19" spans="1:4" customFormat="1">
      <c r="A19" s="105"/>
      <c r="B19" s="136" t="s">
        <v>956</v>
      </c>
      <c r="C19" s="96"/>
      <c r="D19" s="96"/>
    </row>
    <row r="20" spans="1:4" customFormat="1">
      <c r="A20" s="136" t="s">
        <v>957</v>
      </c>
      <c r="B20" s="105"/>
      <c r="C20" s="96"/>
      <c r="D20" s="96"/>
    </row>
    <row r="21" spans="1:4" customFormat="1">
      <c r="A21" s="105"/>
      <c r="B21" s="105"/>
      <c r="C21" s="96"/>
      <c r="D21" s="96"/>
    </row>
    <row r="22" spans="1:4" customFormat="1"/>
    <row r="23" spans="1:4" customFormat="1"/>
    <row r="24" spans="1:4" customFormat="1"/>
    <row r="25" spans="1:4" customFormat="1"/>
  </sheetData>
  <protectedRanges>
    <protectedRange password="CC3D" sqref="A2:D21" name="Range1"/>
  </protectedRanges>
  <conditionalFormatting sqref="A2:D16 B17:B19 C17:D21">
    <cfRule type="cellIs" dxfId="64" priority="19" operator="equal">
      <formula>0</formula>
    </cfRule>
  </conditionalFormatting>
  <conditionalFormatting sqref="A20">
    <cfRule type="cellIs" dxfId="63" priority="5" operator="equal">
      <formula>0</formula>
    </cfRule>
  </conditionalFormatting>
  <conditionalFormatting sqref="B20">
    <cfRule type="cellIs" dxfId="62" priority="4" operator="equal">
      <formula>0</formula>
    </cfRule>
  </conditionalFormatting>
  <conditionalFormatting sqref="B21">
    <cfRule type="cellIs" dxfId="61" priority="3" operator="equal">
      <formula>0</formula>
    </cfRule>
  </conditionalFormatting>
  <conditionalFormatting sqref="A21">
    <cfRule type="cellIs" dxfId="60" priority="2" operator="equal">
      <formula>0</formula>
    </cfRule>
  </conditionalFormatting>
  <conditionalFormatting sqref="A17:A19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A8" sqref="A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7" t="s">
        <v>68</v>
      </c>
      <c r="B1" s="177" t="s">
        <v>793</v>
      </c>
      <c r="C1" s="177" t="s">
        <v>794</v>
      </c>
      <c r="D1" s="178" t="s">
        <v>792</v>
      </c>
      <c r="E1" s="180" t="s">
        <v>739</v>
      </c>
      <c r="F1" s="181"/>
      <c r="G1" s="181"/>
      <c r="H1" s="182"/>
      <c r="I1" s="177" t="s">
        <v>799</v>
      </c>
    </row>
    <row r="2" spans="1:9" s="113" customFormat="1" ht="23.25" customHeight="1">
      <c r="A2" s="177"/>
      <c r="B2" s="177"/>
      <c r="C2" s="177"/>
      <c r="D2" s="179"/>
      <c r="E2" s="114" t="s">
        <v>788</v>
      </c>
      <c r="F2" s="114" t="s">
        <v>789</v>
      </c>
      <c r="G2" s="114" t="s">
        <v>790</v>
      </c>
      <c r="H2" s="114" t="s">
        <v>791</v>
      </c>
      <c r="I2" s="17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58" priority="28" operator="equal">
      <formula>0</formula>
    </cfRule>
  </conditionalFormatting>
  <conditionalFormatting sqref="A58:H77">
    <cfRule type="cellIs" dxfId="57" priority="27" operator="equal">
      <formula>0</formula>
    </cfRule>
  </conditionalFormatting>
  <conditionalFormatting sqref="A78:H97">
    <cfRule type="cellIs" dxfId="56" priority="26" operator="equal">
      <formula>0</formula>
    </cfRule>
  </conditionalFormatting>
  <conditionalFormatting sqref="A98:H117">
    <cfRule type="cellIs" dxfId="55" priority="25" operator="equal">
      <formula>0</formula>
    </cfRule>
  </conditionalFormatting>
  <conditionalFormatting sqref="A118:H137">
    <cfRule type="cellIs" dxfId="54" priority="24" operator="equal">
      <formula>0</formula>
    </cfRule>
  </conditionalFormatting>
  <conditionalFormatting sqref="A138:H157">
    <cfRule type="cellIs" dxfId="53" priority="23" operator="equal">
      <formula>0</formula>
    </cfRule>
  </conditionalFormatting>
  <conditionalFormatting sqref="A158:H177">
    <cfRule type="cellIs" dxfId="52" priority="22" operator="equal">
      <formula>0</formula>
    </cfRule>
  </conditionalFormatting>
  <conditionalFormatting sqref="A178:H197">
    <cfRule type="cellIs" dxfId="51" priority="21" operator="equal">
      <formula>0</formula>
    </cfRule>
  </conditionalFormatting>
  <conditionalFormatting sqref="A198:H217">
    <cfRule type="cellIs" dxfId="50" priority="20" operator="equal">
      <formula>0</formula>
    </cfRule>
  </conditionalFormatting>
  <conditionalFormatting sqref="A218:H237">
    <cfRule type="cellIs" dxfId="49" priority="19" operator="equal">
      <formula>0</formula>
    </cfRule>
  </conditionalFormatting>
  <conditionalFormatting sqref="A238:H257">
    <cfRule type="cellIs" dxfId="48" priority="18" operator="equal">
      <formula>0</formula>
    </cfRule>
  </conditionalFormatting>
  <conditionalFormatting sqref="A258:H277">
    <cfRule type="cellIs" dxfId="47" priority="17" operator="equal">
      <formula>0</formula>
    </cfRule>
  </conditionalFormatting>
  <conditionalFormatting sqref="A278:H297">
    <cfRule type="cellIs" dxfId="46" priority="16" operator="equal">
      <formula>0</formula>
    </cfRule>
  </conditionalFormatting>
  <conditionalFormatting sqref="A298:H317">
    <cfRule type="cellIs" dxfId="45" priority="15" operator="equal">
      <formula>0</formula>
    </cfRule>
  </conditionalFormatting>
  <conditionalFormatting sqref="I3:I57">
    <cfRule type="cellIs" dxfId="44" priority="14" operator="equal">
      <formula>0</formula>
    </cfRule>
  </conditionalFormatting>
  <conditionalFormatting sqref="I58:I77">
    <cfRule type="cellIs" dxfId="43" priority="13" operator="equal">
      <formula>0</formula>
    </cfRule>
  </conditionalFormatting>
  <conditionalFormatting sqref="I78:I97">
    <cfRule type="cellIs" dxfId="42" priority="12" operator="equal">
      <formula>0</formula>
    </cfRule>
  </conditionalFormatting>
  <conditionalFormatting sqref="I98:I117">
    <cfRule type="cellIs" dxfId="41" priority="11" operator="equal">
      <formula>0</formula>
    </cfRule>
  </conditionalFormatting>
  <conditionalFormatting sqref="I118:I137">
    <cfRule type="cellIs" dxfId="40" priority="10" operator="equal">
      <formula>0</formula>
    </cfRule>
  </conditionalFormatting>
  <conditionalFormatting sqref="I138:I157">
    <cfRule type="cellIs" dxfId="39" priority="9" operator="equal">
      <formula>0</formula>
    </cfRule>
  </conditionalFormatting>
  <conditionalFormatting sqref="I158:I177">
    <cfRule type="cellIs" dxfId="38" priority="8" operator="equal">
      <formula>0</formula>
    </cfRule>
  </conditionalFormatting>
  <conditionalFormatting sqref="I178:I197">
    <cfRule type="cellIs" dxfId="37" priority="7" operator="equal">
      <formula>0</formula>
    </cfRule>
  </conditionalFormatting>
  <conditionalFormatting sqref="I198:I217">
    <cfRule type="cellIs" dxfId="36" priority="6" operator="equal">
      <formula>0</formula>
    </cfRule>
  </conditionalFormatting>
  <conditionalFormatting sqref="I218:I237">
    <cfRule type="cellIs" dxfId="35" priority="5" operator="equal">
      <formula>0</formula>
    </cfRule>
  </conditionalFormatting>
  <conditionalFormatting sqref="I238:I257">
    <cfRule type="cellIs" dxfId="34" priority="4" operator="equal">
      <formula>0</formula>
    </cfRule>
  </conditionalFormatting>
  <conditionalFormatting sqref="I258:I277">
    <cfRule type="cellIs" dxfId="33" priority="3" operator="equal">
      <formula>0</formula>
    </cfRule>
  </conditionalFormatting>
  <conditionalFormatting sqref="I278:I297">
    <cfRule type="cellIs" dxfId="32" priority="2" operator="equal">
      <formula>0</formula>
    </cfRule>
  </conditionalFormatting>
  <conditionalFormatting sqref="I298:I317">
    <cfRule type="cellIs" dxfId="31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7" t="s">
        <v>68</v>
      </c>
      <c r="B1" s="177" t="s">
        <v>793</v>
      </c>
      <c r="C1" s="177" t="s">
        <v>795</v>
      </c>
      <c r="D1" s="177" t="s">
        <v>799</v>
      </c>
    </row>
    <row r="2" spans="1:10" s="113" customFormat="1" ht="23.25" customHeight="1">
      <c r="A2" s="177"/>
      <c r="B2" s="177"/>
      <c r="C2" s="177"/>
      <c r="D2" s="17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0" priority="28" operator="equal">
      <formula>0</formula>
    </cfRule>
  </conditionalFormatting>
  <conditionalFormatting sqref="D3:D57">
    <cfRule type="cellIs" dxfId="29" priority="14" operator="equal">
      <formula>0</formula>
    </cfRule>
  </conditionalFormatting>
  <conditionalFormatting sqref="D58:D77">
    <cfRule type="cellIs" dxfId="28" priority="13" operator="equal">
      <formula>0</formula>
    </cfRule>
  </conditionalFormatting>
  <conditionalFormatting sqref="D78:D97">
    <cfRule type="cellIs" dxfId="27" priority="12" operator="equal">
      <formula>0</formula>
    </cfRule>
  </conditionalFormatting>
  <conditionalFormatting sqref="D98:D117">
    <cfRule type="cellIs" dxfId="26" priority="11" operator="equal">
      <formula>0</formula>
    </cfRule>
  </conditionalFormatting>
  <conditionalFormatting sqref="D118:D137">
    <cfRule type="cellIs" dxfId="25" priority="10" operator="equal">
      <formula>0</formula>
    </cfRule>
  </conditionalFormatting>
  <conditionalFormatting sqref="D138:D157">
    <cfRule type="cellIs" dxfId="24" priority="9" operator="equal">
      <formula>0</formula>
    </cfRule>
  </conditionalFormatting>
  <conditionalFormatting sqref="D158:D177">
    <cfRule type="cellIs" dxfId="23" priority="8" operator="equal">
      <formula>0</formula>
    </cfRule>
  </conditionalFormatting>
  <conditionalFormatting sqref="D178:D197">
    <cfRule type="cellIs" dxfId="22" priority="7" operator="equal">
      <formula>0</formula>
    </cfRule>
  </conditionalFormatting>
  <conditionalFormatting sqref="D198:D217">
    <cfRule type="cellIs" dxfId="21" priority="6" operator="equal">
      <formula>0</formula>
    </cfRule>
  </conditionalFormatting>
  <conditionalFormatting sqref="D218:D237">
    <cfRule type="cellIs" dxfId="20" priority="5" operator="equal">
      <formula>0</formula>
    </cfRule>
  </conditionalFormatting>
  <conditionalFormatting sqref="D238:D257">
    <cfRule type="cellIs" dxfId="19" priority="4" operator="equal">
      <formula>0</formula>
    </cfRule>
  </conditionalFormatting>
  <conditionalFormatting sqref="D258:D277">
    <cfRule type="cellIs" dxfId="18" priority="3" operator="equal">
      <formula>0</formula>
    </cfRule>
  </conditionalFormatting>
  <conditionalFormatting sqref="D278:D297">
    <cfRule type="cellIs" dxfId="17" priority="2" operator="equal">
      <formula>0</formula>
    </cfRule>
  </conditionalFormatting>
  <conditionalFormatting sqref="D298:D317">
    <cfRule type="cellIs" dxfId="16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B1" workbookViewId="0">
      <selection activeCell="L6" sqref="L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5" t="s">
        <v>82</v>
      </c>
      <c r="B1" s="18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6" t="s">
        <v>780</v>
      </c>
      <c r="B6" s="18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3" t="s">
        <v>749</v>
      </c>
      <c r="B9" s="18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3" t="s">
        <v>73</v>
      </c>
      <c r="B12" s="18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3" t="s">
        <v>76</v>
      </c>
      <c r="B15" s="18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83" t="s">
        <v>78</v>
      </c>
      <c r="B17" s="18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83" t="s">
        <v>747</v>
      </c>
      <c r="B19" s="18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83" t="s">
        <v>784</v>
      </c>
      <c r="B21" s="18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5" priority="11" operator="equal">
      <formula>0</formula>
    </cfRule>
  </conditionalFormatting>
  <conditionalFormatting sqref="A9:C9 A10:A11">
    <cfRule type="cellIs" dxfId="14" priority="9" operator="equal">
      <formula>0</formula>
    </cfRule>
  </conditionalFormatting>
  <conditionalFormatting sqref="A20">
    <cfRule type="cellIs" dxfId="13" priority="8" operator="equal">
      <formula>0</formula>
    </cfRule>
  </conditionalFormatting>
  <conditionalFormatting sqref="A21:B21">
    <cfRule type="cellIs" dxfId="12" priority="7" operator="equal">
      <formula>0</formula>
    </cfRule>
  </conditionalFormatting>
  <conditionalFormatting sqref="B23:B24">
    <cfRule type="cellIs" dxfId="11" priority="6" operator="equal">
      <formula>0</formula>
    </cfRule>
  </conditionalFormatting>
  <conditionalFormatting sqref="B10:B11">
    <cfRule type="cellIs" dxfId="10" priority="5" operator="equal">
      <formula>0</formula>
    </cfRule>
  </conditionalFormatting>
  <conditionalFormatting sqref="B13:B14">
    <cfRule type="cellIs" dxfId="9" priority="4" operator="equal">
      <formula>0</formula>
    </cfRule>
  </conditionalFormatting>
  <conditionalFormatting sqref="B16">
    <cfRule type="cellIs" dxfId="8" priority="3" operator="equal">
      <formula>0</formula>
    </cfRule>
  </conditionalFormatting>
  <conditionalFormatting sqref="B18">
    <cfRule type="cellIs" dxfId="7" priority="2" operator="equal">
      <formula>0</formula>
    </cfRule>
  </conditionalFormatting>
  <conditionalFormatting sqref="B20">
    <cfRule type="cellIs" dxfId="6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6" workbookViewId="0">
      <selection activeCell="B6" sqref="B6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7" t="s">
        <v>83</v>
      </c>
      <c r="B1" s="187"/>
    </row>
    <row r="2" spans="1:7">
      <c r="A2" s="10" t="s">
        <v>84</v>
      </c>
      <c r="B2" s="12">
        <v>42221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185" t="s">
        <v>85</v>
      </c>
      <c r="B5" s="188"/>
      <c r="G5" s="117" t="s">
        <v>800</v>
      </c>
    </row>
    <row r="6" spans="1:7">
      <c r="A6" s="88" t="s">
        <v>95</v>
      </c>
      <c r="B6" s="10" t="s">
        <v>870</v>
      </c>
      <c r="G6" s="117" t="s">
        <v>801</v>
      </c>
    </row>
    <row r="7" spans="1:7">
      <c r="A7" s="88" t="s">
        <v>741</v>
      </c>
      <c r="G7" s="117" t="s">
        <v>802</v>
      </c>
    </row>
    <row r="8" spans="1:7">
      <c r="A8" s="88" t="s">
        <v>86</v>
      </c>
      <c r="B8" s="10" t="s">
        <v>865</v>
      </c>
      <c r="G8" s="117" t="s">
        <v>803</v>
      </c>
    </row>
    <row r="9" spans="1:7">
      <c r="A9" s="88" t="s">
        <v>86</v>
      </c>
      <c r="B9" s="10" t="s">
        <v>866</v>
      </c>
    </row>
    <row r="10" spans="1:7">
      <c r="A10" s="88" t="s">
        <v>86</v>
      </c>
      <c r="B10" s="10" t="s">
        <v>867</v>
      </c>
    </row>
    <row r="11" spans="1:7">
      <c r="A11" s="88" t="s">
        <v>86</v>
      </c>
      <c r="B11" s="10" t="s">
        <v>868</v>
      </c>
    </row>
    <row r="12" spans="1:7">
      <c r="A12" s="88" t="s">
        <v>86</v>
      </c>
      <c r="B12" s="10" t="s">
        <v>869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868</v>
      </c>
    </row>
    <row r="50" spans="1:2">
      <c r="A50" s="10" t="s">
        <v>87</v>
      </c>
      <c r="B50" s="10" t="s">
        <v>865</v>
      </c>
    </row>
    <row r="51" spans="1:2">
      <c r="A51" s="10" t="s">
        <v>88</v>
      </c>
      <c r="B51" s="10" t="s">
        <v>866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867</v>
      </c>
    </row>
    <row r="55" spans="1:2">
      <c r="A55" s="10" t="s">
        <v>93</v>
      </c>
      <c r="B55" s="10" t="s">
        <v>866</v>
      </c>
    </row>
    <row r="56" spans="1:2">
      <c r="A56" s="10" t="s">
        <v>94</v>
      </c>
      <c r="B56" s="10" t="s">
        <v>865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 B6 B49:B56 B8:B47 A58:B63">
    <cfRule type="cellIs" dxfId="5" priority="8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topLeftCell="C1" workbookViewId="0">
      <selection activeCell="C4" sqref="C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41683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41852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41759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>
        <v>42151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42424</v>
      </c>
    </row>
    <row r="3" spans="1:11">
      <c r="A3" s="10" t="s">
        <v>98</v>
      </c>
      <c r="B3" s="12">
        <v>42524</v>
      </c>
    </row>
    <row r="4" spans="1:11">
      <c r="A4" s="10" t="s">
        <v>99</v>
      </c>
      <c r="B4" s="12">
        <v>42598</v>
      </c>
    </row>
    <row r="5" spans="1:11">
      <c r="A5" s="10" t="s">
        <v>100</v>
      </c>
      <c r="B5" s="12">
        <v>42698</v>
      </c>
    </row>
    <row r="6" spans="1:11">
      <c r="A6" s="111" t="s">
        <v>101</v>
      </c>
      <c r="B6" s="146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6" t="s">
        <v>763</v>
      </c>
    </row>
    <row r="12" spans="1:11">
      <c r="A12" s="10"/>
      <c r="B12" s="12">
        <v>42446</v>
      </c>
    </row>
    <row r="13" spans="1:11">
      <c r="A13" s="10"/>
      <c r="B13" s="12">
        <v>42495</v>
      </c>
    </row>
    <row r="14" spans="1:11">
      <c r="A14" s="10"/>
      <c r="B14" s="12">
        <v>42568</v>
      </c>
    </row>
    <row r="15" spans="1:11">
      <c r="A15" s="10"/>
      <c r="B15" s="12">
        <v>42657</v>
      </c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8" zoomScale="120" zoomScaleNormal="120" workbookViewId="0">
      <selection activeCell="I559" sqref="I559"/>
    </sheetView>
  </sheetViews>
  <sheetFormatPr baseColWidth="10" defaultColWidth="9.140625" defaultRowHeight="15" outlineLevelRow="3"/>
  <cols>
    <col min="1" max="1" width="7" bestFit="1" customWidth="1"/>
    <col min="2" max="2" width="56.7109375" customWidth="1"/>
    <col min="3" max="5" width="14.85546875" bestFit="1" customWidth="1"/>
    <col min="7" max="7" width="15.5703125" bestFit="1" customWidth="1"/>
    <col min="8" max="8" width="16.28515625" bestFit="1" customWidth="1"/>
    <col min="9" max="9" width="19.42578125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1501433</v>
      </c>
      <c r="I1" s="147">
        <v>1547281.58</v>
      </c>
      <c r="J1" s="46" t="b">
        <f>AND(H1=I1)</f>
        <v>0</v>
      </c>
    </row>
    <row r="2" spans="1:14">
      <c r="A2" s="153" t="s">
        <v>60</v>
      </c>
      <c r="B2" s="153"/>
      <c r="C2" s="26">
        <f>C3+C67</f>
        <v>970000</v>
      </c>
      <c r="D2" s="26">
        <f>D3+D67</f>
        <v>970000</v>
      </c>
      <c r="E2" s="26">
        <f>E3+E67</f>
        <v>970000</v>
      </c>
      <c r="G2" s="39" t="s">
        <v>60</v>
      </c>
      <c r="H2" s="41">
        <f>C2</f>
        <v>970000</v>
      </c>
      <c r="I2" s="147">
        <f>H2</f>
        <v>970000</v>
      </c>
      <c r="J2" s="40" t="b">
        <f>AND(H2=I2)</f>
        <v>1</v>
      </c>
    </row>
    <row r="3" spans="1:14">
      <c r="A3" s="154" t="s">
        <v>578</v>
      </c>
      <c r="B3" s="154"/>
      <c r="C3" s="23">
        <f>C4+C11+C38+C61</f>
        <v>544000</v>
      </c>
      <c r="D3" s="23">
        <f>D4+D11+D38+D61</f>
        <v>544000</v>
      </c>
      <c r="E3" s="23">
        <f>E4+E11+E38+E61</f>
        <v>544000</v>
      </c>
      <c r="G3" s="39" t="s">
        <v>57</v>
      </c>
      <c r="H3" s="41">
        <f t="shared" ref="H3:H66" si="0">C3</f>
        <v>544000</v>
      </c>
      <c r="I3" s="148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178000</v>
      </c>
      <c r="D4" s="21">
        <f>SUM(D5:D10)</f>
        <v>178000</v>
      </c>
      <c r="E4" s="21">
        <f>SUM(E5:E10)</f>
        <v>178000</v>
      </c>
      <c r="F4" s="17"/>
      <c r="G4" s="39" t="s">
        <v>53</v>
      </c>
      <c r="H4" s="41">
        <f t="shared" si="0"/>
        <v>178000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41">
        <f t="shared" si="0"/>
        <v>18000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8500</v>
      </c>
      <c r="D6" s="2">
        <f t="shared" ref="D6:E10" si="1">C6</f>
        <v>8500</v>
      </c>
      <c r="E6" s="2">
        <f t="shared" si="1"/>
        <v>8500</v>
      </c>
      <c r="F6" s="17"/>
      <c r="G6" s="17"/>
      <c r="H6" s="41">
        <f t="shared" si="0"/>
        <v>8500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 collapsed="1">
      <c r="A11" s="155" t="s">
        <v>125</v>
      </c>
      <c r="B11" s="156"/>
      <c r="C11" s="21">
        <f>SUM(C12:C37)</f>
        <v>268000</v>
      </c>
      <c r="D11" s="21">
        <f>SUM(D12:D37)</f>
        <v>268000</v>
      </c>
      <c r="E11" s="21">
        <f>SUM(E12:E37)</f>
        <v>268000</v>
      </c>
      <c r="F11" s="17"/>
      <c r="G11" s="39" t="s">
        <v>54</v>
      </c>
      <c r="H11" s="41">
        <f t="shared" si="0"/>
        <v>268000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260000</v>
      </c>
      <c r="D12" s="2">
        <f>C12</f>
        <v>260000</v>
      </c>
      <c r="E12" s="2">
        <f>D12</f>
        <v>260000</v>
      </c>
      <c r="H12" s="41">
        <f t="shared" si="0"/>
        <v>260000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3500</v>
      </c>
      <c r="D14" s="2">
        <f t="shared" si="2"/>
        <v>3500</v>
      </c>
      <c r="E14" s="2">
        <f t="shared" si="2"/>
        <v>3500</v>
      </c>
      <c r="H14" s="41">
        <f t="shared" si="0"/>
        <v>3500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 collapsed="1">
      <c r="A38" s="155" t="s">
        <v>145</v>
      </c>
      <c r="B38" s="156"/>
      <c r="C38" s="21">
        <f>SUM(C39:C60)</f>
        <v>98000</v>
      </c>
      <c r="D38" s="21">
        <f>SUM(D39:D60)</f>
        <v>98000</v>
      </c>
      <c r="E38" s="21">
        <f>SUM(E39:E60)</f>
        <v>98000</v>
      </c>
      <c r="G38" s="39" t="s">
        <v>55</v>
      </c>
      <c r="H38" s="41">
        <f t="shared" si="0"/>
        <v>98000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7500</v>
      </c>
      <c r="D54" s="2">
        <f t="shared" si="4"/>
        <v>7500</v>
      </c>
      <c r="E54" s="2">
        <f t="shared" si="4"/>
        <v>7500</v>
      </c>
      <c r="H54" s="41">
        <f t="shared" si="0"/>
        <v>7500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4" t="s">
        <v>579</v>
      </c>
      <c r="B67" s="154"/>
      <c r="C67" s="25">
        <f>C97+C68</f>
        <v>426000</v>
      </c>
      <c r="D67" s="25">
        <f>D97+D68</f>
        <v>426000</v>
      </c>
      <c r="E67" s="25">
        <f>E97+E68</f>
        <v>426000</v>
      </c>
      <c r="G67" s="39" t="s">
        <v>59</v>
      </c>
      <c r="H67" s="41">
        <f t="shared" ref="H67:H130" si="7">C67</f>
        <v>426000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149000</v>
      </c>
      <c r="D68" s="21">
        <f>SUM(D69:D96)</f>
        <v>149000</v>
      </c>
      <c r="E68" s="21">
        <f>SUM(E69:E96)</f>
        <v>149000</v>
      </c>
      <c r="G68" s="39" t="s">
        <v>56</v>
      </c>
      <c r="H68" s="41">
        <f t="shared" si="7"/>
        <v>149000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57000</v>
      </c>
      <c r="D94" s="2">
        <f t="shared" si="9"/>
        <v>57000</v>
      </c>
      <c r="E94" s="2">
        <f t="shared" si="9"/>
        <v>57000</v>
      </c>
      <c r="H94" s="41">
        <f t="shared" si="7"/>
        <v>57000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277000</v>
      </c>
      <c r="D97" s="21">
        <f>SUM(D98:D113)</f>
        <v>277000</v>
      </c>
      <c r="E97" s="21">
        <f>SUM(E98:E113)</f>
        <v>277000</v>
      </c>
      <c r="G97" s="39" t="s">
        <v>58</v>
      </c>
      <c r="H97" s="41">
        <f t="shared" si="7"/>
        <v>277000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  <c r="H98" s="41">
        <f t="shared" si="7"/>
        <v>160000</v>
      </c>
    </row>
    <row r="99" spans="1:10" ht="15" hidden="1" customHeight="1" outlineLevel="1">
      <c r="A99" s="3">
        <v>6002</v>
      </c>
      <c r="B99" s="1" t="s">
        <v>185</v>
      </c>
      <c r="C99" s="2">
        <v>13000</v>
      </c>
      <c r="D99" s="2">
        <f t="shared" ref="D99:E113" si="10">C99</f>
        <v>13000</v>
      </c>
      <c r="E99" s="2">
        <f t="shared" si="10"/>
        <v>13000</v>
      </c>
      <c r="H99" s="41">
        <f t="shared" si="7"/>
        <v>13000</v>
      </c>
    </row>
    <row r="100" spans="1:10" ht="15" hidden="1" customHeight="1" outlineLevel="1">
      <c r="A100" s="3">
        <v>6003</v>
      </c>
      <c r="B100" s="1" t="s">
        <v>186</v>
      </c>
      <c r="C100" s="2">
        <v>100000</v>
      </c>
      <c r="D100" s="2">
        <f t="shared" si="10"/>
        <v>100000</v>
      </c>
      <c r="E100" s="2">
        <f t="shared" si="10"/>
        <v>100000</v>
      </c>
      <c r="H100" s="41">
        <f t="shared" si="7"/>
        <v>100000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59" t="s">
        <v>62</v>
      </c>
      <c r="B114" s="160"/>
      <c r="C114" s="26">
        <f>C115+C152+C177</f>
        <v>531433</v>
      </c>
      <c r="D114" s="26">
        <f>D115+D152+D177</f>
        <v>531433</v>
      </c>
      <c r="E114" s="26">
        <f>E115+E152+E177</f>
        <v>531433</v>
      </c>
      <c r="G114" s="39" t="s">
        <v>62</v>
      </c>
      <c r="H114" s="41">
        <f t="shared" si="7"/>
        <v>531433</v>
      </c>
      <c r="I114" s="147">
        <v>577281.57999999996</v>
      </c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333278</v>
      </c>
      <c r="D115" s="23">
        <f>D116+D135</f>
        <v>333278</v>
      </c>
      <c r="E115" s="23">
        <f>E116+E135</f>
        <v>333278</v>
      </c>
      <c r="G115" s="39" t="s">
        <v>61</v>
      </c>
      <c r="H115" s="41">
        <f t="shared" si="7"/>
        <v>333278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174507</v>
      </c>
      <c r="D116" s="21">
        <f>D117+D120+D123+D126+D129+D132</f>
        <v>174507</v>
      </c>
      <c r="E116" s="21">
        <f>E117+E120+E123+E126+E129+E132</f>
        <v>174507</v>
      </c>
      <c r="G116" s="39" t="s">
        <v>583</v>
      </c>
      <c r="H116" s="41">
        <f t="shared" si="7"/>
        <v>174507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170004</v>
      </c>
      <c r="D117" s="2">
        <f>D118+D119</f>
        <v>170004</v>
      </c>
      <c r="E117" s="2">
        <f>E118+E119</f>
        <v>170004</v>
      </c>
      <c r="H117" s="41">
        <f t="shared" si="7"/>
        <v>170004</v>
      </c>
    </row>
    <row r="118" spans="1:10" ht="15" hidden="1" customHeight="1" outlineLevel="2">
      <c r="A118" s="130"/>
      <c r="B118" s="129" t="s">
        <v>855</v>
      </c>
      <c r="C118" s="128">
        <v>21224</v>
      </c>
      <c r="D118" s="128">
        <f>C118</f>
        <v>21224</v>
      </c>
      <c r="E118" s="128">
        <f>D118</f>
        <v>21224</v>
      </c>
      <c r="H118" s="41">
        <f t="shared" si="7"/>
        <v>21224</v>
      </c>
    </row>
    <row r="119" spans="1:10" ht="15" hidden="1" customHeight="1" outlineLevel="2">
      <c r="A119" s="130"/>
      <c r="B119" s="129" t="s">
        <v>860</v>
      </c>
      <c r="C119" s="128">
        <v>148780</v>
      </c>
      <c r="D119" s="128">
        <f>C119</f>
        <v>148780</v>
      </c>
      <c r="E119" s="128">
        <f>D119</f>
        <v>148780</v>
      </c>
      <c r="H119" s="41">
        <f t="shared" si="7"/>
        <v>148780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4503</v>
      </c>
      <c r="D126" s="2">
        <f>D127+D128</f>
        <v>4503</v>
      </c>
      <c r="E126" s="2">
        <f>E127+E128</f>
        <v>4503</v>
      </c>
      <c r="H126" s="41">
        <f t="shared" si="7"/>
        <v>4503</v>
      </c>
    </row>
    <row r="127" spans="1:10" ht="15" hidden="1" customHeight="1" outlineLevel="2">
      <c r="A127" s="130"/>
      <c r="B127" s="129" t="s">
        <v>855</v>
      </c>
      <c r="C127" s="128">
        <v>4503</v>
      </c>
      <c r="D127" s="128">
        <f>C127</f>
        <v>4503</v>
      </c>
      <c r="E127" s="128">
        <f>D127</f>
        <v>4503</v>
      </c>
      <c r="H127" s="41">
        <f t="shared" si="7"/>
        <v>4503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5" t="s">
        <v>202</v>
      </c>
      <c r="B135" s="156"/>
      <c r="C135" s="21">
        <f>C136+C140+C143+C146+C149</f>
        <v>158771</v>
      </c>
      <c r="D135" s="21">
        <f>D136+D140+D143+D146+D149</f>
        <v>158771</v>
      </c>
      <c r="E135" s="21">
        <f>E136+E140+E143+E146+E149</f>
        <v>158771</v>
      </c>
      <c r="G135" s="39" t="s">
        <v>584</v>
      </c>
      <c r="H135" s="41">
        <f t="shared" si="11"/>
        <v>158771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158771</v>
      </c>
      <c r="D136" s="2">
        <f>D137+D138+D139</f>
        <v>158771</v>
      </c>
      <c r="E136" s="2">
        <f>E137+E138+E139</f>
        <v>158771</v>
      </c>
      <c r="H136" s="41">
        <f t="shared" si="11"/>
        <v>158771</v>
      </c>
    </row>
    <row r="137" spans="1:10" ht="15" hidden="1" customHeight="1" outlineLevel="2">
      <c r="A137" s="130"/>
      <c r="B137" s="129" t="s">
        <v>855</v>
      </c>
      <c r="C137" s="128">
        <v>81042</v>
      </c>
      <c r="D137" s="128">
        <f>C137</f>
        <v>81042</v>
      </c>
      <c r="E137" s="128">
        <f>D137</f>
        <v>81042</v>
      </c>
      <c r="H137" s="41">
        <f t="shared" si="11"/>
        <v>81042</v>
      </c>
    </row>
    <row r="138" spans="1:10" ht="15" hidden="1" customHeight="1" outlineLevel="2">
      <c r="A138" s="130"/>
      <c r="B138" s="129" t="s">
        <v>862</v>
      </c>
      <c r="C138" s="128">
        <v>64729</v>
      </c>
      <c r="D138" s="128">
        <f t="shared" ref="D138:E139" si="12">C138</f>
        <v>64729</v>
      </c>
      <c r="E138" s="128">
        <f t="shared" si="12"/>
        <v>64729</v>
      </c>
      <c r="H138" s="41">
        <f t="shared" si="11"/>
        <v>64729</v>
      </c>
    </row>
    <row r="139" spans="1:10" ht="15" hidden="1" customHeight="1" outlineLevel="2">
      <c r="A139" s="130"/>
      <c r="B139" s="129" t="s">
        <v>861</v>
      </c>
      <c r="C139" s="128">
        <v>13000</v>
      </c>
      <c r="D139" s="128">
        <f t="shared" si="12"/>
        <v>13000</v>
      </c>
      <c r="E139" s="128">
        <f t="shared" si="12"/>
        <v>13000</v>
      </c>
      <c r="H139" s="41">
        <f t="shared" si="11"/>
        <v>13000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7" t="s">
        <v>581</v>
      </c>
      <c r="B152" s="158"/>
      <c r="C152" s="23">
        <f>C153+C163+C170</f>
        <v>198155</v>
      </c>
      <c r="D152" s="23">
        <f>D153+D163+D170</f>
        <v>198155</v>
      </c>
      <c r="E152" s="23">
        <f>E153+E163+E170</f>
        <v>198155</v>
      </c>
      <c r="G152" s="39" t="s">
        <v>66</v>
      </c>
      <c r="H152" s="41">
        <f t="shared" si="11"/>
        <v>198155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198155</v>
      </c>
      <c r="D153" s="21">
        <f>D154+D157+D160</f>
        <v>198155</v>
      </c>
      <c r="E153" s="21">
        <f>E154+E157+E160</f>
        <v>198155</v>
      </c>
      <c r="G153" s="39" t="s">
        <v>585</v>
      </c>
      <c r="H153" s="41">
        <f t="shared" si="11"/>
        <v>198155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198155</v>
      </c>
      <c r="D154" s="2">
        <f>D155+D156</f>
        <v>198155</v>
      </c>
      <c r="E154" s="2">
        <f>E155+E156</f>
        <v>198155</v>
      </c>
      <c r="H154" s="41">
        <f t="shared" si="11"/>
        <v>198155</v>
      </c>
    </row>
    <row r="155" spans="1:10" ht="15" hidden="1" customHeight="1" outlineLevel="2">
      <c r="A155" s="130"/>
      <c r="B155" s="129" t="s">
        <v>855</v>
      </c>
      <c r="C155" s="128">
        <v>35535</v>
      </c>
      <c r="D155" s="128">
        <f>C155</f>
        <v>35535</v>
      </c>
      <c r="E155" s="128">
        <f>D155</f>
        <v>35535</v>
      </c>
      <c r="H155" s="41">
        <f t="shared" si="11"/>
        <v>35535</v>
      </c>
    </row>
    <row r="156" spans="1:10" ht="15" hidden="1" customHeight="1" outlineLevel="2">
      <c r="A156" s="130"/>
      <c r="B156" s="129" t="s">
        <v>860</v>
      </c>
      <c r="C156" s="128">
        <v>162620</v>
      </c>
      <c r="D156" s="128">
        <f>C156</f>
        <v>162620</v>
      </c>
      <c r="E156" s="128">
        <f>D156</f>
        <v>162620</v>
      </c>
      <c r="H156" s="41">
        <f t="shared" si="11"/>
        <v>162620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1501433</v>
      </c>
      <c r="I256" s="147">
        <v>1547281.58</v>
      </c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947000</v>
      </c>
      <c r="D257" s="37">
        <f>D258+D550</f>
        <v>947000</v>
      </c>
      <c r="E257" s="37">
        <f>E258+E550</f>
        <v>982710.16899999999</v>
      </c>
      <c r="G257" s="39" t="s">
        <v>60</v>
      </c>
      <c r="H257" s="41">
        <f>C257</f>
        <v>947000</v>
      </c>
      <c r="I257" s="147">
        <v>947000</v>
      </c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850000</v>
      </c>
      <c r="D258" s="36">
        <f>D259+D339+D483+D547</f>
        <v>850000</v>
      </c>
      <c r="E258" s="36">
        <f>E259+E339+E483+E547</f>
        <v>885710.16899999999</v>
      </c>
      <c r="G258" s="39" t="s">
        <v>57</v>
      </c>
      <c r="H258" s="41">
        <f t="shared" ref="H258:H321" si="21">C258</f>
        <v>850000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636000</v>
      </c>
      <c r="D259" s="33">
        <f>D260+D263+D314</f>
        <v>636000</v>
      </c>
      <c r="E259" s="33">
        <f>E260+E263+E314</f>
        <v>671710.16899999999</v>
      </c>
      <c r="G259" s="39" t="s">
        <v>590</v>
      </c>
      <c r="H259" s="41">
        <f t="shared" si="21"/>
        <v>636000</v>
      </c>
      <c r="I259" s="42"/>
      <c r="J259" s="40" t="b">
        <f>AND(H259=I259)</f>
        <v>0</v>
      </c>
    </row>
    <row r="260" spans="1:10" hidden="1" outlineLevel="1">
      <c r="A260" s="163" t="s">
        <v>268</v>
      </c>
      <c r="B260" s="164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idden="1" outlineLevel="1">
      <c r="A263" s="163" t="s">
        <v>269</v>
      </c>
      <c r="B263" s="164"/>
      <c r="C263" s="32">
        <f>C264+C265+C289+C296+C298+C302+C305+C308+C313</f>
        <v>633120</v>
      </c>
      <c r="D263" s="32">
        <f>D264+D265+D289+D296+D298+D302+D305+D308+D313</f>
        <v>633120</v>
      </c>
      <c r="E263" s="32">
        <f>E264+E265+E289+E296+E298+E302+E305+E308+E313</f>
        <v>668830.16899999999</v>
      </c>
      <c r="H263" s="41">
        <f t="shared" si="21"/>
        <v>633120</v>
      </c>
    </row>
    <row r="264" spans="1:10" hidden="1" outlineLevel="2">
      <c r="A264" s="6">
        <v>1101</v>
      </c>
      <c r="B264" s="4" t="s">
        <v>34</v>
      </c>
      <c r="C264" s="5">
        <v>232100</v>
      </c>
      <c r="D264" s="5">
        <f>C264</f>
        <v>232100</v>
      </c>
      <c r="E264" s="5">
        <v>264784.728</v>
      </c>
      <c r="H264" s="41">
        <f t="shared" si="21"/>
        <v>232100</v>
      </c>
    </row>
    <row r="265" spans="1:10" hidden="1" outlineLevel="2">
      <c r="A265" s="6">
        <v>1101</v>
      </c>
      <c r="B265" s="4" t="s">
        <v>35</v>
      </c>
      <c r="C265" s="5">
        <f>SUM(C266:C288)</f>
        <v>266100</v>
      </c>
      <c r="D265" s="5">
        <f>SUM(D266:D288)</f>
        <v>266100</v>
      </c>
      <c r="E265" s="5">
        <f>SUM(E266:E288)</f>
        <v>266100</v>
      </c>
      <c r="H265" s="41">
        <f t="shared" si="21"/>
        <v>266100</v>
      </c>
    </row>
    <row r="266" spans="1:10" hidden="1" outlineLevel="3">
      <c r="A266" s="29"/>
      <c r="B266" s="28" t="s">
        <v>218</v>
      </c>
      <c r="C266" s="30">
        <v>15500</v>
      </c>
      <c r="D266" s="30">
        <f>C266</f>
        <v>15500</v>
      </c>
      <c r="E266" s="30">
        <f>D266</f>
        <v>15500</v>
      </c>
      <c r="H266" s="41">
        <f t="shared" si="21"/>
        <v>15500</v>
      </c>
    </row>
    <row r="267" spans="1:10" hidden="1" outlineLevel="3">
      <c r="A267" s="29"/>
      <c r="B267" s="28" t="s">
        <v>219</v>
      </c>
      <c r="C267" s="30">
        <v>64300</v>
      </c>
      <c r="D267" s="30">
        <f t="shared" ref="D267:E282" si="22">C267</f>
        <v>64300</v>
      </c>
      <c r="E267" s="30">
        <f t="shared" si="22"/>
        <v>64300</v>
      </c>
      <c r="H267" s="41">
        <f t="shared" si="21"/>
        <v>64300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1200</v>
      </c>
      <c r="D269" s="30">
        <f t="shared" si="22"/>
        <v>1200</v>
      </c>
      <c r="E269" s="30">
        <f t="shared" si="22"/>
        <v>1200</v>
      </c>
      <c r="H269" s="41">
        <f t="shared" si="21"/>
        <v>1200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16224</v>
      </c>
      <c r="D271" s="30">
        <f t="shared" si="22"/>
        <v>16224</v>
      </c>
      <c r="E271" s="30">
        <f t="shared" si="22"/>
        <v>16224</v>
      </c>
      <c r="H271" s="41">
        <f t="shared" si="21"/>
        <v>16224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5760</v>
      </c>
      <c r="D276" s="30">
        <f t="shared" si="22"/>
        <v>5760</v>
      </c>
      <c r="E276" s="30">
        <f t="shared" si="22"/>
        <v>5760</v>
      </c>
      <c r="H276" s="41">
        <f t="shared" si="21"/>
        <v>5760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10516</v>
      </c>
      <c r="D280" s="30">
        <f t="shared" si="22"/>
        <v>10516</v>
      </c>
      <c r="E280" s="30">
        <f t="shared" si="22"/>
        <v>10516</v>
      </c>
      <c r="H280" s="41">
        <f t="shared" si="21"/>
        <v>10516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148500</v>
      </c>
      <c r="D286" s="30">
        <f t="shared" si="23"/>
        <v>148500</v>
      </c>
      <c r="E286" s="30">
        <f t="shared" si="23"/>
        <v>148500</v>
      </c>
      <c r="H286" s="41">
        <f t="shared" si="21"/>
        <v>148500</v>
      </c>
    </row>
    <row r="287" spans="1:8" hidden="1" outlineLevel="3">
      <c r="A287" s="29"/>
      <c r="B287" s="28" t="s">
        <v>239</v>
      </c>
      <c r="C287" s="30">
        <v>4100</v>
      </c>
      <c r="D287" s="30">
        <f t="shared" si="23"/>
        <v>4100</v>
      </c>
      <c r="E287" s="30">
        <f t="shared" si="23"/>
        <v>4100</v>
      </c>
      <c r="H287" s="41">
        <f t="shared" si="21"/>
        <v>4100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4370</v>
      </c>
      <c r="D289" s="5">
        <f>SUM(D290:D295)</f>
        <v>4370</v>
      </c>
      <c r="E289" s="149">
        <v>4251.5</v>
      </c>
      <c r="H289" s="41">
        <f t="shared" si="21"/>
        <v>4370</v>
      </c>
    </row>
    <row r="290" spans="1:8" hidden="1" outlineLevel="3">
      <c r="A290" s="29"/>
      <c r="B290" s="28" t="s">
        <v>241</v>
      </c>
      <c r="C290" s="30">
        <v>2700</v>
      </c>
      <c r="D290" s="30">
        <f>C290</f>
        <v>2700</v>
      </c>
      <c r="E290" s="30">
        <f>D290</f>
        <v>2700</v>
      </c>
      <c r="H290" s="41">
        <f t="shared" si="21"/>
        <v>2700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610</v>
      </c>
      <c r="D292" s="30">
        <f t="shared" si="24"/>
        <v>610</v>
      </c>
      <c r="E292" s="30">
        <f t="shared" si="24"/>
        <v>610</v>
      </c>
      <c r="H292" s="41">
        <f t="shared" si="21"/>
        <v>610</v>
      </c>
    </row>
    <row r="293" spans="1:8" hidden="1" outlineLevel="3">
      <c r="A293" s="29"/>
      <c r="B293" s="28" t="s">
        <v>244</v>
      </c>
      <c r="C293" s="30">
        <v>340</v>
      </c>
      <c r="D293" s="30">
        <f t="shared" si="24"/>
        <v>340</v>
      </c>
      <c r="E293" s="30">
        <f t="shared" si="24"/>
        <v>340</v>
      </c>
      <c r="H293" s="41">
        <f t="shared" si="21"/>
        <v>340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720</v>
      </c>
      <c r="D295" s="30">
        <f t="shared" si="24"/>
        <v>720</v>
      </c>
      <c r="E295" s="30">
        <f t="shared" si="24"/>
        <v>720</v>
      </c>
      <c r="H295" s="41">
        <f t="shared" si="21"/>
        <v>720</v>
      </c>
    </row>
    <row r="296" spans="1:8" hidden="1" outlineLevel="2">
      <c r="A296" s="6">
        <v>1101</v>
      </c>
      <c r="B296" s="4" t="s">
        <v>247</v>
      </c>
      <c r="C296" s="5">
        <f>SUM(C297)</f>
        <v>450</v>
      </c>
      <c r="D296" s="5">
        <f>SUM(D297)</f>
        <v>450</v>
      </c>
      <c r="E296" s="5">
        <f>SUM(E297)</f>
        <v>450</v>
      </c>
      <c r="H296" s="41">
        <f t="shared" si="21"/>
        <v>450</v>
      </c>
    </row>
    <row r="297" spans="1:8" hidden="1" outlineLevel="3">
      <c r="A297" s="29"/>
      <c r="B297" s="28" t="s">
        <v>111</v>
      </c>
      <c r="C297" s="30">
        <v>450</v>
      </c>
      <c r="D297" s="30">
        <f>C297</f>
        <v>450</v>
      </c>
      <c r="E297" s="30">
        <f>D297</f>
        <v>450</v>
      </c>
      <c r="H297" s="41">
        <f t="shared" si="21"/>
        <v>450</v>
      </c>
    </row>
    <row r="298" spans="1:8" hidden="1" outlineLevel="2">
      <c r="A298" s="6">
        <v>1101</v>
      </c>
      <c r="B298" s="4" t="s">
        <v>37</v>
      </c>
      <c r="C298" s="5">
        <f>SUM(C299:C301)</f>
        <v>19500</v>
      </c>
      <c r="D298" s="5">
        <f>SUM(D299:D301)</f>
        <v>19500</v>
      </c>
      <c r="E298" s="149">
        <v>20083.571</v>
      </c>
      <c r="H298" s="41">
        <f t="shared" si="21"/>
        <v>19500</v>
      </c>
    </row>
    <row r="299" spans="1:8" hidden="1" outlineLevel="3">
      <c r="A299" s="29"/>
      <c r="B299" s="28" t="s">
        <v>248</v>
      </c>
      <c r="C299" s="30">
        <v>7500</v>
      </c>
      <c r="D299" s="30">
        <f>C299</f>
        <v>7500</v>
      </c>
      <c r="E299" s="30">
        <f>D299</f>
        <v>7500</v>
      </c>
      <c r="H299" s="41">
        <f t="shared" si="21"/>
        <v>7500</v>
      </c>
    </row>
    <row r="300" spans="1:8" hidden="1" outlineLevel="3">
      <c r="A300" s="29"/>
      <c r="B300" s="28" t="s">
        <v>249</v>
      </c>
      <c r="C300" s="30">
        <v>12000</v>
      </c>
      <c r="D300" s="30">
        <f t="shared" ref="D300:E301" si="25">C300</f>
        <v>12000</v>
      </c>
      <c r="E300" s="30">
        <f t="shared" si="25"/>
        <v>12000</v>
      </c>
      <c r="H300" s="41">
        <f t="shared" si="21"/>
        <v>12000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2660</v>
      </c>
      <c r="D302" s="5">
        <f>SUM(D303:D304)</f>
        <v>2660</v>
      </c>
      <c r="E302" s="149">
        <v>2105.1010000000001</v>
      </c>
      <c r="H302" s="41">
        <f t="shared" si="21"/>
        <v>2660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2660</v>
      </c>
      <c r="D304" s="30">
        <f>C304</f>
        <v>2660</v>
      </c>
      <c r="E304" s="30">
        <f>D304</f>
        <v>2660</v>
      </c>
      <c r="H304" s="41">
        <f t="shared" si="21"/>
        <v>2660</v>
      </c>
    </row>
    <row r="305" spans="1:8" hidden="1" outlineLevel="2">
      <c r="A305" s="6">
        <v>1101</v>
      </c>
      <c r="B305" s="4" t="s">
        <v>38</v>
      </c>
      <c r="C305" s="5">
        <f>SUM(C306:C307)</f>
        <v>10650</v>
      </c>
      <c r="D305" s="5">
        <f>SUM(D306:D307)</f>
        <v>10650</v>
      </c>
      <c r="E305" s="5">
        <f>SUM(E306:E307)</f>
        <v>10650</v>
      </c>
      <c r="H305" s="41">
        <f t="shared" si="21"/>
        <v>10650</v>
      </c>
    </row>
    <row r="306" spans="1:8" hidden="1" outlineLevel="3">
      <c r="A306" s="29"/>
      <c r="B306" s="28" t="s">
        <v>254</v>
      </c>
      <c r="C306" s="30">
        <v>7900</v>
      </c>
      <c r="D306" s="30">
        <f>C306</f>
        <v>7900</v>
      </c>
      <c r="E306" s="30">
        <f>D306</f>
        <v>7900</v>
      </c>
      <c r="H306" s="41">
        <f t="shared" si="21"/>
        <v>7900</v>
      </c>
    </row>
    <row r="307" spans="1:8" hidden="1" outlineLevel="3">
      <c r="A307" s="29"/>
      <c r="B307" s="28" t="s">
        <v>255</v>
      </c>
      <c r="C307" s="30">
        <v>2750</v>
      </c>
      <c r="D307" s="30">
        <f>C307</f>
        <v>2750</v>
      </c>
      <c r="E307" s="30">
        <f>D307</f>
        <v>2750</v>
      </c>
      <c r="H307" s="41">
        <f t="shared" si="21"/>
        <v>2750</v>
      </c>
    </row>
    <row r="308" spans="1:8" hidden="1" outlineLevel="2">
      <c r="A308" s="6">
        <v>1101</v>
      </c>
      <c r="B308" s="4" t="s">
        <v>39</v>
      </c>
      <c r="C308" s="5">
        <f>SUM(C309:C312)</f>
        <v>92670</v>
      </c>
      <c r="D308" s="5">
        <f>SUM(D309:D312)</f>
        <v>92670</v>
      </c>
      <c r="E308" s="149">
        <v>95785.269</v>
      </c>
      <c r="H308" s="41">
        <f t="shared" si="21"/>
        <v>92670</v>
      </c>
    </row>
    <row r="309" spans="1:8" hidden="1" outlineLevel="3">
      <c r="A309" s="29"/>
      <c r="B309" s="28" t="s">
        <v>256</v>
      </c>
      <c r="C309" s="30">
        <v>66100</v>
      </c>
      <c r="D309" s="30">
        <f>C309</f>
        <v>66100</v>
      </c>
      <c r="E309" s="30">
        <f>D309</f>
        <v>66100</v>
      </c>
      <c r="H309" s="41">
        <f t="shared" si="21"/>
        <v>66100</v>
      </c>
    </row>
    <row r="310" spans="1:8" hidden="1" outlineLevel="3">
      <c r="A310" s="29"/>
      <c r="B310" s="28" t="s">
        <v>257</v>
      </c>
      <c r="C310" s="30">
        <v>21200</v>
      </c>
      <c r="D310" s="30">
        <f t="shared" ref="D310:E312" si="26">C310</f>
        <v>21200</v>
      </c>
      <c r="E310" s="30">
        <f t="shared" si="26"/>
        <v>21200</v>
      </c>
      <c r="H310" s="41">
        <f t="shared" si="21"/>
        <v>21200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5370</v>
      </c>
      <c r="D312" s="30">
        <f t="shared" si="26"/>
        <v>5370</v>
      </c>
      <c r="E312" s="30">
        <f t="shared" si="26"/>
        <v>5370</v>
      </c>
      <c r="H312" s="41">
        <f t="shared" si="21"/>
        <v>5370</v>
      </c>
    </row>
    <row r="313" spans="1:8" hidden="1" outlineLevel="2">
      <c r="A313" s="6">
        <v>1101</v>
      </c>
      <c r="B313" s="4" t="s">
        <v>112</v>
      </c>
      <c r="C313" s="5">
        <v>4620</v>
      </c>
      <c r="D313" s="5">
        <f>C313</f>
        <v>4620</v>
      </c>
      <c r="E313" s="5">
        <f>D313</f>
        <v>4620</v>
      </c>
      <c r="H313" s="41">
        <f t="shared" si="21"/>
        <v>4620</v>
      </c>
    </row>
    <row r="314" spans="1:8" hidden="1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198000</v>
      </c>
      <c r="D339" s="33">
        <f>D340+D444+D482</f>
        <v>198000</v>
      </c>
      <c r="E339" s="33">
        <f>E340+E444+E482</f>
        <v>198000</v>
      </c>
      <c r="G339" s="39" t="s">
        <v>591</v>
      </c>
      <c r="H339" s="41">
        <f t="shared" si="28"/>
        <v>198000</v>
      </c>
      <c r="I339" s="42"/>
      <c r="J339" s="40" t="b">
        <f>AND(H339=I339)</f>
        <v>0</v>
      </c>
    </row>
    <row r="340" spans="1:10" hidden="1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177000</v>
      </c>
      <c r="D340" s="32">
        <f>D341+D342+D343+D344+D347+D348+D353+D356+D357+D362+D367+BH290668+D371+D372+D373+D376+D377+D378+D382+D388+D391+D392+D395+D398+D399+D404+D407+D408+D409+D412+D415+D416+D419+D420+D421+D422+D429+D443</f>
        <v>177000</v>
      </c>
      <c r="E340" s="32">
        <f>E341+E342+E343+E344+E347+E348+E353+E356+E357+E362+E367+BI290668+E371+E372+E373+E376+E377+E378+E382+E388+E391+E392+E395+E398+E399+E404+E407+E408+E409+E412+E415+E416+E419+E420+E421+E422+E429+E443</f>
        <v>177000</v>
      </c>
      <c r="H340" s="41">
        <f t="shared" si="28"/>
        <v>177000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hidden="1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v>23000</v>
      </c>
      <c r="D348" s="5">
        <f>SUM(D349:D352)</f>
        <v>23000</v>
      </c>
      <c r="E348" s="5">
        <f>SUM(E349:E352)</f>
        <v>23000</v>
      </c>
      <c r="H348" s="41">
        <f t="shared" si="28"/>
        <v>23000</v>
      </c>
    </row>
    <row r="349" spans="1:10" hidden="1" outlineLevel="3">
      <c r="A349" s="29"/>
      <c r="B349" s="28" t="s">
        <v>278</v>
      </c>
      <c r="C349" s="30">
        <v>23000</v>
      </c>
      <c r="D349" s="30">
        <f>C349</f>
        <v>23000</v>
      </c>
      <c r="E349" s="30">
        <f>D349</f>
        <v>23000</v>
      </c>
      <c r="H349" s="41">
        <f t="shared" si="28"/>
        <v>23000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v>14000</v>
      </c>
      <c r="D362" s="5">
        <f>SUM(D363:D366)</f>
        <v>14000</v>
      </c>
      <c r="E362" s="5">
        <f>SUM(E363:E366)</f>
        <v>14000</v>
      </c>
      <c r="H362" s="41">
        <f t="shared" si="28"/>
        <v>14000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hidden="1" outlineLevel="2">
      <c r="A378" s="6">
        <v>2201</v>
      </c>
      <c r="B378" s="4" t="s">
        <v>303</v>
      </c>
      <c r="C378" s="5"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hidden="1" outlineLevel="3">
      <c r="A379" s="29"/>
      <c r="B379" s="28" t="s">
        <v>46</v>
      </c>
      <c r="C379" s="30">
        <v>5500</v>
      </c>
      <c r="D379" s="30">
        <f>C379</f>
        <v>5500</v>
      </c>
      <c r="E379" s="30">
        <f>D379</f>
        <v>5500</v>
      </c>
      <c r="H379" s="41">
        <f t="shared" si="28"/>
        <v>5500</v>
      </c>
    </row>
    <row r="380" spans="1:8" hidden="1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  <c r="H422" s="41">
        <f t="shared" si="41"/>
        <v>3000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3" t="s">
        <v>357</v>
      </c>
      <c r="B444" s="164"/>
      <c r="C444" s="32">
        <f>C445+C454+C455+C459+C462+C463+C468+C474+C477+C480+C481+C450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  <c r="H444" s="41">
        <f t="shared" si="41"/>
        <v>21000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3" t="s">
        <v>389</v>
      </c>
      <c r="B483" s="174"/>
      <c r="C483" s="35">
        <f>C484+C504+C509+C522+C528+C538</f>
        <v>14970</v>
      </c>
      <c r="D483" s="35">
        <f>D484+D504+D509+D522+D528+D538</f>
        <v>14970</v>
      </c>
      <c r="E483" s="35">
        <f>E484+E504+E509+E522+E528+E538</f>
        <v>14970</v>
      </c>
      <c r="G483" s="39" t="s">
        <v>592</v>
      </c>
      <c r="H483" s="41">
        <f t="shared" si="51"/>
        <v>14970</v>
      </c>
      <c r="I483" s="42"/>
      <c r="J483" s="40" t="b">
        <f>AND(H483=I483)</f>
        <v>0</v>
      </c>
    </row>
    <row r="484" spans="1:10" hidden="1" outlineLevel="1">
      <c r="A484" s="163" t="s">
        <v>390</v>
      </c>
      <c r="B484" s="164"/>
      <c r="C484" s="32">
        <f>C485+C486+C490+C491+C494+C497+C500+C501+C502+C503</f>
        <v>7000</v>
      </c>
      <c r="D484" s="32">
        <f>D485+D486+D490+D491+D494+D497+D500+D501+D502+D503</f>
        <v>7000</v>
      </c>
      <c r="E484" s="32">
        <f>E485+E486+E490+E491+E494+E497+E500+E501+E502+E503</f>
        <v>7000</v>
      </c>
      <c r="H484" s="41">
        <f t="shared" si="51"/>
        <v>7000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hidden="1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3" t="s">
        <v>410</v>
      </c>
      <c r="B504" s="164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hidden="1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3" t="s">
        <v>414</v>
      </c>
      <c r="B509" s="164"/>
      <c r="C509" s="32">
        <f>C510+C511+C512+C513+C517+C518+C519+C520+C521</f>
        <v>4000</v>
      </c>
      <c r="D509" s="32">
        <f>D510+D511+D512+D513+D517+D518+D519+D520+D521</f>
        <v>4000</v>
      </c>
      <c r="E509" s="32">
        <f>E510+E511+E512+E513+E517+E518+E519+E520+E521</f>
        <v>4000</v>
      </c>
      <c r="F509" s="51"/>
      <c r="H509" s="41">
        <f t="shared" si="51"/>
        <v>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3" t="s">
        <v>441</v>
      </c>
      <c r="B538" s="164"/>
      <c r="C538" s="32">
        <f>SUM(C539:C544)</f>
        <v>970</v>
      </c>
      <c r="D538" s="32">
        <f>SUM(D539:D544)</f>
        <v>970</v>
      </c>
      <c r="E538" s="32">
        <f>SUM(E539:E544)</f>
        <v>970</v>
      </c>
      <c r="H538" s="41">
        <f t="shared" si="63"/>
        <v>970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970</v>
      </c>
      <c r="D540" s="5">
        <f t="shared" ref="D540:E543" si="66">C540</f>
        <v>970</v>
      </c>
      <c r="E540" s="5">
        <f t="shared" si="66"/>
        <v>970</v>
      </c>
      <c r="H540" s="41">
        <f t="shared" si="63"/>
        <v>970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1" t="s">
        <v>449</v>
      </c>
      <c r="B547" s="172"/>
      <c r="C547" s="35">
        <f>C548+C549</f>
        <v>1030</v>
      </c>
      <c r="D547" s="35">
        <f>D548+D549</f>
        <v>1030</v>
      </c>
      <c r="E547" s="35">
        <f>E548+E549</f>
        <v>1030</v>
      </c>
      <c r="G547" s="39" t="s">
        <v>593</v>
      </c>
      <c r="H547" s="41">
        <f t="shared" si="63"/>
        <v>1030</v>
      </c>
      <c r="I547" s="42"/>
      <c r="J547" s="40" t="b">
        <f>AND(H547=I547)</f>
        <v>0</v>
      </c>
    </row>
    <row r="548" spans="1:10" hidden="1" outlineLevel="1">
      <c r="A548" s="163" t="s">
        <v>450</v>
      </c>
      <c r="B548" s="164"/>
      <c r="C548" s="32">
        <v>1030</v>
      </c>
      <c r="D548" s="32">
        <f>C548</f>
        <v>1030</v>
      </c>
      <c r="E548" s="32">
        <f>D548</f>
        <v>1030</v>
      </c>
      <c r="H548" s="41">
        <f t="shared" si="63"/>
        <v>1030</v>
      </c>
    </row>
    <row r="549" spans="1:10" hidden="1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9" t="s">
        <v>455</v>
      </c>
      <c r="B550" s="170"/>
      <c r="C550" s="36">
        <f>C551</f>
        <v>97000</v>
      </c>
      <c r="D550" s="36">
        <f>D551</f>
        <v>97000</v>
      </c>
      <c r="E550" s="36">
        <f>E551</f>
        <v>97000</v>
      </c>
      <c r="G550" s="39" t="s">
        <v>59</v>
      </c>
      <c r="H550" s="41">
        <f t="shared" si="63"/>
        <v>97000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97000</v>
      </c>
      <c r="D551" s="33">
        <f>D552+D556</f>
        <v>97000</v>
      </c>
      <c r="E551" s="33">
        <f>E552+E556</f>
        <v>97000</v>
      </c>
      <c r="G551" s="39" t="s">
        <v>594</v>
      </c>
      <c r="H551" s="41">
        <f t="shared" si="63"/>
        <v>97000</v>
      </c>
      <c r="I551" s="42"/>
      <c r="J551" s="40" t="b">
        <f>AND(H551=I551)</f>
        <v>0</v>
      </c>
    </row>
    <row r="552" spans="1:10" hidden="1" outlineLevel="1">
      <c r="A552" s="163" t="s">
        <v>457</v>
      </c>
      <c r="B552" s="164"/>
      <c r="C552" s="32">
        <f>SUM(C553:C555)</f>
        <v>97000</v>
      </c>
      <c r="D552" s="32">
        <f>SUM(D553:D555)</f>
        <v>97000</v>
      </c>
      <c r="E552" s="32">
        <f>SUM(E553:E555)</f>
        <v>97000</v>
      </c>
      <c r="H552" s="41">
        <f t="shared" si="63"/>
        <v>97000</v>
      </c>
    </row>
    <row r="553" spans="1:10" hidden="1" outlineLevel="2" collapsed="1">
      <c r="A553" s="6">
        <v>5500</v>
      </c>
      <c r="B553" s="4" t="s">
        <v>458</v>
      </c>
      <c r="C553" s="5">
        <v>97000</v>
      </c>
      <c r="D553" s="5">
        <f t="shared" ref="D553:E555" si="67">C553</f>
        <v>97000</v>
      </c>
      <c r="E553" s="5">
        <f t="shared" si="67"/>
        <v>97000</v>
      </c>
      <c r="H553" s="41">
        <f t="shared" si="63"/>
        <v>97000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554433</v>
      </c>
      <c r="D559" s="37">
        <f>D560+D716+D725</f>
        <v>554433</v>
      </c>
      <c r="E559" s="37">
        <f>E560+E716+E725</f>
        <v>554433</v>
      </c>
      <c r="G559" s="39" t="s">
        <v>62</v>
      </c>
      <c r="H559" s="41">
        <f t="shared" si="63"/>
        <v>554433</v>
      </c>
      <c r="I559" s="147">
        <v>600281.57999999996</v>
      </c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448000</v>
      </c>
      <c r="D560" s="36">
        <f>D561+D638+D642+D645</f>
        <v>448000</v>
      </c>
      <c r="E560" s="36">
        <f>E561+E638+E642+E645</f>
        <v>448000</v>
      </c>
      <c r="G560" s="39" t="s">
        <v>61</v>
      </c>
      <c r="H560" s="41">
        <f t="shared" si="63"/>
        <v>448000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448000</v>
      </c>
      <c r="D561" s="38">
        <f>D562+D567+D568+D569+D576+D577+D581+D584+D585+D586+D587+D592+D595+D599+D603+D610+D616+D628</f>
        <v>448000</v>
      </c>
      <c r="E561" s="38">
        <f>E562+E567+E568+E569+E576+E577+E581+E584+E585+E586+E587+E592+E595+E599+E603+E610+E616+E628</f>
        <v>448000</v>
      </c>
      <c r="G561" s="39" t="s">
        <v>595</v>
      </c>
      <c r="H561" s="41">
        <f t="shared" si="63"/>
        <v>448000</v>
      </c>
      <c r="I561" s="42"/>
      <c r="J561" s="40" t="b">
        <f>AND(H561=I561)</f>
        <v>0</v>
      </c>
    </row>
    <row r="562" spans="1:10" hidden="1" outlineLevel="1">
      <c r="A562" s="163" t="s">
        <v>466</v>
      </c>
      <c r="B562" s="164"/>
      <c r="C562" s="32">
        <f>SUM(C563:C566)</f>
        <v>19986</v>
      </c>
      <c r="D562" s="32">
        <f>SUM(D563:D566)</f>
        <v>19986</v>
      </c>
      <c r="E562" s="32">
        <f>SUM(E563:E566)</f>
        <v>19986</v>
      </c>
      <c r="H562" s="41">
        <f t="shared" si="63"/>
        <v>19986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19986</v>
      </c>
      <c r="D566" s="5">
        <f t="shared" si="68"/>
        <v>19986</v>
      </c>
      <c r="E566" s="5">
        <f t="shared" si="68"/>
        <v>19986</v>
      </c>
      <c r="H566" s="41">
        <f t="shared" si="63"/>
        <v>19986</v>
      </c>
    </row>
    <row r="567" spans="1:10" hidden="1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3" t="s">
        <v>473</v>
      </c>
      <c r="B569" s="164"/>
      <c r="C569" s="32">
        <f>SUM(C570:C575)</f>
        <v>13232</v>
      </c>
      <c r="D569" s="32">
        <f>SUM(D570:D575)</f>
        <v>13232</v>
      </c>
      <c r="E569" s="32">
        <f>SUM(E570:E575)</f>
        <v>13232</v>
      </c>
      <c r="H569" s="41">
        <f t="shared" si="63"/>
        <v>13232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13232</v>
      </c>
      <c r="D571" s="5">
        <f t="shared" ref="D571:E575" si="69">C571</f>
        <v>13232</v>
      </c>
      <c r="E571" s="5">
        <f t="shared" si="69"/>
        <v>13232</v>
      </c>
      <c r="H571" s="41">
        <f t="shared" si="63"/>
        <v>13232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3" t="s">
        <v>489</v>
      </c>
      <c r="B585" s="164"/>
      <c r="C585" s="32">
        <v>27750</v>
      </c>
      <c r="D585" s="32">
        <f t="shared" si="72"/>
        <v>27750</v>
      </c>
      <c r="E585" s="32">
        <f t="shared" si="72"/>
        <v>27750</v>
      </c>
      <c r="H585" s="41">
        <f t="shared" si="71"/>
        <v>27750</v>
      </c>
    </row>
    <row r="586" spans="1:8" hidden="1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3" t="s">
        <v>491</v>
      </c>
      <c r="B587" s="164"/>
      <c r="C587" s="32">
        <f>SUM(C588:C591)</f>
        <v>106000</v>
      </c>
      <c r="D587" s="32">
        <f>SUM(D588:D591)</f>
        <v>106000</v>
      </c>
      <c r="E587" s="32">
        <f>SUM(E588:E591)</f>
        <v>106000</v>
      </c>
      <c r="H587" s="41">
        <f t="shared" si="71"/>
        <v>106000</v>
      </c>
    </row>
    <row r="588" spans="1:8" hidden="1" outlineLevel="2">
      <c r="A588" s="7">
        <v>6610</v>
      </c>
      <c r="B588" s="4" t="s">
        <v>492</v>
      </c>
      <c r="C588" s="5">
        <v>106000</v>
      </c>
      <c r="D588" s="5">
        <f>C588</f>
        <v>106000</v>
      </c>
      <c r="E588" s="5">
        <f>D588</f>
        <v>106000</v>
      </c>
      <c r="H588" s="41">
        <f t="shared" si="71"/>
        <v>106000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3" t="s">
        <v>503</v>
      </c>
      <c r="B599" s="164"/>
      <c r="C599" s="32">
        <f>SUM(C600:C602)</f>
        <v>171000</v>
      </c>
      <c r="D599" s="32">
        <f>SUM(D600:D602)</f>
        <v>171000</v>
      </c>
      <c r="E599" s="32">
        <f>SUM(E600:E602)</f>
        <v>171000</v>
      </c>
      <c r="H599" s="41">
        <f t="shared" si="71"/>
        <v>171000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171000</v>
      </c>
      <c r="D601" s="5">
        <f t="shared" si="75"/>
        <v>171000</v>
      </c>
      <c r="E601" s="5">
        <f t="shared" si="75"/>
        <v>171000</v>
      </c>
      <c r="H601" s="41">
        <f t="shared" si="71"/>
        <v>171000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3" t="s">
        <v>513</v>
      </c>
      <c r="B610" s="164"/>
      <c r="C610" s="32">
        <f>SUM(C611:C615)</f>
        <v>94206</v>
      </c>
      <c r="D610" s="32">
        <f>SUM(D611:D615)</f>
        <v>94206</v>
      </c>
      <c r="E610" s="32">
        <f>SUM(E611:E615)</f>
        <v>94206</v>
      </c>
      <c r="H610" s="41">
        <f t="shared" si="71"/>
        <v>94206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4206</v>
      </c>
      <c r="D612" s="5">
        <f t="shared" ref="D612:E615" si="77">C612</f>
        <v>4206</v>
      </c>
      <c r="E612" s="5">
        <f t="shared" si="77"/>
        <v>4206</v>
      </c>
      <c r="H612" s="41">
        <f t="shared" si="71"/>
        <v>4206</v>
      </c>
    </row>
    <row r="613" spans="1:8" hidden="1" outlineLevel="2">
      <c r="A613" s="7">
        <v>6615</v>
      </c>
      <c r="B613" s="4" t="s">
        <v>516</v>
      </c>
      <c r="C613" s="5">
        <v>90000</v>
      </c>
      <c r="D613" s="5">
        <f t="shared" si="77"/>
        <v>90000</v>
      </c>
      <c r="E613" s="5">
        <f t="shared" si="77"/>
        <v>90000</v>
      </c>
      <c r="H613" s="41">
        <f t="shared" si="71"/>
        <v>90000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3" t="s">
        <v>519</v>
      </c>
      <c r="B616" s="164"/>
      <c r="C616" s="32">
        <f>SUM(C617:C627)</f>
        <v>8000</v>
      </c>
      <c r="D616" s="32">
        <f>SUM(D617:D627)</f>
        <v>8000</v>
      </c>
      <c r="E616" s="32">
        <f>SUM(E617:E627)</f>
        <v>8000</v>
      </c>
      <c r="H616" s="41">
        <f t="shared" si="71"/>
        <v>8000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3300</v>
      </c>
      <c r="D618" s="5">
        <f t="shared" ref="D618:E627" si="78">C618</f>
        <v>3300</v>
      </c>
      <c r="E618" s="5">
        <f t="shared" si="78"/>
        <v>3300</v>
      </c>
      <c r="H618" s="41">
        <f t="shared" si="71"/>
        <v>3300</v>
      </c>
    </row>
    <row r="619" spans="1:8" hidden="1" outlineLevel="2">
      <c r="A619" s="7">
        <v>6616</v>
      </c>
      <c r="B619" s="4" t="s">
        <v>522</v>
      </c>
      <c r="C619" s="5">
        <v>4700</v>
      </c>
      <c r="D619" s="5">
        <f t="shared" si="78"/>
        <v>4700</v>
      </c>
      <c r="E619" s="5">
        <f t="shared" si="78"/>
        <v>4700</v>
      </c>
      <c r="H619" s="41">
        <f t="shared" si="71"/>
        <v>4700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3" t="s">
        <v>531</v>
      </c>
      <c r="B628" s="164"/>
      <c r="C628" s="32">
        <f>SUM(C629:C637)</f>
        <v>7826</v>
      </c>
      <c r="D628" s="32">
        <f>SUM(D629:D637)</f>
        <v>7826</v>
      </c>
      <c r="E628" s="32">
        <f>SUM(E629:E637)</f>
        <v>7826</v>
      </c>
      <c r="H628" s="41">
        <f t="shared" si="71"/>
        <v>7826</v>
      </c>
    </row>
    <row r="629" spans="1:10" hidden="1" outlineLevel="2">
      <c r="A629" s="7">
        <v>6617</v>
      </c>
      <c r="B629" s="4" t="s">
        <v>532</v>
      </c>
      <c r="C629" s="5">
        <v>7826</v>
      </c>
      <c r="D629" s="5">
        <f>C629</f>
        <v>7826</v>
      </c>
      <c r="E629" s="5">
        <f>D629</f>
        <v>7826</v>
      </c>
      <c r="H629" s="41">
        <f t="shared" si="71"/>
        <v>7826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9" t="s">
        <v>570</v>
      </c>
      <c r="B716" s="170"/>
      <c r="C716" s="36">
        <f>C717</f>
        <v>106433</v>
      </c>
      <c r="D716" s="36">
        <f>D717</f>
        <v>106433</v>
      </c>
      <c r="E716" s="36">
        <f>E717</f>
        <v>106433</v>
      </c>
      <c r="G716" s="39" t="s">
        <v>66</v>
      </c>
      <c r="H716" s="41">
        <f t="shared" si="92"/>
        <v>106433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106433</v>
      </c>
      <c r="D717" s="33">
        <f>D718+D722</f>
        <v>106433</v>
      </c>
      <c r="E717" s="33">
        <f>E718+E722</f>
        <v>106433</v>
      </c>
      <c r="G717" s="39" t="s">
        <v>599</v>
      </c>
      <c r="H717" s="41">
        <f t="shared" si="92"/>
        <v>106433</v>
      </c>
      <c r="I717" s="42"/>
      <c r="J717" s="40" t="b">
        <f>AND(H717=I717)</f>
        <v>0</v>
      </c>
    </row>
    <row r="718" spans="1:10" hidden="1" outlineLevel="1" collapsed="1">
      <c r="A718" s="175" t="s">
        <v>851</v>
      </c>
      <c r="B718" s="176"/>
      <c r="C718" s="31">
        <f>SUM(C719:C721)</f>
        <v>106433</v>
      </c>
      <c r="D718" s="31">
        <f>SUM(D719:D721)</f>
        <v>106433</v>
      </c>
      <c r="E718" s="31">
        <f>SUM(E719:E721)</f>
        <v>106433</v>
      </c>
      <c r="H718" s="41">
        <f t="shared" si="92"/>
        <v>106433</v>
      </c>
    </row>
    <row r="719" spans="1:10" ht="15" hidden="1" customHeight="1" outlineLevel="2">
      <c r="A719" s="6">
        <v>10950</v>
      </c>
      <c r="B719" s="4" t="s">
        <v>572</v>
      </c>
      <c r="C719" s="5">
        <v>106433</v>
      </c>
      <c r="D719" s="5">
        <f>C719</f>
        <v>106433</v>
      </c>
      <c r="E719" s="5">
        <f>D719</f>
        <v>106433</v>
      </c>
      <c r="H719" s="41">
        <f t="shared" si="92"/>
        <v>106433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6" t="s">
        <v>763</v>
      </c>
    </row>
    <row r="7" spans="1:11">
      <c r="A7" s="10" t="s">
        <v>97</v>
      </c>
      <c r="B7" s="12">
        <v>42754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871</v>
      </c>
      <c r="B2" s="10" t="s">
        <v>757</v>
      </c>
      <c r="D2" s="110" t="s">
        <v>887</v>
      </c>
    </row>
    <row r="3" spans="1:12" ht="15.75">
      <c r="A3" s="13" t="s">
        <v>872</v>
      </c>
      <c r="B3" s="10" t="s">
        <v>757</v>
      </c>
      <c r="D3" s="110" t="s">
        <v>888</v>
      </c>
      <c r="K3" s="117" t="s">
        <v>756</v>
      </c>
      <c r="L3" s="117" t="s">
        <v>758</v>
      </c>
    </row>
    <row r="4" spans="1:12" ht="15.75">
      <c r="A4" s="13" t="s">
        <v>873</v>
      </c>
      <c r="B4" s="10" t="s">
        <v>757</v>
      </c>
      <c r="D4" s="110" t="s">
        <v>889</v>
      </c>
      <c r="K4" s="117" t="s">
        <v>757</v>
      </c>
      <c r="L4" s="117" t="s">
        <v>759</v>
      </c>
    </row>
    <row r="5" spans="1:12" ht="15.75">
      <c r="A5" s="13" t="s">
        <v>874</v>
      </c>
      <c r="B5" s="10" t="s">
        <v>757</v>
      </c>
      <c r="D5" s="110" t="s">
        <v>890</v>
      </c>
      <c r="L5" s="117" t="s">
        <v>760</v>
      </c>
    </row>
    <row r="6" spans="1:12" ht="15.75">
      <c r="A6" s="13" t="s">
        <v>875</v>
      </c>
      <c r="B6" s="10" t="s">
        <v>757</v>
      </c>
      <c r="D6" s="110" t="s">
        <v>891</v>
      </c>
      <c r="L6" s="117" t="s">
        <v>761</v>
      </c>
    </row>
    <row r="7" spans="1:12" ht="15.75">
      <c r="A7" s="13" t="s">
        <v>876</v>
      </c>
      <c r="B7" s="10" t="s">
        <v>757</v>
      </c>
      <c r="D7" s="110" t="s">
        <v>892</v>
      </c>
    </row>
    <row r="8" spans="1:12" ht="15.75">
      <c r="A8" s="13" t="s">
        <v>877</v>
      </c>
      <c r="B8" s="10" t="s">
        <v>757</v>
      </c>
      <c r="D8" s="110" t="s">
        <v>893</v>
      </c>
    </row>
    <row r="9" spans="1:12" ht="15.75">
      <c r="A9" s="13" t="s">
        <v>878</v>
      </c>
      <c r="B9" s="10" t="s">
        <v>757</v>
      </c>
      <c r="D9" s="110" t="s">
        <v>894</v>
      </c>
    </row>
    <row r="10" spans="1:12" ht="15.75">
      <c r="A10" s="13" t="s">
        <v>879</v>
      </c>
      <c r="B10" s="10" t="s">
        <v>757</v>
      </c>
      <c r="D10" s="110">
        <v>60</v>
      </c>
    </row>
    <row r="11" spans="1:12" ht="15.75">
      <c r="A11" s="13" t="s">
        <v>880</v>
      </c>
      <c r="B11" s="10" t="s">
        <v>757</v>
      </c>
      <c r="D11" s="110">
        <v>23</v>
      </c>
    </row>
    <row r="12" spans="1:12" ht="15.75">
      <c r="A12" s="13" t="s">
        <v>881</v>
      </c>
      <c r="B12" s="10" t="s">
        <v>757</v>
      </c>
    </row>
    <row r="13" spans="1:12" ht="15.75">
      <c r="A13" s="13" t="s">
        <v>881</v>
      </c>
      <c r="B13" s="10" t="s">
        <v>757</v>
      </c>
    </row>
    <row r="14" spans="1:12" ht="15.75">
      <c r="A14" s="13" t="s">
        <v>881</v>
      </c>
      <c r="B14" s="10" t="s">
        <v>757</v>
      </c>
    </row>
    <row r="15" spans="1:12" ht="15.75">
      <c r="A15" s="13" t="s">
        <v>881</v>
      </c>
      <c r="B15" s="10" t="s">
        <v>757</v>
      </c>
    </row>
    <row r="16" spans="1:12" ht="15.75">
      <c r="A16" s="13" t="s">
        <v>881</v>
      </c>
      <c r="B16" s="10" t="s">
        <v>757</v>
      </c>
    </row>
    <row r="17" spans="1:4" ht="15.75">
      <c r="A17" s="13" t="s">
        <v>881</v>
      </c>
      <c r="B17" s="10" t="s">
        <v>757</v>
      </c>
    </row>
    <row r="18" spans="1:4" ht="15.75">
      <c r="A18" s="13" t="s">
        <v>881</v>
      </c>
      <c r="B18" s="10" t="s">
        <v>757</v>
      </c>
    </row>
    <row r="19" spans="1:4" ht="15.75">
      <c r="A19" s="13" t="s">
        <v>881</v>
      </c>
      <c r="B19" s="10" t="s">
        <v>757</v>
      </c>
    </row>
    <row r="20" spans="1:4" ht="15.75">
      <c r="A20" s="13" t="s">
        <v>881</v>
      </c>
      <c r="B20" s="10" t="s">
        <v>757</v>
      </c>
    </row>
    <row r="21" spans="1:4" ht="15.75">
      <c r="A21" s="13" t="s">
        <v>881</v>
      </c>
      <c r="B21" s="10" t="s">
        <v>757</v>
      </c>
    </row>
    <row r="22" spans="1:4" ht="15.75">
      <c r="A22" s="13" t="s">
        <v>882</v>
      </c>
      <c r="B22" s="10" t="s">
        <v>757</v>
      </c>
      <c r="D22" s="110" t="s">
        <v>895</v>
      </c>
    </row>
    <row r="23" spans="1:4" ht="15.75">
      <c r="A23" s="13" t="s">
        <v>882</v>
      </c>
      <c r="B23" s="10" t="s">
        <v>757</v>
      </c>
      <c r="D23" s="110" t="s">
        <v>896</v>
      </c>
    </row>
    <row r="24" spans="1:4" ht="15.75">
      <c r="A24" s="13" t="s">
        <v>883</v>
      </c>
      <c r="B24" s="10" t="s">
        <v>756</v>
      </c>
    </row>
    <row r="25" spans="1:4" ht="15.75">
      <c r="A25" s="13" t="s">
        <v>884</v>
      </c>
      <c r="B25" s="10" t="s">
        <v>756</v>
      </c>
    </row>
    <row r="26" spans="1:4" ht="15.75">
      <c r="A26" s="13" t="s">
        <v>885</v>
      </c>
      <c r="B26" s="10" t="s">
        <v>756</v>
      </c>
    </row>
    <row r="27" spans="1:4" ht="15.75">
      <c r="A27" s="13" t="s">
        <v>886</v>
      </c>
      <c r="B27" s="10" t="s">
        <v>756</v>
      </c>
    </row>
  </sheetData>
  <conditionalFormatting sqref="A31:A1048576 A1:A27 B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rightToLeft="1" topLeftCell="C1" zoomScale="110" zoomScaleNormal="110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897</v>
      </c>
    </row>
    <row r="3" spans="1:36" ht="15.75">
      <c r="A3" s="13" t="s">
        <v>898</v>
      </c>
      <c r="J3" s="117" t="s">
        <v>756</v>
      </c>
      <c r="K3" s="117" t="s">
        <v>758</v>
      </c>
    </row>
    <row r="4" spans="1:36" ht="15.75">
      <c r="A4" s="13" t="s">
        <v>899</v>
      </c>
      <c r="J4" s="117" t="s">
        <v>757</v>
      </c>
      <c r="K4" s="117" t="s">
        <v>759</v>
      </c>
    </row>
    <row r="5" spans="1:36" ht="15.75">
      <c r="A5" s="13" t="s">
        <v>900</v>
      </c>
      <c r="K5" s="117" t="s">
        <v>760</v>
      </c>
    </row>
    <row r="6" spans="1:36" ht="15.75">
      <c r="A6" s="13" t="s">
        <v>901</v>
      </c>
      <c r="K6" s="117" t="s">
        <v>761</v>
      </c>
    </row>
    <row r="7" spans="1:36" ht="15.75">
      <c r="A7" s="13" t="s">
        <v>902</v>
      </c>
    </row>
    <row r="8" spans="1:36" ht="15.75">
      <c r="A8" s="13" t="s">
        <v>903</v>
      </c>
    </row>
    <row r="9" spans="1:36" ht="15.75">
      <c r="A9" s="13" t="s">
        <v>904</v>
      </c>
    </row>
    <row r="10" spans="1:36" ht="15.75">
      <c r="A10" s="13" t="s">
        <v>905</v>
      </c>
    </row>
    <row r="11" spans="1:36" ht="31.5">
      <c r="A11" s="142" t="s">
        <v>906</v>
      </c>
    </row>
    <row r="12" spans="1:36" ht="31.5">
      <c r="A12" s="142" t="s">
        <v>907</v>
      </c>
    </row>
    <row r="13" spans="1:36" ht="15.75">
      <c r="A13" s="13" t="s">
        <v>908</v>
      </c>
    </row>
    <row r="14" spans="1:36" ht="15.75">
      <c r="A14" s="13" t="s">
        <v>909</v>
      </c>
    </row>
    <row r="15" spans="1:36" ht="15.75">
      <c r="A15" s="13" t="s">
        <v>910</v>
      </c>
    </row>
    <row r="16" spans="1:36" ht="15.75">
      <c r="A16" s="13" t="s">
        <v>910</v>
      </c>
    </row>
    <row r="17" spans="1:1" ht="15.75">
      <c r="A17" s="13" t="s">
        <v>911</v>
      </c>
    </row>
    <row r="18" spans="1:1" ht="15.75">
      <c r="A18" s="13" t="s">
        <v>912</v>
      </c>
    </row>
    <row r="19" spans="1:1" ht="15.75">
      <c r="A19" s="13" t="s">
        <v>878</v>
      </c>
    </row>
    <row r="20" spans="1:1" ht="15.75">
      <c r="A20" s="13" t="s">
        <v>913</v>
      </c>
    </row>
    <row r="21" spans="1:1" ht="15.75">
      <c r="A21" s="13" t="s">
        <v>914</v>
      </c>
    </row>
    <row r="22" spans="1:1" ht="15.75">
      <c r="A22" s="13" t="s">
        <v>915</v>
      </c>
    </row>
    <row r="23" spans="1:1" ht="15.75">
      <c r="A23" s="13" t="s">
        <v>916</v>
      </c>
    </row>
    <row r="24" spans="1:1" ht="15.75">
      <c r="A24" s="13" t="s">
        <v>917</v>
      </c>
    </row>
    <row r="25" spans="1:1" ht="15.75">
      <c r="A25" s="13" t="s">
        <v>918</v>
      </c>
    </row>
    <row r="26" spans="1:1" ht="15.75">
      <c r="A26" s="13" t="s">
        <v>919</v>
      </c>
    </row>
    <row r="27" spans="1:1" ht="15.75">
      <c r="A27" s="13" t="s">
        <v>920</v>
      </c>
    </row>
    <row r="28" spans="1:1" ht="15.75">
      <c r="A28" s="13" t="s">
        <v>921</v>
      </c>
    </row>
    <row r="29" spans="1:1" ht="15.75">
      <c r="A29" s="13" t="s">
        <v>921</v>
      </c>
    </row>
    <row r="30" spans="1:1">
      <c r="A30" s="10" t="s">
        <v>922</v>
      </c>
    </row>
    <row r="31" spans="1:1">
      <c r="A31" s="10" t="s">
        <v>923</v>
      </c>
    </row>
    <row r="32" spans="1:1" ht="30">
      <c r="A32" s="143" t="s">
        <v>924</v>
      </c>
    </row>
    <row r="33" spans="1:1" ht="30">
      <c r="A33" s="143" t="s">
        <v>925</v>
      </c>
    </row>
    <row r="34" spans="1:1">
      <c r="A34" s="10" t="s">
        <v>926</v>
      </c>
    </row>
    <row r="35" spans="1:1">
      <c r="A35" s="10" t="s">
        <v>927</v>
      </c>
    </row>
    <row r="36" spans="1:1">
      <c r="A36" s="10" t="s">
        <v>927</v>
      </c>
    </row>
    <row r="37" spans="1:1">
      <c r="A37" s="10" t="s">
        <v>927</v>
      </c>
    </row>
    <row r="38" spans="1:1">
      <c r="A38" s="10" t="s">
        <v>927</v>
      </c>
    </row>
    <row r="39" spans="1:1">
      <c r="A39" s="10" t="s">
        <v>927</v>
      </c>
    </row>
    <row r="40" spans="1:1">
      <c r="A40" s="10" t="s">
        <v>928</v>
      </c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F2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1" t="s">
        <v>602</v>
      </c>
      <c r="C1" s="193" t="s">
        <v>603</v>
      </c>
      <c r="D1" s="193" t="s">
        <v>604</v>
      </c>
      <c r="E1" s="193" t="s">
        <v>605</v>
      </c>
      <c r="F1" s="193" t="s">
        <v>606</v>
      </c>
      <c r="G1" s="193" t="s">
        <v>607</v>
      </c>
      <c r="H1" s="193" t="s">
        <v>608</v>
      </c>
      <c r="I1" s="193" t="s">
        <v>609</v>
      </c>
      <c r="J1" s="193" t="s">
        <v>610</v>
      </c>
      <c r="K1" s="193" t="s">
        <v>611</v>
      </c>
      <c r="L1" s="193" t="s">
        <v>612</v>
      </c>
      <c r="M1" s="189" t="s">
        <v>737</v>
      </c>
      <c r="N1" s="197" t="s">
        <v>613</v>
      </c>
      <c r="O1" s="197"/>
      <c r="P1" s="197"/>
      <c r="Q1" s="197"/>
      <c r="R1" s="197"/>
      <c r="S1" s="189" t="s">
        <v>738</v>
      </c>
      <c r="T1" s="197" t="s">
        <v>613</v>
      </c>
      <c r="U1" s="197"/>
      <c r="V1" s="197"/>
      <c r="W1" s="197"/>
      <c r="X1" s="197"/>
      <c r="Y1" s="198" t="s">
        <v>614</v>
      </c>
      <c r="Z1" s="198" t="s">
        <v>615</v>
      </c>
      <c r="AA1" s="198" t="s">
        <v>616</v>
      </c>
      <c r="AB1" s="198" t="s">
        <v>617</v>
      </c>
      <c r="AC1" s="198" t="s">
        <v>618</v>
      </c>
      <c r="AD1" s="198" t="s">
        <v>619</v>
      </c>
      <c r="AE1" s="200" t="s">
        <v>620</v>
      </c>
      <c r="AF1" s="202" t="s">
        <v>621</v>
      </c>
      <c r="AG1" s="204" t="s">
        <v>622</v>
      </c>
      <c r="AH1" s="206" t="s">
        <v>623</v>
      </c>
      <c r="AI1" s="19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2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9"/>
      <c r="Z2" s="199"/>
      <c r="AA2" s="199"/>
      <c r="AB2" s="199"/>
      <c r="AC2" s="199"/>
      <c r="AD2" s="199"/>
      <c r="AE2" s="201"/>
      <c r="AF2" s="203"/>
      <c r="AG2" s="205"/>
      <c r="AH2" s="207"/>
      <c r="AI2" s="19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960</v>
      </c>
      <c r="C3" s="73"/>
      <c r="D3" s="72" t="s">
        <v>631</v>
      </c>
      <c r="E3" s="72" t="s">
        <v>632</v>
      </c>
      <c r="F3" s="72" t="s">
        <v>633</v>
      </c>
      <c r="G3" s="72">
        <v>2010</v>
      </c>
      <c r="H3" s="72"/>
      <c r="I3" s="72"/>
      <c r="J3" s="72"/>
      <c r="K3" s="72"/>
      <c r="L3" s="72"/>
      <c r="M3" s="66">
        <v>469219</v>
      </c>
      <c r="N3" s="74">
        <v>46992</v>
      </c>
      <c r="O3" s="74">
        <v>220553</v>
      </c>
      <c r="P3" s="74">
        <v>201764</v>
      </c>
      <c r="Q3" s="74">
        <v>0</v>
      </c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961</v>
      </c>
      <c r="C4" s="10"/>
      <c r="D4" s="72" t="s">
        <v>631</v>
      </c>
      <c r="E4" s="72" t="s">
        <v>632</v>
      </c>
      <c r="F4" s="72" t="s">
        <v>633</v>
      </c>
      <c r="G4" s="65">
        <v>2012</v>
      </c>
      <c r="H4" s="65"/>
      <c r="I4" s="65"/>
      <c r="J4" s="65"/>
      <c r="K4" s="65"/>
      <c r="L4" s="65"/>
      <c r="M4" s="66">
        <v>160000</v>
      </c>
      <c r="N4" s="67">
        <v>16000</v>
      </c>
      <c r="O4" s="67">
        <v>75200</v>
      </c>
      <c r="P4" s="66">
        <v>68800</v>
      </c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962</v>
      </c>
      <c r="C5" s="10"/>
      <c r="D5" s="72" t="s">
        <v>631</v>
      </c>
      <c r="E5" s="72" t="s">
        <v>632</v>
      </c>
      <c r="F5" s="72" t="s">
        <v>633</v>
      </c>
      <c r="G5" s="65">
        <v>2012</v>
      </c>
      <c r="H5" s="65"/>
      <c r="I5" s="65"/>
      <c r="J5" s="65"/>
      <c r="K5" s="65"/>
      <c r="L5" s="65"/>
      <c r="M5" s="66">
        <v>102000</v>
      </c>
      <c r="N5" s="67">
        <v>10200</v>
      </c>
      <c r="O5" s="67">
        <v>47940</v>
      </c>
      <c r="P5" s="66">
        <v>43860</v>
      </c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963</v>
      </c>
      <c r="C6" s="10"/>
      <c r="D6" s="72" t="s">
        <v>631</v>
      </c>
      <c r="E6" s="65" t="s">
        <v>638</v>
      </c>
      <c r="F6" s="72" t="s">
        <v>633</v>
      </c>
      <c r="G6" s="65">
        <v>2012</v>
      </c>
      <c r="H6" s="65"/>
      <c r="I6" s="65"/>
      <c r="J6" s="65"/>
      <c r="K6" s="65"/>
      <c r="L6" s="65"/>
      <c r="M6" s="66">
        <v>90000</v>
      </c>
      <c r="N6" s="67">
        <v>9000</v>
      </c>
      <c r="O6" s="67">
        <v>42300</v>
      </c>
      <c r="P6" s="67">
        <v>38700</v>
      </c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0.5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641</v>
      </c>
      <c r="C7" s="10"/>
      <c r="D7" s="72" t="s">
        <v>631</v>
      </c>
      <c r="E7" s="80" t="s">
        <v>641</v>
      </c>
      <c r="F7" s="72" t="s">
        <v>633</v>
      </c>
      <c r="G7" s="65">
        <v>2010</v>
      </c>
      <c r="H7" s="65"/>
      <c r="I7" s="65"/>
      <c r="J7" s="65"/>
      <c r="K7" s="65"/>
      <c r="L7" s="65"/>
      <c r="M7" s="66">
        <v>98032</v>
      </c>
      <c r="N7" s="67">
        <v>9803</v>
      </c>
      <c r="O7" s="67">
        <v>88229</v>
      </c>
      <c r="P7" s="67">
        <v>0</v>
      </c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964</v>
      </c>
      <c r="C8" s="10"/>
      <c r="D8" s="72" t="s">
        <v>631</v>
      </c>
      <c r="E8" s="80" t="s">
        <v>641</v>
      </c>
      <c r="F8" s="72" t="s">
        <v>633</v>
      </c>
      <c r="G8" s="65">
        <v>2011</v>
      </c>
      <c r="H8" s="65"/>
      <c r="I8" s="65"/>
      <c r="J8" s="65"/>
      <c r="K8" s="65"/>
      <c r="L8" s="65"/>
      <c r="M8" s="66">
        <v>25778</v>
      </c>
      <c r="N8" s="67">
        <v>2578</v>
      </c>
      <c r="O8" s="67">
        <v>23200</v>
      </c>
      <c r="P8" s="67">
        <v>0</v>
      </c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965</v>
      </c>
      <c r="C9" s="10"/>
      <c r="D9" s="72" t="s">
        <v>631</v>
      </c>
      <c r="E9" s="65" t="s">
        <v>644</v>
      </c>
      <c r="F9" s="72" t="s">
        <v>633</v>
      </c>
      <c r="G9" s="65">
        <v>2014</v>
      </c>
      <c r="H9" s="65"/>
      <c r="I9" s="65"/>
      <c r="J9" s="65"/>
      <c r="K9" s="65"/>
      <c r="L9" s="65"/>
      <c r="M9" s="66">
        <v>55000</v>
      </c>
      <c r="N9" s="67">
        <v>5500</v>
      </c>
      <c r="O9" s="67">
        <v>49500</v>
      </c>
      <c r="P9" s="67">
        <v>0</v>
      </c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647</v>
      </c>
      <c r="C10" s="10"/>
      <c r="D10" s="72" t="s">
        <v>631</v>
      </c>
      <c r="E10" s="65" t="s">
        <v>647</v>
      </c>
      <c r="F10" s="72" t="s">
        <v>633</v>
      </c>
      <c r="G10" s="65">
        <v>2010</v>
      </c>
      <c r="H10" s="65"/>
      <c r="I10" s="65"/>
      <c r="J10" s="65"/>
      <c r="K10" s="65"/>
      <c r="L10" s="65"/>
      <c r="M10" s="66">
        <v>5852</v>
      </c>
      <c r="N10" s="67">
        <v>0</v>
      </c>
      <c r="O10" s="67">
        <v>5852</v>
      </c>
      <c r="P10" s="67">
        <v>0</v>
      </c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30">
      <c r="A11" s="71">
        <f t="shared" si="1"/>
        <v>9</v>
      </c>
      <c r="B11" s="65" t="s">
        <v>966</v>
      </c>
      <c r="C11" s="10"/>
      <c r="D11" s="65" t="s">
        <v>637</v>
      </c>
      <c r="E11" s="144" t="s">
        <v>968</v>
      </c>
      <c r="F11" s="72" t="s">
        <v>633</v>
      </c>
      <c r="G11" s="65">
        <v>2010</v>
      </c>
      <c r="H11" s="65"/>
      <c r="I11" s="65"/>
      <c r="J11" s="65"/>
      <c r="K11" s="65"/>
      <c r="L11" s="65"/>
      <c r="M11" s="66">
        <v>40000</v>
      </c>
      <c r="N11" s="67">
        <v>4000</v>
      </c>
      <c r="O11" s="67">
        <v>11000</v>
      </c>
      <c r="P11" s="67"/>
      <c r="Q11" s="67">
        <v>25000</v>
      </c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30">
      <c r="A12" s="71">
        <f t="shared" si="1"/>
        <v>10</v>
      </c>
      <c r="B12" s="65" t="s">
        <v>967</v>
      </c>
      <c r="C12" s="10"/>
      <c r="D12" s="65" t="s">
        <v>637</v>
      </c>
      <c r="E12" s="144" t="s">
        <v>968</v>
      </c>
      <c r="F12" s="72" t="s">
        <v>633</v>
      </c>
      <c r="G12" s="65">
        <v>2014</v>
      </c>
      <c r="H12" s="65"/>
      <c r="I12" s="65"/>
      <c r="J12" s="65"/>
      <c r="K12" s="65"/>
      <c r="L12" s="65"/>
      <c r="M12" s="66">
        <v>70000</v>
      </c>
      <c r="N12" s="67">
        <v>7000</v>
      </c>
      <c r="O12" s="67">
        <v>18200</v>
      </c>
      <c r="P12" s="67"/>
      <c r="Q12" s="67">
        <v>44800</v>
      </c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969</v>
      </c>
      <c r="C13" s="10" t="s">
        <v>970</v>
      </c>
      <c r="D13" s="65" t="s">
        <v>640</v>
      </c>
      <c r="E13" s="65" t="s">
        <v>638</v>
      </c>
      <c r="F13" s="72" t="s">
        <v>633</v>
      </c>
      <c r="G13" s="65">
        <v>2014</v>
      </c>
      <c r="H13" s="65"/>
      <c r="I13" s="65"/>
      <c r="J13" s="65"/>
      <c r="K13" s="65"/>
      <c r="L13" s="65"/>
      <c r="M13" s="66">
        <v>465000</v>
      </c>
      <c r="N13" s="67">
        <v>46500</v>
      </c>
      <c r="O13" s="67">
        <v>93000</v>
      </c>
      <c r="P13" s="67">
        <v>325500</v>
      </c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 t="s">
        <v>974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969</v>
      </c>
      <c r="C14" s="10" t="s">
        <v>971</v>
      </c>
      <c r="D14" s="65" t="s">
        <v>640</v>
      </c>
      <c r="E14" s="65" t="s">
        <v>638</v>
      </c>
      <c r="F14" s="72" t="s">
        <v>633</v>
      </c>
      <c r="G14" s="65">
        <v>2010</v>
      </c>
      <c r="H14" s="65"/>
      <c r="I14" s="65"/>
      <c r="J14" s="65"/>
      <c r="K14" s="65"/>
      <c r="L14" s="65"/>
      <c r="M14" s="66">
        <v>35000</v>
      </c>
      <c r="N14" s="67">
        <v>35000</v>
      </c>
      <c r="O14" s="67">
        <v>70000</v>
      </c>
      <c r="P14" s="67">
        <v>241390</v>
      </c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>
        <v>1</v>
      </c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972</v>
      </c>
      <c r="C15" s="10" t="s">
        <v>973</v>
      </c>
      <c r="D15" s="65" t="s">
        <v>640</v>
      </c>
      <c r="E15" s="65"/>
      <c r="F15" s="72" t="s">
        <v>633</v>
      </c>
      <c r="G15" s="65">
        <v>2011</v>
      </c>
      <c r="H15" s="65"/>
      <c r="I15" s="65"/>
      <c r="J15" s="65"/>
      <c r="K15" s="65"/>
      <c r="L15" s="65"/>
      <c r="M15" s="66">
        <v>50000</v>
      </c>
      <c r="N15" s="67">
        <v>5000</v>
      </c>
      <c r="O15" s="67">
        <v>45000</v>
      </c>
      <c r="P15" s="67">
        <v>0</v>
      </c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>
        <v>1</v>
      </c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ref="M16:M66" si="2">N16+O16+P16+Q16+R16</f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B1:XFD2 A3:XFD358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10 E13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934</v>
      </c>
      <c r="C2" s="10">
        <v>2207546</v>
      </c>
      <c r="D2" s="12">
        <v>35577</v>
      </c>
      <c r="F2" s="10" t="s">
        <v>775</v>
      </c>
    </row>
    <row r="3" spans="1:13">
      <c r="A3" s="10" t="s">
        <v>934</v>
      </c>
      <c r="C3" s="10">
        <v>2214982</v>
      </c>
      <c r="D3" s="12">
        <v>40745</v>
      </c>
      <c r="F3" s="10" t="s">
        <v>774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934</v>
      </c>
      <c r="C4" s="10">
        <v>2214957</v>
      </c>
      <c r="D4" s="12">
        <v>40630</v>
      </c>
      <c r="F4" s="10" t="s">
        <v>774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766</v>
      </c>
      <c r="C5" s="10">
        <v>2208815</v>
      </c>
      <c r="D5" s="12">
        <v>36096</v>
      </c>
      <c r="F5" s="10" t="s">
        <v>775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930</v>
      </c>
      <c r="C6" s="10">
        <v>2212006</v>
      </c>
      <c r="D6" s="12">
        <v>38833</v>
      </c>
      <c r="F6" s="10" t="s">
        <v>774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930</v>
      </c>
      <c r="C7" s="10">
        <v>2212007</v>
      </c>
      <c r="D7" s="12">
        <v>38103</v>
      </c>
      <c r="F7" s="10" t="s">
        <v>774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931</v>
      </c>
      <c r="C8" s="10">
        <v>2207548</v>
      </c>
      <c r="D8" s="12"/>
      <c r="F8" s="10" t="s">
        <v>775</v>
      </c>
      <c r="K8" s="117" t="s">
        <v>769</v>
      </c>
    </row>
    <row r="9" spans="1:13">
      <c r="A9" s="10" t="s">
        <v>764</v>
      </c>
      <c r="B9" s="10" t="s">
        <v>932</v>
      </c>
      <c r="C9" s="10">
        <v>2124937</v>
      </c>
      <c r="D9" s="12">
        <v>40584</v>
      </c>
      <c r="F9" s="10" t="s">
        <v>774</v>
      </c>
      <c r="K9" s="117" t="s">
        <v>770</v>
      </c>
    </row>
    <row r="10" spans="1:13">
      <c r="A10" s="10" t="s">
        <v>764</v>
      </c>
      <c r="B10" s="10" t="s">
        <v>933</v>
      </c>
      <c r="C10" s="10">
        <v>2213844</v>
      </c>
      <c r="D10" s="12">
        <v>40197</v>
      </c>
      <c r="F10" s="10" t="s">
        <v>774</v>
      </c>
      <c r="K10" s="117" t="s">
        <v>771</v>
      </c>
    </row>
    <row r="11" spans="1:13">
      <c r="A11" s="10" t="s">
        <v>764</v>
      </c>
      <c r="B11" s="10" t="s">
        <v>933</v>
      </c>
      <c r="C11" s="10">
        <v>2210434</v>
      </c>
      <c r="D11" s="12">
        <v>37079</v>
      </c>
      <c r="F11" s="10" t="s">
        <v>776</v>
      </c>
    </row>
    <row r="12" spans="1:13">
      <c r="A12" s="10" t="s">
        <v>929</v>
      </c>
      <c r="C12" s="10">
        <v>2212913</v>
      </c>
      <c r="D12" s="12">
        <v>39027</v>
      </c>
      <c r="F12" s="10" t="s">
        <v>776</v>
      </c>
      <c r="K12" s="117" t="s">
        <v>770</v>
      </c>
    </row>
    <row r="13" spans="1:13">
      <c r="A13" s="10" t="s">
        <v>929</v>
      </c>
      <c r="C13" s="10">
        <v>2213846</v>
      </c>
      <c r="D13" s="12">
        <v>40225</v>
      </c>
      <c r="F13" s="10" t="s">
        <v>774</v>
      </c>
    </row>
    <row r="14" spans="1:13">
      <c r="A14" s="10" t="s">
        <v>771</v>
      </c>
      <c r="C14" s="10">
        <v>2213845</v>
      </c>
      <c r="D14" s="12">
        <v>40225</v>
      </c>
      <c r="F14" s="10" t="s">
        <v>774</v>
      </c>
    </row>
    <row r="15" spans="1:13">
      <c r="A15" s="10" t="s">
        <v>771</v>
      </c>
      <c r="C15" s="10">
        <v>3138446</v>
      </c>
      <c r="D15" s="12">
        <v>40225</v>
      </c>
      <c r="F15" s="10" t="s">
        <v>774</v>
      </c>
    </row>
    <row r="16" spans="1:13">
      <c r="A16" s="10" t="s">
        <v>771</v>
      </c>
      <c r="C16" s="10">
        <v>2214953</v>
      </c>
      <c r="D16" s="12">
        <v>40605</v>
      </c>
      <c r="E16" s="12"/>
      <c r="F16" s="10" t="s">
        <v>774</v>
      </c>
    </row>
    <row r="17" spans="1:6">
      <c r="A17" s="10" t="s">
        <v>768</v>
      </c>
      <c r="C17" s="10">
        <v>33046583</v>
      </c>
      <c r="D17" s="12">
        <v>40394</v>
      </c>
      <c r="F17" s="10" t="s">
        <v>774</v>
      </c>
    </row>
    <row r="18" spans="1:6">
      <c r="A18" s="10" t="s">
        <v>768</v>
      </c>
      <c r="C18" s="10">
        <v>33046600</v>
      </c>
      <c r="D18" s="12">
        <v>40394</v>
      </c>
      <c r="F18" s="10" t="s">
        <v>775</v>
      </c>
    </row>
    <row r="19" spans="1:6">
      <c r="A19" s="10" t="s">
        <v>768</v>
      </c>
      <c r="C19" s="10">
        <v>33046618</v>
      </c>
      <c r="D19" s="12">
        <v>40394</v>
      </c>
      <c r="F19" s="10" t="s">
        <v>775</v>
      </c>
    </row>
    <row r="20" spans="1:6">
      <c r="A20" s="10" t="s">
        <v>771</v>
      </c>
      <c r="C20" s="10">
        <v>2215541</v>
      </c>
      <c r="D20" s="12">
        <v>41194</v>
      </c>
      <c r="F20" s="10" t="s">
        <v>774</v>
      </c>
    </row>
    <row r="21" spans="1:6">
      <c r="D21" s="12"/>
    </row>
    <row r="22" spans="1:6">
      <c r="D22" s="12"/>
    </row>
    <row r="23" spans="1:6">
      <c r="D23" s="12"/>
    </row>
    <row r="24" spans="1:6">
      <c r="D24" s="12"/>
    </row>
    <row r="25" spans="1:6">
      <c r="D25" s="12"/>
    </row>
    <row r="26" spans="1:6">
      <c r="D26" s="12"/>
    </row>
    <row r="27" spans="1:6">
      <c r="D27" s="12"/>
    </row>
    <row r="28" spans="1:6">
      <c r="D28" s="12"/>
    </row>
    <row r="29" spans="1:6">
      <c r="D29" s="12"/>
    </row>
    <row r="30" spans="1:6">
      <c r="D30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A1:G1048576">
    <cfRule type="cellIs" dxfId="0" priority="13" operator="equal">
      <formula>0</formula>
    </cfRule>
  </conditionalFormatting>
  <dataValidations count="4">
    <dataValidation type="list" allowBlank="1" showInputMessage="1" showErrorMessage="1" sqref="A14:A20 A22">
      <formula1>$K:$K</formula1>
    </dataValidation>
    <dataValidation type="list" allowBlank="1" showInputMessage="1" showErrorMessage="1" sqref="A23:A1048576 A21 A5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SUM(D2:D10)</f>
        <v>7</v>
      </c>
      <c r="H2">
        <f t="shared" ref="H2:I2" si="0">SUM(E2:E10)</f>
        <v>3</v>
      </c>
      <c r="I2">
        <f t="shared" si="0"/>
        <v>4</v>
      </c>
    </row>
    <row r="3" spans="1:9">
      <c r="A3" s="84" t="s">
        <v>661</v>
      </c>
      <c r="B3" s="85"/>
      <c r="C3" s="84" t="s">
        <v>958</v>
      </c>
      <c r="D3" s="84">
        <v>1</v>
      </c>
      <c r="E3" s="84">
        <v>1</v>
      </c>
      <c r="F3" s="84">
        <f>D3-E3</f>
        <v>0</v>
      </c>
      <c r="G3">
        <f>SUM(D3:D11)</f>
        <v>7</v>
      </c>
      <c r="H3">
        <f t="shared" ref="H3" si="1">SUM(E3:E11)</f>
        <v>3</v>
      </c>
      <c r="I3">
        <f t="shared" ref="I3" si="2">SUM(F3:F11)</f>
        <v>4</v>
      </c>
    </row>
    <row r="4" spans="1:9">
      <c r="A4" s="84" t="s">
        <v>661</v>
      </c>
      <c r="B4" s="85"/>
      <c r="C4" s="84" t="s">
        <v>959</v>
      </c>
      <c r="D4" s="84">
        <v>1</v>
      </c>
      <c r="E4" s="84">
        <v>1</v>
      </c>
      <c r="F4" s="84">
        <f>D4-E4</f>
        <v>0</v>
      </c>
      <c r="G4">
        <f>SUM(D4:D12)</f>
        <v>6</v>
      </c>
      <c r="H4">
        <f t="shared" ref="H4" si="3">SUM(E4:E12)</f>
        <v>2</v>
      </c>
      <c r="I4">
        <f t="shared" ref="I4" si="4">SUM(F4:F12)</f>
        <v>4</v>
      </c>
    </row>
    <row r="5" spans="1:9">
      <c r="A5" s="84" t="s">
        <v>661</v>
      </c>
      <c r="B5" s="85"/>
      <c r="C5" s="84" t="s">
        <v>663</v>
      </c>
      <c r="D5" s="84"/>
      <c r="E5" s="84"/>
      <c r="F5" s="84">
        <f t="shared" ref="F5:F82" si="5">D5-E5</f>
        <v>0</v>
      </c>
    </row>
    <row r="6" spans="1:9">
      <c r="A6" s="84" t="s">
        <v>661</v>
      </c>
      <c r="B6" s="85"/>
      <c r="C6" s="84" t="s">
        <v>664</v>
      </c>
      <c r="D6" s="84"/>
      <c r="E6" s="84"/>
      <c r="F6" s="84">
        <f t="shared" si="5"/>
        <v>0</v>
      </c>
    </row>
    <row r="7" spans="1:9">
      <c r="A7" s="84" t="s">
        <v>661</v>
      </c>
      <c r="B7" s="85"/>
      <c r="C7" s="84" t="s">
        <v>665</v>
      </c>
      <c r="D7" s="84"/>
      <c r="E7" s="84"/>
      <c r="F7" s="84">
        <f t="shared" si="5"/>
        <v>0</v>
      </c>
    </row>
    <row r="8" spans="1:9">
      <c r="A8" s="84" t="s">
        <v>661</v>
      </c>
      <c r="B8" s="85"/>
      <c r="C8" s="84" t="s">
        <v>666</v>
      </c>
      <c r="D8" s="84">
        <v>4</v>
      </c>
      <c r="E8" s="84">
        <v>0</v>
      </c>
      <c r="F8" s="84">
        <f t="shared" si="5"/>
        <v>4</v>
      </c>
    </row>
    <row r="9" spans="1:9">
      <c r="A9" s="84" t="s">
        <v>661</v>
      </c>
      <c r="B9" s="85"/>
      <c r="C9" s="84" t="s">
        <v>667</v>
      </c>
      <c r="D9" s="84"/>
      <c r="E9" s="84"/>
      <c r="F9" s="84">
        <f t="shared" si="5"/>
        <v>0</v>
      </c>
    </row>
    <row r="10" spans="1:9">
      <c r="A10" s="84" t="s">
        <v>661</v>
      </c>
      <c r="B10" s="85"/>
      <c r="C10" s="84" t="s">
        <v>668</v>
      </c>
      <c r="D10" s="84">
        <v>1</v>
      </c>
      <c r="E10" s="84">
        <v>1</v>
      </c>
      <c r="F10" s="84">
        <f t="shared" si="5"/>
        <v>0</v>
      </c>
    </row>
    <row r="11" spans="1:9">
      <c r="A11" s="10" t="s">
        <v>669</v>
      </c>
      <c r="B11" s="81">
        <v>1</v>
      </c>
      <c r="C11" s="10" t="s">
        <v>670</v>
      </c>
      <c r="D11" s="10"/>
      <c r="E11" s="10"/>
      <c r="F11" s="10">
        <f t="shared" si="5"/>
        <v>0</v>
      </c>
      <c r="G11">
        <f>SUM(D11:D24)</f>
        <v>11</v>
      </c>
      <c r="H11">
        <f t="shared" ref="H11:I11" si="6">SUM(E11:E24)</f>
        <v>7</v>
      </c>
      <c r="I11">
        <f t="shared" si="6"/>
        <v>4</v>
      </c>
    </row>
    <row r="12" spans="1:9">
      <c r="A12" s="10" t="s">
        <v>669</v>
      </c>
      <c r="B12" s="81">
        <v>1</v>
      </c>
      <c r="C12" s="10" t="s">
        <v>671</v>
      </c>
      <c r="D12" s="10"/>
      <c r="E12" s="10"/>
      <c r="F12" s="10">
        <f t="shared" si="5"/>
        <v>0</v>
      </c>
    </row>
    <row r="13" spans="1:9">
      <c r="A13" s="10" t="s">
        <v>669</v>
      </c>
      <c r="B13" s="81">
        <v>1</v>
      </c>
      <c r="C13" s="10" t="s">
        <v>672</v>
      </c>
      <c r="D13" s="10">
        <v>1</v>
      </c>
      <c r="E13" s="10">
        <v>1</v>
      </c>
      <c r="F13" s="10">
        <f t="shared" si="5"/>
        <v>0</v>
      </c>
    </row>
    <row r="14" spans="1:9">
      <c r="A14" s="10" t="s">
        <v>669</v>
      </c>
      <c r="B14" s="81">
        <v>1</v>
      </c>
      <c r="C14" s="10" t="s">
        <v>673</v>
      </c>
      <c r="D14" s="10"/>
      <c r="E14" s="10"/>
      <c r="F14" s="10">
        <f t="shared" si="5"/>
        <v>0</v>
      </c>
    </row>
    <row r="15" spans="1:9">
      <c r="A15" s="10" t="s">
        <v>669</v>
      </c>
      <c r="B15" s="81">
        <v>1</v>
      </c>
      <c r="C15" s="10" t="s">
        <v>674</v>
      </c>
      <c r="D15" s="10">
        <v>3</v>
      </c>
      <c r="E15" s="10">
        <v>3</v>
      </c>
      <c r="F15" s="10">
        <f t="shared" si="5"/>
        <v>0</v>
      </c>
    </row>
    <row r="16" spans="1:9">
      <c r="A16" s="10" t="s">
        <v>669</v>
      </c>
      <c r="B16" s="81">
        <v>1</v>
      </c>
      <c r="C16" s="10" t="s">
        <v>675</v>
      </c>
      <c r="D16" s="10">
        <v>2</v>
      </c>
      <c r="E16" s="10">
        <v>0</v>
      </c>
      <c r="F16" s="10">
        <f t="shared" si="5"/>
        <v>2</v>
      </c>
    </row>
    <row r="17" spans="1:9">
      <c r="A17" s="10" t="s">
        <v>669</v>
      </c>
      <c r="B17" s="81">
        <v>1</v>
      </c>
      <c r="C17" s="10" t="s">
        <v>676</v>
      </c>
      <c r="D17" s="10"/>
      <c r="E17" s="10"/>
      <c r="F17" s="10">
        <f t="shared" si="5"/>
        <v>0</v>
      </c>
    </row>
    <row r="18" spans="1:9">
      <c r="A18" s="10" t="s">
        <v>669</v>
      </c>
      <c r="B18" s="81">
        <v>1</v>
      </c>
      <c r="C18" s="10" t="s">
        <v>677</v>
      </c>
      <c r="D18" s="10"/>
      <c r="E18" s="10"/>
      <c r="F18" s="10">
        <f t="shared" si="5"/>
        <v>0</v>
      </c>
    </row>
    <row r="19" spans="1:9">
      <c r="A19" s="10" t="s">
        <v>669</v>
      </c>
      <c r="B19" s="81">
        <v>1</v>
      </c>
      <c r="C19" s="10" t="s">
        <v>678</v>
      </c>
      <c r="D19" s="10">
        <v>3</v>
      </c>
      <c r="E19" s="10">
        <v>3</v>
      </c>
      <c r="F19" s="10">
        <f t="shared" si="5"/>
        <v>0</v>
      </c>
    </row>
    <row r="20" spans="1:9">
      <c r="A20" s="10" t="s">
        <v>669</v>
      </c>
      <c r="B20" s="81">
        <v>1</v>
      </c>
      <c r="C20" s="10" t="s">
        <v>679</v>
      </c>
      <c r="D20" s="10">
        <v>2</v>
      </c>
      <c r="E20" s="10">
        <v>0</v>
      </c>
      <c r="F20" s="10">
        <f t="shared" si="5"/>
        <v>2</v>
      </c>
    </row>
    <row r="21" spans="1:9">
      <c r="A21" s="10" t="s">
        <v>669</v>
      </c>
      <c r="B21" s="81">
        <v>1</v>
      </c>
      <c r="C21" s="10" t="s">
        <v>680</v>
      </c>
      <c r="D21" s="10"/>
      <c r="E21" s="10"/>
      <c r="F21" s="10">
        <f t="shared" si="5"/>
        <v>0</v>
      </c>
    </row>
    <row r="22" spans="1:9">
      <c r="A22" s="10" t="s">
        <v>669</v>
      </c>
      <c r="B22" s="81">
        <v>1</v>
      </c>
      <c r="C22" s="10" t="s">
        <v>681</v>
      </c>
      <c r="D22" s="10"/>
      <c r="E22" s="10"/>
      <c r="F22" s="10">
        <f t="shared" si="5"/>
        <v>0</v>
      </c>
    </row>
    <row r="23" spans="1:9">
      <c r="A23" s="10" t="s">
        <v>669</v>
      </c>
      <c r="B23" s="81">
        <v>1</v>
      </c>
      <c r="C23" s="10" t="s">
        <v>682</v>
      </c>
      <c r="D23" s="10"/>
      <c r="E23" s="10"/>
      <c r="F23" s="10">
        <f t="shared" si="5"/>
        <v>0</v>
      </c>
    </row>
    <row r="24" spans="1:9">
      <c r="A24" s="10" t="s">
        <v>669</v>
      </c>
      <c r="B24" s="81">
        <v>1</v>
      </c>
      <c r="C24" s="10" t="s">
        <v>724</v>
      </c>
      <c r="D24" s="10"/>
      <c r="E24" s="10"/>
      <c r="F24" s="10">
        <f t="shared" si="5"/>
        <v>0</v>
      </c>
    </row>
    <row r="25" spans="1:9">
      <c r="A25" s="84" t="s">
        <v>683</v>
      </c>
      <c r="B25" s="85">
        <v>2</v>
      </c>
      <c r="C25" s="84" t="s">
        <v>684</v>
      </c>
      <c r="D25" s="84"/>
      <c r="E25" s="84"/>
      <c r="F25" s="84">
        <f t="shared" si="5"/>
        <v>0</v>
      </c>
      <c r="G25">
        <f>SUM(D25:D33)</f>
        <v>3</v>
      </c>
      <c r="H25">
        <f t="shared" ref="H25:I25" si="7">SUM(E25:E33)</f>
        <v>2</v>
      </c>
      <c r="I25">
        <f t="shared" si="7"/>
        <v>1</v>
      </c>
    </row>
    <row r="26" spans="1:9">
      <c r="A26" s="84" t="s">
        <v>683</v>
      </c>
      <c r="B26" s="85">
        <v>2</v>
      </c>
      <c r="C26" s="84" t="s">
        <v>685</v>
      </c>
      <c r="D26" s="84"/>
      <c r="E26" s="84"/>
      <c r="F26" s="84">
        <f t="shared" si="5"/>
        <v>0</v>
      </c>
    </row>
    <row r="27" spans="1:9">
      <c r="A27" s="84" t="s">
        <v>683</v>
      </c>
      <c r="B27" s="85">
        <v>2</v>
      </c>
      <c r="C27" s="84" t="s">
        <v>686</v>
      </c>
      <c r="D27" s="84">
        <v>1</v>
      </c>
      <c r="E27" s="84">
        <v>0</v>
      </c>
      <c r="F27" s="84">
        <f t="shared" si="5"/>
        <v>1</v>
      </c>
    </row>
    <row r="28" spans="1:9">
      <c r="A28" s="84" t="s">
        <v>683</v>
      </c>
      <c r="B28" s="85">
        <v>2</v>
      </c>
      <c r="C28" s="84" t="s">
        <v>687</v>
      </c>
      <c r="D28" s="84"/>
      <c r="E28" s="84"/>
      <c r="F28" s="84">
        <f t="shared" si="5"/>
        <v>0</v>
      </c>
    </row>
    <row r="29" spans="1:9">
      <c r="A29" s="84" t="s">
        <v>683</v>
      </c>
      <c r="B29" s="85">
        <v>2</v>
      </c>
      <c r="C29" s="84" t="s">
        <v>688</v>
      </c>
      <c r="D29" s="84"/>
      <c r="E29" s="84"/>
      <c r="F29" s="84">
        <f t="shared" si="5"/>
        <v>0</v>
      </c>
    </row>
    <row r="30" spans="1:9">
      <c r="A30" s="84" t="s">
        <v>683</v>
      </c>
      <c r="B30" s="85">
        <v>2</v>
      </c>
      <c r="C30" s="84" t="s">
        <v>689</v>
      </c>
      <c r="D30" s="84">
        <v>1</v>
      </c>
      <c r="E30" s="84">
        <v>1</v>
      </c>
      <c r="F30" s="84">
        <f t="shared" si="5"/>
        <v>0</v>
      </c>
    </row>
    <row r="31" spans="1:9">
      <c r="A31" s="84" t="s">
        <v>683</v>
      </c>
      <c r="B31" s="85">
        <v>2</v>
      </c>
      <c r="C31" s="84" t="s">
        <v>690</v>
      </c>
      <c r="D31" s="84">
        <v>1</v>
      </c>
      <c r="E31" s="84">
        <v>1</v>
      </c>
      <c r="F31" s="84">
        <f t="shared" si="5"/>
        <v>0</v>
      </c>
    </row>
    <row r="32" spans="1:9">
      <c r="A32" s="84" t="s">
        <v>683</v>
      </c>
      <c r="B32" s="85">
        <v>2</v>
      </c>
      <c r="C32" s="84" t="s">
        <v>691</v>
      </c>
      <c r="D32" s="84"/>
      <c r="E32" s="84"/>
      <c r="F32" s="84">
        <f t="shared" si="5"/>
        <v>0</v>
      </c>
    </row>
    <row r="33" spans="1:9">
      <c r="A33" s="84" t="s">
        <v>683</v>
      </c>
      <c r="B33" s="85">
        <v>2</v>
      </c>
      <c r="C33" s="84" t="s">
        <v>692</v>
      </c>
      <c r="D33" s="84"/>
      <c r="E33" s="84"/>
      <c r="F33" s="84">
        <f t="shared" si="5"/>
        <v>0</v>
      </c>
    </row>
    <row r="34" spans="1:9">
      <c r="A34" s="10" t="s">
        <v>683</v>
      </c>
      <c r="B34" s="81">
        <v>3</v>
      </c>
      <c r="C34" s="10" t="s">
        <v>693</v>
      </c>
      <c r="D34" s="10"/>
      <c r="E34" s="10"/>
      <c r="F34" s="10">
        <f t="shared" si="5"/>
        <v>0</v>
      </c>
      <c r="G34">
        <f>SUM(D34:D36)</f>
        <v>0</v>
      </c>
      <c r="H34">
        <f t="shared" ref="H34:I34" si="8">SUM(E34:E36)</f>
        <v>0</v>
      </c>
      <c r="I34">
        <f t="shared" si="8"/>
        <v>0</v>
      </c>
    </row>
    <row r="35" spans="1:9">
      <c r="A35" s="10" t="s">
        <v>683</v>
      </c>
      <c r="B35" s="81">
        <v>3</v>
      </c>
      <c r="C35" s="10" t="s">
        <v>694</v>
      </c>
      <c r="D35" s="10"/>
      <c r="E35" s="10"/>
      <c r="F35" s="10">
        <f t="shared" si="5"/>
        <v>0</v>
      </c>
    </row>
    <row r="36" spans="1:9">
      <c r="A36" s="10" t="s">
        <v>683</v>
      </c>
      <c r="B36" s="81">
        <v>3</v>
      </c>
      <c r="C36" s="10" t="s">
        <v>695</v>
      </c>
      <c r="D36" s="10"/>
      <c r="E36" s="10"/>
      <c r="F36" s="10">
        <f t="shared" si="5"/>
        <v>0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5"/>
        <v>0</v>
      </c>
      <c r="G37">
        <f>SUM(D37:D39)</f>
        <v>0</v>
      </c>
      <c r="H37">
        <f t="shared" ref="H37:I37" si="9">SUM(E37:E39)</f>
        <v>0</v>
      </c>
      <c r="I37">
        <f t="shared" si="9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5"/>
        <v>0</v>
      </c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5"/>
        <v>0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5"/>
        <v>0</v>
      </c>
      <c r="G40">
        <f>SUM(D40:D46)</f>
        <v>2</v>
      </c>
      <c r="H40">
        <f t="shared" ref="H40:I40" si="10">SUM(E40:E46)</f>
        <v>2</v>
      </c>
      <c r="I40">
        <f t="shared" si="10"/>
        <v>0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5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5"/>
        <v>0</v>
      </c>
    </row>
    <row r="43" spans="1:9">
      <c r="A43" s="10" t="s">
        <v>699</v>
      </c>
      <c r="B43" s="81">
        <v>5</v>
      </c>
      <c r="C43" s="10" t="s">
        <v>703</v>
      </c>
      <c r="D43" s="10">
        <v>1</v>
      </c>
      <c r="E43" s="10">
        <v>1</v>
      </c>
      <c r="F43" s="10">
        <f t="shared" si="5"/>
        <v>0</v>
      </c>
    </row>
    <row r="44" spans="1:9">
      <c r="A44" s="10" t="s">
        <v>699</v>
      </c>
      <c r="B44" s="81">
        <v>5</v>
      </c>
      <c r="C44" s="10" t="s">
        <v>704</v>
      </c>
      <c r="D44" s="10">
        <v>1</v>
      </c>
      <c r="E44" s="10">
        <v>1</v>
      </c>
      <c r="F44" s="10">
        <f t="shared" si="5"/>
        <v>0</v>
      </c>
    </row>
    <row r="45" spans="1:9">
      <c r="A45" s="10" t="s">
        <v>699</v>
      </c>
      <c r="B45" s="81">
        <v>5</v>
      </c>
      <c r="C45" s="10" t="s">
        <v>705</v>
      </c>
      <c r="D45" s="10"/>
      <c r="E45" s="10"/>
      <c r="F45" s="10">
        <f t="shared" si="5"/>
        <v>0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5"/>
        <v>0</v>
      </c>
    </row>
    <row r="47" spans="1:9">
      <c r="A47" s="84" t="s">
        <v>699</v>
      </c>
      <c r="B47" s="85">
        <v>6</v>
      </c>
      <c r="C47" s="84" t="s">
        <v>707</v>
      </c>
      <c r="D47" s="84"/>
      <c r="E47" s="84"/>
      <c r="F47" s="84">
        <f t="shared" si="5"/>
        <v>0</v>
      </c>
      <c r="G47">
        <f>SUM(D47:D48)</f>
        <v>0</v>
      </c>
      <c r="H47">
        <f t="shared" ref="H47:I47" si="11">SUM(E47:E48)</f>
        <v>0</v>
      </c>
      <c r="I47">
        <f t="shared" si="11"/>
        <v>0</v>
      </c>
    </row>
    <row r="48" spans="1:9">
      <c r="A48" s="84" t="s">
        <v>699</v>
      </c>
      <c r="B48" s="85">
        <v>6</v>
      </c>
      <c r="C48" s="84" t="s">
        <v>708</v>
      </c>
      <c r="D48" s="84"/>
      <c r="E48" s="84"/>
      <c r="F48" s="84">
        <f t="shared" si="5"/>
        <v>0</v>
      </c>
    </row>
    <row r="49" spans="1:9">
      <c r="A49" s="10" t="s">
        <v>699</v>
      </c>
      <c r="B49" s="81">
        <v>7</v>
      </c>
      <c r="C49" s="10" t="s">
        <v>709</v>
      </c>
      <c r="D49" s="10"/>
      <c r="E49" s="10"/>
      <c r="F49" s="10">
        <f t="shared" si="5"/>
        <v>0</v>
      </c>
      <c r="G49">
        <f>SUM(D49:D50)</f>
        <v>0</v>
      </c>
      <c r="H49">
        <f t="shared" ref="H49:I49" si="12">SUM(E49:E50)</f>
        <v>0</v>
      </c>
      <c r="I49">
        <f t="shared" si="12"/>
        <v>0</v>
      </c>
    </row>
    <row r="50" spans="1:9">
      <c r="A50" s="10" t="s">
        <v>699</v>
      </c>
      <c r="B50" s="81">
        <v>7</v>
      </c>
      <c r="C50" s="10" t="s">
        <v>710</v>
      </c>
      <c r="D50" s="10"/>
      <c r="E50" s="10"/>
      <c r="F50" s="10">
        <f t="shared" si="5"/>
        <v>0</v>
      </c>
    </row>
    <row r="51" spans="1:9">
      <c r="A51" s="84" t="s">
        <v>699</v>
      </c>
      <c r="B51" s="85">
        <v>8</v>
      </c>
      <c r="C51" s="84" t="s">
        <v>711</v>
      </c>
      <c r="D51" s="84"/>
      <c r="E51" s="84"/>
      <c r="F51" s="84">
        <f t="shared" si="5"/>
        <v>0</v>
      </c>
      <c r="G51">
        <f>SUM(D51:D59)</f>
        <v>0</v>
      </c>
      <c r="H51">
        <f t="shared" ref="H51:I51" si="13">SUM(E51:E59)</f>
        <v>0</v>
      </c>
      <c r="I51">
        <f t="shared" si="13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5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5"/>
        <v>0</v>
      </c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5"/>
        <v>0</v>
      </c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5"/>
        <v>0</v>
      </c>
    </row>
    <row r="56" spans="1:9">
      <c r="A56" s="84" t="s">
        <v>699</v>
      </c>
      <c r="B56" s="85">
        <v>8</v>
      </c>
      <c r="C56" s="84" t="s">
        <v>715</v>
      </c>
      <c r="D56" s="84"/>
      <c r="E56" s="84"/>
      <c r="F56" s="84">
        <f t="shared" si="5"/>
        <v>0</v>
      </c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5"/>
        <v>0</v>
      </c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5"/>
        <v>0</v>
      </c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5"/>
        <v>0</v>
      </c>
    </row>
    <row r="60" spans="1:9">
      <c r="A60" s="89" t="s">
        <v>699</v>
      </c>
      <c r="B60" s="90">
        <v>9</v>
      </c>
      <c r="C60" s="89" t="s">
        <v>742</v>
      </c>
      <c r="D60" s="89"/>
      <c r="E60" s="89"/>
      <c r="F60" s="89">
        <f t="shared" ref="F60:F62" si="14">D60-E60</f>
        <v>0</v>
      </c>
      <c r="G60">
        <f>SUM(D60:D62)</f>
        <v>0</v>
      </c>
      <c r="H60">
        <f t="shared" ref="H60" si="15">SUM(E60:E62)</f>
        <v>0</v>
      </c>
      <c r="I60">
        <f t="shared" ref="I60" si="16">SUM(F60:F62)</f>
        <v>0</v>
      </c>
    </row>
    <row r="61" spans="1:9">
      <c r="A61" s="89" t="s">
        <v>699</v>
      </c>
      <c r="B61" s="90">
        <v>9</v>
      </c>
      <c r="C61" s="89" t="s">
        <v>743</v>
      </c>
      <c r="D61" s="89"/>
      <c r="E61" s="89"/>
      <c r="F61" s="89">
        <f t="shared" si="14"/>
        <v>0</v>
      </c>
    </row>
    <row r="62" spans="1:9">
      <c r="A62" s="89" t="s">
        <v>699</v>
      </c>
      <c r="B62" s="90">
        <v>9</v>
      </c>
      <c r="C62" s="89" t="s">
        <v>744</v>
      </c>
      <c r="D62" s="89"/>
      <c r="E62" s="89"/>
      <c r="F62" s="89">
        <f t="shared" si="14"/>
        <v>0</v>
      </c>
    </row>
    <row r="63" spans="1:9">
      <c r="A63" s="89" t="s">
        <v>699</v>
      </c>
      <c r="B63" s="90">
        <v>9</v>
      </c>
      <c r="C63" s="89" t="s">
        <v>745</v>
      </c>
      <c r="D63" s="89"/>
      <c r="E63" s="89"/>
      <c r="F63" s="89">
        <f t="shared" ref="F63:F64" si="17">D63-E63</f>
        <v>0</v>
      </c>
    </row>
    <row r="64" spans="1:9">
      <c r="A64" s="89" t="s">
        <v>699</v>
      </c>
      <c r="B64" s="90">
        <v>9</v>
      </c>
      <c r="C64" s="89" t="s">
        <v>746</v>
      </c>
      <c r="D64" s="89"/>
      <c r="E64" s="89"/>
      <c r="F64" s="89">
        <f t="shared" si="17"/>
        <v>0</v>
      </c>
    </row>
    <row r="65" spans="1:9">
      <c r="A65" s="84" t="s">
        <v>728</v>
      </c>
      <c r="B65" s="85">
        <v>10</v>
      </c>
      <c r="C65" s="84" t="s">
        <v>729</v>
      </c>
      <c r="D65" s="84"/>
      <c r="E65" s="84"/>
      <c r="F65" s="84">
        <f t="shared" si="5"/>
        <v>0</v>
      </c>
      <c r="G65">
        <f>SUM(D65:D67)</f>
        <v>0</v>
      </c>
      <c r="H65">
        <f t="shared" ref="H65:I65" si="18">SUM(E65:E67)</f>
        <v>0</v>
      </c>
      <c r="I65">
        <f t="shared" si="18"/>
        <v>0</v>
      </c>
    </row>
    <row r="66" spans="1:9">
      <c r="A66" s="84" t="s">
        <v>728</v>
      </c>
      <c r="B66" s="85">
        <v>10</v>
      </c>
      <c r="C66" s="84" t="s">
        <v>730</v>
      </c>
      <c r="D66" s="84"/>
      <c r="E66" s="84"/>
      <c r="F66" s="84">
        <f t="shared" si="5"/>
        <v>0</v>
      </c>
    </row>
    <row r="67" spans="1:9">
      <c r="A67" s="84" t="s">
        <v>728</v>
      </c>
      <c r="B67" s="85">
        <v>10</v>
      </c>
      <c r="C67" s="84" t="s">
        <v>731</v>
      </c>
      <c r="D67" s="84"/>
      <c r="E67" s="84"/>
      <c r="F67" s="84">
        <f t="shared" si="5"/>
        <v>0</v>
      </c>
    </row>
    <row r="68" spans="1:9">
      <c r="A68" s="87" t="s">
        <v>728</v>
      </c>
      <c r="B68" s="81">
        <v>11</v>
      </c>
      <c r="C68" s="87" t="s">
        <v>732</v>
      </c>
      <c r="D68" s="10">
        <v>1</v>
      </c>
      <c r="E68" s="10">
        <v>1</v>
      </c>
      <c r="F68" s="10">
        <f t="shared" si="5"/>
        <v>0</v>
      </c>
      <c r="G68">
        <f>SUM(D68:D69)</f>
        <v>1</v>
      </c>
      <c r="H68">
        <f>SUM(E68:E69)</f>
        <v>1</v>
      </c>
      <c r="I68">
        <f>SUM(F68:F69)</f>
        <v>0</v>
      </c>
    </row>
    <row r="69" spans="1:9">
      <c r="A69" s="87" t="s">
        <v>728</v>
      </c>
      <c r="B69" s="81">
        <v>11</v>
      </c>
      <c r="C69" s="87" t="s">
        <v>733</v>
      </c>
      <c r="D69" s="10"/>
      <c r="E69" s="10"/>
      <c r="F69" s="10">
        <f t="shared" si="5"/>
        <v>0</v>
      </c>
    </row>
    <row r="70" spans="1:9">
      <c r="A70" s="84" t="s">
        <v>728</v>
      </c>
      <c r="B70" s="85">
        <v>12</v>
      </c>
      <c r="C70" s="84" t="s">
        <v>734</v>
      </c>
      <c r="D70" s="84"/>
      <c r="E70" s="84"/>
      <c r="F70" s="84">
        <f t="shared" si="5"/>
        <v>0</v>
      </c>
      <c r="G70">
        <f>SUM(D70:D72)</f>
        <v>0</v>
      </c>
      <c r="H70">
        <f t="shared" ref="H70:I70" si="19">SUM(E70:E72)</f>
        <v>0</v>
      </c>
      <c r="I70">
        <f t="shared" si="19"/>
        <v>0</v>
      </c>
    </row>
    <row r="71" spans="1:9">
      <c r="A71" s="84" t="s">
        <v>728</v>
      </c>
      <c r="B71" s="85">
        <v>12</v>
      </c>
      <c r="C71" s="84" t="s">
        <v>735</v>
      </c>
      <c r="D71" s="84"/>
      <c r="E71" s="84"/>
      <c r="F71" s="84">
        <f t="shared" si="5"/>
        <v>0</v>
      </c>
    </row>
    <row r="72" spans="1:9">
      <c r="A72" s="84" t="s">
        <v>728</v>
      </c>
      <c r="B72" s="85">
        <v>12</v>
      </c>
      <c r="C72" s="84" t="s">
        <v>736</v>
      </c>
      <c r="D72" s="84"/>
      <c r="E72" s="84"/>
      <c r="F72" s="84">
        <f t="shared" si="5"/>
        <v>0</v>
      </c>
    </row>
    <row r="73" spans="1:9">
      <c r="A73" s="10" t="s">
        <v>719</v>
      </c>
      <c r="B73" s="81"/>
      <c r="C73" s="10" t="s">
        <v>720</v>
      </c>
      <c r="D73" s="10">
        <v>25</v>
      </c>
      <c r="E73" s="10">
        <v>20</v>
      </c>
      <c r="F73" s="10">
        <f t="shared" si="5"/>
        <v>5</v>
      </c>
      <c r="G73">
        <f>SUM(D73:D75)</f>
        <v>84</v>
      </c>
      <c r="H73">
        <f t="shared" ref="H73:I73" si="20">SUM(E73:E75)</f>
        <v>48</v>
      </c>
      <c r="I73">
        <f t="shared" si="20"/>
        <v>36</v>
      </c>
    </row>
    <row r="74" spans="1:9">
      <c r="A74" s="10" t="s">
        <v>719</v>
      </c>
      <c r="B74" s="81"/>
      <c r="C74" s="10" t="s">
        <v>721</v>
      </c>
      <c r="D74" s="10">
        <v>54</v>
      </c>
      <c r="E74" s="10">
        <v>26</v>
      </c>
      <c r="F74" s="10">
        <f t="shared" si="5"/>
        <v>28</v>
      </c>
    </row>
    <row r="75" spans="1:9">
      <c r="A75" s="10" t="s">
        <v>719</v>
      </c>
      <c r="B75" s="81"/>
      <c r="C75" s="10" t="s">
        <v>722</v>
      </c>
      <c r="D75" s="10">
        <v>5</v>
      </c>
      <c r="E75" s="10">
        <v>2</v>
      </c>
      <c r="F75" s="10">
        <f t="shared" si="5"/>
        <v>3</v>
      </c>
    </row>
    <row r="76" spans="1:9">
      <c r="F76">
        <f t="shared" si="5"/>
        <v>0</v>
      </c>
    </row>
    <row r="77" spans="1:9">
      <c r="F77">
        <f t="shared" si="5"/>
        <v>0</v>
      </c>
    </row>
    <row r="78" spans="1:9">
      <c r="F78">
        <f t="shared" si="5"/>
        <v>0</v>
      </c>
    </row>
    <row r="79" spans="1:9">
      <c r="F79">
        <f t="shared" si="5"/>
        <v>0</v>
      </c>
    </row>
    <row r="80" spans="1:9">
      <c r="B80"/>
      <c r="F80">
        <f t="shared" si="5"/>
        <v>0</v>
      </c>
    </row>
    <row r="81" spans="2:6">
      <c r="B81"/>
      <c r="F81">
        <f t="shared" si="5"/>
        <v>0</v>
      </c>
    </row>
    <row r="82" spans="2:6">
      <c r="B82"/>
      <c r="F82">
        <f t="shared" si="5"/>
        <v>0</v>
      </c>
    </row>
    <row r="83" spans="2:6">
      <c r="B83"/>
      <c r="F83">
        <f t="shared" ref="F83:F146" si="21">D83-E83</f>
        <v>0</v>
      </c>
    </row>
    <row r="84" spans="2:6">
      <c r="B84"/>
      <c r="F84">
        <f t="shared" si="21"/>
        <v>0</v>
      </c>
    </row>
    <row r="85" spans="2:6">
      <c r="B85"/>
      <c r="F85">
        <f t="shared" si="21"/>
        <v>0</v>
      </c>
    </row>
    <row r="86" spans="2:6">
      <c r="B86"/>
      <c r="F86">
        <f t="shared" si="21"/>
        <v>0</v>
      </c>
    </row>
    <row r="87" spans="2:6">
      <c r="B87"/>
      <c r="F87">
        <f t="shared" si="21"/>
        <v>0</v>
      </c>
    </row>
    <row r="88" spans="2:6">
      <c r="B88"/>
      <c r="F88">
        <f t="shared" si="21"/>
        <v>0</v>
      </c>
    </row>
    <row r="89" spans="2:6">
      <c r="B89"/>
      <c r="F89">
        <f t="shared" si="21"/>
        <v>0</v>
      </c>
    </row>
    <row r="90" spans="2:6">
      <c r="B90"/>
      <c r="F90">
        <f t="shared" si="21"/>
        <v>0</v>
      </c>
    </row>
    <row r="91" spans="2:6">
      <c r="B91"/>
      <c r="F91">
        <f t="shared" si="21"/>
        <v>0</v>
      </c>
    </row>
    <row r="92" spans="2:6">
      <c r="B92"/>
      <c r="F92">
        <f t="shared" si="21"/>
        <v>0</v>
      </c>
    </row>
    <row r="93" spans="2:6">
      <c r="B93"/>
      <c r="F93">
        <f t="shared" si="21"/>
        <v>0</v>
      </c>
    </row>
    <row r="94" spans="2:6">
      <c r="B94"/>
      <c r="F94">
        <f t="shared" si="21"/>
        <v>0</v>
      </c>
    </row>
    <row r="95" spans="2:6">
      <c r="B95"/>
      <c r="F95">
        <f t="shared" si="21"/>
        <v>0</v>
      </c>
    </row>
    <row r="96" spans="2:6">
      <c r="B96"/>
      <c r="F96">
        <f t="shared" si="21"/>
        <v>0</v>
      </c>
    </row>
    <row r="97" spans="2:6">
      <c r="B97"/>
      <c r="F97">
        <f t="shared" si="21"/>
        <v>0</v>
      </c>
    </row>
    <row r="98" spans="2:6">
      <c r="B98"/>
      <c r="F98">
        <f t="shared" si="21"/>
        <v>0</v>
      </c>
    </row>
    <row r="99" spans="2:6">
      <c r="B99"/>
      <c r="F99">
        <f t="shared" si="21"/>
        <v>0</v>
      </c>
    </row>
    <row r="100" spans="2:6">
      <c r="B100"/>
      <c r="F100">
        <f t="shared" si="21"/>
        <v>0</v>
      </c>
    </row>
    <row r="101" spans="2:6">
      <c r="B101"/>
      <c r="F101">
        <f t="shared" si="21"/>
        <v>0</v>
      </c>
    </row>
    <row r="102" spans="2:6">
      <c r="B102"/>
      <c r="F102">
        <f t="shared" si="21"/>
        <v>0</v>
      </c>
    </row>
    <row r="103" spans="2:6">
      <c r="B103"/>
      <c r="F103">
        <f t="shared" si="21"/>
        <v>0</v>
      </c>
    </row>
    <row r="104" spans="2:6">
      <c r="B104"/>
      <c r="F104">
        <f t="shared" si="21"/>
        <v>0</v>
      </c>
    </row>
    <row r="105" spans="2:6">
      <c r="B105"/>
      <c r="F105">
        <f t="shared" si="21"/>
        <v>0</v>
      </c>
    </row>
    <row r="106" spans="2:6">
      <c r="B106"/>
      <c r="F106">
        <f t="shared" si="21"/>
        <v>0</v>
      </c>
    </row>
    <row r="107" spans="2:6">
      <c r="B107"/>
      <c r="F107">
        <f t="shared" si="21"/>
        <v>0</v>
      </c>
    </row>
    <row r="108" spans="2:6">
      <c r="B108"/>
      <c r="F108">
        <f t="shared" si="21"/>
        <v>0</v>
      </c>
    </row>
    <row r="109" spans="2:6">
      <c r="B109"/>
      <c r="F109">
        <f t="shared" si="21"/>
        <v>0</v>
      </c>
    </row>
    <row r="110" spans="2:6">
      <c r="B110"/>
      <c r="F110">
        <f t="shared" si="21"/>
        <v>0</v>
      </c>
    </row>
    <row r="111" spans="2:6">
      <c r="B111"/>
      <c r="F111">
        <f t="shared" si="21"/>
        <v>0</v>
      </c>
    </row>
    <row r="112" spans="2:6">
      <c r="B112"/>
      <c r="F112">
        <f t="shared" si="21"/>
        <v>0</v>
      </c>
    </row>
    <row r="113" spans="2:6">
      <c r="B113"/>
      <c r="F113">
        <f t="shared" si="21"/>
        <v>0</v>
      </c>
    </row>
    <row r="114" spans="2:6">
      <c r="B114"/>
      <c r="F114">
        <f t="shared" si="21"/>
        <v>0</v>
      </c>
    </row>
    <row r="115" spans="2:6">
      <c r="B115"/>
      <c r="F115">
        <f t="shared" si="21"/>
        <v>0</v>
      </c>
    </row>
    <row r="116" spans="2:6">
      <c r="B116"/>
      <c r="F116">
        <f t="shared" si="21"/>
        <v>0</v>
      </c>
    </row>
    <row r="117" spans="2:6">
      <c r="B117"/>
      <c r="F117">
        <f t="shared" si="21"/>
        <v>0</v>
      </c>
    </row>
    <row r="118" spans="2:6">
      <c r="B118"/>
      <c r="F118">
        <f t="shared" si="21"/>
        <v>0</v>
      </c>
    </row>
    <row r="119" spans="2:6">
      <c r="B119"/>
      <c r="F119">
        <f t="shared" si="21"/>
        <v>0</v>
      </c>
    </row>
    <row r="120" spans="2:6">
      <c r="B120"/>
      <c r="F120">
        <f t="shared" si="21"/>
        <v>0</v>
      </c>
    </row>
    <row r="121" spans="2:6">
      <c r="B121"/>
      <c r="F121">
        <f t="shared" si="21"/>
        <v>0</v>
      </c>
    </row>
    <row r="122" spans="2:6">
      <c r="B122"/>
      <c r="F122">
        <f t="shared" si="21"/>
        <v>0</v>
      </c>
    </row>
    <row r="123" spans="2:6">
      <c r="B123"/>
      <c r="F123">
        <f t="shared" si="21"/>
        <v>0</v>
      </c>
    </row>
    <row r="124" spans="2:6">
      <c r="B124"/>
      <c r="F124">
        <f t="shared" si="21"/>
        <v>0</v>
      </c>
    </row>
    <row r="125" spans="2:6">
      <c r="B125"/>
      <c r="F125">
        <f t="shared" si="21"/>
        <v>0</v>
      </c>
    </row>
    <row r="126" spans="2:6">
      <c r="B126"/>
      <c r="F126">
        <f t="shared" si="21"/>
        <v>0</v>
      </c>
    </row>
    <row r="127" spans="2:6">
      <c r="B127"/>
      <c r="F127">
        <f t="shared" si="21"/>
        <v>0</v>
      </c>
    </row>
    <row r="128" spans="2:6">
      <c r="B128"/>
      <c r="F128">
        <f t="shared" si="21"/>
        <v>0</v>
      </c>
    </row>
    <row r="129" spans="2:6">
      <c r="B129"/>
      <c r="F129">
        <f t="shared" si="21"/>
        <v>0</v>
      </c>
    </row>
    <row r="130" spans="2:6">
      <c r="B130"/>
      <c r="F130">
        <f t="shared" si="21"/>
        <v>0</v>
      </c>
    </row>
    <row r="131" spans="2:6">
      <c r="B131"/>
      <c r="F131">
        <f t="shared" si="21"/>
        <v>0</v>
      </c>
    </row>
    <row r="132" spans="2:6">
      <c r="B132"/>
      <c r="F132">
        <f t="shared" si="21"/>
        <v>0</v>
      </c>
    </row>
    <row r="133" spans="2:6">
      <c r="B133"/>
      <c r="F133">
        <f t="shared" si="21"/>
        <v>0</v>
      </c>
    </row>
    <row r="134" spans="2:6">
      <c r="B134"/>
      <c r="F134">
        <f t="shared" si="21"/>
        <v>0</v>
      </c>
    </row>
    <row r="135" spans="2:6">
      <c r="B135"/>
      <c r="F135">
        <f t="shared" si="21"/>
        <v>0</v>
      </c>
    </row>
    <row r="136" spans="2:6">
      <c r="B136"/>
      <c r="F136">
        <f t="shared" si="21"/>
        <v>0</v>
      </c>
    </row>
    <row r="137" spans="2:6">
      <c r="B137"/>
      <c r="F137">
        <f t="shared" si="21"/>
        <v>0</v>
      </c>
    </row>
    <row r="138" spans="2:6">
      <c r="B138"/>
      <c r="F138">
        <f t="shared" si="21"/>
        <v>0</v>
      </c>
    </row>
    <row r="139" spans="2:6">
      <c r="B139"/>
      <c r="F139">
        <f t="shared" si="21"/>
        <v>0</v>
      </c>
    </row>
    <row r="140" spans="2:6">
      <c r="B140"/>
      <c r="F140">
        <f t="shared" si="21"/>
        <v>0</v>
      </c>
    </row>
    <row r="141" spans="2:6">
      <c r="B141"/>
      <c r="F141">
        <f t="shared" si="21"/>
        <v>0</v>
      </c>
    </row>
    <row r="142" spans="2:6">
      <c r="B142"/>
      <c r="F142">
        <f t="shared" si="21"/>
        <v>0</v>
      </c>
    </row>
    <row r="143" spans="2:6">
      <c r="B143"/>
      <c r="F143">
        <f t="shared" si="21"/>
        <v>0</v>
      </c>
    </row>
    <row r="144" spans="2:6">
      <c r="B144"/>
      <c r="F144">
        <f t="shared" si="21"/>
        <v>0</v>
      </c>
    </row>
    <row r="145" spans="2:6">
      <c r="B145"/>
      <c r="F145">
        <f t="shared" si="21"/>
        <v>0</v>
      </c>
    </row>
    <row r="146" spans="2:6">
      <c r="B146"/>
      <c r="F146">
        <f t="shared" si="21"/>
        <v>0</v>
      </c>
    </row>
    <row r="147" spans="2:6">
      <c r="B147"/>
      <c r="F147">
        <f t="shared" ref="F147:F210" si="22">D147-E147</f>
        <v>0</v>
      </c>
    </row>
    <row r="148" spans="2:6">
      <c r="B148"/>
      <c r="F148">
        <f t="shared" si="22"/>
        <v>0</v>
      </c>
    </row>
    <row r="149" spans="2:6">
      <c r="B149"/>
      <c r="F149">
        <f t="shared" si="22"/>
        <v>0</v>
      </c>
    </row>
    <row r="150" spans="2:6">
      <c r="B150"/>
      <c r="F150">
        <f t="shared" si="22"/>
        <v>0</v>
      </c>
    </row>
    <row r="151" spans="2:6">
      <c r="B151"/>
      <c r="F151">
        <f t="shared" si="22"/>
        <v>0</v>
      </c>
    </row>
    <row r="152" spans="2:6">
      <c r="B152"/>
      <c r="F152">
        <f t="shared" si="22"/>
        <v>0</v>
      </c>
    </row>
    <row r="153" spans="2:6">
      <c r="B153"/>
      <c r="F153">
        <f t="shared" si="22"/>
        <v>0</v>
      </c>
    </row>
    <row r="154" spans="2:6">
      <c r="B154"/>
      <c r="F154">
        <f t="shared" si="22"/>
        <v>0</v>
      </c>
    </row>
    <row r="155" spans="2:6">
      <c r="B155"/>
      <c r="F155">
        <f t="shared" si="22"/>
        <v>0</v>
      </c>
    </row>
    <row r="156" spans="2:6">
      <c r="B156"/>
      <c r="F156">
        <f t="shared" si="22"/>
        <v>0</v>
      </c>
    </row>
    <row r="157" spans="2:6">
      <c r="B157"/>
      <c r="F157">
        <f t="shared" si="22"/>
        <v>0</v>
      </c>
    </row>
    <row r="158" spans="2:6">
      <c r="B158"/>
      <c r="F158">
        <f t="shared" si="22"/>
        <v>0</v>
      </c>
    </row>
    <row r="159" spans="2:6">
      <c r="B159"/>
      <c r="F159">
        <f t="shared" si="22"/>
        <v>0</v>
      </c>
    </row>
    <row r="160" spans="2:6">
      <c r="B160"/>
      <c r="F160">
        <f t="shared" si="22"/>
        <v>0</v>
      </c>
    </row>
    <row r="161" spans="2:6">
      <c r="B161"/>
      <c r="F161">
        <f t="shared" si="22"/>
        <v>0</v>
      </c>
    </row>
    <row r="162" spans="2:6">
      <c r="B162"/>
      <c r="F162">
        <f t="shared" si="22"/>
        <v>0</v>
      </c>
    </row>
    <row r="163" spans="2:6">
      <c r="B163"/>
      <c r="F163">
        <f t="shared" si="22"/>
        <v>0</v>
      </c>
    </row>
    <row r="164" spans="2:6">
      <c r="B164"/>
      <c r="F164">
        <f t="shared" si="22"/>
        <v>0</v>
      </c>
    </row>
    <row r="165" spans="2:6">
      <c r="B165"/>
      <c r="F165">
        <f t="shared" si="22"/>
        <v>0</v>
      </c>
    </row>
    <row r="166" spans="2:6">
      <c r="B166"/>
      <c r="F166">
        <f t="shared" si="22"/>
        <v>0</v>
      </c>
    </row>
    <row r="167" spans="2:6">
      <c r="B167"/>
      <c r="F167">
        <f t="shared" si="22"/>
        <v>0</v>
      </c>
    </row>
    <row r="168" spans="2:6">
      <c r="B168"/>
      <c r="F168">
        <f t="shared" si="22"/>
        <v>0</v>
      </c>
    </row>
    <row r="169" spans="2:6">
      <c r="B169"/>
      <c r="F169">
        <f t="shared" si="22"/>
        <v>0</v>
      </c>
    </row>
    <row r="170" spans="2:6">
      <c r="B170"/>
      <c r="F170">
        <f t="shared" si="22"/>
        <v>0</v>
      </c>
    </row>
    <row r="171" spans="2:6">
      <c r="B171"/>
      <c r="F171">
        <f t="shared" si="22"/>
        <v>0</v>
      </c>
    </row>
    <row r="172" spans="2:6">
      <c r="B172"/>
      <c r="F172">
        <f t="shared" si="22"/>
        <v>0</v>
      </c>
    </row>
    <row r="173" spans="2:6">
      <c r="B173"/>
      <c r="F173">
        <f t="shared" si="22"/>
        <v>0</v>
      </c>
    </row>
    <row r="174" spans="2:6">
      <c r="B174"/>
      <c r="F174">
        <f t="shared" si="22"/>
        <v>0</v>
      </c>
    </row>
    <row r="175" spans="2:6">
      <c r="B175"/>
      <c r="F175">
        <f t="shared" si="22"/>
        <v>0</v>
      </c>
    </row>
    <row r="176" spans="2:6">
      <c r="B176"/>
      <c r="F176">
        <f t="shared" si="22"/>
        <v>0</v>
      </c>
    </row>
    <row r="177" spans="2:6">
      <c r="B177"/>
      <c r="F177">
        <f t="shared" si="22"/>
        <v>0</v>
      </c>
    </row>
    <row r="178" spans="2:6">
      <c r="B178"/>
      <c r="F178">
        <f t="shared" si="22"/>
        <v>0</v>
      </c>
    </row>
    <row r="179" spans="2:6">
      <c r="B179"/>
      <c r="F179">
        <f t="shared" si="22"/>
        <v>0</v>
      </c>
    </row>
    <row r="180" spans="2:6">
      <c r="B180"/>
      <c r="F180">
        <f t="shared" si="22"/>
        <v>0</v>
      </c>
    </row>
    <row r="181" spans="2:6">
      <c r="B181"/>
      <c r="F181">
        <f t="shared" si="22"/>
        <v>0</v>
      </c>
    </row>
    <row r="182" spans="2:6">
      <c r="B182"/>
      <c r="F182">
        <f t="shared" si="22"/>
        <v>0</v>
      </c>
    </row>
    <row r="183" spans="2:6">
      <c r="B183"/>
      <c r="F183">
        <f t="shared" si="22"/>
        <v>0</v>
      </c>
    </row>
    <row r="184" spans="2:6">
      <c r="B184"/>
      <c r="F184">
        <f t="shared" si="22"/>
        <v>0</v>
      </c>
    </row>
    <row r="185" spans="2:6">
      <c r="B185"/>
      <c r="F185">
        <f t="shared" si="22"/>
        <v>0</v>
      </c>
    </row>
    <row r="186" spans="2:6">
      <c r="B186"/>
      <c r="F186">
        <f t="shared" si="22"/>
        <v>0</v>
      </c>
    </row>
    <row r="187" spans="2:6">
      <c r="B187"/>
      <c r="F187">
        <f t="shared" si="22"/>
        <v>0</v>
      </c>
    </row>
    <row r="188" spans="2:6">
      <c r="B188"/>
      <c r="F188">
        <f t="shared" si="22"/>
        <v>0</v>
      </c>
    </row>
    <row r="189" spans="2:6">
      <c r="B189"/>
      <c r="F189">
        <f t="shared" si="22"/>
        <v>0</v>
      </c>
    </row>
    <row r="190" spans="2:6">
      <c r="B190"/>
      <c r="F190">
        <f t="shared" si="22"/>
        <v>0</v>
      </c>
    </row>
    <row r="191" spans="2:6">
      <c r="B191"/>
      <c r="F191">
        <f t="shared" si="22"/>
        <v>0</v>
      </c>
    </row>
    <row r="192" spans="2:6">
      <c r="B192"/>
      <c r="F192">
        <f t="shared" si="22"/>
        <v>0</v>
      </c>
    </row>
    <row r="193" spans="2:6">
      <c r="B193"/>
      <c r="F193">
        <f t="shared" si="22"/>
        <v>0</v>
      </c>
    </row>
    <row r="194" spans="2:6">
      <c r="B194"/>
      <c r="F194">
        <f t="shared" si="22"/>
        <v>0</v>
      </c>
    </row>
    <row r="195" spans="2:6">
      <c r="B195"/>
      <c r="F195">
        <f t="shared" si="22"/>
        <v>0</v>
      </c>
    </row>
    <row r="196" spans="2:6">
      <c r="B196"/>
      <c r="F196">
        <f t="shared" si="22"/>
        <v>0</v>
      </c>
    </row>
    <row r="197" spans="2:6">
      <c r="B197"/>
      <c r="F197">
        <f t="shared" si="22"/>
        <v>0</v>
      </c>
    </row>
    <row r="198" spans="2:6">
      <c r="B198"/>
      <c r="F198">
        <f t="shared" si="22"/>
        <v>0</v>
      </c>
    </row>
    <row r="199" spans="2:6">
      <c r="B199"/>
      <c r="F199">
        <f t="shared" si="22"/>
        <v>0</v>
      </c>
    </row>
    <row r="200" spans="2:6">
      <c r="B200"/>
      <c r="F200">
        <f t="shared" si="22"/>
        <v>0</v>
      </c>
    </row>
    <row r="201" spans="2:6">
      <c r="B201"/>
      <c r="F201">
        <f t="shared" si="22"/>
        <v>0</v>
      </c>
    </row>
    <row r="202" spans="2:6">
      <c r="B202"/>
      <c r="F202">
        <f t="shared" si="22"/>
        <v>0</v>
      </c>
    </row>
    <row r="203" spans="2:6">
      <c r="B203"/>
      <c r="F203">
        <f t="shared" si="22"/>
        <v>0</v>
      </c>
    </row>
    <row r="204" spans="2:6">
      <c r="B204"/>
      <c r="F204">
        <f t="shared" si="22"/>
        <v>0</v>
      </c>
    </row>
    <row r="205" spans="2:6">
      <c r="B205"/>
      <c r="F205">
        <f t="shared" si="22"/>
        <v>0</v>
      </c>
    </row>
    <row r="206" spans="2:6">
      <c r="B206"/>
      <c r="F206">
        <f t="shared" si="22"/>
        <v>0</v>
      </c>
    </row>
    <row r="207" spans="2:6">
      <c r="B207"/>
      <c r="F207">
        <f t="shared" si="22"/>
        <v>0</v>
      </c>
    </row>
    <row r="208" spans="2:6">
      <c r="B208"/>
      <c r="F208">
        <f t="shared" si="22"/>
        <v>0</v>
      </c>
    </row>
    <row r="209" spans="2:6">
      <c r="B209"/>
      <c r="F209">
        <f t="shared" si="22"/>
        <v>0</v>
      </c>
    </row>
    <row r="210" spans="2:6">
      <c r="B210"/>
      <c r="F210">
        <f t="shared" si="22"/>
        <v>0</v>
      </c>
    </row>
    <row r="211" spans="2:6">
      <c r="B211"/>
      <c r="F211">
        <f t="shared" ref="F211:F274" si="23">D211-E211</f>
        <v>0</v>
      </c>
    </row>
    <row r="212" spans="2:6">
      <c r="B212"/>
      <c r="F212">
        <f t="shared" si="23"/>
        <v>0</v>
      </c>
    </row>
    <row r="213" spans="2:6">
      <c r="B213"/>
      <c r="F213">
        <f t="shared" si="23"/>
        <v>0</v>
      </c>
    </row>
    <row r="214" spans="2:6">
      <c r="B214"/>
      <c r="F214">
        <f t="shared" si="23"/>
        <v>0</v>
      </c>
    </row>
    <row r="215" spans="2:6">
      <c r="B215"/>
      <c r="F215">
        <f t="shared" si="23"/>
        <v>0</v>
      </c>
    </row>
    <row r="216" spans="2:6">
      <c r="B216"/>
      <c r="F216">
        <f t="shared" si="23"/>
        <v>0</v>
      </c>
    </row>
    <row r="217" spans="2:6">
      <c r="B217"/>
      <c r="F217">
        <f t="shared" si="23"/>
        <v>0</v>
      </c>
    </row>
    <row r="218" spans="2:6">
      <c r="B218"/>
      <c r="F218">
        <f t="shared" si="23"/>
        <v>0</v>
      </c>
    </row>
    <row r="219" spans="2:6">
      <c r="B219"/>
      <c r="F219">
        <f t="shared" si="23"/>
        <v>0</v>
      </c>
    </row>
    <row r="220" spans="2:6">
      <c r="B220"/>
      <c r="F220">
        <f t="shared" si="23"/>
        <v>0</v>
      </c>
    </row>
    <row r="221" spans="2:6">
      <c r="B221"/>
      <c r="F221">
        <f t="shared" si="23"/>
        <v>0</v>
      </c>
    </row>
    <row r="222" spans="2:6">
      <c r="B222"/>
      <c r="F222">
        <f t="shared" si="23"/>
        <v>0</v>
      </c>
    </row>
    <row r="223" spans="2:6">
      <c r="B223"/>
      <c r="F223">
        <f t="shared" si="23"/>
        <v>0</v>
      </c>
    </row>
    <row r="224" spans="2:6">
      <c r="B224"/>
      <c r="F224">
        <f t="shared" si="23"/>
        <v>0</v>
      </c>
    </row>
    <row r="225" spans="2:6">
      <c r="B225"/>
      <c r="F225">
        <f t="shared" si="23"/>
        <v>0</v>
      </c>
    </row>
    <row r="226" spans="2:6">
      <c r="B226"/>
      <c r="F226">
        <f t="shared" si="23"/>
        <v>0</v>
      </c>
    </row>
    <row r="227" spans="2:6">
      <c r="B227"/>
      <c r="F227">
        <f t="shared" si="23"/>
        <v>0</v>
      </c>
    </row>
    <row r="228" spans="2:6">
      <c r="B228"/>
      <c r="F228">
        <f t="shared" si="23"/>
        <v>0</v>
      </c>
    </row>
    <row r="229" spans="2:6">
      <c r="B229"/>
      <c r="F229">
        <f t="shared" si="23"/>
        <v>0</v>
      </c>
    </row>
    <row r="230" spans="2:6">
      <c r="B230"/>
      <c r="F230">
        <f t="shared" si="23"/>
        <v>0</v>
      </c>
    </row>
    <row r="231" spans="2:6">
      <c r="B231"/>
      <c r="F231">
        <f t="shared" si="23"/>
        <v>0</v>
      </c>
    </row>
    <row r="232" spans="2:6">
      <c r="B232"/>
      <c r="F232">
        <f t="shared" si="23"/>
        <v>0</v>
      </c>
    </row>
    <row r="233" spans="2:6">
      <c r="B233"/>
      <c r="F233">
        <f t="shared" si="23"/>
        <v>0</v>
      </c>
    </row>
    <row r="234" spans="2:6">
      <c r="B234"/>
      <c r="F234">
        <f t="shared" si="23"/>
        <v>0</v>
      </c>
    </row>
    <row r="235" spans="2:6">
      <c r="B235"/>
      <c r="F235">
        <f t="shared" si="23"/>
        <v>0</v>
      </c>
    </row>
    <row r="236" spans="2:6">
      <c r="B236"/>
      <c r="F236">
        <f t="shared" si="23"/>
        <v>0</v>
      </c>
    </row>
    <row r="237" spans="2:6">
      <c r="B237"/>
      <c r="F237">
        <f t="shared" si="23"/>
        <v>0</v>
      </c>
    </row>
    <row r="238" spans="2:6">
      <c r="B238"/>
      <c r="F238">
        <f t="shared" si="23"/>
        <v>0</v>
      </c>
    </row>
    <row r="239" spans="2:6">
      <c r="B239"/>
      <c r="F239">
        <f t="shared" si="23"/>
        <v>0</v>
      </c>
    </row>
    <row r="240" spans="2:6">
      <c r="B240"/>
      <c r="F240">
        <f t="shared" si="23"/>
        <v>0</v>
      </c>
    </row>
    <row r="241" spans="2:6">
      <c r="B241"/>
      <c r="F241">
        <f t="shared" si="23"/>
        <v>0</v>
      </c>
    </row>
    <row r="242" spans="2:6">
      <c r="B242"/>
      <c r="F242">
        <f t="shared" si="23"/>
        <v>0</v>
      </c>
    </row>
    <row r="243" spans="2:6">
      <c r="B243"/>
      <c r="F243">
        <f t="shared" si="23"/>
        <v>0</v>
      </c>
    </row>
    <row r="244" spans="2:6">
      <c r="B244"/>
      <c r="F244">
        <f t="shared" si="23"/>
        <v>0</v>
      </c>
    </row>
    <row r="245" spans="2:6">
      <c r="B245"/>
      <c r="F245">
        <f t="shared" si="23"/>
        <v>0</v>
      </c>
    </row>
    <row r="246" spans="2:6">
      <c r="B246"/>
      <c r="F246">
        <f t="shared" si="23"/>
        <v>0</v>
      </c>
    </row>
    <row r="247" spans="2:6">
      <c r="B247"/>
      <c r="F247">
        <f t="shared" si="23"/>
        <v>0</v>
      </c>
    </row>
    <row r="248" spans="2:6">
      <c r="B248"/>
      <c r="F248">
        <f t="shared" si="23"/>
        <v>0</v>
      </c>
    </row>
    <row r="249" spans="2:6">
      <c r="B249"/>
      <c r="F249">
        <f t="shared" si="23"/>
        <v>0</v>
      </c>
    </row>
    <row r="250" spans="2:6">
      <c r="B250"/>
      <c r="F250">
        <f t="shared" si="23"/>
        <v>0</v>
      </c>
    </row>
    <row r="251" spans="2:6">
      <c r="B251"/>
      <c r="F251">
        <f t="shared" si="23"/>
        <v>0</v>
      </c>
    </row>
    <row r="252" spans="2:6">
      <c r="B252"/>
      <c r="F252">
        <f t="shared" si="23"/>
        <v>0</v>
      </c>
    </row>
    <row r="253" spans="2:6">
      <c r="B253"/>
      <c r="F253">
        <f t="shared" si="23"/>
        <v>0</v>
      </c>
    </row>
    <row r="254" spans="2:6">
      <c r="B254"/>
      <c r="F254">
        <f t="shared" si="23"/>
        <v>0</v>
      </c>
    </row>
    <row r="255" spans="2:6">
      <c r="B255"/>
      <c r="F255">
        <f t="shared" si="23"/>
        <v>0</v>
      </c>
    </row>
    <row r="256" spans="2:6">
      <c r="B256"/>
      <c r="F256">
        <f t="shared" si="23"/>
        <v>0</v>
      </c>
    </row>
    <row r="257" spans="2:6">
      <c r="B257"/>
      <c r="F257">
        <f t="shared" si="23"/>
        <v>0</v>
      </c>
    </row>
    <row r="258" spans="2:6">
      <c r="B258"/>
      <c r="F258">
        <f t="shared" si="23"/>
        <v>0</v>
      </c>
    </row>
    <row r="259" spans="2:6">
      <c r="B259"/>
      <c r="F259">
        <f t="shared" si="23"/>
        <v>0</v>
      </c>
    </row>
    <row r="260" spans="2:6">
      <c r="B260"/>
      <c r="F260">
        <f t="shared" si="23"/>
        <v>0</v>
      </c>
    </row>
    <row r="261" spans="2:6">
      <c r="B261"/>
      <c r="F261">
        <f t="shared" si="23"/>
        <v>0</v>
      </c>
    </row>
    <row r="262" spans="2:6">
      <c r="B262"/>
      <c r="F262">
        <f t="shared" si="23"/>
        <v>0</v>
      </c>
    </row>
    <row r="263" spans="2:6">
      <c r="B263"/>
      <c r="F263">
        <f t="shared" si="23"/>
        <v>0</v>
      </c>
    </row>
    <row r="264" spans="2:6">
      <c r="B264"/>
      <c r="F264">
        <f t="shared" si="23"/>
        <v>0</v>
      </c>
    </row>
    <row r="265" spans="2:6">
      <c r="B265"/>
      <c r="F265">
        <f t="shared" si="23"/>
        <v>0</v>
      </c>
    </row>
    <row r="266" spans="2:6">
      <c r="B266"/>
      <c r="F266">
        <f t="shared" si="23"/>
        <v>0</v>
      </c>
    </row>
    <row r="267" spans="2:6">
      <c r="B267"/>
      <c r="F267">
        <f t="shared" si="23"/>
        <v>0</v>
      </c>
    </row>
    <row r="268" spans="2:6">
      <c r="B268"/>
      <c r="F268">
        <f t="shared" si="23"/>
        <v>0</v>
      </c>
    </row>
    <row r="269" spans="2:6">
      <c r="B269"/>
      <c r="F269">
        <f t="shared" si="23"/>
        <v>0</v>
      </c>
    </row>
    <row r="270" spans="2:6">
      <c r="B270"/>
      <c r="F270">
        <f t="shared" si="23"/>
        <v>0</v>
      </c>
    </row>
    <row r="271" spans="2:6">
      <c r="B271"/>
      <c r="F271">
        <f t="shared" si="23"/>
        <v>0</v>
      </c>
    </row>
    <row r="272" spans="2:6">
      <c r="B272"/>
      <c r="F272">
        <f t="shared" si="23"/>
        <v>0</v>
      </c>
    </row>
    <row r="273" spans="2:6">
      <c r="B273"/>
      <c r="F273">
        <f t="shared" si="23"/>
        <v>0</v>
      </c>
    </row>
    <row r="274" spans="2:6">
      <c r="B274"/>
      <c r="F274">
        <f t="shared" si="23"/>
        <v>0</v>
      </c>
    </row>
    <row r="275" spans="2:6">
      <c r="B275"/>
      <c r="F275">
        <f t="shared" ref="F275:F338" si="24">D275-E275</f>
        <v>0</v>
      </c>
    </row>
    <row r="276" spans="2:6">
      <c r="B276"/>
      <c r="F276">
        <f t="shared" si="24"/>
        <v>0</v>
      </c>
    </row>
    <row r="277" spans="2:6">
      <c r="B277"/>
      <c r="F277">
        <f t="shared" si="24"/>
        <v>0</v>
      </c>
    </row>
    <row r="278" spans="2:6">
      <c r="B278"/>
      <c r="F278">
        <f t="shared" si="24"/>
        <v>0</v>
      </c>
    </row>
    <row r="279" spans="2:6">
      <c r="B279"/>
      <c r="F279">
        <f t="shared" si="24"/>
        <v>0</v>
      </c>
    </row>
    <row r="280" spans="2:6">
      <c r="B280"/>
      <c r="F280">
        <f t="shared" si="24"/>
        <v>0</v>
      </c>
    </row>
    <row r="281" spans="2:6">
      <c r="B281"/>
      <c r="F281">
        <f t="shared" si="24"/>
        <v>0</v>
      </c>
    </row>
    <row r="282" spans="2:6">
      <c r="B282"/>
      <c r="F282">
        <f t="shared" si="24"/>
        <v>0</v>
      </c>
    </row>
    <row r="283" spans="2:6">
      <c r="B283"/>
      <c r="F283">
        <f t="shared" si="24"/>
        <v>0</v>
      </c>
    </row>
    <row r="284" spans="2:6">
      <c r="B284"/>
      <c r="F284">
        <f t="shared" si="24"/>
        <v>0</v>
      </c>
    </row>
    <row r="285" spans="2:6">
      <c r="B285"/>
      <c r="F285">
        <f t="shared" si="24"/>
        <v>0</v>
      </c>
    </row>
    <row r="286" spans="2:6">
      <c r="B286"/>
      <c r="F286">
        <f t="shared" si="24"/>
        <v>0</v>
      </c>
    </row>
    <row r="287" spans="2:6">
      <c r="B287"/>
      <c r="F287">
        <f t="shared" si="24"/>
        <v>0</v>
      </c>
    </row>
    <row r="288" spans="2:6">
      <c r="B288"/>
      <c r="F288">
        <f t="shared" si="24"/>
        <v>0</v>
      </c>
    </row>
    <row r="289" spans="2:6">
      <c r="B289"/>
      <c r="F289">
        <f t="shared" si="24"/>
        <v>0</v>
      </c>
    </row>
    <row r="290" spans="2:6">
      <c r="B290"/>
      <c r="F290">
        <f t="shared" si="24"/>
        <v>0</v>
      </c>
    </row>
    <row r="291" spans="2:6">
      <c r="B291"/>
      <c r="F291">
        <f t="shared" si="24"/>
        <v>0</v>
      </c>
    </row>
    <row r="292" spans="2:6">
      <c r="B292"/>
      <c r="F292">
        <f t="shared" si="24"/>
        <v>0</v>
      </c>
    </row>
    <row r="293" spans="2:6">
      <c r="B293"/>
      <c r="F293">
        <f t="shared" si="24"/>
        <v>0</v>
      </c>
    </row>
    <row r="294" spans="2:6">
      <c r="B294"/>
      <c r="F294">
        <f t="shared" si="24"/>
        <v>0</v>
      </c>
    </row>
    <row r="295" spans="2:6">
      <c r="B295"/>
      <c r="F295">
        <f t="shared" si="24"/>
        <v>0</v>
      </c>
    </row>
    <row r="296" spans="2:6">
      <c r="B296"/>
      <c r="F296">
        <f t="shared" si="24"/>
        <v>0</v>
      </c>
    </row>
    <row r="297" spans="2:6">
      <c r="B297"/>
      <c r="F297">
        <f t="shared" si="24"/>
        <v>0</v>
      </c>
    </row>
    <row r="298" spans="2:6">
      <c r="B298"/>
      <c r="F298">
        <f t="shared" si="24"/>
        <v>0</v>
      </c>
    </row>
    <row r="299" spans="2:6">
      <c r="B299"/>
      <c r="F299">
        <f t="shared" si="24"/>
        <v>0</v>
      </c>
    </row>
    <row r="300" spans="2:6">
      <c r="B300"/>
      <c r="F300">
        <f t="shared" si="24"/>
        <v>0</v>
      </c>
    </row>
    <row r="301" spans="2:6">
      <c r="B301"/>
      <c r="F301">
        <f t="shared" si="24"/>
        <v>0</v>
      </c>
    </row>
    <row r="302" spans="2:6">
      <c r="B302"/>
      <c r="F302">
        <f t="shared" si="24"/>
        <v>0</v>
      </c>
    </row>
    <row r="303" spans="2:6">
      <c r="B303"/>
      <c r="F303">
        <f t="shared" si="24"/>
        <v>0</v>
      </c>
    </row>
    <row r="304" spans="2:6">
      <c r="B304"/>
      <c r="F304">
        <f t="shared" si="24"/>
        <v>0</v>
      </c>
    </row>
    <row r="305" spans="2:6">
      <c r="B305"/>
      <c r="F305">
        <f t="shared" si="24"/>
        <v>0</v>
      </c>
    </row>
    <row r="306" spans="2:6">
      <c r="B306"/>
      <c r="F306">
        <f t="shared" si="24"/>
        <v>0</v>
      </c>
    </row>
    <row r="307" spans="2:6">
      <c r="B307"/>
      <c r="F307">
        <f t="shared" si="24"/>
        <v>0</v>
      </c>
    </row>
    <row r="308" spans="2:6">
      <c r="B308"/>
      <c r="F308">
        <f t="shared" si="24"/>
        <v>0</v>
      </c>
    </row>
    <row r="309" spans="2:6">
      <c r="B309"/>
      <c r="F309">
        <f t="shared" si="24"/>
        <v>0</v>
      </c>
    </row>
    <row r="310" spans="2:6">
      <c r="B310"/>
      <c r="F310">
        <f t="shared" si="24"/>
        <v>0</v>
      </c>
    </row>
    <row r="311" spans="2:6">
      <c r="B311"/>
      <c r="F311">
        <f t="shared" si="24"/>
        <v>0</v>
      </c>
    </row>
    <row r="312" spans="2:6">
      <c r="B312"/>
      <c r="F312">
        <f t="shared" si="24"/>
        <v>0</v>
      </c>
    </row>
    <row r="313" spans="2:6">
      <c r="B313"/>
      <c r="F313">
        <f t="shared" si="24"/>
        <v>0</v>
      </c>
    </row>
    <row r="314" spans="2:6">
      <c r="B314"/>
      <c r="F314">
        <f t="shared" si="24"/>
        <v>0</v>
      </c>
    </row>
    <row r="315" spans="2:6">
      <c r="B315"/>
      <c r="F315">
        <f t="shared" si="24"/>
        <v>0</v>
      </c>
    </row>
    <row r="316" spans="2:6">
      <c r="B316"/>
      <c r="F316">
        <f t="shared" si="24"/>
        <v>0</v>
      </c>
    </row>
    <row r="317" spans="2:6">
      <c r="B317"/>
      <c r="F317">
        <f t="shared" si="24"/>
        <v>0</v>
      </c>
    </row>
    <row r="318" spans="2:6">
      <c r="B318"/>
      <c r="F318">
        <f t="shared" si="24"/>
        <v>0</v>
      </c>
    </row>
    <row r="319" spans="2:6">
      <c r="B319"/>
      <c r="F319">
        <f t="shared" si="24"/>
        <v>0</v>
      </c>
    </row>
    <row r="320" spans="2:6">
      <c r="B320"/>
      <c r="F320">
        <f t="shared" si="24"/>
        <v>0</v>
      </c>
    </row>
    <row r="321" spans="2:6">
      <c r="B321"/>
      <c r="F321">
        <f t="shared" si="24"/>
        <v>0</v>
      </c>
    </row>
    <row r="322" spans="2:6">
      <c r="B322"/>
      <c r="F322">
        <f t="shared" si="24"/>
        <v>0</v>
      </c>
    </row>
    <row r="323" spans="2:6">
      <c r="B323"/>
      <c r="F323">
        <f t="shared" si="24"/>
        <v>0</v>
      </c>
    </row>
    <row r="324" spans="2:6">
      <c r="B324"/>
      <c r="F324">
        <f t="shared" si="24"/>
        <v>0</v>
      </c>
    </row>
    <row r="325" spans="2:6">
      <c r="B325"/>
      <c r="F325">
        <f t="shared" si="24"/>
        <v>0</v>
      </c>
    </row>
    <row r="326" spans="2:6">
      <c r="B326"/>
      <c r="F326">
        <f t="shared" si="24"/>
        <v>0</v>
      </c>
    </row>
    <row r="327" spans="2:6">
      <c r="B327"/>
      <c r="F327">
        <f t="shared" si="24"/>
        <v>0</v>
      </c>
    </row>
    <row r="328" spans="2:6">
      <c r="B328"/>
      <c r="F328">
        <f t="shared" si="24"/>
        <v>0</v>
      </c>
    </row>
    <row r="329" spans="2:6">
      <c r="B329"/>
      <c r="F329">
        <f t="shared" si="24"/>
        <v>0</v>
      </c>
    </row>
    <row r="330" spans="2:6">
      <c r="B330"/>
      <c r="F330">
        <f t="shared" si="24"/>
        <v>0</v>
      </c>
    </row>
    <row r="331" spans="2:6">
      <c r="B331"/>
      <c r="F331">
        <f t="shared" si="24"/>
        <v>0</v>
      </c>
    </row>
    <row r="332" spans="2:6">
      <c r="B332"/>
      <c r="F332">
        <f t="shared" si="24"/>
        <v>0</v>
      </c>
    </row>
    <row r="333" spans="2:6">
      <c r="B333"/>
      <c r="F333">
        <f t="shared" si="24"/>
        <v>0</v>
      </c>
    </row>
    <row r="334" spans="2:6">
      <c r="B334"/>
      <c r="F334">
        <f t="shared" si="24"/>
        <v>0</v>
      </c>
    </row>
    <row r="335" spans="2:6">
      <c r="B335"/>
      <c r="F335">
        <f t="shared" si="24"/>
        <v>0</v>
      </c>
    </row>
    <row r="336" spans="2:6">
      <c r="B336"/>
      <c r="F336">
        <f t="shared" si="24"/>
        <v>0</v>
      </c>
    </row>
    <row r="337" spans="2:6">
      <c r="B337"/>
      <c r="F337">
        <f t="shared" si="24"/>
        <v>0</v>
      </c>
    </row>
    <row r="338" spans="2:6">
      <c r="B338"/>
      <c r="F338">
        <f t="shared" si="24"/>
        <v>0</v>
      </c>
    </row>
    <row r="339" spans="2:6">
      <c r="B339"/>
      <c r="F339">
        <f t="shared" ref="F339:F402" si="25">D339-E339</f>
        <v>0</v>
      </c>
    </row>
    <row r="340" spans="2:6">
      <c r="B340"/>
      <c r="F340">
        <f t="shared" si="25"/>
        <v>0</v>
      </c>
    </row>
    <row r="341" spans="2:6">
      <c r="B341"/>
      <c r="F341">
        <f t="shared" si="25"/>
        <v>0</v>
      </c>
    </row>
    <row r="342" spans="2:6">
      <c r="B342"/>
      <c r="F342">
        <f t="shared" si="25"/>
        <v>0</v>
      </c>
    </row>
    <row r="343" spans="2:6">
      <c r="B343"/>
      <c r="F343">
        <f t="shared" si="25"/>
        <v>0</v>
      </c>
    </row>
    <row r="344" spans="2:6">
      <c r="B344"/>
      <c r="F344">
        <f t="shared" si="25"/>
        <v>0</v>
      </c>
    </row>
    <row r="345" spans="2:6">
      <c r="B345"/>
      <c r="F345">
        <f t="shared" si="25"/>
        <v>0</v>
      </c>
    </row>
    <row r="346" spans="2:6">
      <c r="B346"/>
      <c r="F346">
        <f t="shared" si="25"/>
        <v>0</v>
      </c>
    </row>
    <row r="347" spans="2:6">
      <c r="B347"/>
      <c r="F347">
        <f t="shared" si="25"/>
        <v>0</v>
      </c>
    </row>
    <row r="348" spans="2:6">
      <c r="B348"/>
      <c r="F348">
        <f t="shared" si="25"/>
        <v>0</v>
      </c>
    </row>
    <row r="349" spans="2:6">
      <c r="B349"/>
      <c r="F349">
        <f t="shared" si="25"/>
        <v>0</v>
      </c>
    </row>
    <row r="350" spans="2:6">
      <c r="B350"/>
      <c r="F350">
        <f t="shared" si="25"/>
        <v>0</v>
      </c>
    </row>
    <row r="351" spans="2:6">
      <c r="B351"/>
      <c r="F351">
        <f t="shared" si="25"/>
        <v>0</v>
      </c>
    </row>
    <row r="352" spans="2:6">
      <c r="B352"/>
      <c r="F352">
        <f t="shared" si="25"/>
        <v>0</v>
      </c>
    </row>
    <row r="353" spans="2:6">
      <c r="B353"/>
      <c r="F353">
        <f t="shared" si="25"/>
        <v>0</v>
      </c>
    </row>
    <row r="354" spans="2:6">
      <c r="B354"/>
      <c r="F354">
        <f t="shared" si="25"/>
        <v>0</v>
      </c>
    </row>
    <row r="355" spans="2:6">
      <c r="B355"/>
      <c r="F355">
        <f t="shared" si="25"/>
        <v>0</v>
      </c>
    </row>
    <row r="356" spans="2:6">
      <c r="B356"/>
      <c r="F356">
        <f t="shared" si="25"/>
        <v>0</v>
      </c>
    </row>
    <row r="357" spans="2:6">
      <c r="B357"/>
      <c r="F357">
        <f t="shared" si="25"/>
        <v>0</v>
      </c>
    </row>
    <row r="358" spans="2:6">
      <c r="B358"/>
      <c r="F358">
        <f t="shared" si="25"/>
        <v>0</v>
      </c>
    </row>
    <row r="359" spans="2:6">
      <c r="B359"/>
      <c r="F359">
        <f t="shared" si="25"/>
        <v>0</v>
      </c>
    </row>
    <row r="360" spans="2:6">
      <c r="B360"/>
      <c r="F360">
        <f t="shared" si="25"/>
        <v>0</v>
      </c>
    </row>
    <row r="361" spans="2:6">
      <c r="B361"/>
      <c r="F361">
        <f t="shared" si="25"/>
        <v>0</v>
      </c>
    </row>
    <row r="362" spans="2:6">
      <c r="B362"/>
      <c r="F362">
        <f t="shared" si="25"/>
        <v>0</v>
      </c>
    </row>
    <row r="363" spans="2:6">
      <c r="B363"/>
      <c r="F363">
        <f t="shared" si="25"/>
        <v>0</v>
      </c>
    </row>
    <row r="364" spans="2:6">
      <c r="B364"/>
      <c r="F364">
        <f t="shared" si="25"/>
        <v>0</v>
      </c>
    </row>
    <row r="365" spans="2:6">
      <c r="B365"/>
      <c r="F365">
        <f t="shared" si="25"/>
        <v>0</v>
      </c>
    </row>
    <row r="366" spans="2:6">
      <c r="B366"/>
      <c r="F366">
        <f t="shared" si="25"/>
        <v>0</v>
      </c>
    </row>
    <row r="367" spans="2:6">
      <c r="B367"/>
      <c r="F367">
        <f t="shared" si="25"/>
        <v>0</v>
      </c>
    </row>
    <row r="368" spans="2:6">
      <c r="B368"/>
      <c r="F368">
        <f t="shared" si="25"/>
        <v>0</v>
      </c>
    </row>
    <row r="369" spans="2:6">
      <c r="B369"/>
      <c r="F369">
        <f t="shared" si="25"/>
        <v>0</v>
      </c>
    </row>
    <row r="370" spans="2:6">
      <c r="B370"/>
      <c r="F370">
        <f t="shared" si="25"/>
        <v>0</v>
      </c>
    </row>
    <row r="371" spans="2:6">
      <c r="B371"/>
      <c r="F371">
        <f t="shared" si="25"/>
        <v>0</v>
      </c>
    </row>
    <row r="372" spans="2:6">
      <c r="B372"/>
      <c r="F372">
        <f t="shared" si="25"/>
        <v>0</v>
      </c>
    </row>
    <row r="373" spans="2:6">
      <c r="B373"/>
      <c r="F373">
        <f t="shared" si="25"/>
        <v>0</v>
      </c>
    </row>
    <row r="374" spans="2:6">
      <c r="B374"/>
      <c r="F374">
        <f t="shared" si="25"/>
        <v>0</v>
      </c>
    </row>
    <row r="375" spans="2:6">
      <c r="B375"/>
      <c r="F375">
        <f t="shared" si="25"/>
        <v>0</v>
      </c>
    </row>
    <row r="376" spans="2:6">
      <c r="B376"/>
      <c r="F376">
        <f t="shared" si="25"/>
        <v>0</v>
      </c>
    </row>
    <row r="377" spans="2:6">
      <c r="B377"/>
      <c r="F377">
        <f t="shared" si="25"/>
        <v>0</v>
      </c>
    </row>
    <row r="378" spans="2:6">
      <c r="B378"/>
      <c r="F378">
        <f t="shared" si="25"/>
        <v>0</v>
      </c>
    </row>
    <row r="379" spans="2:6">
      <c r="B379"/>
      <c r="F379">
        <f t="shared" si="25"/>
        <v>0</v>
      </c>
    </row>
    <row r="380" spans="2:6">
      <c r="B380"/>
      <c r="F380">
        <f t="shared" si="25"/>
        <v>0</v>
      </c>
    </row>
    <row r="381" spans="2:6">
      <c r="B381"/>
      <c r="F381">
        <f t="shared" si="25"/>
        <v>0</v>
      </c>
    </row>
    <row r="382" spans="2:6">
      <c r="B382"/>
      <c r="F382">
        <f t="shared" si="25"/>
        <v>0</v>
      </c>
    </row>
    <row r="383" spans="2:6">
      <c r="B383"/>
      <c r="F383">
        <f t="shared" si="25"/>
        <v>0</v>
      </c>
    </row>
    <row r="384" spans="2:6">
      <c r="B384"/>
      <c r="F384">
        <f t="shared" si="25"/>
        <v>0</v>
      </c>
    </row>
    <row r="385" spans="2:6">
      <c r="B385"/>
      <c r="F385">
        <f t="shared" si="25"/>
        <v>0</v>
      </c>
    </row>
    <row r="386" spans="2:6">
      <c r="B386"/>
      <c r="F386">
        <f t="shared" si="25"/>
        <v>0</v>
      </c>
    </row>
    <row r="387" spans="2:6">
      <c r="B387"/>
      <c r="F387">
        <f t="shared" si="25"/>
        <v>0</v>
      </c>
    </row>
    <row r="388" spans="2:6">
      <c r="B388"/>
      <c r="F388">
        <f t="shared" si="25"/>
        <v>0</v>
      </c>
    </row>
    <row r="389" spans="2:6">
      <c r="B389"/>
      <c r="F389">
        <f t="shared" si="25"/>
        <v>0</v>
      </c>
    </row>
    <row r="390" spans="2:6">
      <c r="B390"/>
      <c r="F390">
        <f t="shared" si="25"/>
        <v>0</v>
      </c>
    </row>
    <row r="391" spans="2:6">
      <c r="B391"/>
      <c r="F391">
        <f t="shared" si="25"/>
        <v>0</v>
      </c>
    </row>
    <row r="392" spans="2:6">
      <c r="B392"/>
      <c r="F392">
        <f t="shared" si="25"/>
        <v>0</v>
      </c>
    </row>
    <row r="393" spans="2:6">
      <c r="B393"/>
      <c r="F393">
        <f t="shared" si="25"/>
        <v>0</v>
      </c>
    </row>
    <row r="394" spans="2:6">
      <c r="B394"/>
      <c r="F394">
        <f t="shared" si="25"/>
        <v>0</v>
      </c>
    </row>
    <row r="395" spans="2:6">
      <c r="B395"/>
      <c r="F395">
        <f t="shared" si="25"/>
        <v>0</v>
      </c>
    </row>
    <row r="396" spans="2:6">
      <c r="B396"/>
      <c r="F396">
        <f t="shared" si="25"/>
        <v>0</v>
      </c>
    </row>
    <row r="397" spans="2:6">
      <c r="B397"/>
      <c r="F397">
        <f t="shared" si="25"/>
        <v>0</v>
      </c>
    </row>
    <row r="398" spans="2:6">
      <c r="B398"/>
      <c r="F398">
        <f t="shared" si="25"/>
        <v>0</v>
      </c>
    </row>
    <row r="399" spans="2:6">
      <c r="B399"/>
      <c r="F399">
        <f t="shared" si="25"/>
        <v>0</v>
      </c>
    </row>
    <row r="400" spans="2:6">
      <c r="B400"/>
      <c r="F400">
        <f t="shared" si="25"/>
        <v>0</v>
      </c>
    </row>
    <row r="401" spans="2:6">
      <c r="B401"/>
      <c r="F401">
        <f t="shared" si="25"/>
        <v>0</v>
      </c>
    </row>
    <row r="402" spans="2:6">
      <c r="B402"/>
      <c r="F402">
        <f t="shared" si="25"/>
        <v>0</v>
      </c>
    </row>
    <row r="403" spans="2:6">
      <c r="B403"/>
      <c r="F403">
        <f t="shared" ref="F403:F466" si="26">D403-E403</f>
        <v>0</v>
      </c>
    </row>
    <row r="404" spans="2:6">
      <c r="B404"/>
      <c r="F404">
        <f t="shared" si="26"/>
        <v>0</v>
      </c>
    </row>
    <row r="405" spans="2:6">
      <c r="B405"/>
      <c r="F405">
        <f t="shared" si="26"/>
        <v>0</v>
      </c>
    </row>
    <row r="406" spans="2:6">
      <c r="B406"/>
      <c r="F406">
        <f t="shared" si="26"/>
        <v>0</v>
      </c>
    </row>
    <row r="407" spans="2:6">
      <c r="B407"/>
      <c r="F407">
        <f t="shared" si="26"/>
        <v>0</v>
      </c>
    </row>
    <row r="408" spans="2:6">
      <c r="B408"/>
      <c r="F408">
        <f t="shared" si="26"/>
        <v>0</v>
      </c>
    </row>
    <row r="409" spans="2:6">
      <c r="B409"/>
      <c r="F409">
        <f t="shared" si="26"/>
        <v>0</v>
      </c>
    </row>
    <row r="410" spans="2:6">
      <c r="B410"/>
      <c r="F410">
        <f t="shared" si="26"/>
        <v>0</v>
      </c>
    </row>
    <row r="411" spans="2:6">
      <c r="B411"/>
      <c r="F411">
        <f t="shared" si="26"/>
        <v>0</v>
      </c>
    </row>
    <row r="412" spans="2:6">
      <c r="B412"/>
      <c r="F412">
        <f t="shared" si="26"/>
        <v>0</v>
      </c>
    </row>
    <row r="413" spans="2:6">
      <c r="B413"/>
      <c r="F413">
        <f t="shared" si="26"/>
        <v>0</v>
      </c>
    </row>
    <row r="414" spans="2:6">
      <c r="B414"/>
      <c r="F414">
        <f t="shared" si="26"/>
        <v>0</v>
      </c>
    </row>
    <row r="415" spans="2:6">
      <c r="B415"/>
      <c r="F415">
        <f t="shared" si="26"/>
        <v>0</v>
      </c>
    </row>
    <row r="416" spans="2:6">
      <c r="B416"/>
      <c r="F416">
        <f t="shared" si="26"/>
        <v>0</v>
      </c>
    </row>
    <row r="417" spans="2:6">
      <c r="B417"/>
      <c r="F417">
        <f t="shared" si="26"/>
        <v>0</v>
      </c>
    </row>
    <row r="418" spans="2:6">
      <c r="B418"/>
      <c r="F418">
        <f t="shared" si="26"/>
        <v>0</v>
      </c>
    </row>
    <row r="419" spans="2:6">
      <c r="B419"/>
      <c r="F419">
        <f t="shared" si="26"/>
        <v>0</v>
      </c>
    </row>
    <row r="420" spans="2:6">
      <c r="B420"/>
      <c r="F420">
        <f t="shared" si="26"/>
        <v>0</v>
      </c>
    </row>
    <row r="421" spans="2:6">
      <c r="B421"/>
      <c r="F421">
        <f t="shared" si="26"/>
        <v>0</v>
      </c>
    </row>
    <row r="422" spans="2:6">
      <c r="B422"/>
      <c r="F422">
        <f t="shared" si="26"/>
        <v>0</v>
      </c>
    </row>
    <row r="423" spans="2:6">
      <c r="B423"/>
      <c r="F423">
        <f t="shared" si="26"/>
        <v>0</v>
      </c>
    </row>
    <row r="424" spans="2:6">
      <c r="B424"/>
      <c r="F424">
        <f t="shared" si="26"/>
        <v>0</v>
      </c>
    </row>
    <row r="425" spans="2:6">
      <c r="B425"/>
      <c r="F425">
        <f t="shared" si="26"/>
        <v>0</v>
      </c>
    </row>
    <row r="426" spans="2:6">
      <c r="B426"/>
      <c r="F426">
        <f t="shared" si="26"/>
        <v>0</v>
      </c>
    </row>
    <row r="427" spans="2:6">
      <c r="B427"/>
      <c r="F427">
        <f t="shared" si="26"/>
        <v>0</v>
      </c>
    </row>
    <row r="428" spans="2:6">
      <c r="B428"/>
      <c r="F428">
        <f t="shared" si="26"/>
        <v>0</v>
      </c>
    </row>
    <row r="429" spans="2:6">
      <c r="B429"/>
      <c r="F429">
        <f t="shared" si="26"/>
        <v>0</v>
      </c>
    </row>
    <row r="430" spans="2:6">
      <c r="B430"/>
      <c r="F430">
        <f t="shared" si="26"/>
        <v>0</v>
      </c>
    </row>
    <row r="431" spans="2:6">
      <c r="B431"/>
      <c r="F431">
        <f t="shared" si="26"/>
        <v>0</v>
      </c>
    </row>
    <row r="432" spans="2:6">
      <c r="B432"/>
      <c r="F432">
        <f t="shared" si="26"/>
        <v>0</v>
      </c>
    </row>
    <row r="433" spans="2:6">
      <c r="B433"/>
      <c r="F433">
        <f t="shared" si="26"/>
        <v>0</v>
      </c>
    </row>
    <row r="434" spans="2:6">
      <c r="B434"/>
      <c r="F434">
        <f t="shared" si="26"/>
        <v>0</v>
      </c>
    </row>
    <row r="435" spans="2:6">
      <c r="B435"/>
      <c r="F435">
        <f t="shared" si="26"/>
        <v>0</v>
      </c>
    </row>
    <row r="436" spans="2:6">
      <c r="B436"/>
      <c r="F436">
        <f t="shared" si="26"/>
        <v>0</v>
      </c>
    </row>
    <row r="437" spans="2:6">
      <c r="B437"/>
      <c r="F437">
        <f t="shared" si="26"/>
        <v>0</v>
      </c>
    </row>
    <row r="438" spans="2:6">
      <c r="B438"/>
      <c r="F438">
        <f t="shared" si="26"/>
        <v>0</v>
      </c>
    </row>
    <row r="439" spans="2:6">
      <c r="B439"/>
      <c r="F439">
        <f t="shared" si="26"/>
        <v>0</v>
      </c>
    </row>
    <row r="440" spans="2:6">
      <c r="B440"/>
      <c r="F440">
        <f t="shared" si="26"/>
        <v>0</v>
      </c>
    </row>
    <row r="441" spans="2:6">
      <c r="B441"/>
      <c r="F441">
        <f t="shared" si="26"/>
        <v>0</v>
      </c>
    </row>
    <row r="442" spans="2:6">
      <c r="B442"/>
      <c r="F442">
        <f t="shared" si="26"/>
        <v>0</v>
      </c>
    </row>
    <row r="443" spans="2:6">
      <c r="B443"/>
      <c r="F443">
        <f t="shared" si="26"/>
        <v>0</v>
      </c>
    </row>
    <row r="444" spans="2:6">
      <c r="B444"/>
      <c r="F444">
        <f t="shared" si="26"/>
        <v>0</v>
      </c>
    </row>
    <row r="445" spans="2:6">
      <c r="B445"/>
      <c r="F445">
        <f t="shared" si="26"/>
        <v>0</v>
      </c>
    </row>
    <row r="446" spans="2:6">
      <c r="B446"/>
      <c r="F446">
        <f t="shared" si="26"/>
        <v>0</v>
      </c>
    </row>
    <row r="447" spans="2:6">
      <c r="B447"/>
      <c r="F447">
        <f t="shared" si="26"/>
        <v>0</v>
      </c>
    </row>
    <row r="448" spans="2:6">
      <c r="B448"/>
      <c r="F448">
        <f t="shared" si="26"/>
        <v>0</v>
      </c>
    </row>
    <row r="449" spans="2:6">
      <c r="B449"/>
      <c r="F449">
        <f t="shared" si="26"/>
        <v>0</v>
      </c>
    </row>
    <row r="450" spans="2:6">
      <c r="B450"/>
      <c r="F450">
        <f t="shared" si="26"/>
        <v>0</v>
      </c>
    </row>
    <row r="451" spans="2:6">
      <c r="B451"/>
      <c r="F451">
        <f t="shared" si="26"/>
        <v>0</v>
      </c>
    </row>
    <row r="452" spans="2:6">
      <c r="B452"/>
      <c r="F452">
        <f t="shared" si="26"/>
        <v>0</v>
      </c>
    </row>
    <row r="453" spans="2:6">
      <c r="B453"/>
      <c r="F453">
        <f t="shared" si="26"/>
        <v>0</v>
      </c>
    </row>
    <row r="454" spans="2:6">
      <c r="B454"/>
      <c r="F454">
        <f t="shared" si="26"/>
        <v>0</v>
      </c>
    </row>
    <row r="455" spans="2:6">
      <c r="B455"/>
      <c r="F455">
        <f t="shared" si="26"/>
        <v>0</v>
      </c>
    </row>
    <row r="456" spans="2:6">
      <c r="B456"/>
      <c r="F456">
        <f t="shared" si="26"/>
        <v>0</v>
      </c>
    </row>
    <row r="457" spans="2:6">
      <c r="B457"/>
      <c r="F457">
        <f t="shared" si="26"/>
        <v>0</v>
      </c>
    </row>
    <row r="458" spans="2:6">
      <c r="B458"/>
      <c r="F458">
        <f t="shared" si="26"/>
        <v>0</v>
      </c>
    </row>
    <row r="459" spans="2:6">
      <c r="B459"/>
      <c r="F459">
        <f t="shared" si="26"/>
        <v>0</v>
      </c>
    </row>
    <row r="460" spans="2:6">
      <c r="B460"/>
      <c r="F460">
        <f t="shared" si="26"/>
        <v>0</v>
      </c>
    </row>
    <row r="461" spans="2:6">
      <c r="B461"/>
      <c r="F461">
        <f t="shared" si="26"/>
        <v>0</v>
      </c>
    </row>
    <row r="462" spans="2:6">
      <c r="B462"/>
      <c r="F462">
        <f t="shared" si="26"/>
        <v>0</v>
      </c>
    </row>
    <row r="463" spans="2:6">
      <c r="B463"/>
      <c r="F463">
        <f t="shared" si="26"/>
        <v>0</v>
      </c>
    </row>
    <row r="464" spans="2:6">
      <c r="B464"/>
      <c r="F464">
        <f t="shared" si="26"/>
        <v>0</v>
      </c>
    </row>
    <row r="465" spans="2:6">
      <c r="B465"/>
      <c r="F465">
        <f t="shared" si="26"/>
        <v>0</v>
      </c>
    </row>
    <row r="466" spans="2:6">
      <c r="B466"/>
      <c r="F466">
        <f t="shared" si="26"/>
        <v>0</v>
      </c>
    </row>
    <row r="467" spans="2:6">
      <c r="B467"/>
      <c r="F467">
        <f t="shared" ref="F467:F530" si="27">D467-E467</f>
        <v>0</v>
      </c>
    </row>
    <row r="468" spans="2:6">
      <c r="B468"/>
      <c r="F468">
        <f t="shared" si="27"/>
        <v>0</v>
      </c>
    </row>
    <row r="469" spans="2:6">
      <c r="B469"/>
      <c r="F469">
        <f t="shared" si="27"/>
        <v>0</v>
      </c>
    </row>
    <row r="470" spans="2:6">
      <c r="B470"/>
      <c r="F470">
        <f t="shared" si="27"/>
        <v>0</v>
      </c>
    </row>
    <row r="471" spans="2:6">
      <c r="B471"/>
      <c r="F471">
        <f t="shared" si="27"/>
        <v>0</v>
      </c>
    </row>
    <row r="472" spans="2:6">
      <c r="B472"/>
      <c r="F472">
        <f t="shared" si="27"/>
        <v>0</v>
      </c>
    </row>
    <row r="473" spans="2:6">
      <c r="B473"/>
      <c r="F473">
        <f t="shared" si="27"/>
        <v>0</v>
      </c>
    </row>
    <row r="474" spans="2:6">
      <c r="B474"/>
      <c r="F474">
        <f t="shared" si="27"/>
        <v>0</v>
      </c>
    </row>
    <row r="475" spans="2:6">
      <c r="B475"/>
      <c r="F475">
        <f t="shared" si="27"/>
        <v>0</v>
      </c>
    </row>
    <row r="476" spans="2:6">
      <c r="B476"/>
      <c r="F476">
        <f t="shared" si="27"/>
        <v>0</v>
      </c>
    </row>
    <row r="477" spans="2:6">
      <c r="B477"/>
      <c r="F477">
        <f t="shared" si="27"/>
        <v>0</v>
      </c>
    </row>
    <row r="478" spans="2:6">
      <c r="B478"/>
      <c r="F478">
        <f t="shared" si="27"/>
        <v>0</v>
      </c>
    </row>
    <row r="479" spans="2:6">
      <c r="B479"/>
      <c r="F479">
        <f t="shared" si="27"/>
        <v>0</v>
      </c>
    </row>
    <row r="480" spans="2:6">
      <c r="B480"/>
      <c r="F480">
        <f t="shared" si="27"/>
        <v>0</v>
      </c>
    </row>
    <row r="481" spans="2:6">
      <c r="B481"/>
      <c r="F481">
        <f t="shared" si="27"/>
        <v>0</v>
      </c>
    </row>
    <row r="482" spans="2:6">
      <c r="B482"/>
      <c r="F482">
        <f t="shared" si="27"/>
        <v>0</v>
      </c>
    </row>
    <row r="483" spans="2:6">
      <c r="B483"/>
      <c r="F483">
        <f t="shared" si="27"/>
        <v>0</v>
      </c>
    </row>
    <row r="484" spans="2:6">
      <c r="B484"/>
      <c r="F484">
        <f t="shared" si="27"/>
        <v>0</v>
      </c>
    </row>
    <row r="485" spans="2:6">
      <c r="B485"/>
      <c r="F485">
        <f t="shared" si="27"/>
        <v>0</v>
      </c>
    </row>
    <row r="486" spans="2:6">
      <c r="B486"/>
      <c r="F486">
        <f t="shared" si="27"/>
        <v>0</v>
      </c>
    </row>
    <row r="487" spans="2:6">
      <c r="B487"/>
      <c r="F487">
        <f t="shared" si="27"/>
        <v>0</v>
      </c>
    </row>
    <row r="488" spans="2:6">
      <c r="B488"/>
      <c r="F488">
        <f t="shared" si="27"/>
        <v>0</v>
      </c>
    </row>
    <row r="489" spans="2:6">
      <c r="B489"/>
      <c r="F489">
        <f t="shared" si="27"/>
        <v>0</v>
      </c>
    </row>
    <row r="490" spans="2:6">
      <c r="B490"/>
      <c r="F490">
        <f t="shared" si="27"/>
        <v>0</v>
      </c>
    </row>
    <row r="491" spans="2:6">
      <c r="B491"/>
      <c r="F491">
        <f t="shared" si="27"/>
        <v>0</v>
      </c>
    </row>
    <row r="492" spans="2:6">
      <c r="B492"/>
      <c r="F492">
        <f t="shared" si="27"/>
        <v>0</v>
      </c>
    </row>
    <row r="493" spans="2:6">
      <c r="B493"/>
      <c r="F493">
        <f t="shared" si="27"/>
        <v>0</v>
      </c>
    </row>
    <row r="494" spans="2:6">
      <c r="B494"/>
      <c r="F494">
        <f t="shared" si="27"/>
        <v>0</v>
      </c>
    </row>
    <row r="495" spans="2:6">
      <c r="B495"/>
      <c r="F495">
        <f t="shared" si="27"/>
        <v>0</v>
      </c>
    </row>
    <row r="496" spans="2:6">
      <c r="B496"/>
      <c r="F496">
        <f t="shared" si="27"/>
        <v>0</v>
      </c>
    </row>
    <row r="497" spans="2:6">
      <c r="B497"/>
      <c r="F497">
        <f t="shared" si="27"/>
        <v>0</v>
      </c>
    </row>
    <row r="498" spans="2:6">
      <c r="B498"/>
      <c r="F498">
        <f t="shared" si="27"/>
        <v>0</v>
      </c>
    </row>
    <row r="499" spans="2:6">
      <c r="B499"/>
      <c r="F499">
        <f t="shared" si="27"/>
        <v>0</v>
      </c>
    </row>
    <row r="500" spans="2:6">
      <c r="B500"/>
      <c r="F500">
        <f t="shared" si="27"/>
        <v>0</v>
      </c>
    </row>
    <row r="501" spans="2:6">
      <c r="B501"/>
      <c r="F501">
        <f t="shared" si="27"/>
        <v>0</v>
      </c>
    </row>
    <row r="502" spans="2:6">
      <c r="B502"/>
      <c r="F502">
        <f t="shared" si="27"/>
        <v>0</v>
      </c>
    </row>
    <row r="503" spans="2:6">
      <c r="B503"/>
      <c r="F503">
        <f t="shared" si="27"/>
        <v>0</v>
      </c>
    </row>
    <row r="504" spans="2:6">
      <c r="B504"/>
      <c r="F504">
        <f t="shared" si="27"/>
        <v>0</v>
      </c>
    </row>
    <row r="505" spans="2:6">
      <c r="B505"/>
      <c r="F505">
        <f t="shared" si="27"/>
        <v>0</v>
      </c>
    </row>
    <row r="506" spans="2:6">
      <c r="B506"/>
      <c r="F506">
        <f t="shared" si="27"/>
        <v>0</v>
      </c>
    </row>
    <row r="507" spans="2:6">
      <c r="B507"/>
      <c r="F507">
        <f t="shared" si="27"/>
        <v>0</v>
      </c>
    </row>
    <row r="508" spans="2:6">
      <c r="B508"/>
      <c r="F508">
        <f t="shared" si="27"/>
        <v>0</v>
      </c>
    </row>
    <row r="509" spans="2:6">
      <c r="B509"/>
      <c r="F509">
        <f t="shared" si="27"/>
        <v>0</v>
      </c>
    </row>
    <row r="510" spans="2:6">
      <c r="B510"/>
      <c r="F510">
        <f t="shared" si="27"/>
        <v>0</v>
      </c>
    </row>
    <row r="511" spans="2:6">
      <c r="B511"/>
      <c r="F511">
        <f t="shared" si="27"/>
        <v>0</v>
      </c>
    </row>
    <row r="512" spans="2:6">
      <c r="B512"/>
      <c r="F512">
        <f t="shared" si="27"/>
        <v>0</v>
      </c>
    </row>
    <row r="513" spans="2:6">
      <c r="B513"/>
      <c r="F513">
        <f t="shared" si="27"/>
        <v>0</v>
      </c>
    </row>
    <row r="514" spans="2:6">
      <c r="B514"/>
      <c r="F514">
        <f t="shared" si="27"/>
        <v>0</v>
      </c>
    </row>
    <row r="515" spans="2:6">
      <c r="B515"/>
      <c r="F515">
        <f t="shared" si="27"/>
        <v>0</v>
      </c>
    </row>
    <row r="516" spans="2:6">
      <c r="B516"/>
      <c r="F516">
        <f t="shared" si="27"/>
        <v>0</v>
      </c>
    </row>
    <row r="517" spans="2:6">
      <c r="B517"/>
      <c r="F517">
        <f t="shared" si="27"/>
        <v>0</v>
      </c>
    </row>
    <row r="518" spans="2:6">
      <c r="B518"/>
      <c r="F518">
        <f t="shared" si="27"/>
        <v>0</v>
      </c>
    </row>
    <row r="519" spans="2:6">
      <c r="B519"/>
      <c r="F519">
        <f t="shared" si="27"/>
        <v>0</v>
      </c>
    </row>
    <row r="520" spans="2:6">
      <c r="B520"/>
      <c r="F520">
        <f t="shared" si="27"/>
        <v>0</v>
      </c>
    </row>
    <row r="521" spans="2:6">
      <c r="B521"/>
      <c r="F521">
        <f t="shared" si="27"/>
        <v>0</v>
      </c>
    </row>
    <row r="522" spans="2:6">
      <c r="B522"/>
      <c r="F522">
        <f t="shared" si="27"/>
        <v>0</v>
      </c>
    </row>
    <row r="523" spans="2:6">
      <c r="B523"/>
      <c r="F523">
        <f t="shared" si="27"/>
        <v>0</v>
      </c>
    </row>
    <row r="524" spans="2:6">
      <c r="B524"/>
      <c r="F524">
        <f t="shared" si="27"/>
        <v>0</v>
      </c>
    </row>
    <row r="525" spans="2:6">
      <c r="B525"/>
      <c r="F525">
        <f t="shared" si="27"/>
        <v>0</v>
      </c>
    </row>
    <row r="526" spans="2:6">
      <c r="B526"/>
      <c r="F526">
        <f t="shared" si="27"/>
        <v>0</v>
      </c>
    </row>
    <row r="527" spans="2:6">
      <c r="B527"/>
      <c r="F527">
        <f t="shared" si="27"/>
        <v>0</v>
      </c>
    </row>
    <row r="528" spans="2:6">
      <c r="B528"/>
      <c r="F528">
        <f t="shared" si="27"/>
        <v>0</v>
      </c>
    </row>
    <row r="529" spans="2:6">
      <c r="B529"/>
      <c r="F529">
        <f t="shared" si="27"/>
        <v>0</v>
      </c>
    </row>
    <row r="530" spans="2:6">
      <c r="B530"/>
      <c r="F530">
        <f t="shared" si="27"/>
        <v>0</v>
      </c>
    </row>
    <row r="531" spans="2:6">
      <c r="B531"/>
      <c r="F531">
        <f t="shared" ref="F531:F594" si="28">D531-E531</f>
        <v>0</v>
      </c>
    </row>
    <row r="532" spans="2:6">
      <c r="B532"/>
      <c r="F532">
        <f t="shared" si="28"/>
        <v>0</v>
      </c>
    </row>
    <row r="533" spans="2:6">
      <c r="B533"/>
      <c r="F533">
        <f t="shared" si="28"/>
        <v>0</v>
      </c>
    </row>
    <row r="534" spans="2:6">
      <c r="B534"/>
      <c r="F534">
        <f t="shared" si="28"/>
        <v>0</v>
      </c>
    </row>
    <row r="535" spans="2:6">
      <c r="B535"/>
      <c r="F535">
        <f t="shared" si="28"/>
        <v>0</v>
      </c>
    </row>
    <row r="536" spans="2:6">
      <c r="B536"/>
      <c r="F536">
        <f t="shared" si="28"/>
        <v>0</v>
      </c>
    </row>
    <row r="537" spans="2:6">
      <c r="B537"/>
      <c r="F537">
        <f t="shared" si="28"/>
        <v>0</v>
      </c>
    </row>
    <row r="538" spans="2:6">
      <c r="B538"/>
      <c r="F538">
        <f t="shared" si="28"/>
        <v>0</v>
      </c>
    </row>
    <row r="539" spans="2:6">
      <c r="B539"/>
      <c r="F539">
        <f t="shared" si="28"/>
        <v>0</v>
      </c>
    </row>
    <row r="540" spans="2:6">
      <c r="B540"/>
      <c r="F540">
        <f t="shared" si="28"/>
        <v>0</v>
      </c>
    </row>
    <row r="541" spans="2:6">
      <c r="B541"/>
      <c r="F541">
        <f t="shared" si="28"/>
        <v>0</v>
      </c>
    </row>
    <row r="542" spans="2:6">
      <c r="B542"/>
      <c r="F542">
        <f t="shared" si="28"/>
        <v>0</v>
      </c>
    </row>
    <row r="543" spans="2:6">
      <c r="B543"/>
      <c r="F543">
        <f t="shared" si="28"/>
        <v>0</v>
      </c>
    </row>
    <row r="544" spans="2:6">
      <c r="B544"/>
      <c r="F544">
        <f t="shared" si="28"/>
        <v>0</v>
      </c>
    </row>
    <row r="545" spans="2:6">
      <c r="B545"/>
      <c r="F545">
        <f t="shared" si="28"/>
        <v>0</v>
      </c>
    </row>
    <row r="546" spans="2:6">
      <c r="B546"/>
      <c r="F546">
        <f t="shared" si="28"/>
        <v>0</v>
      </c>
    </row>
    <row r="547" spans="2:6">
      <c r="B547"/>
      <c r="F547">
        <f t="shared" si="28"/>
        <v>0</v>
      </c>
    </row>
    <row r="548" spans="2:6">
      <c r="B548"/>
      <c r="F548">
        <f t="shared" si="28"/>
        <v>0</v>
      </c>
    </row>
    <row r="549" spans="2:6">
      <c r="B549"/>
      <c r="F549">
        <f t="shared" si="28"/>
        <v>0</v>
      </c>
    </row>
    <row r="550" spans="2:6">
      <c r="B550"/>
      <c r="F550">
        <f t="shared" si="28"/>
        <v>0</v>
      </c>
    </row>
    <row r="551" spans="2:6">
      <c r="B551"/>
      <c r="F551">
        <f t="shared" si="28"/>
        <v>0</v>
      </c>
    </row>
    <row r="552" spans="2:6">
      <c r="B552"/>
      <c r="F552">
        <f t="shared" si="28"/>
        <v>0</v>
      </c>
    </row>
    <row r="553" spans="2:6">
      <c r="B553"/>
      <c r="F553">
        <f t="shared" si="28"/>
        <v>0</v>
      </c>
    </row>
    <row r="554" spans="2:6">
      <c r="B554"/>
      <c r="F554">
        <f t="shared" si="28"/>
        <v>0</v>
      </c>
    </row>
    <row r="555" spans="2:6">
      <c r="B555"/>
      <c r="F555">
        <f t="shared" si="28"/>
        <v>0</v>
      </c>
    </row>
    <row r="556" spans="2:6">
      <c r="B556"/>
      <c r="F556">
        <f t="shared" si="28"/>
        <v>0</v>
      </c>
    </row>
    <row r="557" spans="2:6">
      <c r="B557"/>
      <c r="F557">
        <f t="shared" si="28"/>
        <v>0</v>
      </c>
    </row>
    <row r="558" spans="2:6">
      <c r="B558"/>
      <c r="F558">
        <f t="shared" si="28"/>
        <v>0</v>
      </c>
    </row>
    <row r="559" spans="2:6">
      <c r="B559"/>
      <c r="F559">
        <f t="shared" si="28"/>
        <v>0</v>
      </c>
    </row>
    <row r="560" spans="2:6">
      <c r="B560"/>
      <c r="F560">
        <f t="shared" si="28"/>
        <v>0</v>
      </c>
    </row>
    <row r="561" spans="2:6">
      <c r="B561"/>
      <c r="F561">
        <f t="shared" si="28"/>
        <v>0</v>
      </c>
    </row>
    <row r="562" spans="2:6">
      <c r="B562"/>
      <c r="F562">
        <f t="shared" si="28"/>
        <v>0</v>
      </c>
    </row>
    <row r="563" spans="2:6">
      <c r="B563"/>
      <c r="F563">
        <f t="shared" si="28"/>
        <v>0</v>
      </c>
    </row>
    <row r="564" spans="2:6">
      <c r="B564"/>
      <c r="F564">
        <f t="shared" si="28"/>
        <v>0</v>
      </c>
    </row>
    <row r="565" spans="2:6">
      <c r="B565"/>
      <c r="F565">
        <f t="shared" si="28"/>
        <v>0</v>
      </c>
    </row>
    <row r="566" spans="2:6">
      <c r="B566"/>
      <c r="F566">
        <f t="shared" si="28"/>
        <v>0</v>
      </c>
    </row>
    <row r="567" spans="2:6">
      <c r="B567"/>
      <c r="F567">
        <f t="shared" si="28"/>
        <v>0</v>
      </c>
    </row>
    <row r="568" spans="2:6">
      <c r="B568"/>
      <c r="F568">
        <f t="shared" si="28"/>
        <v>0</v>
      </c>
    </row>
    <row r="569" spans="2:6">
      <c r="B569"/>
      <c r="F569">
        <f t="shared" si="28"/>
        <v>0</v>
      </c>
    </row>
    <row r="570" spans="2:6">
      <c r="B570"/>
      <c r="F570">
        <f t="shared" si="28"/>
        <v>0</v>
      </c>
    </row>
    <row r="571" spans="2:6">
      <c r="B571"/>
      <c r="F571">
        <f t="shared" si="28"/>
        <v>0</v>
      </c>
    </row>
    <row r="572" spans="2:6">
      <c r="B572"/>
      <c r="F572">
        <f t="shared" si="28"/>
        <v>0</v>
      </c>
    </row>
    <row r="573" spans="2:6">
      <c r="B573"/>
      <c r="F573">
        <f t="shared" si="28"/>
        <v>0</v>
      </c>
    </row>
    <row r="574" spans="2:6">
      <c r="B574"/>
      <c r="F574">
        <f t="shared" si="28"/>
        <v>0</v>
      </c>
    </row>
    <row r="575" spans="2:6">
      <c r="B575"/>
      <c r="F575">
        <f t="shared" si="28"/>
        <v>0</v>
      </c>
    </row>
    <row r="576" spans="2:6">
      <c r="B576"/>
      <c r="F576">
        <f t="shared" si="28"/>
        <v>0</v>
      </c>
    </row>
    <row r="577" spans="2:6">
      <c r="B577"/>
      <c r="F577">
        <f t="shared" si="28"/>
        <v>0</v>
      </c>
    </row>
    <row r="578" spans="2:6">
      <c r="B578"/>
      <c r="F578">
        <f t="shared" si="28"/>
        <v>0</v>
      </c>
    </row>
    <row r="579" spans="2:6">
      <c r="B579"/>
      <c r="F579">
        <f t="shared" si="28"/>
        <v>0</v>
      </c>
    </row>
    <row r="580" spans="2:6">
      <c r="B580"/>
      <c r="F580">
        <f t="shared" si="28"/>
        <v>0</v>
      </c>
    </row>
    <row r="581" spans="2:6">
      <c r="B581"/>
      <c r="F581">
        <f t="shared" si="28"/>
        <v>0</v>
      </c>
    </row>
    <row r="582" spans="2:6">
      <c r="B582"/>
      <c r="F582">
        <f t="shared" si="28"/>
        <v>0</v>
      </c>
    </row>
    <row r="583" spans="2:6">
      <c r="B583"/>
      <c r="F583">
        <f t="shared" si="28"/>
        <v>0</v>
      </c>
    </row>
    <row r="584" spans="2:6">
      <c r="B584"/>
      <c r="F584">
        <f t="shared" si="28"/>
        <v>0</v>
      </c>
    </row>
    <row r="585" spans="2:6">
      <c r="B585"/>
      <c r="F585">
        <f t="shared" si="28"/>
        <v>0</v>
      </c>
    </row>
    <row r="586" spans="2:6">
      <c r="B586"/>
      <c r="F586">
        <f t="shared" si="28"/>
        <v>0</v>
      </c>
    </row>
    <row r="587" spans="2:6">
      <c r="B587"/>
      <c r="F587">
        <f t="shared" si="28"/>
        <v>0</v>
      </c>
    </row>
    <row r="588" spans="2:6">
      <c r="B588"/>
      <c r="F588">
        <f t="shared" si="28"/>
        <v>0</v>
      </c>
    </row>
    <row r="589" spans="2:6">
      <c r="B589"/>
      <c r="F589">
        <f t="shared" si="28"/>
        <v>0</v>
      </c>
    </row>
    <row r="590" spans="2:6">
      <c r="B590"/>
      <c r="F590">
        <f t="shared" si="28"/>
        <v>0</v>
      </c>
    </row>
    <row r="591" spans="2:6">
      <c r="B591"/>
      <c r="F591">
        <f t="shared" si="28"/>
        <v>0</v>
      </c>
    </row>
    <row r="592" spans="2:6">
      <c r="B592"/>
      <c r="F592">
        <f t="shared" si="28"/>
        <v>0</v>
      </c>
    </row>
    <row r="593" spans="2:6">
      <c r="B593"/>
      <c r="F593">
        <f t="shared" si="28"/>
        <v>0</v>
      </c>
    </row>
    <row r="594" spans="2:6">
      <c r="B594"/>
      <c r="F594">
        <f t="shared" si="28"/>
        <v>0</v>
      </c>
    </row>
    <row r="595" spans="2:6">
      <c r="B595"/>
      <c r="F595">
        <f t="shared" ref="F595:F658" si="29">D595-E595</f>
        <v>0</v>
      </c>
    </row>
    <row r="596" spans="2:6">
      <c r="B596"/>
      <c r="F596">
        <f t="shared" si="29"/>
        <v>0</v>
      </c>
    </row>
    <row r="597" spans="2:6">
      <c r="B597"/>
      <c r="F597">
        <f t="shared" si="29"/>
        <v>0</v>
      </c>
    </row>
    <row r="598" spans="2:6">
      <c r="B598"/>
      <c r="F598">
        <f t="shared" si="29"/>
        <v>0</v>
      </c>
    </row>
    <row r="599" spans="2:6">
      <c r="B599"/>
      <c r="F599">
        <f t="shared" si="29"/>
        <v>0</v>
      </c>
    </row>
    <row r="600" spans="2:6">
      <c r="B600"/>
      <c r="F600">
        <f t="shared" si="29"/>
        <v>0</v>
      </c>
    </row>
    <row r="601" spans="2:6">
      <c r="B601"/>
      <c r="F601">
        <f t="shared" si="29"/>
        <v>0</v>
      </c>
    </row>
    <row r="602" spans="2:6">
      <c r="B602"/>
      <c r="F602">
        <f t="shared" si="29"/>
        <v>0</v>
      </c>
    </row>
    <row r="603" spans="2:6">
      <c r="B603"/>
      <c r="F603">
        <f t="shared" si="29"/>
        <v>0</v>
      </c>
    </row>
    <row r="604" spans="2:6">
      <c r="B604"/>
      <c r="F604">
        <f t="shared" si="29"/>
        <v>0</v>
      </c>
    </row>
    <row r="605" spans="2:6">
      <c r="B605"/>
      <c r="F605">
        <f t="shared" si="29"/>
        <v>0</v>
      </c>
    </row>
    <row r="606" spans="2:6">
      <c r="B606"/>
      <c r="F606">
        <f t="shared" si="29"/>
        <v>0</v>
      </c>
    </row>
    <row r="607" spans="2:6">
      <c r="B607"/>
      <c r="F607">
        <f t="shared" si="29"/>
        <v>0</v>
      </c>
    </row>
    <row r="608" spans="2:6">
      <c r="B608"/>
      <c r="F608">
        <f t="shared" si="29"/>
        <v>0</v>
      </c>
    </row>
    <row r="609" spans="2:6">
      <c r="B609"/>
      <c r="F609">
        <f t="shared" si="29"/>
        <v>0</v>
      </c>
    </row>
    <row r="610" spans="2:6">
      <c r="B610"/>
      <c r="F610">
        <f t="shared" si="29"/>
        <v>0</v>
      </c>
    </row>
    <row r="611" spans="2:6">
      <c r="B611"/>
      <c r="F611">
        <f t="shared" si="29"/>
        <v>0</v>
      </c>
    </row>
    <row r="612" spans="2:6">
      <c r="B612"/>
      <c r="F612">
        <f t="shared" si="29"/>
        <v>0</v>
      </c>
    </row>
    <row r="613" spans="2:6">
      <c r="B613"/>
      <c r="F613">
        <f t="shared" si="29"/>
        <v>0</v>
      </c>
    </row>
    <row r="614" spans="2:6">
      <c r="B614"/>
      <c r="F614">
        <f t="shared" si="29"/>
        <v>0</v>
      </c>
    </row>
    <row r="615" spans="2:6">
      <c r="B615"/>
      <c r="F615">
        <f t="shared" si="29"/>
        <v>0</v>
      </c>
    </row>
    <row r="616" spans="2:6">
      <c r="B616"/>
      <c r="F616">
        <f t="shared" si="29"/>
        <v>0</v>
      </c>
    </row>
    <row r="617" spans="2:6">
      <c r="B617"/>
      <c r="F617">
        <f t="shared" si="29"/>
        <v>0</v>
      </c>
    </row>
    <row r="618" spans="2:6">
      <c r="B618"/>
      <c r="F618">
        <f t="shared" si="29"/>
        <v>0</v>
      </c>
    </row>
    <row r="619" spans="2:6">
      <c r="B619"/>
      <c r="F619">
        <f t="shared" si="29"/>
        <v>0</v>
      </c>
    </row>
    <row r="620" spans="2:6">
      <c r="B620"/>
      <c r="F620">
        <f t="shared" si="29"/>
        <v>0</v>
      </c>
    </row>
    <row r="621" spans="2:6">
      <c r="B621"/>
      <c r="F621">
        <f t="shared" si="29"/>
        <v>0</v>
      </c>
    </row>
    <row r="622" spans="2:6">
      <c r="B622"/>
      <c r="F622">
        <f t="shared" si="29"/>
        <v>0</v>
      </c>
    </row>
    <row r="623" spans="2:6">
      <c r="B623"/>
      <c r="F623">
        <f t="shared" si="29"/>
        <v>0</v>
      </c>
    </row>
    <row r="624" spans="2:6">
      <c r="B624"/>
      <c r="F624">
        <f t="shared" si="29"/>
        <v>0</v>
      </c>
    </row>
    <row r="625" spans="2:6">
      <c r="B625"/>
      <c r="F625">
        <f t="shared" si="29"/>
        <v>0</v>
      </c>
    </row>
    <row r="626" spans="2:6">
      <c r="B626"/>
      <c r="F626">
        <f t="shared" si="29"/>
        <v>0</v>
      </c>
    </row>
    <row r="627" spans="2:6">
      <c r="B627"/>
      <c r="F627">
        <f t="shared" si="29"/>
        <v>0</v>
      </c>
    </row>
    <row r="628" spans="2:6">
      <c r="B628"/>
      <c r="F628">
        <f t="shared" si="29"/>
        <v>0</v>
      </c>
    </row>
    <row r="629" spans="2:6">
      <c r="B629"/>
      <c r="F629">
        <f t="shared" si="29"/>
        <v>0</v>
      </c>
    </row>
    <row r="630" spans="2:6">
      <c r="B630"/>
      <c r="F630">
        <f t="shared" si="29"/>
        <v>0</v>
      </c>
    </row>
    <row r="631" spans="2:6">
      <c r="B631"/>
      <c r="F631">
        <f t="shared" si="29"/>
        <v>0</v>
      </c>
    </row>
    <row r="632" spans="2:6">
      <c r="B632"/>
      <c r="F632">
        <f t="shared" si="29"/>
        <v>0</v>
      </c>
    </row>
    <row r="633" spans="2:6">
      <c r="B633"/>
      <c r="F633">
        <f t="shared" si="29"/>
        <v>0</v>
      </c>
    </row>
    <row r="634" spans="2:6">
      <c r="B634"/>
      <c r="F634">
        <f t="shared" si="29"/>
        <v>0</v>
      </c>
    </row>
    <row r="635" spans="2:6">
      <c r="B635"/>
      <c r="F635">
        <f t="shared" si="29"/>
        <v>0</v>
      </c>
    </row>
    <row r="636" spans="2:6">
      <c r="B636"/>
      <c r="F636">
        <f t="shared" si="29"/>
        <v>0</v>
      </c>
    </row>
    <row r="637" spans="2:6">
      <c r="B637"/>
      <c r="F637">
        <f t="shared" si="29"/>
        <v>0</v>
      </c>
    </row>
    <row r="638" spans="2:6">
      <c r="B638"/>
      <c r="F638">
        <f t="shared" si="29"/>
        <v>0</v>
      </c>
    </row>
    <row r="639" spans="2:6">
      <c r="B639"/>
      <c r="F639">
        <f t="shared" si="29"/>
        <v>0</v>
      </c>
    </row>
    <row r="640" spans="2:6">
      <c r="B640"/>
      <c r="F640">
        <f t="shared" si="29"/>
        <v>0</v>
      </c>
    </row>
    <row r="641" spans="2:6">
      <c r="B641"/>
      <c r="F641">
        <f t="shared" si="29"/>
        <v>0</v>
      </c>
    </row>
    <row r="642" spans="2:6">
      <c r="B642"/>
      <c r="F642">
        <f t="shared" si="29"/>
        <v>0</v>
      </c>
    </row>
    <row r="643" spans="2:6">
      <c r="B643"/>
      <c r="F643">
        <f t="shared" si="29"/>
        <v>0</v>
      </c>
    </row>
    <row r="644" spans="2:6">
      <c r="B644"/>
      <c r="F644">
        <f t="shared" si="29"/>
        <v>0</v>
      </c>
    </row>
    <row r="645" spans="2:6">
      <c r="B645"/>
      <c r="F645">
        <f t="shared" si="29"/>
        <v>0</v>
      </c>
    </row>
    <row r="646" spans="2:6">
      <c r="B646"/>
      <c r="F646">
        <f t="shared" si="29"/>
        <v>0</v>
      </c>
    </row>
    <row r="647" spans="2:6">
      <c r="B647"/>
      <c r="F647">
        <f t="shared" si="29"/>
        <v>0</v>
      </c>
    </row>
    <row r="648" spans="2:6">
      <c r="B648"/>
      <c r="F648">
        <f t="shared" si="29"/>
        <v>0</v>
      </c>
    </row>
    <row r="649" spans="2:6">
      <c r="B649"/>
      <c r="F649">
        <f t="shared" si="29"/>
        <v>0</v>
      </c>
    </row>
    <row r="650" spans="2:6">
      <c r="B650"/>
      <c r="F650">
        <f t="shared" si="29"/>
        <v>0</v>
      </c>
    </row>
    <row r="651" spans="2:6">
      <c r="B651"/>
      <c r="F651">
        <f t="shared" si="29"/>
        <v>0</v>
      </c>
    </row>
    <row r="652" spans="2:6">
      <c r="B652"/>
      <c r="F652">
        <f t="shared" si="29"/>
        <v>0</v>
      </c>
    </row>
    <row r="653" spans="2:6">
      <c r="B653"/>
      <c r="F653">
        <f t="shared" si="29"/>
        <v>0</v>
      </c>
    </row>
    <row r="654" spans="2:6">
      <c r="B654"/>
      <c r="F654">
        <f t="shared" si="29"/>
        <v>0</v>
      </c>
    </row>
    <row r="655" spans="2:6">
      <c r="B655"/>
      <c r="F655">
        <f t="shared" si="29"/>
        <v>0</v>
      </c>
    </row>
    <row r="656" spans="2:6">
      <c r="B656"/>
      <c r="F656">
        <f t="shared" si="29"/>
        <v>0</v>
      </c>
    </row>
    <row r="657" spans="2:6">
      <c r="B657"/>
      <c r="F657">
        <f t="shared" si="29"/>
        <v>0</v>
      </c>
    </row>
    <row r="658" spans="2:6">
      <c r="B658"/>
      <c r="F658">
        <f t="shared" si="29"/>
        <v>0</v>
      </c>
    </row>
    <row r="659" spans="2:6">
      <c r="B659"/>
      <c r="F659">
        <f t="shared" ref="F659:F721" si="30">D659-E659</f>
        <v>0</v>
      </c>
    </row>
    <row r="660" spans="2:6">
      <c r="B660"/>
      <c r="F660">
        <f t="shared" si="30"/>
        <v>0</v>
      </c>
    </row>
    <row r="661" spans="2:6">
      <c r="B661"/>
      <c r="F661">
        <f t="shared" si="30"/>
        <v>0</v>
      </c>
    </row>
    <row r="662" spans="2:6">
      <c r="B662"/>
      <c r="F662">
        <f t="shared" si="30"/>
        <v>0</v>
      </c>
    </row>
    <row r="663" spans="2:6">
      <c r="B663"/>
      <c r="F663">
        <f t="shared" si="30"/>
        <v>0</v>
      </c>
    </row>
    <row r="664" spans="2:6">
      <c r="B664"/>
      <c r="F664">
        <f t="shared" si="30"/>
        <v>0</v>
      </c>
    </row>
    <row r="665" spans="2:6">
      <c r="B665"/>
      <c r="F665">
        <f t="shared" si="30"/>
        <v>0</v>
      </c>
    </row>
    <row r="666" spans="2:6">
      <c r="B666"/>
      <c r="F666">
        <f t="shared" si="30"/>
        <v>0</v>
      </c>
    </row>
    <row r="667" spans="2:6">
      <c r="B667"/>
      <c r="F667">
        <f t="shared" si="30"/>
        <v>0</v>
      </c>
    </row>
    <row r="668" spans="2:6">
      <c r="B668"/>
      <c r="F668">
        <f t="shared" si="30"/>
        <v>0</v>
      </c>
    </row>
    <row r="669" spans="2:6">
      <c r="B669"/>
      <c r="F669">
        <f t="shared" si="30"/>
        <v>0</v>
      </c>
    </row>
    <row r="670" spans="2:6">
      <c r="B670"/>
      <c r="F670">
        <f t="shared" si="30"/>
        <v>0</v>
      </c>
    </row>
    <row r="671" spans="2:6">
      <c r="B671"/>
      <c r="F671">
        <f t="shared" si="30"/>
        <v>0</v>
      </c>
    </row>
    <row r="672" spans="2:6">
      <c r="B672"/>
      <c r="F672">
        <f t="shared" si="30"/>
        <v>0</v>
      </c>
    </row>
    <row r="673" spans="2:6">
      <c r="B673"/>
      <c r="F673">
        <f t="shared" si="30"/>
        <v>0</v>
      </c>
    </row>
    <row r="674" spans="2:6">
      <c r="B674"/>
      <c r="F674">
        <f t="shared" si="30"/>
        <v>0</v>
      </c>
    </row>
    <row r="675" spans="2:6">
      <c r="B675"/>
      <c r="F675">
        <f t="shared" si="30"/>
        <v>0</v>
      </c>
    </row>
    <row r="676" spans="2:6">
      <c r="B676"/>
      <c r="F676">
        <f t="shared" si="30"/>
        <v>0</v>
      </c>
    </row>
    <row r="677" spans="2:6">
      <c r="B677"/>
      <c r="F677">
        <f t="shared" si="30"/>
        <v>0</v>
      </c>
    </row>
    <row r="678" spans="2:6">
      <c r="B678"/>
      <c r="F678">
        <f t="shared" si="30"/>
        <v>0</v>
      </c>
    </row>
    <row r="679" spans="2:6">
      <c r="B679"/>
      <c r="F679">
        <f t="shared" si="30"/>
        <v>0</v>
      </c>
    </row>
    <row r="680" spans="2:6">
      <c r="B680"/>
      <c r="F680">
        <f t="shared" si="30"/>
        <v>0</v>
      </c>
    </row>
    <row r="681" spans="2:6">
      <c r="B681"/>
      <c r="F681">
        <f t="shared" si="30"/>
        <v>0</v>
      </c>
    </row>
    <row r="682" spans="2:6">
      <c r="B682"/>
      <c r="F682">
        <f t="shared" si="30"/>
        <v>0</v>
      </c>
    </row>
    <row r="683" spans="2:6">
      <c r="B683"/>
      <c r="F683">
        <f t="shared" si="30"/>
        <v>0</v>
      </c>
    </row>
    <row r="684" spans="2:6">
      <c r="B684"/>
      <c r="F684">
        <f t="shared" si="30"/>
        <v>0</v>
      </c>
    </row>
    <row r="685" spans="2:6">
      <c r="B685"/>
      <c r="F685">
        <f t="shared" si="30"/>
        <v>0</v>
      </c>
    </row>
    <row r="686" spans="2:6">
      <c r="B686"/>
      <c r="F686">
        <f t="shared" si="30"/>
        <v>0</v>
      </c>
    </row>
    <row r="687" spans="2:6">
      <c r="B687"/>
      <c r="F687">
        <f t="shared" si="30"/>
        <v>0</v>
      </c>
    </row>
    <row r="688" spans="2:6">
      <c r="B688"/>
      <c r="F688">
        <f t="shared" si="30"/>
        <v>0</v>
      </c>
    </row>
    <row r="689" spans="2:6">
      <c r="B689"/>
      <c r="F689">
        <f t="shared" si="30"/>
        <v>0</v>
      </c>
    </row>
    <row r="690" spans="2:6">
      <c r="B690"/>
      <c r="F690">
        <f t="shared" si="30"/>
        <v>0</v>
      </c>
    </row>
    <row r="691" spans="2:6">
      <c r="B691"/>
      <c r="F691">
        <f t="shared" si="30"/>
        <v>0</v>
      </c>
    </row>
    <row r="692" spans="2:6">
      <c r="B692"/>
      <c r="F692">
        <f t="shared" si="30"/>
        <v>0</v>
      </c>
    </row>
    <row r="693" spans="2:6">
      <c r="B693"/>
      <c r="F693">
        <f t="shared" si="30"/>
        <v>0</v>
      </c>
    </row>
    <row r="694" spans="2:6">
      <c r="B694"/>
      <c r="F694">
        <f t="shared" si="30"/>
        <v>0</v>
      </c>
    </row>
    <row r="695" spans="2:6">
      <c r="B695"/>
      <c r="F695">
        <f t="shared" si="30"/>
        <v>0</v>
      </c>
    </row>
    <row r="696" spans="2:6">
      <c r="B696"/>
      <c r="F696">
        <f t="shared" si="30"/>
        <v>0</v>
      </c>
    </row>
    <row r="697" spans="2:6">
      <c r="B697"/>
      <c r="F697">
        <f t="shared" si="30"/>
        <v>0</v>
      </c>
    </row>
    <row r="698" spans="2:6">
      <c r="B698"/>
      <c r="F698">
        <f t="shared" si="30"/>
        <v>0</v>
      </c>
    </row>
    <row r="699" spans="2:6">
      <c r="B699"/>
      <c r="F699">
        <f t="shared" si="30"/>
        <v>0</v>
      </c>
    </row>
    <row r="700" spans="2:6">
      <c r="B700"/>
      <c r="F700">
        <f t="shared" si="30"/>
        <v>0</v>
      </c>
    </row>
    <row r="701" spans="2:6">
      <c r="B701"/>
      <c r="F701">
        <f t="shared" si="30"/>
        <v>0</v>
      </c>
    </row>
    <row r="702" spans="2:6">
      <c r="B702"/>
      <c r="F702">
        <f t="shared" si="30"/>
        <v>0</v>
      </c>
    </row>
    <row r="703" spans="2:6">
      <c r="B703"/>
      <c r="F703">
        <f t="shared" si="30"/>
        <v>0</v>
      </c>
    </row>
    <row r="704" spans="2:6">
      <c r="B704"/>
      <c r="F704">
        <f t="shared" si="30"/>
        <v>0</v>
      </c>
    </row>
    <row r="705" spans="2:6">
      <c r="B705"/>
      <c r="F705">
        <f t="shared" si="30"/>
        <v>0</v>
      </c>
    </row>
    <row r="706" spans="2:6">
      <c r="B706"/>
      <c r="F706">
        <f t="shared" si="30"/>
        <v>0</v>
      </c>
    </row>
    <row r="707" spans="2:6">
      <c r="B707"/>
      <c r="F707">
        <f t="shared" si="30"/>
        <v>0</v>
      </c>
    </row>
    <row r="708" spans="2:6">
      <c r="B708"/>
      <c r="F708">
        <f t="shared" si="30"/>
        <v>0</v>
      </c>
    </row>
    <row r="709" spans="2:6">
      <c r="B709"/>
      <c r="F709">
        <f t="shared" si="30"/>
        <v>0</v>
      </c>
    </row>
    <row r="710" spans="2:6">
      <c r="B710"/>
      <c r="F710">
        <f t="shared" si="30"/>
        <v>0</v>
      </c>
    </row>
    <row r="711" spans="2:6">
      <c r="B711"/>
      <c r="F711">
        <f t="shared" si="30"/>
        <v>0</v>
      </c>
    </row>
    <row r="712" spans="2:6">
      <c r="B712"/>
      <c r="F712">
        <f t="shared" si="30"/>
        <v>0</v>
      </c>
    </row>
    <row r="713" spans="2:6">
      <c r="B713"/>
      <c r="F713">
        <f t="shared" si="30"/>
        <v>0</v>
      </c>
    </row>
    <row r="714" spans="2:6">
      <c r="B714"/>
      <c r="F714">
        <f t="shared" si="30"/>
        <v>0</v>
      </c>
    </row>
    <row r="715" spans="2:6">
      <c r="B715"/>
      <c r="F715">
        <f t="shared" si="30"/>
        <v>0</v>
      </c>
    </row>
    <row r="716" spans="2:6">
      <c r="B716"/>
      <c r="F716">
        <f t="shared" si="30"/>
        <v>0</v>
      </c>
    </row>
    <row r="717" spans="2:6">
      <c r="B717"/>
      <c r="F717">
        <f t="shared" si="30"/>
        <v>0</v>
      </c>
    </row>
    <row r="718" spans="2:6">
      <c r="B718"/>
      <c r="F718">
        <f t="shared" si="30"/>
        <v>0</v>
      </c>
    </row>
    <row r="719" spans="2:6">
      <c r="B719"/>
      <c r="F719">
        <f t="shared" si="30"/>
        <v>0</v>
      </c>
    </row>
    <row r="720" spans="2:6">
      <c r="B720"/>
      <c r="F720">
        <f t="shared" si="30"/>
        <v>0</v>
      </c>
    </row>
    <row r="721" spans="2:6">
      <c r="B721"/>
      <c r="F721">
        <f t="shared" si="3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E15" sqref="E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8" t="s">
        <v>815</v>
      </c>
      <c r="B1" s="20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20" zoomScaleNormal="120" workbookViewId="0">
      <selection activeCell="D11" sqref="D11"/>
    </sheetView>
  </sheetViews>
  <sheetFormatPr baseColWidth="10" defaultColWidth="9.140625" defaultRowHeight="15" outlineLevelRow="3"/>
  <cols>
    <col min="1" max="1" width="7" bestFit="1" customWidth="1"/>
    <col min="2" max="2" width="51.5703125" customWidth="1"/>
    <col min="3" max="5" width="16.28515625" bestFit="1" customWidth="1"/>
    <col min="7" max="7" width="15.42578125" bestFit="1" customWidth="1"/>
    <col min="8" max="8" width="16.28515625" bestFit="1" customWidth="1"/>
    <col min="9" max="9" width="17.28515625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1562000</v>
      </c>
      <c r="I1" s="150">
        <v>1698348.4750000001</v>
      </c>
      <c r="J1" s="46" t="b">
        <f>AND(H1=I1)</f>
        <v>0</v>
      </c>
    </row>
    <row r="2" spans="1:14">
      <c r="A2" s="153" t="s">
        <v>60</v>
      </c>
      <c r="B2" s="153"/>
      <c r="C2" s="26">
        <f>C3+C67</f>
        <v>1050000</v>
      </c>
      <c r="D2" s="26">
        <f>D3+D67</f>
        <v>1050000</v>
      </c>
      <c r="E2" s="26">
        <f>E3+E67</f>
        <v>1050000</v>
      </c>
      <c r="G2" s="39" t="s">
        <v>60</v>
      </c>
      <c r="H2" s="41">
        <f>C2</f>
        <v>1050000</v>
      </c>
      <c r="I2" s="147">
        <f>H2</f>
        <v>1050000</v>
      </c>
      <c r="J2" s="40" t="b">
        <f>AND(H2=I2)</f>
        <v>1</v>
      </c>
    </row>
    <row r="3" spans="1:14">
      <c r="A3" s="154" t="s">
        <v>578</v>
      </c>
      <c r="B3" s="154"/>
      <c r="C3" s="23">
        <f>C4+C11+C38+C61</f>
        <v>608000</v>
      </c>
      <c r="D3" s="23">
        <f>D4+D11+D38+D61</f>
        <v>608000</v>
      </c>
      <c r="E3" s="23">
        <f>E4+E11+E38+E61</f>
        <v>608000</v>
      </c>
      <c r="G3" s="39" t="s">
        <v>57</v>
      </c>
      <c r="H3" s="41">
        <f t="shared" ref="H3:H66" si="0">C3</f>
        <v>608000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222000</v>
      </c>
      <c r="D4" s="21">
        <f>SUM(D5:D10)</f>
        <v>222000</v>
      </c>
      <c r="E4" s="21">
        <f>SUM(E5:E10)</f>
        <v>222000</v>
      </c>
      <c r="F4" s="17"/>
      <c r="G4" s="39" t="s">
        <v>53</v>
      </c>
      <c r="H4" s="41">
        <f t="shared" si="0"/>
        <v>222000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</v>
      </c>
      <c r="D6" s="2">
        <f t="shared" ref="D6:E10" si="1">C6</f>
        <v>9000</v>
      </c>
      <c r="E6" s="2">
        <f t="shared" si="1"/>
        <v>9000</v>
      </c>
      <c r="F6" s="17"/>
      <c r="G6" s="17"/>
      <c r="H6" s="41">
        <f t="shared" si="0"/>
        <v>9000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55" t="s">
        <v>125</v>
      </c>
      <c r="B11" s="156"/>
      <c r="C11" s="21">
        <f>SUM(C12:C37)</f>
        <v>274000</v>
      </c>
      <c r="D11" s="21">
        <f>SUM(D12:D37)</f>
        <v>274000</v>
      </c>
      <c r="E11" s="21">
        <f>SUM(E12:E37)</f>
        <v>274000</v>
      </c>
      <c r="F11" s="17"/>
      <c r="G11" s="39" t="s">
        <v>54</v>
      </c>
      <c r="H11" s="41">
        <f t="shared" si="0"/>
        <v>274000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262100</v>
      </c>
      <c r="D12" s="2">
        <f>C12</f>
        <v>262100</v>
      </c>
      <c r="E12" s="2">
        <f>D12</f>
        <v>262100</v>
      </c>
      <c r="H12" s="41">
        <f t="shared" si="0"/>
        <v>262100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4100</v>
      </c>
      <c r="D14" s="2">
        <f t="shared" si="2"/>
        <v>4100</v>
      </c>
      <c r="E14" s="2">
        <f t="shared" si="2"/>
        <v>4100</v>
      </c>
      <c r="H14" s="41">
        <f t="shared" si="0"/>
        <v>4100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1800</v>
      </c>
      <c r="D32" s="2">
        <f t="shared" si="3"/>
        <v>1800</v>
      </c>
      <c r="E32" s="2">
        <f t="shared" si="3"/>
        <v>1800</v>
      </c>
      <c r="H32" s="41">
        <f t="shared" si="0"/>
        <v>1800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55" t="s">
        <v>145</v>
      </c>
      <c r="B38" s="156"/>
      <c r="C38" s="21">
        <f>SUM(C39:C60)</f>
        <v>112000</v>
      </c>
      <c r="D38" s="21">
        <f>SUM(D39:D60)</f>
        <v>112000</v>
      </c>
      <c r="E38" s="21">
        <f>SUM(E39:E60)</f>
        <v>112000</v>
      </c>
      <c r="G38" s="39" t="s">
        <v>55</v>
      </c>
      <c r="H38" s="41">
        <f t="shared" si="0"/>
        <v>112000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4" t="s">
        <v>579</v>
      </c>
      <c r="B67" s="154"/>
      <c r="C67" s="25">
        <f>C97+C68</f>
        <v>442000</v>
      </c>
      <c r="D67" s="25">
        <f>D97+D68</f>
        <v>442000</v>
      </c>
      <c r="E67" s="25">
        <f>E97+E68</f>
        <v>442000</v>
      </c>
      <c r="G67" s="39" t="s">
        <v>59</v>
      </c>
      <c r="H67" s="41">
        <f t="shared" ref="H67:H130" si="7">C67</f>
        <v>442000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259000</v>
      </c>
      <c r="D68" s="21">
        <f>SUM(D69:D96)</f>
        <v>259000</v>
      </c>
      <c r="E68" s="21">
        <f>SUM(E69:E96)</f>
        <v>259000</v>
      </c>
      <c r="G68" s="39" t="s">
        <v>56</v>
      </c>
      <c r="H68" s="41">
        <f t="shared" si="7"/>
        <v>259000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150000</v>
      </c>
      <c r="D94" s="2">
        <f t="shared" si="9"/>
        <v>150000</v>
      </c>
      <c r="E94" s="2">
        <f t="shared" si="9"/>
        <v>150000</v>
      </c>
      <c r="H94" s="41">
        <f t="shared" si="7"/>
        <v>150000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183000</v>
      </c>
      <c r="D97" s="21">
        <f>SUM(D98:D113)</f>
        <v>183000</v>
      </c>
      <c r="E97" s="21">
        <f>SUM(E98:E113)</f>
        <v>183000</v>
      </c>
      <c r="G97" s="39" t="s">
        <v>58</v>
      </c>
      <c r="H97" s="41">
        <f t="shared" si="7"/>
        <v>183000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175000</v>
      </c>
      <c r="D98" s="2">
        <f>C98</f>
        <v>175000</v>
      </c>
      <c r="E98" s="2">
        <f>D98</f>
        <v>175000</v>
      </c>
      <c r="H98" s="41">
        <f t="shared" si="7"/>
        <v>175000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>
        <v>3000</v>
      </c>
      <c r="D110" s="2">
        <f t="shared" si="10"/>
        <v>3000</v>
      </c>
      <c r="E110" s="2">
        <f t="shared" si="10"/>
        <v>3000</v>
      </c>
      <c r="H110" s="41">
        <f t="shared" si="7"/>
        <v>3000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59" t="s">
        <v>62</v>
      </c>
      <c r="B114" s="160"/>
      <c r="C114" s="26">
        <f>C115+C152+C177</f>
        <v>512000</v>
      </c>
      <c r="D114" s="26">
        <f>D115+D152+D177</f>
        <v>512000</v>
      </c>
      <c r="E114" s="26">
        <f>E115+E152+E177</f>
        <v>512000</v>
      </c>
      <c r="G114" s="39" t="s">
        <v>62</v>
      </c>
      <c r="H114" s="41">
        <f t="shared" si="7"/>
        <v>512000</v>
      </c>
      <c r="I114" s="147">
        <v>648348.47499999998</v>
      </c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302800</v>
      </c>
      <c r="D115" s="23">
        <f>D116+D135</f>
        <v>302800</v>
      </c>
      <c r="E115" s="23">
        <f>E116+E135</f>
        <v>302800</v>
      </c>
      <c r="G115" s="39" t="s">
        <v>61</v>
      </c>
      <c r="H115" s="41">
        <f t="shared" si="7"/>
        <v>302800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191800</v>
      </c>
      <c r="D116" s="21">
        <f>D117+D120+D123+D126+D129+D132</f>
        <v>191800</v>
      </c>
      <c r="E116" s="21">
        <f>E117+E120+E123+E126+E129+E132</f>
        <v>191800</v>
      </c>
      <c r="G116" s="39" t="s">
        <v>583</v>
      </c>
      <c r="H116" s="41">
        <f t="shared" si="7"/>
        <v>191800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147595</v>
      </c>
      <c r="D117" s="2">
        <f>D118+D119</f>
        <v>147595</v>
      </c>
      <c r="E117" s="2">
        <f>E118+E119</f>
        <v>147595</v>
      </c>
      <c r="H117" s="41">
        <f t="shared" si="7"/>
        <v>147595</v>
      </c>
    </row>
    <row r="118" spans="1:10" ht="15" customHeight="1" outlineLevel="2">
      <c r="A118" s="130"/>
      <c r="B118" s="129" t="s">
        <v>855</v>
      </c>
      <c r="C118" s="128">
        <v>10645</v>
      </c>
      <c r="D118" s="128">
        <f>C118</f>
        <v>10645</v>
      </c>
      <c r="E118" s="128">
        <f>D118</f>
        <v>10645</v>
      </c>
      <c r="H118" s="41">
        <f t="shared" si="7"/>
        <v>10645</v>
      </c>
    </row>
    <row r="119" spans="1:10" ht="15" customHeight="1" outlineLevel="2">
      <c r="A119" s="130"/>
      <c r="B119" s="129" t="s">
        <v>860</v>
      </c>
      <c r="C119" s="128">
        <v>136950</v>
      </c>
      <c r="D119" s="128">
        <f>C119</f>
        <v>136950</v>
      </c>
      <c r="E119" s="128">
        <f>D119</f>
        <v>136950</v>
      </c>
      <c r="H119" s="41">
        <f t="shared" si="7"/>
        <v>136950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44205</v>
      </c>
      <c r="D126" s="2">
        <f>D127+D128</f>
        <v>44205</v>
      </c>
      <c r="E126" s="2">
        <f>E127+E128</f>
        <v>44205</v>
      </c>
      <c r="H126" s="41">
        <f t="shared" si="7"/>
        <v>44205</v>
      </c>
    </row>
    <row r="127" spans="1:10" ht="15" customHeight="1" outlineLevel="2">
      <c r="A127" s="130"/>
      <c r="B127" s="129" t="s">
        <v>855</v>
      </c>
      <c r="C127" s="128">
        <v>44205</v>
      </c>
      <c r="D127" s="128">
        <f>C127</f>
        <v>44205</v>
      </c>
      <c r="E127" s="128">
        <f>D127</f>
        <v>44205</v>
      </c>
      <c r="H127" s="41">
        <f t="shared" si="7"/>
        <v>44205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5" t="s">
        <v>202</v>
      </c>
      <c r="B135" s="156"/>
      <c r="C135" s="21">
        <f>C136+C140+C143+C146+C149</f>
        <v>111000</v>
      </c>
      <c r="D135" s="21">
        <f>D136+D140+D143+D146+D149</f>
        <v>111000</v>
      </c>
      <c r="E135" s="21">
        <f>E136+E140+E143+E146+E149</f>
        <v>111000</v>
      </c>
      <c r="G135" s="39" t="s">
        <v>584</v>
      </c>
      <c r="H135" s="41">
        <f t="shared" si="11"/>
        <v>111000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111000</v>
      </c>
      <c r="D136" s="2">
        <f>D137+D138+D139</f>
        <v>111000</v>
      </c>
      <c r="E136" s="2">
        <f>E137+E138+E139</f>
        <v>111000</v>
      </c>
      <c r="H136" s="41">
        <f t="shared" si="11"/>
        <v>111000</v>
      </c>
    </row>
    <row r="137" spans="1:10" ht="15" customHeight="1" outlineLevel="2">
      <c r="A137" s="130"/>
      <c r="B137" s="129" t="s">
        <v>855</v>
      </c>
      <c r="C137" s="128">
        <v>99400</v>
      </c>
      <c r="D137" s="128">
        <f>C137</f>
        <v>99400</v>
      </c>
      <c r="E137" s="128">
        <f>D137</f>
        <v>99400</v>
      </c>
      <c r="H137" s="41">
        <f t="shared" si="11"/>
        <v>99400</v>
      </c>
    </row>
    <row r="138" spans="1:10" ht="15" customHeight="1" outlineLevel="2">
      <c r="A138" s="130"/>
      <c r="B138" s="129" t="s">
        <v>862</v>
      </c>
      <c r="C138" s="128">
        <v>11582</v>
      </c>
      <c r="D138" s="128">
        <f t="shared" ref="D138:E139" si="12">C138</f>
        <v>11582</v>
      </c>
      <c r="E138" s="128">
        <f t="shared" si="12"/>
        <v>11582</v>
      </c>
      <c r="H138" s="41">
        <f t="shared" si="11"/>
        <v>11582</v>
      </c>
    </row>
    <row r="139" spans="1:10" ht="15" customHeight="1" outlineLevel="2">
      <c r="A139" s="130"/>
      <c r="B139" s="129" t="s">
        <v>861</v>
      </c>
      <c r="C139" s="128">
        <v>18</v>
      </c>
      <c r="D139" s="128">
        <f t="shared" si="12"/>
        <v>18</v>
      </c>
      <c r="E139" s="128">
        <f t="shared" si="12"/>
        <v>18</v>
      </c>
      <c r="H139" s="41">
        <f t="shared" si="11"/>
        <v>18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7" t="s">
        <v>581</v>
      </c>
      <c r="B152" s="158"/>
      <c r="C152" s="23">
        <f>C153+C163+C170</f>
        <v>209200</v>
      </c>
      <c r="D152" s="23">
        <f>D153+D163+D170</f>
        <v>209200</v>
      </c>
      <c r="E152" s="23">
        <f>E153+E163+E170</f>
        <v>209200</v>
      </c>
      <c r="G152" s="39" t="s">
        <v>66</v>
      </c>
      <c r="H152" s="41">
        <f t="shared" si="11"/>
        <v>209200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209200</v>
      </c>
      <c r="D153" s="21">
        <f>D154+D157+D160</f>
        <v>209200</v>
      </c>
      <c r="E153" s="21">
        <f>E154+E157+E160</f>
        <v>209200</v>
      </c>
      <c r="G153" s="39" t="s">
        <v>585</v>
      </c>
      <c r="H153" s="41">
        <f t="shared" si="11"/>
        <v>209200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209200</v>
      </c>
      <c r="D154" s="2">
        <f>D155+D156</f>
        <v>209200</v>
      </c>
      <c r="E154" s="2">
        <f>E155+E156</f>
        <v>209200</v>
      </c>
      <c r="H154" s="41">
        <f t="shared" si="11"/>
        <v>209200</v>
      </c>
    </row>
    <row r="155" spans="1:10" ht="15" customHeight="1" outlineLevel="2">
      <c r="A155" s="130"/>
      <c r="B155" s="129" t="s">
        <v>855</v>
      </c>
      <c r="C155" s="128">
        <v>18400</v>
      </c>
      <c r="D155" s="128">
        <f>C155</f>
        <v>18400</v>
      </c>
      <c r="E155" s="128">
        <f>D155</f>
        <v>18400</v>
      </c>
      <c r="H155" s="41">
        <f t="shared" si="11"/>
        <v>18400</v>
      </c>
    </row>
    <row r="156" spans="1:10" ht="15" customHeight="1" outlineLevel="2">
      <c r="A156" s="130"/>
      <c r="B156" s="129" t="s">
        <v>860</v>
      </c>
      <c r="C156" s="128">
        <v>190800</v>
      </c>
      <c r="D156" s="128">
        <f>C156</f>
        <v>190800</v>
      </c>
      <c r="E156" s="128">
        <f>D156</f>
        <v>190800</v>
      </c>
      <c r="H156" s="41">
        <f t="shared" si="11"/>
        <v>190800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1562000</v>
      </c>
      <c r="I256" s="147">
        <v>1698348.4750000001</v>
      </c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1012000</v>
      </c>
      <c r="D257" s="37">
        <f>D258+D550</f>
        <v>1012000</v>
      </c>
      <c r="E257" s="37">
        <f>E258+E550</f>
        <v>1010435</v>
      </c>
      <c r="G257" s="39" t="s">
        <v>60</v>
      </c>
      <c r="H257" s="41">
        <f>C257</f>
        <v>1012000</v>
      </c>
      <c r="I257" s="147">
        <f>H257</f>
        <v>1012000</v>
      </c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929000</v>
      </c>
      <c r="D258" s="36">
        <f>D259+D339+D483+D547</f>
        <v>929000</v>
      </c>
      <c r="E258" s="36">
        <f>E259+E339+E483+E547</f>
        <v>927435</v>
      </c>
      <c r="G258" s="39" t="s">
        <v>57</v>
      </c>
      <c r="H258" s="41">
        <f t="shared" ref="H258:H321" si="21">C258</f>
        <v>929000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650000</v>
      </c>
      <c r="D259" s="33">
        <f>D260+D263+D314</f>
        <v>650000</v>
      </c>
      <c r="E259" s="33">
        <f>E260+E263+E314</f>
        <v>648435</v>
      </c>
      <c r="G259" s="39" t="s">
        <v>590</v>
      </c>
      <c r="H259" s="41">
        <f t="shared" si="21"/>
        <v>650000</v>
      </c>
      <c r="I259" s="42"/>
      <c r="J259" s="40" t="b">
        <f>AND(H259=I259)</f>
        <v>0</v>
      </c>
    </row>
    <row r="260" spans="1:10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3" t="s">
        <v>269</v>
      </c>
      <c r="B263" s="164"/>
      <c r="C263" s="32">
        <f>C264+C265+C289+C296+C298+C302+C305+C308+C313</f>
        <v>649040</v>
      </c>
      <c r="D263" s="32">
        <f>D264+D265+D289+D296+D298+D302+D305+D308+D313</f>
        <v>649040</v>
      </c>
      <c r="E263" s="32">
        <f>E264+E265+E289+E296+E298+E302+E305+E308+E313</f>
        <v>647475</v>
      </c>
      <c r="H263" s="41">
        <f t="shared" si="21"/>
        <v>649040</v>
      </c>
    </row>
    <row r="264" spans="1:10" outlineLevel="2">
      <c r="A264" s="6">
        <v>1101</v>
      </c>
      <c r="B264" s="4" t="s">
        <v>34</v>
      </c>
      <c r="C264" s="5">
        <v>254000</v>
      </c>
      <c r="D264" s="5">
        <f>C264</f>
        <v>254000</v>
      </c>
      <c r="E264" s="149">
        <v>252880</v>
      </c>
      <c r="H264" s="41">
        <f t="shared" si="21"/>
        <v>254000</v>
      </c>
    </row>
    <row r="265" spans="1:10" outlineLevel="2">
      <c r="A265" s="6">
        <v>1101</v>
      </c>
      <c r="B265" s="4" t="s">
        <v>35</v>
      </c>
      <c r="C265" s="5">
        <v>258100</v>
      </c>
      <c r="D265" s="5">
        <v>258100</v>
      </c>
      <c r="E265" s="5">
        <v>258100</v>
      </c>
      <c r="H265" s="41">
        <f t="shared" si="21"/>
        <v>258100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4370</v>
      </c>
      <c r="D289" s="5">
        <f>SUM(D290:D295)</f>
        <v>4370</v>
      </c>
      <c r="E289" s="5">
        <f>SUM(E290:E295)</f>
        <v>4370</v>
      </c>
      <c r="H289" s="41">
        <f t="shared" si="21"/>
        <v>4370</v>
      </c>
    </row>
    <row r="290" spans="1:8" outlineLevel="3">
      <c r="A290" s="29"/>
      <c r="B290" s="28" t="s">
        <v>241</v>
      </c>
      <c r="C290" s="30">
        <v>4370</v>
      </c>
      <c r="D290" s="30">
        <f>C290</f>
        <v>4370</v>
      </c>
      <c r="E290" s="30">
        <f>D290</f>
        <v>4370</v>
      </c>
      <c r="H290" s="41">
        <f t="shared" si="21"/>
        <v>4370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450</v>
      </c>
      <c r="D296" s="5">
        <v>450</v>
      </c>
      <c r="E296" s="5">
        <v>450</v>
      </c>
      <c r="H296" s="41">
        <f t="shared" si="21"/>
        <v>450</v>
      </c>
    </row>
    <row r="297" spans="1:8" outlineLevel="3">
      <c r="A297" s="29"/>
      <c r="B297" s="28" t="s">
        <v>111</v>
      </c>
      <c r="C297" s="30"/>
      <c r="D297" s="30"/>
      <c r="E297" s="30"/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19000</v>
      </c>
      <c r="D298" s="5">
        <v>19000</v>
      </c>
      <c r="E298" s="5">
        <v>19000</v>
      </c>
      <c r="H298" s="41">
        <f t="shared" si="21"/>
        <v>19000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2400</v>
      </c>
      <c r="D302" s="5">
        <v>2400</v>
      </c>
      <c r="E302" s="149">
        <v>1955</v>
      </c>
      <c r="H302" s="41">
        <f t="shared" si="21"/>
        <v>2400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10800</v>
      </c>
      <c r="D305" s="5">
        <v>10800</v>
      </c>
      <c r="E305" s="5">
        <v>10800</v>
      </c>
      <c r="H305" s="41">
        <f t="shared" si="21"/>
        <v>10800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96200</v>
      </c>
      <c r="D308" s="5">
        <v>96200</v>
      </c>
      <c r="E308" s="5">
        <v>96200</v>
      </c>
      <c r="H308" s="41">
        <f t="shared" si="21"/>
        <v>96200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3720</v>
      </c>
      <c r="D313" s="5">
        <f>C313</f>
        <v>3720</v>
      </c>
      <c r="E313" s="5">
        <f>D313</f>
        <v>3720</v>
      </c>
      <c r="H313" s="41">
        <f t="shared" si="21"/>
        <v>3720</v>
      </c>
    </row>
    <row r="314" spans="1:8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257000</v>
      </c>
      <c r="D339" s="33">
        <f>D340+D444+D482</f>
        <v>257000</v>
      </c>
      <c r="E339" s="33">
        <f>E340+E444+E482</f>
        <v>257000</v>
      </c>
      <c r="G339" s="39" t="s">
        <v>591</v>
      </c>
      <c r="H339" s="41">
        <f t="shared" si="28"/>
        <v>257000</v>
      </c>
      <c r="I339" s="42"/>
      <c r="J339" s="40" t="b">
        <f>AND(H339=I339)</f>
        <v>0</v>
      </c>
    </row>
    <row r="340" spans="1:10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236000</v>
      </c>
      <c r="D340" s="32">
        <f>D341+D342+D343+D344+D347+D348+D353+D356+D357+D362+D367+BH290668+D371+D372+D373+D376+D377+D378+D382+D388+D391+D392+D395+D398+D399+D404+D407+D408+D409+D412+D415+D416+D419+D420+D421+D422+D429+D443</f>
        <v>236000</v>
      </c>
      <c r="E340" s="32">
        <f>E341+E342+E343+E344+E347+E348+E353+E356+E357+E362+E367+BI290668+E371+E372+E373+E376+E377+E378+E382+E388+E391+E392+E395+E398+E399+E404+E407+E408+E409+E412+E415+E416+E419+E420+E421+E422+E429+E443</f>
        <v>236000</v>
      </c>
      <c r="H340" s="41">
        <f t="shared" si="28"/>
        <v>236000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82000</v>
      </c>
      <c r="D343" s="5">
        <f t="shared" si="31"/>
        <v>82000</v>
      </c>
      <c r="E343" s="5">
        <f t="shared" si="31"/>
        <v>82000</v>
      </c>
      <c r="H343" s="41">
        <f t="shared" si="28"/>
        <v>82000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14000</v>
      </c>
      <c r="D362" s="5">
        <f>SUM(D363:D366)</f>
        <v>14000</v>
      </c>
      <c r="E362" s="5">
        <f>SUM(E363:E366)</f>
        <v>14000</v>
      </c>
      <c r="H362" s="41">
        <f t="shared" si="28"/>
        <v>14000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61000</v>
      </c>
      <c r="D429" s="5">
        <f>SUM(D430:D442)</f>
        <v>61000</v>
      </c>
      <c r="E429" s="5">
        <f>SUM(E430:E442)</f>
        <v>61000</v>
      </c>
      <c r="H429" s="41">
        <f t="shared" si="41"/>
        <v>61000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59000</v>
      </c>
      <c r="D441" s="30">
        <f t="shared" si="49"/>
        <v>59000</v>
      </c>
      <c r="E441" s="30">
        <f t="shared" si="49"/>
        <v>59000</v>
      </c>
      <c r="H441" s="41">
        <f t="shared" si="41"/>
        <v>59000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3" t="s">
        <v>357</v>
      </c>
      <c r="B444" s="164"/>
      <c r="C444" s="32">
        <f>C445+C454+C455+C459+C462+C463+C468+C474+C477+C480+C481+C450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  <c r="H444" s="41">
        <f t="shared" si="41"/>
        <v>21000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22000</v>
      </c>
      <c r="D483" s="35">
        <f>D484+D504+D509+D522+D528+D538</f>
        <v>22000</v>
      </c>
      <c r="E483" s="35">
        <f>E484+E504+E509+E522+E528+E538</f>
        <v>22000</v>
      </c>
      <c r="G483" s="39" t="s">
        <v>592</v>
      </c>
      <c r="H483" s="41">
        <f t="shared" si="51"/>
        <v>22000</v>
      </c>
      <c r="I483" s="42"/>
      <c r="J483" s="40" t="b">
        <f>AND(H483=I483)</f>
        <v>0</v>
      </c>
    </row>
    <row r="484" spans="1:10" outlineLevel="1">
      <c r="A484" s="163" t="s">
        <v>390</v>
      </c>
      <c r="B484" s="164"/>
      <c r="C484" s="32">
        <f>C485+C486+C490+C491+C494+C497+C500+C501+C502+C503</f>
        <v>12000</v>
      </c>
      <c r="D484" s="32">
        <f>D485+D486+D490+D491+D494+D497+D500+D501+D502+D503</f>
        <v>12000</v>
      </c>
      <c r="E484" s="32">
        <f>E485+E486+E490+E491+E494+E497+E500+E501+E502+E503</f>
        <v>12000</v>
      </c>
      <c r="H484" s="41">
        <f t="shared" si="51"/>
        <v>12000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3" t="s">
        <v>410</v>
      </c>
      <c r="B504" s="164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3" t="s">
        <v>414</v>
      </c>
      <c r="B509" s="164"/>
      <c r="C509" s="32">
        <f>C510+C511+C512+C513+C517+C518+C519+C520+C521</f>
        <v>4000</v>
      </c>
      <c r="D509" s="32">
        <f>D510+D511+D512+D513+D517+D518+D519+D520+D521</f>
        <v>4000</v>
      </c>
      <c r="E509" s="32">
        <f>E510+E511+E512+E513+E517+E518+E519+E520+E521</f>
        <v>4000</v>
      </c>
      <c r="F509" s="51"/>
      <c r="H509" s="41">
        <f t="shared" si="51"/>
        <v>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3" t="s">
        <v>441</v>
      </c>
      <c r="B538" s="164"/>
      <c r="C538" s="32">
        <v>3000</v>
      </c>
      <c r="D538" s="32">
        <v>3000</v>
      </c>
      <c r="E538" s="32"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1050</v>
      </c>
      <c r="D540" s="5">
        <f t="shared" ref="D540:E543" si="66">C540</f>
        <v>1050</v>
      </c>
      <c r="E540" s="5">
        <f t="shared" si="66"/>
        <v>1050</v>
      </c>
      <c r="H540" s="41">
        <f t="shared" si="63"/>
        <v>1050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83000</v>
      </c>
      <c r="D550" s="36">
        <f>D551</f>
        <v>83000</v>
      </c>
      <c r="E550" s="36">
        <f>E551</f>
        <v>83000</v>
      </c>
      <c r="G550" s="39" t="s">
        <v>59</v>
      </c>
      <c r="H550" s="41">
        <f t="shared" si="63"/>
        <v>83000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83000</v>
      </c>
      <c r="D551" s="33">
        <f>D552+D556</f>
        <v>83000</v>
      </c>
      <c r="E551" s="33">
        <f>E552+E556</f>
        <v>83000</v>
      </c>
      <c r="G551" s="39" t="s">
        <v>594</v>
      </c>
      <c r="H551" s="41">
        <f t="shared" si="63"/>
        <v>83000</v>
      </c>
      <c r="I551" s="42"/>
      <c r="J551" s="40" t="b">
        <f>AND(H551=I551)</f>
        <v>0</v>
      </c>
    </row>
    <row r="552" spans="1:10" outlineLevel="1">
      <c r="A552" s="163" t="s">
        <v>457</v>
      </c>
      <c r="B552" s="164"/>
      <c r="C552" s="32">
        <f>SUM(C553:C555)</f>
        <v>83000</v>
      </c>
      <c r="D552" s="32">
        <f>SUM(D553:D555)</f>
        <v>83000</v>
      </c>
      <c r="E552" s="32">
        <f>SUM(E553:E555)</f>
        <v>83000</v>
      </c>
      <c r="H552" s="41">
        <f t="shared" si="63"/>
        <v>83000</v>
      </c>
    </row>
    <row r="553" spans="1:10" outlineLevel="2" collapsed="1">
      <c r="A553" s="6">
        <v>5500</v>
      </c>
      <c r="B553" s="4" t="s">
        <v>458</v>
      </c>
      <c r="C553" s="5">
        <v>83000</v>
      </c>
      <c r="D553" s="5">
        <f t="shared" ref="D553:E555" si="67">C553</f>
        <v>83000</v>
      </c>
      <c r="E553" s="5">
        <f t="shared" si="67"/>
        <v>83000</v>
      </c>
      <c r="H553" s="41">
        <f t="shared" si="63"/>
        <v>83000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7" t="s">
        <v>62</v>
      </c>
      <c r="B559" s="168"/>
      <c r="C559" s="37">
        <f>C560+C716+C725</f>
        <v>550000</v>
      </c>
      <c r="D559" s="37">
        <f>D560+D716+D725</f>
        <v>550000</v>
      </c>
      <c r="E559" s="37">
        <f>E560+E716+E725</f>
        <v>550000</v>
      </c>
      <c r="G559" s="39" t="s">
        <v>62</v>
      </c>
      <c r="H559" s="41">
        <f t="shared" si="63"/>
        <v>550000</v>
      </c>
      <c r="I559" s="147">
        <v>686348.47499999998</v>
      </c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419000</v>
      </c>
      <c r="D560" s="36">
        <f>D561+D638+D642+D645</f>
        <v>419000</v>
      </c>
      <c r="E560" s="36">
        <f>E561+E638+E642+E645</f>
        <v>419000</v>
      </c>
      <c r="G560" s="39" t="s">
        <v>61</v>
      </c>
      <c r="H560" s="41">
        <f t="shared" si="63"/>
        <v>419000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419000</v>
      </c>
      <c r="D561" s="38">
        <f>D562+D567+D568+D569+D576+D577+D581+D584+D585+D586+D587+D592+D595+D599+D603+D610+D616+D628</f>
        <v>419000</v>
      </c>
      <c r="E561" s="38">
        <f>E562+E567+E568+E569+E576+E577+E581+E584+E585+E586+E587+E592+E595+E599+E603+E610+E616+E628</f>
        <v>419000</v>
      </c>
      <c r="G561" s="39" t="s">
        <v>595</v>
      </c>
      <c r="H561" s="41">
        <f t="shared" si="63"/>
        <v>419000</v>
      </c>
      <c r="I561" s="42"/>
      <c r="J561" s="40" t="b">
        <f>AND(H561=I561)</f>
        <v>0</v>
      </c>
    </row>
    <row r="562" spans="1:10" outlineLevel="1">
      <c r="A562" s="163" t="s">
        <v>466</v>
      </c>
      <c r="B562" s="164"/>
      <c r="C562" s="32">
        <f>SUM(C563:C566)</f>
        <v>7600</v>
      </c>
      <c r="D562" s="32">
        <f>SUM(D563:D566)</f>
        <v>7600</v>
      </c>
      <c r="E562" s="32">
        <f>SUM(E563:E566)</f>
        <v>7600</v>
      </c>
      <c r="H562" s="41">
        <f t="shared" si="63"/>
        <v>7600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7600</v>
      </c>
      <c r="D566" s="5">
        <f t="shared" si="68"/>
        <v>7600</v>
      </c>
      <c r="E566" s="5">
        <f t="shared" si="68"/>
        <v>7600</v>
      </c>
      <c r="H566" s="41">
        <f t="shared" si="63"/>
        <v>7600</v>
      </c>
    </row>
    <row r="567" spans="1:10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3" t="s">
        <v>473</v>
      </c>
      <c r="B569" s="164"/>
      <c r="C569" s="32">
        <f>SUM(C570:C575)</f>
        <v>15500</v>
      </c>
      <c r="D569" s="32">
        <f>SUM(D570:D575)</f>
        <v>15500</v>
      </c>
      <c r="E569" s="32">
        <f>SUM(E570:E575)</f>
        <v>15500</v>
      </c>
      <c r="H569" s="41">
        <f t="shared" si="63"/>
        <v>15500</v>
      </c>
    </row>
    <row r="570" spans="1:10" outlineLevel="2">
      <c r="A570" s="7">
        <v>6603</v>
      </c>
      <c r="B570" s="4" t="s">
        <v>474</v>
      </c>
      <c r="C570" s="5">
        <v>15500</v>
      </c>
      <c r="D570" s="5">
        <f>C570</f>
        <v>15500</v>
      </c>
      <c r="E570" s="5">
        <f>D570</f>
        <v>15500</v>
      </c>
      <c r="H570" s="41">
        <f t="shared" si="63"/>
        <v>15500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3" t="s">
        <v>481</v>
      </c>
      <c r="B577" s="164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15000</v>
      </c>
      <c r="D578" s="5">
        <f t="shared" ref="D578:E580" si="70">C578</f>
        <v>15000</v>
      </c>
      <c r="E578" s="5">
        <f t="shared" si="70"/>
        <v>15000</v>
      </c>
      <c r="H578" s="41">
        <f t="shared" ref="H578:H641" si="71">C578</f>
        <v>15000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3" t="s">
        <v>485</v>
      </c>
      <c r="B581" s="164"/>
      <c r="C581" s="32">
        <f>SUM(C582:C583)</f>
        <v>11000</v>
      </c>
      <c r="D581" s="32">
        <f>SUM(D582:D583)</f>
        <v>11000</v>
      </c>
      <c r="E581" s="32">
        <f>SUM(E582:E583)</f>
        <v>11000</v>
      </c>
      <c r="H581" s="41">
        <f t="shared" si="71"/>
        <v>11000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11000</v>
      </c>
      <c r="D583" s="5">
        <f t="shared" si="72"/>
        <v>11000</v>
      </c>
      <c r="E583" s="5">
        <f t="shared" si="72"/>
        <v>11000</v>
      </c>
      <c r="H583" s="41">
        <f t="shared" si="71"/>
        <v>11000</v>
      </c>
    </row>
    <row r="584" spans="1:8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3" t="s">
        <v>489</v>
      </c>
      <c r="B585" s="164"/>
      <c r="C585" s="32">
        <v>34376</v>
      </c>
      <c r="D585" s="32">
        <f t="shared" si="72"/>
        <v>34376</v>
      </c>
      <c r="E585" s="32">
        <f t="shared" si="72"/>
        <v>34376</v>
      </c>
      <c r="H585" s="41">
        <f t="shared" si="71"/>
        <v>34376</v>
      </c>
    </row>
    <row r="586" spans="1:8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3" t="s">
        <v>491</v>
      </c>
      <c r="B587" s="164"/>
      <c r="C587" s="32">
        <f>SUM(C588:C591)</f>
        <v>73318</v>
      </c>
      <c r="D587" s="32">
        <f>SUM(D588:D591)</f>
        <v>73318</v>
      </c>
      <c r="E587" s="32">
        <f>SUM(E588:E591)</f>
        <v>73318</v>
      </c>
      <c r="H587" s="41">
        <f t="shared" si="71"/>
        <v>73318</v>
      </c>
    </row>
    <row r="588" spans="1:8" outlineLevel="2">
      <c r="A588" s="7">
        <v>6610</v>
      </c>
      <c r="B588" s="4" t="s">
        <v>492</v>
      </c>
      <c r="C588" s="5">
        <v>73318</v>
      </c>
      <c r="D588" s="5">
        <f>C588</f>
        <v>73318</v>
      </c>
      <c r="E588" s="5">
        <f>D588</f>
        <v>73318</v>
      </c>
      <c r="H588" s="41">
        <f t="shared" si="71"/>
        <v>73318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3" t="s">
        <v>503</v>
      </c>
      <c r="B599" s="164"/>
      <c r="C599" s="32">
        <f>SUM(C600:C602)</f>
        <v>160000</v>
      </c>
      <c r="D599" s="32">
        <f>SUM(D600:D602)</f>
        <v>160000</v>
      </c>
      <c r="E599" s="32">
        <f>SUM(E600:E602)</f>
        <v>160000</v>
      </c>
      <c r="H599" s="41">
        <f t="shared" si="71"/>
        <v>160000</v>
      </c>
    </row>
    <row r="600" spans="1:8" outlineLevel="2">
      <c r="A600" s="7">
        <v>6613</v>
      </c>
      <c r="B600" s="4" t="s">
        <v>504</v>
      </c>
      <c r="C600" s="5">
        <v>10000</v>
      </c>
      <c r="D600" s="5">
        <f t="shared" ref="D600:E602" si="75">C600</f>
        <v>10000</v>
      </c>
      <c r="E600" s="5">
        <f t="shared" si="75"/>
        <v>10000</v>
      </c>
      <c r="H600" s="41">
        <f t="shared" si="71"/>
        <v>10000</v>
      </c>
    </row>
    <row r="601" spans="1:8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3" t="s">
        <v>513</v>
      </c>
      <c r="B610" s="164"/>
      <c r="C610" s="32">
        <f>SUM(C611:C615)</f>
        <v>94206</v>
      </c>
      <c r="D610" s="32">
        <f>SUM(D611:D615)</f>
        <v>94206</v>
      </c>
      <c r="E610" s="32">
        <f>SUM(E611:E615)</f>
        <v>94206</v>
      </c>
      <c r="H610" s="41">
        <f t="shared" si="71"/>
        <v>94206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4206</v>
      </c>
      <c r="D612" s="5">
        <f t="shared" ref="D612:E615" si="77">C612</f>
        <v>4206</v>
      </c>
      <c r="E612" s="5">
        <f t="shared" si="77"/>
        <v>4206</v>
      </c>
      <c r="H612" s="41">
        <f t="shared" si="71"/>
        <v>4206</v>
      </c>
    </row>
    <row r="613" spans="1:8" outlineLevel="2">
      <c r="A613" s="7">
        <v>6615</v>
      </c>
      <c r="B613" s="4" t="s">
        <v>516</v>
      </c>
      <c r="C613" s="5">
        <v>90000</v>
      </c>
      <c r="D613" s="5">
        <f t="shared" si="77"/>
        <v>90000</v>
      </c>
      <c r="E613" s="5">
        <f t="shared" si="77"/>
        <v>90000</v>
      </c>
      <c r="H613" s="41">
        <f t="shared" si="71"/>
        <v>90000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3" t="s">
        <v>519</v>
      </c>
      <c r="B616" s="164"/>
      <c r="C616" s="32">
        <f>SUM(C617:C627)</f>
        <v>8000</v>
      </c>
      <c r="D616" s="32">
        <f>SUM(D617:D627)</f>
        <v>8000</v>
      </c>
      <c r="E616" s="32">
        <f>SUM(E617:E627)</f>
        <v>8000</v>
      </c>
      <c r="H616" s="41">
        <f t="shared" si="71"/>
        <v>8000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3300</v>
      </c>
      <c r="D618" s="5">
        <f t="shared" ref="D618:E627" si="78">C618</f>
        <v>3300</v>
      </c>
      <c r="E618" s="5">
        <f t="shared" si="78"/>
        <v>3300</v>
      </c>
      <c r="H618" s="41">
        <f t="shared" si="71"/>
        <v>3300</v>
      </c>
    </row>
    <row r="619" spans="1:8" outlineLevel="2">
      <c r="A619" s="7">
        <v>6616</v>
      </c>
      <c r="B619" s="4" t="s">
        <v>522</v>
      </c>
      <c r="C619" s="5"/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4700</v>
      </c>
      <c r="D620" s="5">
        <f t="shared" si="78"/>
        <v>4700</v>
      </c>
      <c r="E620" s="5">
        <f t="shared" si="78"/>
        <v>4700</v>
      </c>
      <c r="H620" s="41">
        <f t="shared" si="71"/>
        <v>4700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>C642</f>
        <v>0</v>
      </c>
      <c r="I642" s="42"/>
      <c r="J642" s="40" t="b">
        <f>AND(H642=I642)</f>
        <v>1</v>
      </c>
    </row>
    <row r="643" spans="1:10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ref="H643:H705" si="81">C643</f>
        <v>0</v>
      </c>
    </row>
    <row r="644" spans="1:10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131000</v>
      </c>
      <c r="D716" s="36">
        <f>D717</f>
        <v>131000</v>
      </c>
      <c r="E716" s="36">
        <f>E717</f>
        <v>131000</v>
      </c>
      <c r="G716" s="39" t="s">
        <v>66</v>
      </c>
      <c r="H716" s="41">
        <f t="shared" si="92"/>
        <v>131000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131000</v>
      </c>
      <c r="D717" s="33">
        <f>D718+D722</f>
        <v>131000</v>
      </c>
      <c r="E717" s="33">
        <f>E718+E722</f>
        <v>131000</v>
      </c>
      <c r="G717" s="39" t="s">
        <v>599</v>
      </c>
      <c r="H717" s="41">
        <f t="shared" si="92"/>
        <v>131000</v>
      </c>
      <c r="I717" s="42"/>
      <c r="J717" s="40" t="b">
        <f>AND(H717=I717)</f>
        <v>0</v>
      </c>
    </row>
    <row r="718" spans="1:10" outlineLevel="1" collapsed="1">
      <c r="A718" s="175" t="s">
        <v>851</v>
      </c>
      <c r="B718" s="176"/>
      <c r="C718" s="31">
        <f>SUM(C719:C721)</f>
        <v>131000</v>
      </c>
      <c r="D718" s="31">
        <f>SUM(D719:D721)</f>
        <v>131000</v>
      </c>
      <c r="E718" s="31">
        <f>SUM(E719:E721)</f>
        <v>131000</v>
      </c>
      <c r="H718" s="41">
        <f t="shared" si="92"/>
        <v>131000</v>
      </c>
    </row>
    <row r="719" spans="1:10" ht="15" customHeight="1" outlineLevel="2">
      <c r="A719" s="6">
        <v>10950</v>
      </c>
      <c r="B719" s="4" t="s">
        <v>572</v>
      </c>
      <c r="C719" s="5">
        <v>131000</v>
      </c>
      <c r="D719" s="5">
        <f>C719</f>
        <v>131000</v>
      </c>
      <c r="E719" s="5">
        <f>D719</f>
        <v>131000</v>
      </c>
      <c r="H719" s="41">
        <f t="shared" si="92"/>
        <v>131000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550" zoomScale="130" zoomScaleNormal="130" workbookViewId="0">
      <selection activeCell="E259" sqref="E259"/>
    </sheetView>
  </sheetViews>
  <sheetFormatPr baseColWidth="10" defaultColWidth="9.140625" defaultRowHeight="15" outlineLevelRow="3"/>
  <cols>
    <col min="1" max="1" width="7" bestFit="1" customWidth="1"/>
    <col min="2" max="2" width="48.140625" customWidth="1"/>
    <col min="3" max="4" width="16.28515625" bestFit="1" customWidth="1"/>
    <col min="5" max="5" width="20.7109375" customWidth="1"/>
    <col min="7" max="7" width="15.5703125" bestFit="1" customWidth="1"/>
    <col min="8" max="8" width="16.28515625" bestFit="1" customWidth="1"/>
    <col min="9" max="9" width="17.28515625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40" t="s">
        <v>853</v>
      </c>
      <c r="E1" s="140" t="s">
        <v>852</v>
      </c>
      <c r="G1" s="43" t="s">
        <v>31</v>
      </c>
      <c r="H1" s="44">
        <f>C2+C114</f>
        <v>1534000</v>
      </c>
      <c r="I1" s="147">
        <v>1679445.281</v>
      </c>
      <c r="J1" s="46" t="b">
        <f>AND(H1=I1)</f>
        <v>0</v>
      </c>
    </row>
    <row r="2" spans="1:14">
      <c r="A2" s="153" t="s">
        <v>60</v>
      </c>
      <c r="B2" s="153"/>
      <c r="C2" s="26">
        <f>C3+C67</f>
        <v>1150000</v>
      </c>
      <c r="D2" s="26">
        <f>D3+D67</f>
        <v>1150000</v>
      </c>
      <c r="E2" s="26">
        <f>E3+E67</f>
        <v>1150000</v>
      </c>
      <c r="G2" s="39" t="s">
        <v>60</v>
      </c>
      <c r="H2" s="41">
        <f>C2</f>
        <v>1150000</v>
      </c>
      <c r="I2" s="42">
        <f>H2</f>
        <v>1150000</v>
      </c>
      <c r="J2" s="40" t="b">
        <f>AND(H2=I2)</f>
        <v>1</v>
      </c>
    </row>
    <row r="3" spans="1:14">
      <c r="A3" s="154" t="s">
        <v>578</v>
      </c>
      <c r="B3" s="154"/>
      <c r="C3" s="23">
        <f>C4+C11+C38+C61</f>
        <v>671000</v>
      </c>
      <c r="D3" s="23">
        <f>D4+D11+D38+D61</f>
        <v>671000</v>
      </c>
      <c r="E3" s="23">
        <f>E4+E11+E38+E61</f>
        <v>671000</v>
      </c>
      <c r="G3" s="39" t="s">
        <v>57</v>
      </c>
      <c r="H3" s="41">
        <f t="shared" ref="H3:H66" si="0">C3</f>
        <v>671000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240000</v>
      </c>
      <c r="D4" s="21">
        <f>SUM(D5:D10)</f>
        <v>240000</v>
      </c>
      <c r="E4" s="21">
        <f>SUM(E5:E10)</f>
        <v>240000</v>
      </c>
      <c r="F4" s="17"/>
      <c r="G4" s="39" t="s">
        <v>53</v>
      </c>
      <c r="H4" s="41">
        <f t="shared" si="0"/>
        <v>240000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9000</v>
      </c>
      <c r="D6" s="2">
        <f t="shared" ref="D6:E10" si="1">C6</f>
        <v>9000</v>
      </c>
      <c r="E6" s="2">
        <f t="shared" si="1"/>
        <v>9000</v>
      </c>
      <c r="F6" s="17"/>
      <c r="G6" s="17"/>
      <c r="H6" s="41">
        <f t="shared" si="0"/>
        <v>9000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200000</v>
      </c>
      <c r="D7" s="2">
        <f t="shared" si="1"/>
        <v>200000</v>
      </c>
      <c r="E7" s="2">
        <f t="shared" si="1"/>
        <v>200000</v>
      </c>
      <c r="F7" s="17"/>
      <c r="G7" s="17"/>
      <c r="H7" s="41">
        <f t="shared" si="0"/>
        <v>200000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55" t="s">
        <v>125</v>
      </c>
      <c r="B11" s="156"/>
      <c r="C11" s="21">
        <f>SUM(C12:C37)</f>
        <v>299000</v>
      </c>
      <c r="D11" s="21">
        <f>SUM(D12:D37)</f>
        <v>299000</v>
      </c>
      <c r="E11" s="21">
        <f>SUM(E12:E37)</f>
        <v>299000</v>
      </c>
      <c r="F11" s="17"/>
      <c r="G11" s="39" t="s">
        <v>54</v>
      </c>
      <c r="H11" s="41">
        <f t="shared" si="0"/>
        <v>299000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285000</v>
      </c>
      <c r="D12" s="2">
        <f>C12</f>
        <v>285000</v>
      </c>
      <c r="E12" s="2">
        <f>D12</f>
        <v>285000</v>
      </c>
      <c r="H12" s="41">
        <f t="shared" si="0"/>
        <v>285000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4000</v>
      </c>
      <c r="D14" s="2">
        <f t="shared" si="2"/>
        <v>4000</v>
      </c>
      <c r="E14" s="2">
        <f t="shared" si="2"/>
        <v>4000</v>
      </c>
      <c r="H14" s="41">
        <f t="shared" si="0"/>
        <v>4000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 collapsed="1">
      <c r="A38" s="155" t="s">
        <v>145</v>
      </c>
      <c r="B38" s="156"/>
      <c r="C38" s="21">
        <f>SUM(C39:C60)</f>
        <v>132000</v>
      </c>
      <c r="D38" s="21">
        <f>SUM(D39:D60)</f>
        <v>132000</v>
      </c>
      <c r="E38" s="21">
        <f>SUM(E39:E60)</f>
        <v>132000</v>
      </c>
      <c r="G38" s="39" t="s">
        <v>55</v>
      </c>
      <c r="H38" s="41">
        <f t="shared" si="0"/>
        <v>132000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4" t="s">
        <v>579</v>
      </c>
      <c r="B67" s="154"/>
      <c r="C67" s="25">
        <f>C97+C68</f>
        <v>479000</v>
      </c>
      <c r="D67" s="25">
        <f>D97+D68</f>
        <v>479000</v>
      </c>
      <c r="E67" s="25">
        <f>E97+E68</f>
        <v>479000</v>
      </c>
      <c r="G67" s="39" t="s">
        <v>59</v>
      </c>
      <c r="H67" s="41">
        <f t="shared" ref="H67:H130" si="7">C67</f>
        <v>479000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274000</v>
      </c>
      <c r="D68" s="21">
        <f>SUM(D69:D96)</f>
        <v>274000</v>
      </c>
      <c r="E68" s="21">
        <f>SUM(E69:E96)</f>
        <v>274000</v>
      </c>
      <c r="G68" s="39" t="s">
        <v>56</v>
      </c>
      <c r="H68" s="41">
        <f t="shared" si="7"/>
        <v>274000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85000</v>
      </c>
      <c r="D79" s="2">
        <f t="shared" si="8"/>
        <v>85000</v>
      </c>
      <c r="E79" s="2">
        <f t="shared" si="8"/>
        <v>85000</v>
      </c>
      <c r="H79" s="41">
        <f t="shared" si="7"/>
        <v>85000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150000</v>
      </c>
      <c r="D94" s="2">
        <f t="shared" si="9"/>
        <v>150000</v>
      </c>
      <c r="E94" s="2">
        <f t="shared" si="9"/>
        <v>150000</v>
      </c>
      <c r="H94" s="41">
        <f t="shared" si="7"/>
        <v>150000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205000</v>
      </c>
      <c r="D97" s="21">
        <f>SUM(D98:D113)</f>
        <v>205000</v>
      </c>
      <c r="E97" s="21">
        <f>SUM(E98:E113)</f>
        <v>205000</v>
      </c>
      <c r="G97" s="39" t="s">
        <v>58</v>
      </c>
      <c r="H97" s="41">
        <f t="shared" si="7"/>
        <v>205000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201000</v>
      </c>
      <c r="D98" s="2">
        <f>C98</f>
        <v>201000</v>
      </c>
      <c r="E98" s="2">
        <f>D98</f>
        <v>201000</v>
      </c>
      <c r="H98" s="41">
        <f t="shared" si="7"/>
        <v>201000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59" t="s">
        <v>62</v>
      </c>
      <c r="B114" s="160"/>
      <c r="C114" s="26">
        <f>C115+C152+C177</f>
        <v>384000</v>
      </c>
      <c r="D114" s="26">
        <v>529445.28099999996</v>
      </c>
      <c r="E114" s="26">
        <v>529445.28099999996</v>
      </c>
      <c r="G114" s="39" t="s">
        <v>62</v>
      </c>
      <c r="H114" s="41">
        <f t="shared" si="7"/>
        <v>384000</v>
      </c>
      <c r="I114" s="147">
        <v>529445.28099999996</v>
      </c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304000</v>
      </c>
      <c r="D115" s="23">
        <f>D116+D135</f>
        <v>304000</v>
      </c>
      <c r="E115" s="23">
        <f>E116+E135</f>
        <v>304000</v>
      </c>
      <c r="G115" s="39" t="s">
        <v>61</v>
      </c>
      <c r="H115" s="41">
        <f t="shared" si="7"/>
        <v>304000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233600</v>
      </c>
      <c r="D116" s="21">
        <f>D117+D120+D123+D126+D129+D132</f>
        <v>233600</v>
      </c>
      <c r="E116" s="21">
        <f>E117+E120+E123+E126+E129+E132</f>
        <v>233600</v>
      </c>
      <c r="G116" s="39" t="s">
        <v>583</v>
      </c>
      <c r="H116" s="41">
        <f t="shared" si="7"/>
        <v>233600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192555</v>
      </c>
      <c r="D117" s="2">
        <f>D118+D119</f>
        <v>192555</v>
      </c>
      <c r="E117" s="2">
        <f>E118+E119</f>
        <v>192555</v>
      </c>
      <c r="H117" s="41">
        <f t="shared" si="7"/>
        <v>192555</v>
      </c>
    </row>
    <row r="118" spans="1:10" ht="15" hidden="1" customHeight="1" outlineLevel="2">
      <c r="A118" s="130"/>
      <c r="B118" s="129" t="s">
        <v>855</v>
      </c>
      <c r="C118" s="128">
        <v>29480</v>
      </c>
      <c r="D118" s="128">
        <f>C118</f>
        <v>29480</v>
      </c>
      <c r="E118" s="128">
        <f>D118</f>
        <v>29480</v>
      </c>
      <c r="H118" s="41">
        <f t="shared" si="7"/>
        <v>29480</v>
      </c>
    </row>
    <row r="119" spans="1:10" ht="15" hidden="1" customHeight="1" outlineLevel="2">
      <c r="A119" s="130"/>
      <c r="B119" s="129" t="s">
        <v>860</v>
      </c>
      <c r="C119" s="128">
        <v>163075</v>
      </c>
      <c r="D119" s="128">
        <f>C119</f>
        <v>163075</v>
      </c>
      <c r="E119" s="128">
        <f>D119</f>
        <v>163075</v>
      </c>
      <c r="H119" s="41">
        <f t="shared" si="7"/>
        <v>163075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41045</v>
      </c>
      <c r="D126" s="2">
        <f>D127+D128</f>
        <v>41045</v>
      </c>
      <c r="E126" s="2">
        <f>E127+E128</f>
        <v>41045</v>
      </c>
      <c r="H126" s="41">
        <f t="shared" si="7"/>
        <v>41045</v>
      </c>
    </row>
    <row r="127" spans="1:10" ht="15" hidden="1" customHeight="1" outlineLevel="2">
      <c r="A127" s="130"/>
      <c r="B127" s="129" t="s">
        <v>855</v>
      </c>
      <c r="C127" s="128">
        <v>41045</v>
      </c>
      <c r="D127" s="128">
        <f>C127</f>
        <v>41045</v>
      </c>
      <c r="E127" s="128">
        <f>D127</f>
        <v>41045</v>
      </c>
      <c r="H127" s="41">
        <f t="shared" si="7"/>
        <v>41045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5" t="s">
        <v>202</v>
      </c>
      <c r="B135" s="156"/>
      <c r="C135" s="21">
        <f>C136+C140+C143+C146+C149</f>
        <v>70400</v>
      </c>
      <c r="D135" s="21">
        <f>D136+D140+D143+D146+D149</f>
        <v>70400</v>
      </c>
      <c r="E135" s="21">
        <f>E136+E140+E143+E146+E149</f>
        <v>70400</v>
      </c>
      <c r="G135" s="39" t="s">
        <v>584</v>
      </c>
      <c r="H135" s="41">
        <f t="shared" si="11"/>
        <v>70400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70400</v>
      </c>
      <c r="D136" s="2">
        <f>D137+D138+D139</f>
        <v>70400</v>
      </c>
      <c r="E136" s="2">
        <f>E137+E138+E139</f>
        <v>70400</v>
      </c>
      <c r="H136" s="41">
        <f t="shared" si="11"/>
        <v>70400</v>
      </c>
    </row>
    <row r="137" spans="1:10" ht="15" hidden="1" customHeight="1" outlineLevel="2">
      <c r="A137" s="130"/>
      <c r="B137" s="129" t="s">
        <v>855</v>
      </c>
      <c r="C137" s="128">
        <v>58650</v>
      </c>
      <c r="D137" s="128">
        <f>C137</f>
        <v>58650</v>
      </c>
      <c r="E137" s="128">
        <f>D137</f>
        <v>58650</v>
      </c>
      <c r="H137" s="41">
        <f t="shared" si="11"/>
        <v>58650</v>
      </c>
    </row>
    <row r="138" spans="1:10" ht="15" hidden="1" customHeight="1" outlineLevel="2">
      <c r="A138" s="130"/>
      <c r="B138" s="129" t="s">
        <v>862</v>
      </c>
      <c r="C138" s="128">
        <v>5780</v>
      </c>
      <c r="D138" s="128">
        <f t="shared" ref="D138:E139" si="12">C138</f>
        <v>5780</v>
      </c>
      <c r="E138" s="128">
        <f t="shared" si="12"/>
        <v>5780</v>
      </c>
      <c r="H138" s="41">
        <f t="shared" si="11"/>
        <v>5780</v>
      </c>
    </row>
    <row r="139" spans="1:10" ht="15" hidden="1" customHeight="1" outlineLevel="2">
      <c r="A139" s="130"/>
      <c r="B139" s="129" t="s">
        <v>861</v>
      </c>
      <c r="C139" s="128">
        <v>5970</v>
      </c>
      <c r="D139" s="128">
        <f t="shared" si="12"/>
        <v>5970</v>
      </c>
      <c r="E139" s="128">
        <f t="shared" si="12"/>
        <v>5970</v>
      </c>
      <c r="H139" s="41">
        <f t="shared" si="11"/>
        <v>5970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7" t="s">
        <v>581</v>
      </c>
      <c r="B152" s="158"/>
      <c r="C152" s="23">
        <f>C153+C163+C170</f>
        <v>80000</v>
      </c>
      <c r="D152" s="23">
        <f>D153+D163+D170</f>
        <v>80000</v>
      </c>
      <c r="E152" s="23">
        <f>E153+E163+E170</f>
        <v>176206.38800000001</v>
      </c>
      <c r="G152" s="39" t="s">
        <v>66</v>
      </c>
      <c r="H152" s="41">
        <f t="shared" si="11"/>
        <v>80000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80000</v>
      </c>
      <c r="D153" s="21">
        <f>D154+D157+D160</f>
        <v>80000</v>
      </c>
      <c r="E153" s="21">
        <f>E154+E157+E160</f>
        <v>176206.38800000001</v>
      </c>
      <c r="G153" s="39" t="s">
        <v>585</v>
      </c>
      <c r="H153" s="41">
        <f t="shared" si="11"/>
        <v>80000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80000</v>
      </c>
      <c r="D154" s="2">
        <f>D155+D156</f>
        <v>80000</v>
      </c>
      <c r="E154" s="149">
        <v>176206.38800000001</v>
      </c>
      <c r="H154" s="41">
        <f t="shared" si="11"/>
        <v>80000</v>
      </c>
    </row>
    <row r="155" spans="1:10" ht="15" hidden="1" customHeight="1" outlineLevel="2">
      <c r="A155" s="130"/>
      <c r="B155" s="129" t="s">
        <v>855</v>
      </c>
      <c r="C155" s="128">
        <v>15000</v>
      </c>
      <c r="D155" s="128">
        <f>C155</f>
        <v>15000</v>
      </c>
      <c r="E155" s="128">
        <f>D155</f>
        <v>15000</v>
      </c>
      <c r="H155" s="41">
        <f t="shared" si="11"/>
        <v>15000</v>
      </c>
    </row>
    <row r="156" spans="1:10" ht="15" hidden="1" customHeight="1" outlineLevel="2">
      <c r="A156" s="130"/>
      <c r="B156" s="129" t="s">
        <v>860</v>
      </c>
      <c r="C156" s="128">
        <v>65000</v>
      </c>
      <c r="D156" s="128">
        <f>C156</f>
        <v>65000</v>
      </c>
      <c r="E156" s="149">
        <v>159843.48199999999</v>
      </c>
      <c r="H156" s="41">
        <f t="shared" si="11"/>
        <v>65000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2" t="s">
        <v>67</v>
      </c>
      <c r="B256" s="152"/>
      <c r="C256" s="152"/>
      <c r="D256" s="140" t="s">
        <v>853</v>
      </c>
      <c r="E256" s="140" t="s">
        <v>852</v>
      </c>
      <c r="G256" s="47" t="s">
        <v>589</v>
      </c>
      <c r="H256" s="48">
        <f>C257+C559</f>
        <v>1534000</v>
      </c>
      <c r="I256" s="147">
        <v>1679445.281</v>
      </c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1120000</v>
      </c>
      <c r="D257" s="37">
        <f>D258+D550</f>
        <v>1120000</v>
      </c>
      <c r="E257" s="37">
        <f>E258+E550</f>
        <v>1120000</v>
      </c>
      <c r="G257" s="39" t="s">
        <v>60</v>
      </c>
      <c r="H257" s="41">
        <f>C257</f>
        <v>1120000</v>
      </c>
      <c r="I257" s="42">
        <f>H257</f>
        <v>1120000</v>
      </c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1045000</v>
      </c>
      <c r="D258" s="36">
        <v>1045000</v>
      </c>
      <c r="E258" s="36">
        <v>1045000</v>
      </c>
      <c r="G258" s="39" t="s">
        <v>57</v>
      </c>
      <c r="H258" s="41">
        <f t="shared" ref="H258:H321" si="21">C258</f>
        <v>1045000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670000</v>
      </c>
      <c r="D259" s="33">
        <f>D260+D263+D314</f>
        <v>380000</v>
      </c>
      <c r="E259" s="33">
        <f>E260+E263+E314</f>
        <v>380000</v>
      </c>
      <c r="G259" s="39" t="s">
        <v>590</v>
      </c>
      <c r="H259" s="41">
        <f t="shared" si="21"/>
        <v>670000</v>
      </c>
      <c r="I259" s="42"/>
      <c r="J259" s="40" t="b">
        <f>AND(H259=I259)</f>
        <v>0</v>
      </c>
    </row>
    <row r="260" spans="1:10" hidden="1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3" t="s">
        <v>269</v>
      </c>
      <c r="B263" s="164"/>
      <c r="C263" s="32">
        <f>C264+C265+C289+C296+C298+C302+C305+C308+C313</f>
        <v>669040</v>
      </c>
      <c r="D263" s="32">
        <f>D264+D265+D289+D296+D298+D302+D305+D308+D313</f>
        <v>379040</v>
      </c>
      <c r="E263" s="32">
        <f>E264+E265+E289+E296+E298+E302+E305+E308+E313</f>
        <v>379040</v>
      </c>
      <c r="H263" s="41">
        <f t="shared" si="21"/>
        <v>669040</v>
      </c>
    </row>
    <row r="264" spans="1:10" hidden="1" outlineLevel="2">
      <c r="A264" s="6">
        <v>1101</v>
      </c>
      <c r="B264" s="4" t="s">
        <v>34</v>
      </c>
      <c r="C264" s="5">
        <v>245000</v>
      </c>
      <c r="D264" s="5">
        <f>C264</f>
        <v>245000</v>
      </c>
      <c r="E264" s="5">
        <f>D264</f>
        <v>245000</v>
      </c>
      <c r="H264" s="41">
        <f t="shared" si="21"/>
        <v>245000</v>
      </c>
    </row>
    <row r="265" spans="1:10" hidden="1" outlineLevel="2">
      <c r="A265" s="6">
        <v>1101</v>
      </c>
      <c r="B265" s="4" t="s">
        <v>35</v>
      </c>
      <c r="C265" s="5">
        <v>290000</v>
      </c>
      <c r="D265" s="5">
        <f>SUM(D266:D288)</f>
        <v>0</v>
      </c>
      <c r="E265" s="5">
        <f>SUM(E266:E288)</f>
        <v>0</v>
      </c>
      <c r="H265" s="41">
        <f t="shared" si="21"/>
        <v>290000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4370</v>
      </c>
      <c r="D289" s="5">
        <f>SUM(D290:D295)</f>
        <v>4370</v>
      </c>
      <c r="E289" s="5">
        <f>SUM(E290:E295)</f>
        <v>4370</v>
      </c>
      <c r="H289" s="41">
        <f t="shared" si="21"/>
        <v>4370</v>
      </c>
    </row>
    <row r="290" spans="1:8" hidden="1" outlineLevel="3">
      <c r="A290" s="29"/>
      <c r="B290" s="28" t="s">
        <v>241</v>
      </c>
      <c r="C290" s="30">
        <v>4370</v>
      </c>
      <c r="D290" s="30">
        <f>C290</f>
        <v>4370</v>
      </c>
      <c r="E290" s="30">
        <f>D290</f>
        <v>4370</v>
      </c>
      <c r="H290" s="41">
        <f t="shared" si="21"/>
        <v>4370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v>20000</v>
      </c>
      <c r="D298" s="5">
        <v>20000</v>
      </c>
      <c r="E298" s="5">
        <v>20000</v>
      </c>
      <c r="H298" s="41">
        <f t="shared" si="21"/>
        <v>20000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2700</v>
      </c>
      <c r="D302" s="5">
        <v>2700</v>
      </c>
      <c r="E302" s="5">
        <v>2700</v>
      </c>
      <c r="H302" s="41">
        <f t="shared" si="21"/>
        <v>2700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10100</v>
      </c>
      <c r="D305" s="5">
        <v>10100</v>
      </c>
      <c r="E305" s="5">
        <v>10100</v>
      </c>
      <c r="H305" s="41">
        <f t="shared" si="21"/>
        <v>10100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94000</v>
      </c>
      <c r="D308" s="5">
        <v>94000</v>
      </c>
      <c r="E308" s="5">
        <v>94000</v>
      </c>
      <c r="H308" s="41">
        <f t="shared" si="21"/>
        <v>94000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2570</v>
      </c>
      <c r="D313" s="5">
        <f>C313</f>
        <v>2570</v>
      </c>
      <c r="E313" s="5">
        <f>D313</f>
        <v>2570</v>
      </c>
      <c r="H313" s="41">
        <f t="shared" si="21"/>
        <v>2570</v>
      </c>
    </row>
    <row r="314" spans="1:8" hidden="1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342500</v>
      </c>
      <c r="D339" s="33">
        <f>D340+D444+D482</f>
        <v>342500</v>
      </c>
      <c r="E339" s="33">
        <f>E340+E444+E482</f>
        <v>342500</v>
      </c>
      <c r="G339" s="39" t="s">
        <v>591</v>
      </c>
      <c r="H339" s="41">
        <f t="shared" si="28"/>
        <v>342500</v>
      </c>
      <c r="I339" s="42"/>
      <c r="J339" s="40" t="b">
        <f>AND(H339=I339)</f>
        <v>0</v>
      </c>
    </row>
    <row r="340" spans="1:10" hidden="1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318500</v>
      </c>
      <c r="D340" s="32">
        <f>D341+D342+D343+D344+D347+D348+D353+D356+D357+D362+D367+BH290668+D371+D372+D373+D376+D377+D378+D382+D388+D391+D392+D395+D398+D399+D404+D407+D408+D409+D412+D415+D416+D419+D420+D421+D422+D429+D443</f>
        <v>318500</v>
      </c>
      <c r="E340" s="32">
        <f>E341+E342+E343+E344+E347+E348+E353+E356+E357+E362+E367+BI290668+E371+E372+E373+E376+E377+E378+E382+E388+E391+E392+E395+E398+E399+E404+E407+E408+E409+E412+E415+E416+E419+E420+E421+E422+E429+E443</f>
        <v>318500</v>
      </c>
      <c r="H340" s="41">
        <f t="shared" si="28"/>
        <v>318500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104000</v>
      </c>
      <c r="D343" s="5">
        <f t="shared" si="31"/>
        <v>104000</v>
      </c>
      <c r="E343" s="5">
        <f t="shared" si="31"/>
        <v>104000</v>
      </c>
      <c r="H343" s="41">
        <f t="shared" si="28"/>
        <v>104000</v>
      </c>
    </row>
    <row r="344" spans="1:10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32000</v>
      </c>
      <c r="D348" s="5">
        <f>SUM(D349:D352)</f>
        <v>32000</v>
      </c>
      <c r="E348" s="5">
        <f>SUM(E349:E352)</f>
        <v>32000</v>
      </c>
      <c r="H348" s="41">
        <f t="shared" si="28"/>
        <v>32000</v>
      </c>
    </row>
    <row r="349" spans="1:10" hidden="1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  <c r="H349" s="41">
        <f t="shared" si="28"/>
        <v>32000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8"/>
        <v>20000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16000</v>
      </c>
      <c r="D364" s="30">
        <f t="shared" ref="D364:E366" si="36">C364</f>
        <v>16000</v>
      </c>
      <c r="E364" s="30">
        <f t="shared" si="36"/>
        <v>16000</v>
      </c>
      <c r="H364" s="41">
        <f t="shared" si="28"/>
        <v>16000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8500</v>
      </c>
      <c r="D392" s="5">
        <f>SUM(D393:D394)</f>
        <v>8500</v>
      </c>
      <c r="E392" s="5">
        <f>SUM(E393:E394)</f>
        <v>8500</v>
      </c>
      <c r="H392" s="41">
        <f t="shared" si="41"/>
        <v>8500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8500</v>
      </c>
      <c r="D394" s="30">
        <f>C394</f>
        <v>8500</v>
      </c>
      <c r="E394" s="30">
        <f>D394</f>
        <v>8500</v>
      </c>
      <c r="H394" s="41">
        <f t="shared" si="41"/>
        <v>8500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102500</v>
      </c>
      <c r="D429" s="5">
        <f>SUM(D430:D442)</f>
        <v>102500</v>
      </c>
      <c r="E429" s="5">
        <f>SUM(E430:E442)</f>
        <v>102500</v>
      </c>
      <c r="H429" s="41">
        <f t="shared" si="41"/>
        <v>102500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32000</v>
      </c>
      <c r="D431" s="30">
        <f t="shared" ref="D431:E442" si="49">C431</f>
        <v>32000</v>
      </c>
      <c r="E431" s="30">
        <f t="shared" si="49"/>
        <v>32000</v>
      </c>
      <c r="H431" s="41">
        <f t="shared" si="41"/>
        <v>32000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66500</v>
      </c>
      <c r="D441" s="30">
        <f t="shared" si="49"/>
        <v>66500</v>
      </c>
      <c r="E441" s="30">
        <f t="shared" si="49"/>
        <v>66500</v>
      </c>
      <c r="H441" s="41">
        <f t="shared" si="41"/>
        <v>66500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3" t="s">
        <v>357</v>
      </c>
      <c r="B444" s="164"/>
      <c r="C444" s="32">
        <f>C445+C454+C455+C459+C462+C463+C468+C474+C477+C480+C481+C450</f>
        <v>24000</v>
      </c>
      <c r="D444" s="32">
        <f>D445+D454+D455+D459+D462+D463+D468+D474+D477+D480+D481+D450</f>
        <v>24000</v>
      </c>
      <c r="E444" s="32">
        <f>E445+E454+E455+E459+E462+E463+E468+E474+E477+E480+E481+E450</f>
        <v>24000</v>
      </c>
      <c r="H444" s="41">
        <f t="shared" si="41"/>
        <v>24000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6000</v>
      </c>
      <c r="D462" s="5">
        <f t="shared" si="54"/>
        <v>6000</v>
      </c>
      <c r="E462" s="5">
        <f t="shared" si="54"/>
        <v>6000</v>
      </c>
      <c r="H462" s="41">
        <f t="shared" si="51"/>
        <v>6000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3" t="s">
        <v>389</v>
      </c>
      <c r="B483" s="174"/>
      <c r="C483" s="35">
        <f>C484+C504+C509+C522+C528+C538</f>
        <v>32500</v>
      </c>
      <c r="D483" s="35">
        <f>D484+D504+D509+D522+D528+D538</f>
        <v>30650</v>
      </c>
      <c r="E483" s="35">
        <f>E484+E504+E509+E522+E528+E538</f>
        <v>30650</v>
      </c>
      <c r="G483" s="39" t="s">
        <v>592</v>
      </c>
      <c r="H483" s="41">
        <f t="shared" si="51"/>
        <v>32500</v>
      </c>
      <c r="I483" s="42"/>
      <c r="J483" s="40" t="b">
        <f>AND(H483=I483)</f>
        <v>0</v>
      </c>
    </row>
    <row r="484" spans="1:10" hidden="1" outlineLevel="1">
      <c r="A484" s="163" t="s">
        <v>390</v>
      </c>
      <c r="B484" s="164"/>
      <c r="C484" s="32">
        <f>C485+C486+C490+C491+C494+C497+C500+C501+C502+C503</f>
        <v>21500</v>
      </c>
      <c r="D484" s="32">
        <f>D485+D486+D490+D491+D494+D497+D500+D501+D502+D503</f>
        <v>21500</v>
      </c>
      <c r="E484" s="32">
        <f>E485+E486+E490+E491+E494+E497+E500+E501+E502+E503</f>
        <v>21500</v>
      </c>
      <c r="H484" s="41">
        <f t="shared" si="51"/>
        <v>21500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12500</v>
      </c>
      <c r="D486" s="5">
        <f>SUM(D487:D489)</f>
        <v>12500</v>
      </c>
      <c r="E486" s="5">
        <f>SUM(E487:E489)</f>
        <v>12500</v>
      </c>
      <c r="H486" s="41">
        <f t="shared" si="51"/>
        <v>12500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12500</v>
      </c>
      <c r="D488" s="30">
        <f t="shared" ref="D488:E489" si="58">C488</f>
        <v>12500</v>
      </c>
      <c r="E488" s="30">
        <f t="shared" si="58"/>
        <v>12500</v>
      </c>
      <c r="H488" s="41">
        <f t="shared" si="51"/>
        <v>12500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3" t="s">
        <v>410</v>
      </c>
      <c r="B504" s="164"/>
      <c r="C504" s="32">
        <f>SUM(C505:C508)</f>
        <v>3500</v>
      </c>
      <c r="D504" s="32">
        <f>SUM(D505:D508)</f>
        <v>3500</v>
      </c>
      <c r="E504" s="32">
        <f>SUM(E505:E508)</f>
        <v>3500</v>
      </c>
      <c r="H504" s="41">
        <f t="shared" si="51"/>
        <v>3500</v>
      </c>
    </row>
    <row r="505" spans="1:12" hidden="1" outlineLevel="2" collapsed="1">
      <c r="A505" s="6">
        <v>3303</v>
      </c>
      <c r="B505" s="4" t="s">
        <v>411</v>
      </c>
      <c r="C505" s="5">
        <v>3500</v>
      </c>
      <c r="D505" s="5">
        <f>C505</f>
        <v>3500</v>
      </c>
      <c r="E505" s="5">
        <f>D505</f>
        <v>3500</v>
      </c>
      <c r="H505" s="41">
        <f t="shared" si="51"/>
        <v>3500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3" t="s">
        <v>414</v>
      </c>
      <c r="B509" s="164"/>
      <c r="C509" s="32">
        <f>C510+C511+C512+C513+C517+C518+C519+C520+C521</f>
        <v>4500</v>
      </c>
      <c r="D509" s="32">
        <f>D510+D511+D512+D513+D517+D518+D519+D520+D521</f>
        <v>4500</v>
      </c>
      <c r="E509" s="32">
        <f>E510+E511+E512+E513+E517+E518+E519+E520+E521</f>
        <v>4500</v>
      </c>
      <c r="F509" s="51"/>
      <c r="H509" s="41">
        <f t="shared" si="51"/>
        <v>4500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3" t="s">
        <v>441</v>
      </c>
      <c r="B538" s="164"/>
      <c r="C538" s="32">
        <v>3000</v>
      </c>
      <c r="D538" s="32">
        <f>SUM(D539:D544)</f>
        <v>1150</v>
      </c>
      <c r="E538" s="32">
        <f>SUM(E539:E544)</f>
        <v>1150</v>
      </c>
      <c r="H538" s="41">
        <f t="shared" si="63"/>
        <v>3000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1150</v>
      </c>
      <c r="D540" s="5">
        <f t="shared" ref="D540:E543" si="66">C540</f>
        <v>1150</v>
      </c>
      <c r="E540" s="5">
        <f t="shared" si="66"/>
        <v>1150</v>
      </c>
      <c r="H540" s="41">
        <f t="shared" si="63"/>
        <v>1150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9" t="s">
        <v>455</v>
      </c>
      <c r="B550" s="170"/>
      <c r="C550" s="36">
        <f>C551</f>
        <v>75000</v>
      </c>
      <c r="D550" s="36">
        <f>D551</f>
        <v>75000</v>
      </c>
      <c r="E550" s="36">
        <f>E551</f>
        <v>75000</v>
      </c>
      <c r="G550" s="39" t="s">
        <v>59</v>
      </c>
      <c r="H550" s="41">
        <f t="shared" si="63"/>
        <v>75000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75000</v>
      </c>
      <c r="D551" s="33">
        <f>D552+D556</f>
        <v>75000</v>
      </c>
      <c r="E551" s="33">
        <f>E552+E556</f>
        <v>75000</v>
      </c>
      <c r="G551" s="39" t="s">
        <v>594</v>
      </c>
      <c r="H551" s="41">
        <f t="shared" si="63"/>
        <v>75000</v>
      </c>
      <c r="I551" s="42"/>
      <c r="J551" s="40" t="b">
        <f>AND(H551=I551)</f>
        <v>0</v>
      </c>
    </row>
    <row r="552" spans="1:10" hidden="1" outlineLevel="1">
      <c r="A552" s="163" t="s">
        <v>457</v>
      </c>
      <c r="B552" s="164"/>
      <c r="C552" s="32">
        <f>SUM(C553:C555)</f>
        <v>75000</v>
      </c>
      <c r="D552" s="32">
        <f>SUM(D553:D555)</f>
        <v>75000</v>
      </c>
      <c r="E552" s="32">
        <f>SUM(E553:E555)</f>
        <v>75000</v>
      </c>
      <c r="H552" s="41">
        <f t="shared" si="63"/>
        <v>75000</v>
      </c>
    </row>
    <row r="553" spans="1:10" hidden="1" outlineLevel="2" collapsed="1">
      <c r="A553" s="6">
        <v>5500</v>
      </c>
      <c r="B553" s="4" t="s">
        <v>458</v>
      </c>
      <c r="C553" s="5">
        <v>75000</v>
      </c>
      <c r="D553" s="5">
        <f t="shared" ref="D553:E555" si="67">C553</f>
        <v>75000</v>
      </c>
      <c r="E553" s="5">
        <f t="shared" si="67"/>
        <v>75000</v>
      </c>
      <c r="H553" s="41">
        <f t="shared" si="63"/>
        <v>75000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414000</v>
      </c>
      <c r="D559" s="37">
        <f>D560+D716+D725</f>
        <v>414000</v>
      </c>
      <c r="E559" s="151">
        <v>559445.28099999996</v>
      </c>
      <c r="G559" s="39" t="s">
        <v>62</v>
      </c>
      <c r="H559" s="41">
        <f t="shared" si="63"/>
        <v>414000</v>
      </c>
      <c r="I559" s="147">
        <v>559445.28099999996</v>
      </c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287000</v>
      </c>
      <c r="D560" s="36">
        <f>D561+D638+D642+D645</f>
        <v>287000</v>
      </c>
      <c r="E560" s="36">
        <f>E561+E638+E642+E645</f>
        <v>317577.85399999999</v>
      </c>
      <c r="G560" s="39" t="s">
        <v>61</v>
      </c>
      <c r="H560" s="41">
        <f t="shared" si="63"/>
        <v>287000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287000</v>
      </c>
      <c r="D561" s="38">
        <f>D562+D567+D568+D569+D576+D577+D581+D584+D585+D586+D587+D592+D595+D599+D603+D610+D616+D628</f>
        <v>287000</v>
      </c>
      <c r="E561" s="38">
        <f>E562+E567+E568+E569+E576+E577+E581+E584+E585+E586+E587+E592+E595+E599+E603+E610+E616+E628</f>
        <v>317577.85399999999</v>
      </c>
      <c r="G561" s="39" t="s">
        <v>595</v>
      </c>
      <c r="H561" s="41">
        <f t="shared" si="63"/>
        <v>287000</v>
      </c>
      <c r="I561" s="42"/>
      <c r="J561" s="40" t="b">
        <f>AND(H561=I561)</f>
        <v>0</v>
      </c>
    </row>
    <row r="562" spans="1:10" hidden="1" outlineLevel="1">
      <c r="A562" s="163" t="s">
        <v>466</v>
      </c>
      <c r="B562" s="164"/>
      <c r="C562" s="32">
        <f>SUM(C563:C566)</f>
        <v>3800</v>
      </c>
      <c r="D562" s="32">
        <f>SUM(D563:D566)</f>
        <v>3800</v>
      </c>
      <c r="E562" s="32">
        <f>SUM(E563:E566)</f>
        <v>3800</v>
      </c>
      <c r="H562" s="41">
        <f t="shared" si="63"/>
        <v>3800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3800</v>
      </c>
      <c r="D566" s="5">
        <f t="shared" si="68"/>
        <v>3800</v>
      </c>
      <c r="E566" s="5">
        <f t="shared" si="68"/>
        <v>3800</v>
      </c>
      <c r="H566" s="41">
        <f t="shared" si="63"/>
        <v>3800</v>
      </c>
    </row>
    <row r="567" spans="1:10" hidden="1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3" t="s">
        <v>473</v>
      </c>
      <c r="B569" s="164"/>
      <c r="C569" s="32">
        <f>SUM(C570:C575)</f>
        <v>10200</v>
      </c>
      <c r="D569" s="32">
        <f>SUM(D570:D575)</f>
        <v>10200</v>
      </c>
      <c r="E569" s="32">
        <f>SUM(E570:E575)</f>
        <v>40777.853999999999</v>
      </c>
      <c r="H569" s="41">
        <f t="shared" si="63"/>
        <v>10200</v>
      </c>
    </row>
    <row r="570" spans="1:10" hidden="1" outlineLevel="2">
      <c r="A570" s="7">
        <v>6603</v>
      </c>
      <c r="B570" s="4" t="s">
        <v>474</v>
      </c>
      <c r="C570" s="5">
        <v>10200</v>
      </c>
      <c r="D570" s="5">
        <f>C570</f>
        <v>10200</v>
      </c>
      <c r="E570" s="149">
        <v>40777.853999999999</v>
      </c>
      <c r="H570" s="41">
        <f t="shared" si="63"/>
        <v>10200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3" t="s">
        <v>489</v>
      </c>
      <c r="B585" s="164"/>
      <c r="C585" s="32">
        <v>34376</v>
      </c>
      <c r="D585" s="32">
        <f t="shared" si="72"/>
        <v>34376</v>
      </c>
      <c r="E585" s="32">
        <f t="shared" si="72"/>
        <v>34376</v>
      </c>
      <c r="H585" s="41">
        <f t="shared" si="71"/>
        <v>34376</v>
      </c>
    </row>
    <row r="586" spans="1:8" hidden="1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3" t="s">
        <v>491</v>
      </c>
      <c r="B587" s="164"/>
      <c r="C587" s="32">
        <f>SUM(C588:C591)</f>
        <v>38624</v>
      </c>
      <c r="D587" s="32">
        <f>SUM(D588:D591)</f>
        <v>38624</v>
      </c>
      <c r="E587" s="32">
        <f>SUM(E588:E591)</f>
        <v>38624</v>
      </c>
      <c r="H587" s="41">
        <f t="shared" si="71"/>
        <v>38624</v>
      </c>
    </row>
    <row r="588" spans="1:8" hidden="1" outlineLevel="2">
      <c r="A588" s="7">
        <v>6610</v>
      </c>
      <c r="B588" s="4" t="s">
        <v>492</v>
      </c>
      <c r="C588" s="5">
        <v>38624</v>
      </c>
      <c r="D588" s="5">
        <f>C588</f>
        <v>38624</v>
      </c>
      <c r="E588" s="5">
        <f>D588</f>
        <v>38624</v>
      </c>
      <c r="H588" s="41">
        <f t="shared" si="71"/>
        <v>38624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3" t="s">
        <v>503</v>
      </c>
      <c r="B599" s="164"/>
      <c r="C599" s="32">
        <f>SUM(C600:C602)</f>
        <v>110000</v>
      </c>
      <c r="D599" s="32">
        <f>SUM(D600:D602)</f>
        <v>110000</v>
      </c>
      <c r="E599" s="32">
        <f>SUM(E600:E602)</f>
        <v>110000</v>
      </c>
      <c r="H599" s="41">
        <f t="shared" si="71"/>
        <v>110000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110000</v>
      </c>
      <c r="D601" s="5">
        <f t="shared" si="75"/>
        <v>110000</v>
      </c>
      <c r="E601" s="5">
        <f t="shared" si="75"/>
        <v>110000</v>
      </c>
      <c r="H601" s="41">
        <f t="shared" si="71"/>
        <v>110000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3" t="s">
        <v>513</v>
      </c>
      <c r="B610" s="164"/>
      <c r="C610" s="32">
        <f>SUM(C611:C615)</f>
        <v>90000</v>
      </c>
      <c r="D610" s="32">
        <f>SUM(D611:D615)</f>
        <v>90000</v>
      </c>
      <c r="E610" s="32">
        <f>SUM(E611:E615)</f>
        <v>90000</v>
      </c>
      <c r="H610" s="41">
        <f t="shared" si="71"/>
        <v>90000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90000</v>
      </c>
      <c r="D613" s="5">
        <f t="shared" si="77"/>
        <v>90000</v>
      </c>
      <c r="E613" s="5">
        <f t="shared" si="77"/>
        <v>90000</v>
      </c>
      <c r="H613" s="41">
        <f t="shared" si="71"/>
        <v>90000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3" t="s">
        <v>519</v>
      </c>
      <c r="B616" s="16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9" t="s">
        <v>570</v>
      </c>
      <c r="B716" s="170"/>
      <c r="C716" s="36">
        <f>C717</f>
        <v>127000</v>
      </c>
      <c r="D716" s="36">
        <f>D717</f>
        <v>127000</v>
      </c>
      <c r="E716" s="36">
        <f>E717</f>
        <v>127000</v>
      </c>
      <c r="G716" s="39" t="s">
        <v>66</v>
      </c>
      <c r="H716" s="41">
        <f t="shared" si="92"/>
        <v>127000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127000</v>
      </c>
      <c r="D717" s="33">
        <f>D718+D722</f>
        <v>127000</v>
      </c>
      <c r="E717" s="33">
        <f>E718+E722</f>
        <v>127000</v>
      </c>
      <c r="G717" s="39" t="s">
        <v>599</v>
      </c>
      <c r="H717" s="41">
        <f t="shared" si="92"/>
        <v>127000</v>
      </c>
      <c r="I717" s="42"/>
      <c r="J717" s="40" t="b">
        <f>AND(H717=I717)</f>
        <v>0</v>
      </c>
    </row>
    <row r="718" spans="1:10" hidden="1" outlineLevel="1" collapsed="1">
      <c r="A718" s="175" t="s">
        <v>851</v>
      </c>
      <c r="B718" s="176"/>
      <c r="C718" s="31">
        <f>SUM(C719:C721)</f>
        <v>127000</v>
      </c>
      <c r="D718" s="31">
        <f>SUM(D719:D721)</f>
        <v>127000</v>
      </c>
      <c r="E718" s="31">
        <f>SUM(E719:E721)</f>
        <v>127000</v>
      </c>
      <c r="H718" s="41">
        <f t="shared" si="92"/>
        <v>127000</v>
      </c>
    </row>
    <row r="719" spans="1:10" ht="15" hidden="1" customHeight="1" outlineLevel="2">
      <c r="A719" s="6">
        <v>10950</v>
      </c>
      <c r="B719" s="4" t="s">
        <v>572</v>
      </c>
      <c r="C719" s="5">
        <v>127000</v>
      </c>
      <c r="D719" s="5">
        <f>C719</f>
        <v>127000</v>
      </c>
      <c r="E719" s="5">
        <f>D719</f>
        <v>127000</v>
      </c>
      <c r="H719" s="41">
        <f t="shared" si="92"/>
        <v>127000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483" zoomScale="160" zoomScaleNormal="16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39.140625" customWidth="1"/>
    <col min="3" max="3" width="19.42578125" customWidth="1"/>
    <col min="4" max="4" width="16.28515625" customWidth="1"/>
    <col min="5" max="5" width="16.85546875" customWidth="1"/>
    <col min="7" max="7" width="18" customWidth="1"/>
    <col min="8" max="8" width="17.42578125" customWidth="1"/>
    <col min="9" max="9" width="18.28515625" customWidth="1"/>
    <col min="10" max="10" width="20.42578125" bestFit="1" customWidth="1"/>
  </cols>
  <sheetData>
    <row r="1" spans="1:14" ht="18.75">
      <c r="A1" s="152" t="s">
        <v>30</v>
      </c>
      <c r="B1" s="152"/>
      <c r="C1" s="152"/>
      <c r="D1" s="141" t="s">
        <v>853</v>
      </c>
      <c r="E1" s="141" t="s">
        <v>852</v>
      </c>
      <c r="G1" s="43" t="s">
        <v>31</v>
      </c>
      <c r="H1" s="44">
        <f>C2+C114</f>
        <v>1517000</v>
      </c>
      <c r="I1" s="147">
        <v>1657632.2120000001</v>
      </c>
      <c r="J1" s="46" t="b">
        <f>AND(H1=I1)</f>
        <v>0</v>
      </c>
    </row>
    <row r="2" spans="1:14">
      <c r="A2" s="153" t="s">
        <v>60</v>
      </c>
      <c r="B2" s="153"/>
      <c r="C2" s="26">
        <f>C3+C67</f>
        <v>1300000</v>
      </c>
      <c r="D2" s="26">
        <f>D3+D67</f>
        <v>1300000</v>
      </c>
      <c r="E2" s="26">
        <f>E3+E67</f>
        <v>1300000</v>
      </c>
      <c r="G2" s="39" t="s">
        <v>60</v>
      </c>
      <c r="H2" s="41">
        <f>C2</f>
        <v>1300000</v>
      </c>
      <c r="I2" s="147">
        <v>1300000</v>
      </c>
      <c r="J2" s="40" t="b">
        <f>AND(H2=I2)</f>
        <v>1</v>
      </c>
    </row>
    <row r="3" spans="1:14">
      <c r="A3" s="154" t="s">
        <v>578</v>
      </c>
      <c r="B3" s="154"/>
      <c r="C3" s="23">
        <f>C4+C11+C38+C61</f>
        <v>836000</v>
      </c>
      <c r="D3" s="23">
        <f>D4+D11+D38+D61</f>
        <v>836000</v>
      </c>
      <c r="E3" s="23">
        <f>E4+E11+E38+E61</f>
        <v>836000</v>
      </c>
      <c r="G3" s="39" t="s">
        <v>57</v>
      </c>
      <c r="H3" s="41">
        <f t="shared" ref="H3:H66" si="0">C3</f>
        <v>836000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361000</v>
      </c>
      <c r="D4" s="21">
        <f>SUM(D5:D10)</f>
        <v>361000</v>
      </c>
      <c r="E4" s="21">
        <f>SUM(E5:E10)</f>
        <v>361000</v>
      </c>
      <c r="F4" s="17"/>
      <c r="G4" s="39" t="s">
        <v>53</v>
      </c>
      <c r="H4" s="41">
        <f t="shared" si="0"/>
        <v>361000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310000</v>
      </c>
      <c r="D7" s="2">
        <f t="shared" si="1"/>
        <v>310000</v>
      </c>
      <c r="E7" s="2">
        <f t="shared" si="1"/>
        <v>310000</v>
      </c>
      <c r="F7" s="17"/>
      <c r="G7" s="17"/>
      <c r="H7" s="41">
        <f t="shared" si="0"/>
        <v>310000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55" t="s">
        <v>125</v>
      </c>
      <c r="B11" s="156"/>
      <c r="C11" s="21">
        <f>SUM(C12:C37)</f>
        <v>333000</v>
      </c>
      <c r="D11" s="21">
        <f>SUM(D12:D37)</f>
        <v>333000</v>
      </c>
      <c r="E11" s="21">
        <f>SUM(E12:E37)</f>
        <v>333000</v>
      </c>
      <c r="F11" s="17"/>
      <c r="G11" s="39" t="s">
        <v>54</v>
      </c>
      <c r="H11" s="41">
        <f t="shared" si="0"/>
        <v>333000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316200</v>
      </c>
      <c r="D12" s="2">
        <f>C12</f>
        <v>316200</v>
      </c>
      <c r="E12" s="2">
        <f>D12</f>
        <v>316200</v>
      </c>
      <c r="H12" s="41">
        <f t="shared" si="0"/>
        <v>316200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hidden="1" outlineLevel="1">
      <c r="A37" s="3">
        <v>2499</v>
      </c>
      <c r="B37" s="1" t="s">
        <v>10</v>
      </c>
      <c r="C37" s="15">
        <v>1800</v>
      </c>
      <c r="D37" s="2">
        <f t="shared" si="3"/>
        <v>1800</v>
      </c>
      <c r="E37" s="2">
        <f t="shared" si="3"/>
        <v>1800</v>
      </c>
      <c r="H37" s="41">
        <f t="shared" si="0"/>
        <v>1800</v>
      </c>
    </row>
    <row r="38" spans="1:10" collapsed="1">
      <c r="A38" s="155" t="s">
        <v>145</v>
      </c>
      <c r="B38" s="156"/>
      <c r="C38" s="21">
        <f>SUM(C39:C60)</f>
        <v>142000</v>
      </c>
      <c r="D38" s="21">
        <f>SUM(D39:D60)</f>
        <v>142000</v>
      </c>
      <c r="E38" s="21">
        <f>SUM(E39:E60)</f>
        <v>142000</v>
      </c>
      <c r="G38" s="39" t="s">
        <v>55</v>
      </c>
      <c r="H38" s="41">
        <f t="shared" si="0"/>
        <v>142000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4" t="s">
        <v>579</v>
      </c>
      <c r="B67" s="154"/>
      <c r="C67" s="25">
        <f>C97+C68</f>
        <v>464000</v>
      </c>
      <c r="D67" s="25">
        <f>D97+D68</f>
        <v>464000</v>
      </c>
      <c r="E67" s="25">
        <f>E97+E68</f>
        <v>464000</v>
      </c>
      <c r="G67" s="39" t="s">
        <v>59</v>
      </c>
      <c r="H67" s="41">
        <f t="shared" ref="H67:H130" si="7">C67</f>
        <v>464000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228000</v>
      </c>
      <c r="D68" s="21">
        <f>SUM(D69:D96)</f>
        <v>228000</v>
      </c>
      <c r="E68" s="21">
        <f>SUM(E69:E96)</f>
        <v>228000</v>
      </c>
      <c r="G68" s="39" t="s">
        <v>56</v>
      </c>
      <c r="H68" s="41">
        <f t="shared" si="7"/>
        <v>228000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89000</v>
      </c>
      <c r="D79" s="2">
        <f t="shared" si="8"/>
        <v>89000</v>
      </c>
      <c r="E79" s="2">
        <f t="shared" si="8"/>
        <v>89000</v>
      </c>
      <c r="H79" s="41">
        <f t="shared" si="7"/>
        <v>89000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4000</v>
      </c>
      <c r="D83" s="2">
        <f t="shared" si="8"/>
        <v>4000</v>
      </c>
      <c r="E83" s="2">
        <f t="shared" si="8"/>
        <v>4000</v>
      </c>
      <c r="H83" s="41">
        <f t="shared" si="7"/>
        <v>4000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100000</v>
      </c>
      <c r="D94" s="2">
        <f t="shared" si="9"/>
        <v>100000</v>
      </c>
      <c r="E94" s="2">
        <f t="shared" si="9"/>
        <v>100000</v>
      </c>
      <c r="H94" s="41">
        <f t="shared" si="7"/>
        <v>100000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236000</v>
      </c>
      <c r="D97" s="21">
        <f>SUM(D98:D113)</f>
        <v>236000</v>
      </c>
      <c r="E97" s="21">
        <f>SUM(E98:E113)</f>
        <v>236000</v>
      </c>
      <c r="G97" s="39" t="s">
        <v>58</v>
      </c>
      <c r="H97" s="41">
        <f t="shared" si="7"/>
        <v>236000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  <c r="H98" s="41">
        <f t="shared" si="7"/>
        <v>230000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 collapsed="1">
      <c r="A114" s="159" t="s">
        <v>62</v>
      </c>
      <c r="B114" s="160"/>
      <c r="C114" s="26">
        <f>C115+C152+C177</f>
        <v>217000</v>
      </c>
      <c r="D114" s="26">
        <f>D115+D152+D177</f>
        <v>217000</v>
      </c>
      <c r="E114" s="26">
        <v>357632.212</v>
      </c>
      <c r="G114" s="39" t="s">
        <v>62</v>
      </c>
      <c r="H114" s="41">
        <f t="shared" si="7"/>
        <v>217000</v>
      </c>
      <c r="I114" s="147">
        <v>357632.212</v>
      </c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118904</v>
      </c>
      <c r="D115" s="23">
        <f>D116+D135</f>
        <v>118904</v>
      </c>
      <c r="E115" s="23">
        <f>E116+E135</f>
        <v>118904</v>
      </c>
      <c r="G115" s="39" t="s">
        <v>61</v>
      </c>
      <c r="H115" s="41">
        <f t="shared" si="7"/>
        <v>118904</v>
      </c>
      <c r="I115" s="42"/>
      <c r="J115" s="40" t="b">
        <f>AND(H115=I115)</f>
        <v>0</v>
      </c>
    </row>
    <row r="116" spans="1:10" ht="15" customHeight="1">
      <c r="A116" s="155">
        <v>0</v>
      </c>
      <c r="B116" s="156"/>
      <c r="C116" s="21">
        <f>C117+C120+C123+C126+C129+C132</f>
        <v>98482</v>
      </c>
      <c r="D116" s="21">
        <f>D117+D120+D123+D126+D129+D132</f>
        <v>98482</v>
      </c>
      <c r="E116" s="21">
        <f>E117+E120+E123+E126+E129+E132</f>
        <v>98482</v>
      </c>
      <c r="G116" s="39" t="s">
        <v>583</v>
      </c>
      <c r="H116" s="41">
        <f t="shared" si="7"/>
        <v>98482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98482</v>
      </c>
      <c r="D117" s="2">
        <f>D118+D119</f>
        <v>98482</v>
      </c>
      <c r="E117" s="2">
        <f>E118+E119</f>
        <v>98482</v>
      </c>
      <c r="H117" s="41">
        <f t="shared" si="7"/>
        <v>98482</v>
      </c>
    </row>
    <row r="118" spans="1:10" ht="15" hidden="1" customHeight="1" outlineLevel="2">
      <c r="A118" s="130"/>
      <c r="B118" s="129" t="s">
        <v>855</v>
      </c>
      <c r="C118" s="128">
        <v>18482</v>
      </c>
      <c r="D118" s="128">
        <f>C118</f>
        <v>18482</v>
      </c>
      <c r="E118" s="128">
        <f>D118</f>
        <v>18482</v>
      </c>
      <c r="H118" s="41">
        <f t="shared" si="7"/>
        <v>18482</v>
      </c>
    </row>
    <row r="119" spans="1:10" ht="15" hidden="1" customHeight="1" outlineLevel="2">
      <c r="A119" s="130"/>
      <c r="B119" s="129" t="s">
        <v>860</v>
      </c>
      <c r="C119" s="128">
        <v>80000</v>
      </c>
      <c r="D119" s="128">
        <f>C119</f>
        <v>80000</v>
      </c>
      <c r="E119" s="128">
        <f>D119</f>
        <v>80000</v>
      </c>
      <c r="H119" s="41">
        <f t="shared" si="7"/>
        <v>80000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5" t="s">
        <v>202</v>
      </c>
      <c r="B135" s="156"/>
      <c r="C135" s="21">
        <f>C136+C140+C143+C146+C149</f>
        <v>20422</v>
      </c>
      <c r="D135" s="21">
        <f>D136+D140+D143+D146+D149</f>
        <v>20422</v>
      </c>
      <c r="E135" s="21">
        <f>E136+E140+E143+E146+E149</f>
        <v>20422</v>
      </c>
      <c r="G135" s="39" t="s">
        <v>584</v>
      </c>
      <c r="H135" s="41">
        <f t="shared" si="11"/>
        <v>20422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20422</v>
      </c>
      <c r="D136" s="2">
        <f>D137+D138+D139</f>
        <v>20422</v>
      </c>
      <c r="E136" s="2">
        <f>E137+E138+E139</f>
        <v>20422</v>
      </c>
      <c r="H136" s="41">
        <f t="shared" si="11"/>
        <v>20422</v>
      </c>
    </row>
    <row r="137" spans="1:10" ht="15" hidden="1" customHeight="1" outlineLevel="2">
      <c r="A137" s="130"/>
      <c r="B137" s="129" t="s">
        <v>855</v>
      </c>
      <c r="C137" s="128">
        <v>9297</v>
      </c>
      <c r="D137" s="128">
        <f>C137</f>
        <v>9297</v>
      </c>
      <c r="E137" s="128">
        <f>D137</f>
        <v>9297</v>
      </c>
      <c r="H137" s="41">
        <f t="shared" si="11"/>
        <v>9297</v>
      </c>
    </row>
    <row r="138" spans="1:10" ht="15" hidden="1" customHeight="1" outlineLevel="2">
      <c r="A138" s="130"/>
      <c r="B138" s="129" t="s">
        <v>862</v>
      </c>
      <c r="C138" s="128">
        <v>8513</v>
      </c>
      <c r="D138" s="128">
        <f t="shared" ref="D138:E139" si="12">C138</f>
        <v>8513</v>
      </c>
      <c r="E138" s="128">
        <f t="shared" si="12"/>
        <v>8513</v>
      </c>
      <c r="H138" s="41">
        <f t="shared" si="11"/>
        <v>8513</v>
      </c>
    </row>
    <row r="139" spans="1:10" ht="15" hidden="1" customHeight="1" outlineLevel="2">
      <c r="A139" s="130"/>
      <c r="B139" s="129" t="s">
        <v>861</v>
      </c>
      <c r="C139" s="128">
        <v>2612</v>
      </c>
      <c r="D139" s="128">
        <f t="shared" si="12"/>
        <v>2612</v>
      </c>
      <c r="E139" s="128">
        <f t="shared" si="12"/>
        <v>2612</v>
      </c>
      <c r="H139" s="41">
        <f t="shared" si="11"/>
        <v>2612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7" t="s">
        <v>581</v>
      </c>
      <c r="B152" s="158"/>
      <c r="C152" s="23">
        <f>C153+C163+C170</f>
        <v>98096</v>
      </c>
      <c r="D152" s="23">
        <f>D153+D163+D170</f>
        <v>98096</v>
      </c>
      <c r="E152" s="23">
        <f>E153+E163+E170</f>
        <v>98096</v>
      </c>
      <c r="G152" s="39" t="s">
        <v>66</v>
      </c>
      <c r="H152" s="41">
        <f t="shared" si="11"/>
        <v>98096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98096</v>
      </c>
      <c r="D153" s="21">
        <f>D154+D157+D160</f>
        <v>98096</v>
      </c>
      <c r="E153" s="21">
        <f>E154+E157+E160</f>
        <v>98096</v>
      </c>
      <c r="G153" s="39" t="s">
        <v>585</v>
      </c>
      <c r="H153" s="41">
        <f t="shared" si="11"/>
        <v>98096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98096</v>
      </c>
      <c r="D154" s="2">
        <f>D155+D156</f>
        <v>98096</v>
      </c>
      <c r="E154" s="2">
        <f>E155+E156</f>
        <v>98096</v>
      </c>
      <c r="H154" s="41">
        <f t="shared" si="11"/>
        <v>98096</v>
      </c>
    </row>
    <row r="155" spans="1:10" ht="15" hidden="1" customHeight="1" outlineLevel="2">
      <c r="A155" s="130"/>
      <c r="B155" s="129" t="s">
        <v>855</v>
      </c>
      <c r="C155" s="128">
        <v>78096</v>
      </c>
      <c r="D155" s="128">
        <f>C155</f>
        <v>78096</v>
      </c>
      <c r="E155" s="128">
        <f>D155</f>
        <v>78096</v>
      </c>
      <c r="H155" s="41">
        <f t="shared" si="11"/>
        <v>78096</v>
      </c>
    </row>
    <row r="156" spans="1:10" ht="15" hidden="1" customHeight="1" outlineLevel="2">
      <c r="A156" s="130"/>
      <c r="B156" s="129" t="s">
        <v>860</v>
      </c>
      <c r="C156" s="128">
        <v>20000</v>
      </c>
      <c r="D156" s="128">
        <f>C156</f>
        <v>20000</v>
      </c>
      <c r="E156" s="128">
        <f>D156</f>
        <v>20000</v>
      </c>
      <c r="H156" s="41">
        <f t="shared" si="11"/>
        <v>20000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4" spans="1:10">
      <c r="G254" s="51"/>
    </row>
    <row r="256" spans="1:10" ht="18.75">
      <c r="A256" s="152" t="s">
        <v>67</v>
      </c>
      <c r="B256" s="152"/>
      <c r="C256" s="152"/>
      <c r="D256" s="141" t="s">
        <v>853</v>
      </c>
      <c r="E256" s="141" t="s">
        <v>852</v>
      </c>
      <c r="G256" s="47" t="s">
        <v>589</v>
      </c>
      <c r="H256" s="48">
        <f>C257+C559</f>
        <v>1517000</v>
      </c>
      <c r="I256" s="49">
        <v>1657632.2120000001</v>
      </c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1257000</v>
      </c>
      <c r="D257" s="37">
        <f>D258+D550</f>
        <v>1257000</v>
      </c>
      <c r="E257" s="37">
        <f>E258+E550</f>
        <v>1257000</v>
      </c>
      <c r="G257" s="39" t="s">
        <v>60</v>
      </c>
      <c r="H257" s="41">
        <f>C257</f>
        <v>1257000</v>
      </c>
      <c r="I257" s="42">
        <v>1257000</v>
      </c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1181000</v>
      </c>
      <c r="D258" s="36">
        <v>1181000</v>
      </c>
      <c r="E258" s="36">
        <v>1181000</v>
      </c>
      <c r="G258" s="39" t="s">
        <v>57</v>
      </c>
      <c r="H258" s="41">
        <f t="shared" ref="H258:H321" si="21">C258</f>
        <v>1181000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787000</v>
      </c>
      <c r="D259" s="33">
        <f>D260+D263+D314</f>
        <v>242830</v>
      </c>
      <c r="E259" s="33">
        <f>E260+E263+E314</f>
        <v>242830</v>
      </c>
      <c r="G259" s="39" t="s">
        <v>590</v>
      </c>
      <c r="H259" s="41">
        <f t="shared" si="21"/>
        <v>787000</v>
      </c>
      <c r="I259" s="42"/>
      <c r="J259" s="40" t="b">
        <f>AND(H259=I259)</f>
        <v>0</v>
      </c>
    </row>
    <row r="260" spans="1:10" hidden="1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3" t="s">
        <v>269</v>
      </c>
      <c r="B263" s="164"/>
      <c r="C263" s="32">
        <f>C264+C265+C289+C296+C298+C302+C305+C308+C313</f>
        <v>786040</v>
      </c>
      <c r="D263" s="32">
        <f>D264+D265+D289+D296+D298+D302+D305+D308+D313</f>
        <v>241870</v>
      </c>
      <c r="E263" s="32">
        <f>E264+E265+E289+E296+E298+E302+E305+E308+E313</f>
        <v>241870</v>
      </c>
      <c r="H263" s="41">
        <f t="shared" si="21"/>
        <v>786040</v>
      </c>
    </row>
    <row r="264" spans="1:10" hidden="1" outlineLevel="2">
      <c r="A264" s="6">
        <v>1101</v>
      </c>
      <c r="B264" s="4" t="s">
        <v>34</v>
      </c>
      <c r="C264" s="5">
        <v>240000</v>
      </c>
      <c r="D264" s="5">
        <f>C264</f>
        <v>240000</v>
      </c>
      <c r="E264" s="5">
        <f>D264</f>
        <v>240000</v>
      </c>
      <c r="H264" s="41">
        <f t="shared" si="21"/>
        <v>240000</v>
      </c>
    </row>
    <row r="265" spans="1:10" hidden="1" outlineLevel="2">
      <c r="A265" s="6">
        <v>1101</v>
      </c>
      <c r="B265" s="4" t="s">
        <v>35</v>
      </c>
      <c r="C265" s="5">
        <v>392000</v>
      </c>
      <c r="D265" s="5">
        <f>SUM(D266:D288)</f>
        <v>0</v>
      </c>
      <c r="E265" s="5">
        <f>SUM(E266:E288)</f>
        <v>0</v>
      </c>
      <c r="H265" s="41">
        <f t="shared" si="21"/>
        <v>392000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4370</v>
      </c>
      <c r="D289" s="5">
        <f>SUM(D290:D295)</f>
        <v>0</v>
      </c>
      <c r="E289" s="5">
        <f>SUM(E290:E295)</f>
        <v>0</v>
      </c>
      <c r="H289" s="41">
        <f t="shared" si="21"/>
        <v>4370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20000</v>
      </c>
      <c r="D298" s="5">
        <f>SUM(D299:D301)</f>
        <v>0</v>
      </c>
      <c r="E298" s="5">
        <f>SUM(E299:E301)</f>
        <v>0</v>
      </c>
      <c r="H298" s="41">
        <f t="shared" si="21"/>
        <v>20000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9600</v>
      </c>
      <c r="D305" s="5">
        <f>SUM(D306:D307)</f>
        <v>0</v>
      </c>
      <c r="E305" s="5">
        <f>SUM(E306:E307)</f>
        <v>0</v>
      </c>
      <c r="H305" s="41">
        <f t="shared" si="21"/>
        <v>9600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114900</v>
      </c>
      <c r="D308" s="5">
        <f>SUM(D309:D312)</f>
        <v>0</v>
      </c>
      <c r="E308" s="5">
        <f>SUM(E309:E312)</f>
        <v>0</v>
      </c>
      <c r="H308" s="41">
        <f t="shared" si="21"/>
        <v>114900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1870</v>
      </c>
      <c r="D313" s="5">
        <f>C313</f>
        <v>1870</v>
      </c>
      <c r="E313" s="5">
        <f>D313</f>
        <v>1870</v>
      </c>
      <c r="H313" s="41">
        <f t="shared" si="21"/>
        <v>1870</v>
      </c>
    </row>
    <row r="314" spans="1:8" hidden="1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365500</v>
      </c>
      <c r="D339" s="33">
        <f>D340+D444+D482</f>
        <v>365500</v>
      </c>
      <c r="E339" s="33">
        <f>E340+E444+E482</f>
        <v>365500</v>
      </c>
      <c r="G339" s="39" t="s">
        <v>591</v>
      </c>
      <c r="H339" s="41">
        <f t="shared" si="28"/>
        <v>365500</v>
      </c>
      <c r="I339" s="42"/>
      <c r="J339" s="40" t="b">
        <f>AND(H339=I339)</f>
        <v>0</v>
      </c>
    </row>
    <row r="340" spans="1:10" hidden="1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345500</v>
      </c>
      <c r="D340" s="32">
        <f>D341+D342+D343+D344+D347+D348+D353+D356+D357+D362+D367+BH290668+D371+D372+D373+D376+D377+D378+D382+D388+D391+D392+D395+D398+D399+D404+D407+D408+D409+D412+D415+D416+D419+D420+D421+D422+D429+D443</f>
        <v>345500</v>
      </c>
      <c r="E340" s="32">
        <f>E341+E342+E343+E344+E347+E348+E353+E356+E357+E362+E367+BI290668+E371+E372+E373+E376+E377+E378+E382+E388+E391+E392+E395+E398+E399+E404+E407+E408+E409+E412+E415+E416+E419+E420+E421+E422+E429+E443</f>
        <v>345500</v>
      </c>
      <c r="H340" s="41">
        <f t="shared" si="28"/>
        <v>345500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hidden="1" outlineLevel="2">
      <c r="A343" s="6">
        <v>2201</v>
      </c>
      <c r="B343" s="4" t="s">
        <v>41</v>
      </c>
      <c r="C343" s="5">
        <v>105000</v>
      </c>
      <c r="D343" s="5">
        <f t="shared" si="31"/>
        <v>105000</v>
      </c>
      <c r="E343" s="5">
        <f t="shared" si="31"/>
        <v>105000</v>
      </c>
      <c r="H343" s="41">
        <f t="shared" si="28"/>
        <v>105000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10400</v>
      </c>
      <c r="D392" s="5">
        <f>SUM(D393:D394)</f>
        <v>10400</v>
      </c>
      <c r="E392" s="5">
        <f>SUM(E393:E394)</f>
        <v>10400</v>
      </c>
      <c r="H392" s="41">
        <f t="shared" si="41"/>
        <v>10400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10400</v>
      </c>
      <c r="D394" s="30">
        <f>C394</f>
        <v>10400</v>
      </c>
      <c r="E394" s="30">
        <f>D394</f>
        <v>10400</v>
      </c>
      <c r="H394" s="41">
        <f t="shared" si="41"/>
        <v>10400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107100</v>
      </c>
      <c r="D429" s="5">
        <f>SUM(D430:D442)</f>
        <v>107100</v>
      </c>
      <c r="E429" s="5">
        <f>SUM(E430:E442)</f>
        <v>107100</v>
      </c>
      <c r="H429" s="41">
        <f t="shared" si="41"/>
        <v>107100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50827</v>
      </c>
      <c r="D431" s="30">
        <f t="shared" ref="D431:E442" si="49">C431</f>
        <v>50827</v>
      </c>
      <c r="E431" s="30">
        <f t="shared" si="49"/>
        <v>50827</v>
      </c>
      <c r="H431" s="41">
        <f t="shared" si="41"/>
        <v>50827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3362</v>
      </c>
      <c r="D433" s="30">
        <f t="shared" si="49"/>
        <v>3362</v>
      </c>
      <c r="E433" s="30">
        <f t="shared" si="49"/>
        <v>3362</v>
      </c>
      <c r="H433" s="41">
        <f t="shared" si="41"/>
        <v>3362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52911</v>
      </c>
      <c r="D441" s="30">
        <f t="shared" si="49"/>
        <v>52911</v>
      </c>
      <c r="E441" s="30">
        <f t="shared" si="49"/>
        <v>52911</v>
      </c>
      <c r="H441" s="41">
        <f t="shared" si="41"/>
        <v>52911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3" t="s">
        <v>357</v>
      </c>
      <c r="B444" s="164"/>
      <c r="C444" s="32">
        <f>C445+C454+C455+C459+C462+C463+C468+C474+C477+C480+C481+C450</f>
        <v>20000</v>
      </c>
      <c r="D444" s="32">
        <f>D445+D454+D455+D459+D462+D463+D468+D474+D477+D480+D481+D450</f>
        <v>20000</v>
      </c>
      <c r="E444" s="32">
        <f>E445+E454+E455+E459+E462+E463+E468+E474+E477+E480+E481+E450</f>
        <v>20000</v>
      </c>
      <c r="H444" s="41">
        <f t="shared" si="41"/>
        <v>20000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3" t="s">
        <v>389</v>
      </c>
      <c r="B483" s="174"/>
      <c r="C483" s="35">
        <f>C484+C504+C509+C522+C528+C538</f>
        <v>28500</v>
      </c>
      <c r="D483" s="35">
        <f>D484+D504+D509+D522+D528+D538</f>
        <v>28500</v>
      </c>
      <c r="E483" s="35">
        <f>E484+E504+E509+E522+E528+E538</f>
        <v>28500</v>
      </c>
      <c r="G483" s="39" t="s">
        <v>592</v>
      </c>
      <c r="H483" s="41">
        <f t="shared" si="51"/>
        <v>28500</v>
      </c>
      <c r="I483" s="42"/>
      <c r="J483" s="40" t="b">
        <f>AND(H483=I483)</f>
        <v>0</v>
      </c>
    </row>
    <row r="484" spans="1:10" hidden="1" outlineLevel="1">
      <c r="A484" s="163" t="s">
        <v>390</v>
      </c>
      <c r="B484" s="164"/>
      <c r="C484" s="32">
        <f>C485+C486+C490+C491+C494+C497+C500+C501+C502+C503</f>
        <v>21500</v>
      </c>
      <c r="D484" s="32">
        <f>D485+D486+D490+D491+D494+D497+D500+D501+D502+D503</f>
        <v>21500</v>
      </c>
      <c r="E484" s="32">
        <f>E485+E486+E490+E491+E494+E497+E500+E501+E502+E503</f>
        <v>21500</v>
      </c>
      <c r="H484" s="41">
        <f t="shared" si="51"/>
        <v>21500</v>
      </c>
    </row>
    <row r="485" spans="1:10" hidden="1" outlineLevel="2">
      <c r="A485" s="6">
        <v>3302</v>
      </c>
      <c r="B485" s="4" t="s">
        <v>391</v>
      </c>
      <c r="C485" s="5">
        <v>3500</v>
      </c>
      <c r="D485" s="5">
        <f>C485</f>
        <v>3500</v>
      </c>
      <c r="E485" s="5">
        <f>D485</f>
        <v>3500</v>
      </c>
      <c r="H485" s="41">
        <f t="shared" si="51"/>
        <v>3500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8315.8430000000008</v>
      </c>
      <c r="H486" s="41">
        <f t="shared" si="51"/>
        <v>10000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v>8315.8430000000008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674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v>674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v>9010.1569999999992</v>
      </c>
      <c r="H500" s="41">
        <f t="shared" si="51"/>
        <v>6000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3" t="s">
        <v>414</v>
      </c>
      <c r="B509" s="164"/>
      <c r="C509" s="32">
        <f>C510+C511+C512+C513+C517+C518+C519+C520+C521</f>
        <v>4000</v>
      </c>
      <c r="D509" s="32">
        <f>D510+D511+D512+D513+D517+D518+D519+D520+D521</f>
        <v>4000</v>
      </c>
      <c r="E509" s="32">
        <f>E510+E511+E512+E513+E517+E518+E519+E520+E521</f>
        <v>4000</v>
      </c>
      <c r="F509" s="51"/>
      <c r="H509" s="41">
        <f t="shared" si="51"/>
        <v>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3" t="s">
        <v>441</v>
      </c>
      <c r="B538" s="164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1300</v>
      </c>
      <c r="D540" s="5">
        <f t="shared" ref="D540:E543" si="66">C540</f>
        <v>1300</v>
      </c>
      <c r="E540" s="5">
        <f t="shared" si="66"/>
        <v>1300</v>
      </c>
      <c r="H540" s="41">
        <f t="shared" si="63"/>
        <v>1300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1700</v>
      </c>
      <c r="D544" s="5">
        <f>SUM(D545:D546)</f>
        <v>1700</v>
      </c>
      <c r="E544" s="5">
        <f>SUM(E545:E546)</f>
        <v>1700</v>
      </c>
      <c r="H544" s="41">
        <f t="shared" si="63"/>
        <v>1700</v>
      </c>
    </row>
    <row r="545" spans="1:10" ht="15" hidden="1" customHeight="1" outlineLevel="2">
      <c r="A545" s="29"/>
      <c r="B545" s="28" t="s">
        <v>447</v>
      </c>
      <c r="C545" s="30">
        <v>1700</v>
      </c>
      <c r="D545" s="30">
        <f>C545</f>
        <v>1700</v>
      </c>
      <c r="E545" s="30">
        <f>D545</f>
        <v>1700</v>
      </c>
      <c r="H545" s="41">
        <f t="shared" si="63"/>
        <v>1700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3" t="s">
        <v>450</v>
      </c>
      <c r="B548" s="16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3" t="s">
        <v>451</v>
      </c>
      <c r="B549" s="16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9" t="s">
        <v>455</v>
      </c>
      <c r="B550" s="170"/>
      <c r="C550" s="36">
        <f>C551</f>
        <v>76000</v>
      </c>
      <c r="D550" s="36">
        <f>D551</f>
        <v>76000</v>
      </c>
      <c r="E550" s="36">
        <f>E551</f>
        <v>76000</v>
      </c>
      <c r="G550" s="39" t="s">
        <v>59</v>
      </c>
      <c r="H550" s="41">
        <f t="shared" si="63"/>
        <v>76000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76000</v>
      </c>
      <c r="D551" s="33">
        <f>D552+D556</f>
        <v>76000</v>
      </c>
      <c r="E551" s="33">
        <f>E552+E556</f>
        <v>76000</v>
      </c>
      <c r="G551" s="39" t="s">
        <v>594</v>
      </c>
      <c r="H551" s="41">
        <f t="shared" si="63"/>
        <v>76000</v>
      </c>
      <c r="I551" s="42"/>
      <c r="J551" s="40" t="b">
        <f>AND(H551=I551)</f>
        <v>0</v>
      </c>
    </row>
    <row r="552" spans="1:10" hidden="1" outlineLevel="1">
      <c r="A552" s="163" t="s">
        <v>457</v>
      </c>
      <c r="B552" s="164"/>
      <c r="C552" s="32">
        <f>SUM(C553:C555)</f>
        <v>76000</v>
      </c>
      <c r="D552" s="32">
        <f>SUM(D553:D555)</f>
        <v>76000</v>
      </c>
      <c r="E552" s="32">
        <f>SUM(E553:E555)</f>
        <v>76000</v>
      </c>
      <c r="H552" s="41">
        <f t="shared" si="63"/>
        <v>76000</v>
      </c>
    </row>
    <row r="553" spans="1:10" hidden="1" outlineLevel="2" collapsed="1">
      <c r="A553" s="6">
        <v>5500</v>
      </c>
      <c r="B553" s="4" t="s">
        <v>458</v>
      </c>
      <c r="C553" s="5">
        <v>76000</v>
      </c>
      <c r="D553" s="5">
        <f t="shared" ref="D553:E555" si="67">C553</f>
        <v>76000</v>
      </c>
      <c r="E553" s="5">
        <f t="shared" si="67"/>
        <v>76000</v>
      </c>
      <c r="H553" s="41">
        <f t="shared" si="63"/>
        <v>76000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7" t="s">
        <v>62</v>
      </c>
      <c r="B559" s="168"/>
      <c r="C559" s="37">
        <f>C560+C716+C725</f>
        <v>260000</v>
      </c>
      <c r="D559" s="37">
        <v>400632.212</v>
      </c>
      <c r="E559" s="37">
        <v>400623.212</v>
      </c>
      <c r="G559" s="39" t="s">
        <v>62</v>
      </c>
      <c r="H559" s="41">
        <f t="shared" si="63"/>
        <v>260000</v>
      </c>
      <c r="I559" s="42">
        <v>400632.212</v>
      </c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187000</v>
      </c>
      <c r="D560" s="36">
        <f>D561+D638+D642+D645</f>
        <v>187000</v>
      </c>
      <c r="E560" s="36">
        <f>E561+E638+E642+E645</f>
        <v>187000</v>
      </c>
      <c r="G560" s="39" t="s">
        <v>61</v>
      </c>
      <c r="H560" s="41">
        <f t="shared" si="63"/>
        <v>187000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187000</v>
      </c>
      <c r="D561" s="38">
        <f>D562+D567+D568+D569+D576+D577+D581+D584+D585+D586+D587+D592+D595+D599+D603+D610+D616+D628</f>
        <v>187000</v>
      </c>
      <c r="E561" s="38">
        <f>E562+E567+E568+E569+E576+E577+E581+E584+E585+E586+E587+E592+E595+E599+E603+E610+E616+E628</f>
        <v>187000</v>
      </c>
      <c r="G561" s="39" t="s">
        <v>595</v>
      </c>
      <c r="H561" s="41">
        <f t="shared" si="63"/>
        <v>187000</v>
      </c>
      <c r="I561" s="42"/>
      <c r="J561" s="40" t="b">
        <f>AND(H561=I561)</f>
        <v>0</v>
      </c>
    </row>
    <row r="562" spans="1:10" hidden="1" outlineLevel="1">
      <c r="A562" s="163" t="s">
        <v>466</v>
      </c>
      <c r="B562" s="164"/>
      <c r="C562" s="32">
        <f>SUM(C563:C566)</f>
        <v>3000</v>
      </c>
      <c r="D562" s="32">
        <f>SUM(D563:D566)</f>
        <v>3000</v>
      </c>
      <c r="E562" s="32">
        <f>SUM(E563:E566)</f>
        <v>3000</v>
      </c>
      <c r="H562" s="41">
        <f t="shared" si="63"/>
        <v>3000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3000</v>
      </c>
      <c r="D566" s="5">
        <f t="shared" si="68"/>
        <v>3000</v>
      </c>
      <c r="E566" s="5">
        <f t="shared" si="68"/>
        <v>3000</v>
      </c>
      <c r="H566" s="41">
        <f t="shared" si="63"/>
        <v>3000</v>
      </c>
    </row>
    <row r="567" spans="1:10" hidden="1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3" t="s">
        <v>473</v>
      </c>
      <c r="B569" s="164"/>
      <c r="C569" s="32">
        <f>SUM(C570:C575)</f>
        <v>25800</v>
      </c>
      <c r="D569" s="32">
        <f>SUM(D570:D575)</f>
        <v>25800</v>
      </c>
      <c r="E569" s="32">
        <f>SUM(E570:E575)</f>
        <v>25800</v>
      </c>
      <c r="H569" s="41">
        <f t="shared" si="63"/>
        <v>25800</v>
      </c>
    </row>
    <row r="570" spans="1:10" hidden="1" outlineLevel="2">
      <c r="A570" s="7">
        <v>6603</v>
      </c>
      <c r="B570" s="4" t="s">
        <v>474</v>
      </c>
      <c r="C570" s="5">
        <v>25800</v>
      </c>
      <c r="D570" s="5">
        <f>C570</f>
        <v>25800</v>
      </c>
      <c r="E570" s="5">
        <f>D570</f>
        <v>25800</v>
      </c>
      <c r="H570" s="41">
        <f t="shared" si="63"/>
        <v>25800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3" t="s">
        <v>485</v>
      </c>
      <c r="B581" s="16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3" t="s">
        <v>488</v>
      </c>
      <c r="B584" s="16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3" t="s">
        <v>489</v>
      </c>
      <c r="B585" s="16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3" t="s">
        <v>490</v>
      </c>
      <c r="B586" s="16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3" t="s">
        <v>491</v>
      </c>
      <c r="B587" s="164"/>
      <c r="C587" s="32">
        <f>SUM(C588:C591)</f>
        <v>8200</v>
      </c>
      <c r="D587" s="32">
        <f>SUM(D588:D591)</f>
        <v>8200</v>
      </c>
      <c r="E587" s="32">
        <f>SUM(E588:E591)</f>
        <v>8200</v>
      </c>
      <c r="H587" s="41">
        <f t="shared" si="71"/>
        <v>8200</v>
      </c>
    </row>
    <row r="588" spans="1:8" hidden="1" outlineLevel="2">
      <c r="A588" s="7">
        <v>6610</v>
      </c>
      <c r="B588" s="4" t="s">
        <v>492</v>
      </c>
      <c r="C588" s="5">
        <v>8200</v>
      </c>
      <c r="D588" s="5">
        <f>C588</f>
        <v>8200</v>
      </c>
      <c r="E588" s="5">
        <f>D588</f>
        <v>8200</v>
      </c>
      <c r="H588" s="41">
        <f t="shared" si="71"/>
        <v>8200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3" t="s">
        <v>503</v>
      </c>
      <c r="B599" s="164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3" t="s">
        <v>519</v>
      </c>
      <c r="B616" s="16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3" t="s">
        <v>542</v>
      </c>
      <c r="B639" s="16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3" t="s">
        <v>543</v>
      </c>
      <c r="B640" s="16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3" t="s">
        <v>544</v>
      </c>
      <c r="B641" s="16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3" t="s">
        <v>556</v>
      </c>
      <c r="B668" s="16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3" t="s">
        <v>557</v>
      </c>
      <c r="B669" s="16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3" t="s">
        <v>558</v>
      </c>
      <c r="B670" s="16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3" t="s">
        <v>567</v>
      </c>
      <c r="B713" s="16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3" t="s">
        <v>568</v>
      </c>
      <c r="B714" s="16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3" t="s">
        <v>569</v>
      </c>
      <c r="B715" s="16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9" t="s">
        <v>570</v>
      </c>
      <c r="B716" s="170"/>
      <c r="C716" s="36">
        <f>C717</f>
        <v>73000</v>
      </c>
      <c r="D716" s="36">
        <f>D717</f>
        <v>73000</v>
      </c>
      <c r="E716" s="36">
        <f>E717</f>
        <v>73000</v>
      </c>
      <c r="G716" s="39" t="s">
        <v>66</v>
      </c>
      <c r="H716" s="41">
        <f t="shared" si="92"/>
        <v>73000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73000</v>
      </c>
      <c r="D717" s="33">
        <f>D718+D722</f>
        <v>73000</v>
      </c>
      <c r="E717" s="33">
        <f>E718+E722</f>
        <v>73000</v>
      </c>
      <c r="G717" s="39" t="s">
        <v>599</v>
      </c>
      <c r="H717" s="41">
        <f t="shared" si="92"/>
        <v>73000</v>
      </c>
      <c r="I717" s="42"/>
      <c r="J717" s="40" t="b">
        <f>AND(H717=I717)</f>
        <v>0</v>
      </c>
    </row>
    <row r="718" spans="1:10" hidden="1" outlineLevel="1" collapsed="1">
      <c r="A718" s="175" t="s">
        <v>851</v>
      </c>
      <c r="B718" s="176"/>
      <c r="C718" s="31">
        <f>SUM(C719:C721)</f>
        <v>73000</v>
      </c>
      <c r="D718" s="31">
        <f>SUM(D719:D721)</f>
        <v>73000</v>
      </c>
      <c r="E718" s="31">
        <f>SUM(E719:E721)</f>
        <v>73000</v>
      </c>
      <c r="H718" s="41">
        <f t="shared" si="92"/>
        <v>73000</v>
      </c>
    </row>
    <row r="719" spans="1:10" ht="15" hidden="1" customHeight="1" outlineLevel="2">
      <c r="A719" s="6">
        <v>10950</v>
      </c>
      <c r="B719" s="4" t="s">
        <v>572</v>
      </c>
      <c r="C719" s="5">
        <v>73000</v>
      </c>
      <c r="D719" s="5">
        <f>C719</f>
        <v>73000</v>
      </c>
      <c r="E719" s="5">
        <f>D719</f>
        <v>73000</v>
      </c>
      <c r="H719" s="41">
        <f t="shared" si="92"/>
        <v>73000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5" t="s">
        <v>848</v>
      </c>
      <c r="B730" s="17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97" workbookViewId="0">
      <selection activeCell="C255" sqref="C255"/>
    </sheetView>
  </sheetViews>
  <sheetFormatPr baseColWidth="10" defaultColWidth="9.140625" defaultRowHeight="15" outlineLevelRow="3"/>
  <cols>
    <col min="1" max="1" width="7" customWidth="1"/>
    <col min="2" max="2" width="50.85546875" customWidth="1"/>
    <col min="3" max="3" width="15.28515625" customWidth="1"/>
    <col min="4" max="4" width="16.7109375" customWidth="1"/>
    <col min="5" max="5" width="16.140625" customWidth="1"/>
    <col min="7" max="7" width="15.5703125" customWidth="1"/>
    <col min="8" max="9" width="15.42578125" customWidth="1"/>
    <col min="10" max="10" width="20.42578125" customWidth="1"/>
  </cols>
  <sheetData>
    <row r="1" spans="1:14" ht="18.75">
      <c r="A1" s="152" t="s">
        <v>30</v>
      </c>
      <c r="B1" s="152"/>
      <c r="C1" s="152"/>
      <c r="D1" s="145" t="s">
        <v>853</v>
      </c>
      <c r="E1" s="145" t="s">
        <v>852</v>
      </c>
      <c r="G1" s="43" t="s">
        <v>31</v>
      </c>
      <c r="H1" s="44">
        <f>C2+C114</f>
        <v>2283569</v>
      </c>
      <c r="I1" s="45"/>
      <c r="J1" s="46" t="b">
        <f>AND(H1=I1)</f>
        <v>0</v>
      </c>
    </row>
    <row r="2" spans="1:14">
      <c r="A2" s="153" t="s">
        <v>60</v>
      </c>
      <c r="B2" s="153"/>
      <c r="C2" s="26">
        <f>C3+C67</f>
        <v>2000000</v>
      </c>
      <c r="D2" s="26">
        <f>D3+D67</f>
        <v>2000000</v>
      </c>
      <c r="E2" s="26">
        <f>E3+E67</f>
        <v>2000000</v>
      </c>
      <c r="G2" s="39" t="s">
        <v>60</v>
      </c>
      <c r="H2" s="41">
        <f>C2</f>
        <v>2000000</v>
      </c>
      <c r="I2" s="42"/>
      <c r="J2" s="40" t="b">
        <f>AND(H2=I2)</f>
        <v>0</v>
      </c>
    </row>
    <row r="3" spans="1:14">
      <c r="A3" s="154" t="s">
        <v>578</v>
      </c>
      <c r="B3" s="154"/>
      <c r="C3" s="23">
        <f>C4+C11+C38+C61</f>
        <v>1054000</v>
      </c>
      <c r="D3" s="23">
        <f>D4+D11+D38+D61</f>
        <v>1054000</v>
      </c>
      <c r="E3" s="23">
        <f>E4+E11+E38+E61</f>
        <v>1054000</v>
      </c>
      <c r="G3" s="39" t="s">
        <v>57</v>
      </c>
      <c r="H3" s="41">
        <f t="shared" ref="H3:H66" si="0">C3</f>
        <v>1054000</v>
      </c>
      <c r="I3" s="42"/>
      <c r="J3" s="40" t="b">
        <f>AND(H3=I3)</f>
        <v>0</v>
      </c>
    </row>
    <row r="4" spans="1:14" ht="15" customHeight="1">
      <c r="A4" s="155" t="s">
        <v>124</v>
      </c>
      <c r="B4" s="156"/>
      <c r="C4" s="21">
        <f>SUM(C5:C10)</f>
        <v>382000</v>
      </c>
      <c r="D4" s="21">
        <f>SUM(D5:D10)</f>
        <v>382000</v>
      </c>
      <c r="E4" s="21">
        <f>SUM(E5:E10)</f>
        <v>382000</v>
      </c>
      <c r="F4" s="17"/>
      <c r="G4" s="39" t="s">
        <v>53</v>
      </c>
      <c r="H4" s="41">
        <f t="shared" si="0"/>
        <v>382000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/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310000</v>
      </c>
      <c r="D7" s="2">
        <f t="shared" si="1"/>
        <v>310000</v>
      </c>
      <c r="E7" s="2">
        <f t="shared" si="1"/>
        <v>310000</v>
      </c>
      <c r="F7" s="17"/>
      <c r="G7" s="17"/>
      <c r="H7" s="41">
        <f t="shared" si="0"/>
        <v>310000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155" t="s">
        <v>125</v>
      </c>
      <c r="B11" s="156"/>
      <c r="C11" s="21">
        <f>SUM(C12:C37)</f>
        <v>474000</v>
      </c>
      <c r="D11" s="21">
        <f>SUM(D12:D37)</f>
        <v>474000</v>
      </c>
      <c r="E11" s="21">
        <f>SUM(E12:E37)</f>
        <v>474000</v>
      </c>
      <c r="F11" s="17"/>
      <c r="G11" s="39" t="s">
        <v>54</v>
      </c>
      <c r="H11" s="41">
        <f t="shared" si="0"/>
        <v>474000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452000</v>
      </c>
      <c r="D12" s="2">
        <f>C12</f>
        <v>452000</v>
      </c>
      <c r="E12" s="2">
        <f>D12</f>
        <v>452000</v>
      </c>
      <c r="H12" s="41">
        <f t="shared" si="0"/>
        <v>452000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4000</v>
      </c>
      <c r="D14" s="2">
        <f t="shared" si="2"/>
        <v>4000</v>
      </c>
      <c r="E14" s="2">
        <f t="shared" si="2"/>
        <v>4000</v>
      </c>
      <c r="H14" s="41">
        <f t="shared" si="0"/>
        <v>4000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7000</v>
      </c>
      <c r="D32" s="2">
        <f t="shared" si="3"/>
        <v>7000</v>
      </c>
      <c r="E32" s="2">
        <f t="shared" si="3"/>
        <v>7000</v>
      </c>
      <c r="H32" s="41">
        <f t="shared" si="0"/>
        <v>7000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hidden="1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 collapsed="1">
      <c r="A38" s="155" t="s">
        <v>145</v>
      </c>
      <c r="B38" s="156"/>
      <c r="C38" s="21">
        <f>SUM(C39:C60)</f>
        <v>198000</v>
      </c>
      <c r="D38" s="21">
        <f>SUM(D39:D60)</f>
        <v>198000</v>
      </c>
      <c r="E38" s="21">
        <f>SUM(E39:E60)</f>
        <v>198000</v>
      </c>
      <c r="G38" s="39" t="s">
        <v>55</v>
      </c>
      <c r="H38" s="41">
        <f t="shared" si="0"/>
        <v>198000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46000</v>
      </c>
      <c r="D41" s="2">
        <f t="shared" si="4"/>
        <v>46000</v>
      </c>
      <c r="E41" s="2">
        <f t="shared" si="4"/>
        <v>46000</v>
      </c>
      <c r="H41" s="41">
        <f t="shared" si="0"/>
        <v>46000</v>
      </c>
    </row>
    <row r="42" spans="1:10" hidden="1" outlineLevel="1">
      <c r="A42" s="20">
        <v>3199</v>
      </c>
      <c r="B42" s="20" t="s">
        <v>14</v>
      </c>
      <c r="C42" s="2">
        <v>5000</v>
      </c>
      <c r="D42" s="2">
        <f t="shared" si="4"/>
        <v>5000</v>
      </c>
      <c r="E42" s="2">
        <f t="shared" si="4"/>
        <v>5000</v>
      </c>
      <c r="H42" s="41">
        <f t="shared" si="0"/>
        <v>5000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7000</v>
      </c>
      <c r="D54" s="2">
        <f t="shared" si="4"/>
        <v>7000</v>
      </c>
      <c r="E54" s="2">
        <f t="shared" si="4"/>
        <v>7000</v>
      </c>
      <c r="H54" s="41">
        <f t="shared" si="0"/>
        <v>7000</v>
      </c>
    </row>
    <row r="55" spans="1:10" hidden="1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5" t="s">
        <v>158</v>
      </c>
      <c r="B61" s="15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54" t="s">
        <v>579</v>
      </c>
      <c r="B67" s="154"/>
      <c r="C67" s="25">
        <f>C97+C68</f>
        <v>946000</v>
      </c>
      <c r="D67" s="25">
        <f>D97+D68</f>
        <v>946000</v>
      </c>
      <c r="E67" s="25">
        <f>E97+E68</f>
        <v>946000</v>
      </c>
      <c r="G67" s="39" t="s">
        <v>59</v>
      </c>
      <c r="H67" s="41">
        <f t="shared" ref="H67:H130" si="7">C67</f>
        <v>946000</v>
      </c>
      <c r="I67" s="42"/>
      <c r="J67" s="40" t="b">
        <f>AND(H67=I67)</f>
        <v>0</v>
      </c>
    </row>
    <row r="68" spans="1:10">
      <c r="A68" s="155" t="s">
        <v>163</v>
      </c>
      <c r="B68" s="156"/>
      <c r="C68" s="21">
        <f>SUM(C69:C96)</f>
        <v>143000</v>
      </c>
      <c r="D68" s="21">
        <f>SUM(D69:D96)</f>
        <v>143000</v>
      </c>
      <c r="E68" s="21">
        <f>SUM(E69:E96)</f>
        <v>143000</v>
      </c>
      <c r="G68" s="39" t="s">
        <v>56</v>
      </c>
      <c r="H68" s="41">
        <f t="shared" si="7"/>
        <v>143000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3000</v>
      </c>
      <c r="D83" s="2">
        <f t="shared" si="8"/>
        <v>3000</v>
      </c>
      <c r="E83" s="2">
        <f t="shared" si="8"/>
        <v>3000</v>
      </c>
      <c r="H83" s="41">
        <f t="shared" si="7"/>
        <v>3000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803000</v>
      </c>
      <c r="D97" s="21">
        <f>SUM(D98:D113)</f>
        <v>803000</v>
      </c>
      <c r="E97" s="21">
        <f>SUM(E98:E113)</f>
        <v>803000</v>
      </c>
      <c r="G97" s="39" t="s">
        <v>58</v>
      </c>
      <c r="H97" s="41">
        <f t="shared" si="7"/>
        <v>803000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800000</v>
      </c>
      <c r="D98" s="2">
        <f>C98</f>
        <v>800000</v>
      </c>
      <c r="E98" s="2">
        <f>D98</f>
        <v>800000</v>
      </c>
      <c r="H98" s="41">
        <f t="shared" si="7"/>
        <v>800000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 collapsed="1">
      <c r="A114" s="159" t="s">
        <v>62</v>
      </c>
      <c r="B114" s="160"/>
      <c r="C114" s="26">
        <f>C115+C152+C177</f>
        <v>283569</v>
      </c>
      <c r="D114" s="26">
        <f>D115+D152+D177</f>
        <v>283569</v>
      </c>
      <c r="E114" s="26">
        <f>E115+E152+E177</f>
        <v>283569</v>
      </c>
      <c r="G114" s="39" t="s">
        <v>62</v>
      </c>
      <c r="H114" s="41">
        <f t="shared" si="7"/>
        <v>283569</v>
      </c>
      <c r="I114" s="42"/>
      <c r="J114" s="40" t="b">
        <f>AND(H114=I114)</f>
        <v>0</v>
      </c>
    </row>
    <row r="115" spans="1:10">
      <c r="A115" s="157" t="s">
        <v>580</v>
      </c>
      <c r="B115" s="158"/>
      <c r="C115" s="23">
        <f>C116+C135</f>
        <v>250156</v>
      </c>
      <c r="D115" s="23">
        <f>D116+D135</f>
        <v>250156</v>
      </c>
      <c r="E115" s="23">
        <f>E116+E135</f>
        <v>250156</v>
      </c>
      <c r="G115" s="39" t="s">
        <v>61</v>
      </c>
      <c r="H115" s="41">
        <f t="shared" si="7"/>
        <v>250156</v>
      </c>
      <c r="I115" s="42"/>
      <c r="J115" s="40" t="b">
        <f>AND(H115=I115)</f>
        <v>0</v>
      </c>
    </row>
    <row r="116" spans="1:10" ht="15" customHeight="1">
      <c r="A116" s="155" t="s">
        <v>195</v>
      </c>
      <c r="B116" s="156"/>
      <c r="C116" s="21">
        <f>C117+C120+C123+C126+C129+C132</f>
        <v>149932</v>
      </c>
      <c r="D116" s="21">
        <f>D117+D120+D123+D126+D129+D132</f>
        <v>149932</v>
      </c>
      <c r="E116" s="21">
        <f>E117+E120+E123+E126+E129+E132</f>
        <v>149932</v>
      </c>
      <c r="G116" s="39" t="s">
        <v>583</v>
      </c>
      <c r="H116" s="41">
        <f t="shared" si="7"/>
        <v>149932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139982</v>
      </c>
      <c r="D117" s="2">
        <f>D118+D119</f>
        <v>139982</v>
      </c>
      <c r="E117" s="2">
        <f>E118+E119</f>
        <v>139982</v>
      </c>
      <c r="H117" s="41">
        <f t="shared" si="7"/>
        <v>139982</v>
      </c>
    </row>
    <row r="118" spans="1:10" ht="15" hidden="1" customHeight="1" outlineLevel="2">
      <c r="A118" s="130"/>
      <c r="B118" s="129" t="s">
        <v>855</v>
      </c>
      <c r="C118" s="128">
        <v>2544</v>
      </c>
      <c r="D118" s="128">
        <f>C118</f>
        <v>2544</v>
      </c>
      <c r="E118" s="128">
        <f>D118</f>
        <v>2544</v>
      </c>
      <c r="H118" s="41">
        <f t="shared" si="7"/>
        <v>2544</v>
      </c>
    </row>
    <row r="119" spans="1:10" ht="15" hidden="1" customHeight="1" outlineLevel="2">
      <c r="A119" s="130"/>
      <c r="B119" s="129" t="s">
        <v>860</v>
      </c>
      <c r="C119" s="128">
        <v>137438</v>
      </c>
      <c r="D119" s="128">
        <f>C119</f>
        <v>137438</v>
      </c>
      <c r="E119" s="128">
        <f>D119</f>
        <v>137438</v>
      </c>
      <c r="H119" s="41">
        <f t="shared" si="7"/>
        <v>137438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9950</v>
      </c>
      <c r="D126" s="2">
        <f>D127+D128</f>
        <v>9950</v>
      </c>
      <c r="E126" s="2">
        <f>E127+E128</f>
        <v>9950</v>
      </c>
      <c r="H126" s="41">
        <f t="shared" si="7"/>
        <v>9950</v>
      </c>
    </row>
    <row r="127" spans="1:10" ht="15" hidden="1" customHeight="1" outlineLevel="2">
      <c r="A127" s="130"/>
      <c r="B127" s="129" t="s">
        <v>855</v>
      </c>
      <c r="C127" s="128">
        <v>9950</v>
      </c>
      <c r="D127" s="128">
        <f>C127</f>
        <v>9950</v>
      </c>
      <c r="E127" s="128">
        <f>D127</f>
        <v>9950</v>
      </c>
      <c r="H127" s="41">
        <f t="shared" si="7"/>
        <v>9950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5" t="s">
        <v>202</v>
      </c>
      <c r="B135" s="156"/>
      <c r="C135" s="21">
        <f>C136+C140+C143+C146+C149</f>
        <v>100224</v>
      </c>
      <c r="D135" s="21">
        <f>D136+D140+D143+D146+D149</f>
        <v>100224</v>
      </c>
      <c r="E135" s="21">
        <f>E136+E140+E143+E146+E149</f>
        <v>100224</v>
      </c>
      <c r="G135" s="39" t="s">
        <v>584</v>
      </c>
      <c r="H135" s="41">
        <f t="shared" si="11"/>
        <v>100224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100224</v>
      </c>
      <c r="D136" s="2">
        <f>D137+D138+D139</f>
        <v>100224</v>
      </c>
      <c r="E136" s="2">
        <f>E137+E138+E139</f>
        <v>100224</v>
      </c>
      <c r="H136" s="41">
        <f t="shared" si="11"/>
        <v>100224</v>
      </c>
    </row>
    <row r="137" spans="1:10" ht="15" hidden="1" customHeight="1" outlineLevel="2">
      <c r="A137" s="130"/>
      <c r="B137" s="129" t="s">
        <v>855</v>
      </c>
      <c r="C137" s="128">
        <v>55586</v>
      </c>
      <c r="D137" s="128">
        <f>C137</f>
        <v>55586</v>
      </c>
      <c r="E137" s="128">
        <f>D137</f>
        <v>55586</v>
      </c>
      <c r="H137" s="41">
        <f t="shared" si="11"/>
        <v>55586</v>
      </c>
    </row>
    <row r="138" spans="1:10" ht="15" hidden="1" customHeight="1" outlineLevel="2">
      <c r="A138" s="130"/>
      <c r="B138" s="129" t="s">
        <v>862</v>
      </c>
      <c r="C138" s="128">
        <v>32000</v>
      </c>
      <c r="D138" s="128">
        <f t="shared" ref="D138:E139" si="12">C138</f>
        <v>32000</v>
      </c>
      <c r="E138" s="128">
        <f t="shared" si="12"/>
        <v>32000</v>
      </c>
      <c r="H138" s="41">
        <f t="shared" si="11"/>
        <v>32000</v>
      </c>
    </row>
    <row r="139" spans="1:10" ht="15" hidden="1" customHeight="1" outlineLevel="2">
      <c r="A139" s="130"/>
      <c r="B139" s="129" t="s">
        <v>861</v>
      </c>
      <c r="C139" s="128">
        <v>12638</v>
      </c>
      <c r="D139" s="128">
        <f t="shared" si="12"/>
        <v>12638</v>
      </c>
      <c r="E139" s="128">
        <f t="shared" si="12"/>
        <v>12638</v>
      </c>
      <c r="H139" s="41">
        <f t="shared" si="11"/>
        <v>12638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7" t="s">
        <v>581</v>
      </c>
      <c r="B152" s="158"/>
      <c r="C152" s="23">
        <f>C153+C163+C170</f>
        <v>33413</v>
      </c>
      <c r="D152" s="23">
        <f>D153+D163+D170</f>
        <v>33413</v>
      </c>
      <c r="E152" s="23">
        <f>E153+E163+E170</f>
        <v>33413</v>
      </c>
      <c r="G152" s="39" t="s">
        <v>66</v>
      </c>
      <c r="H152" s="41">
        <f t="shared" si="11"/>
        <v>33413</v>
      </c>
      <c r="I152" s="42"/>
      <c r="J152" s="40" t="b">
        <f>AND(H152=I152)</f>
        <v>0</v>
      </c>
    </row>
    <row r="153" spans="1:10">
      <c r="A153" s="155" t="s">
        <v>208</v>
      </c>
      <c r="B153" s="156"/>
      <c r="C153" s="21">
        <f>C154+C157+C160</f>
        <v>33413</v>
      </c>
      <c r="D153" s="21">
        <f>D154+D157+D160</f>
        <v>33413</v>
      </c>
      <c r="E153" s="21">
        <f>E154+E157+E160</f>
        <v>33413</v>
      </c>
      <c r="G153" s="39" t="s">
        <v>585</v>
      </c>
      <c r="H153" s="41">
        <f t="shared" si="11"/>
        <v>33413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33413</v>
      </c>
      <c r="D154" s="2">
        <f>D155+D156</f>
        <v>33413</v>
      </c>
      <c r="E154" s="2">
        <f>E155+E156</f>
        <v>33413</v>
      </c>
      <c r="H154" s="41">
        <f t="shared" si="11"/>
        <v>33413</v>
      </c>
    </row>
    <row r="155" spans="1:10" ht="15" hidden="1" customHeight="1" outlineLevel="2">
      <c r="A155" s="130"/>
      <c r="B155" s="129" t="s">
        <v>855</v>
      </c>
      <c r="C155" s="128">
        <v>33413</v>
      </c>
      <c r="D155" s="128">
        <f>C155</f>
        <v>33413</v>
      </c>
      <c r="E155" s="128">
        <f>D155</f>
        <v>33413</v>
      </c>
      <c r="H155" s="41">
        <f t="shared" si="11"/>
        <v>33413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5" t="s">
        <v>212</v>
      </c>
      <c r="B163" s="15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5" t="s">
        <v>214</v>
      </c>
      <c r="B170" s="15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7" t="s">
        <v>582</v>
      </c>
      <c r="B177" s="15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5" t="s">
        <v>217</v>
      </c>
      <c r="B178" s="15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1" t="s">
        <v>849</v>
      </c>
      <c r="B179" s="16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1" t="s">
        <v>848</v>
      </c>
      <c r="B184" s="16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1" t="s">
        <v>846</v>
      </c>
      <c r="B188" s="16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1" t="s">
        <v>843</v>
      </c>
      <c r="B197" s="16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1" t="s">
        <v>842</v>
      </c>
      <c r="B200" s="16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1" t="s">
        <v>841</v>
      </c>
      <c r="B203" s="16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1" t="s">
        <v>836</v>
      </c>
      <c r="B215" s="16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1" t="s">
        <v>834</v>
      </c>
      <c r="B222" s="16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1" t="s">
        <v>830</v>
      </c>
      <c r="B228" s="16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1" t="s">
        <v>828</v>
      </c>
      <c r="B235" s="16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1" t="s">
        <v>826</v>
      </c>
      <c r="B238" s="16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1" t="s">
        <v>823</v>
      </c>
      <c r="B243" s="16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1" t="s">
        <v>817</v>
      </c>
      <c r="B250" s="16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5" spans="1:10">
      <c r="C255" s="51"/>
    </row>
    <row r="256" spans="1:10" ht="18.75">
      <c r="A256" s="152" t="s">
        <v>67</v>
      </c>
      <c r="B256" s="152"/>
      <c r="C256" s="152"/>
      <c r="D256" s="145" t="s">
        <v>853</v>
      </c>
      <c r="E256" s="145" t="s">
        <v>852</v>
      </c>
      <c r="G256" s="47" t="s">
        <v>589</v>
      </c>
      <c r="H256" s="48">
        <f>C257+C559</f>
        <v>2283569</v>
      </c>
      <c r="I256" s="49"/>
      <c r="J256" s="50" t="b">
        <f>AND(H256=I256)</f>
        <v>0</v>
      </c>
    </row>
    <row r="257" spans="1:10">
      <c r="A257" s="167" t="s">
        <v>60</v>
      </c>
      <c r="B257" s="168"/>
      <c r="C257" s="37">
        <f>C258+C550</f>
        <v>1855500</v>
      </c>
      <c r="D257" s="37">
        <f>D258+D550</f>
        <v>1855500</v>
      </c>
      <c r="E257" s="37">
        <f>E258+E550</f>
        <v>1855500</v>
      </c>
      <c r="G257" s="39" t="s">
        <v>60</v>
      </c>
      <c r="H257" s="41">
        <f>C257</f>
        <v>1855500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1786500</v>
      </c>
      <c r="D258" s="36">
        <f>D259+D339+D483+D547</f>
        <v>1786500</v>
      </c>
      <c r="E258" s="36">
        <f>E259+E339+E483+E547</f>
        <v>1786500</v>
      </c>
      <c r="G258" s="39" t="s">
        <v>57</v>
      </c>
      <c r="H258" s="41">
        <f t="shared" ref="H258:H321" si="21">C258</f>
        <v>1786500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890000</v>
      </c>
      <c r="D259" s="33">
        <f>D260+D263+D314</f>
        <v>890000</v>
      </c>
      <c r="E259" s="33">
        <f>E260+E263+E314</f>
        <v>890000</v>
      </c>
      <c r="G259" s="39" t="s">
        <v>590</v>
      </c>
      <c r="H259" s="41">
        <f t="shared" si="21"/>
        <v>890000</v>
      </c>
      <c r="I259" s="42"/>
      <c r="J259" s="40" t="b">
        <f>AND(H259=I259)</f>
        <v>0</v>
      </c>
    </row>
    <row r="260" spans="1:10" hidden="1" outlineLevel="1">
      <c r="A260" s="163" t="s">
        <v>268</v>
      </c>
      <c r="B260" s="164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3" t="s">
        <v>269</v>
      </c>
      <c r="B263" s="164"/>
      <c r="C263" s="32">
        <f>C264+C265+C289+C296+C298+C302+C305+C308+C313</f>
        <v>889040</v>
      </c>
      <c r="D263" s="32">
        <f>D264+D265+D289+D296+D298+D302+D305+D308+D313</f>
        <v>889040</v>
      </c>
      <c r="E263" s="32">
        <f>E264+E265+E289+E296+E298+E302+E305+E308+E313</f>
        <v>889040</v>
      </c>
      <c r="H263" s="41">
        <f t="shared" si="21"/>
        <v>889040</v>
      </c>
    </row>
    <row r="264" spans="1:10" hidden="1" outlineLevel="2">
      <c r="A264" s="6">
        <v>1101</v>
      </c>
      <c r="B264" s="4" t="s">
        <v>34</v>
      </c>
      <c r="C264" s="5">
        <v>252400</v>
      </c>
      <c r="D264" s="5">
        <f t="shared" ref="D264:E266" si="22">C264</f>
        <v>252400</v>
      </c>
      <c r="E264" s="5">
        <f t="shared" si="22"/>
        <v>252400</v>
      </c>
      <c r="H264" s="41">
        <f t="shared" si="21"/>
        <v>252400</v>
      </c>
    </row>
    <row r="265" spans="1:10" hidden="1" outlineLevel="2">
      <c r="A265" s="6">
        <v>1101</v>
      </c>
      <c r="B265" s="4" t="s">
        <v>35</v>
      </c>
      <c r="C265" s="5">
        <v>465200</v>
      </c>
      <c r="D265" s="5">
        <f t="shared" si="22"/>
        <v>465200</v>
      </c>
      <c r="E265" s="5">
        <f t="shared" si="22"/>
        <v>465200</v>
      </c>
      <c r="H265" s="41">
        <f t="shared" si="21"/>
        <v>465200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4370</v>
      </c>
      <c r="D289" s="5">
        <f>C289</f>
        <v>4370</v>
      </c>
      <c r="E289" s="5">
        <v>4370</v>
      </c>
      <c r="H289" s="41">
        <f t="shared" si="21"/>
        <v>4370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 t="shared" si="21"/>
        <v>600</v>
      </c>
    </row>
    <row r="298" spans="1:8" hidden="1" outlineLevel="2">
      <c r="A298" s="6">
        <v>1101</v>
      </c>
      <c r="B298" s="4" t="s">
        <v>37</v>
      </c>
      <c r="C298" s="5">
        <v>20760</v>
      </c>
      <c r="D298" s="5">
        <v>20760</v>
      </c>
      <c r="E298" s="5">
        <v>20760</v>
      </c>
      <c r="H298" s="41">
        <f t="shared" si="21"/>
        <v>20760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3000</v>
      </c>
      <c r="D302" s="5">
        <v>3000</v>
      </c>
      <c r="E302" s="5">
        <v>3000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9500</v>
      </c>
      <c r="D305" s="5">
        <v>9500</v>
      </c>
      <c r="E305" s="5">
        <v>9500</v>
      </c>
      <c r="H305" s="41">
        <f t="shared" si="21"/>
        <v>9500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128200</v>
      </c>
      <c r="D308" s="5">
        <v>128200</v>
      </c>
      <c r="E308" s="5">
        <v>128200</v>
      </c>
      <c r="H308" s="41">
        <f t="shared" si="21"/>
        <v>128200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5010</v>
      </c>
      <c r="D313" s="5">
        <f>C313</f>
        <v>5010</v>
      </c>
      <c r="E313" s="5">
        <f>D313</f>
        <v>5010</v>
      </c>
      <c r="H313" s="41">
        <f t="shared" si="21"/>
        <v>5010</v>
      </c>
    </row>
    <row r="314" spans="1:8" hidden="1" outlineLevel="1">
      <c r="A314" s="163" t="s">
        <v>601</v>
      </c>
      <c r="B314" s="16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9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65" t="s">
        <v>270</v>
      </c>
      <c r="B339" s="166"/>
      <c r="C339" s="33">
        <f>C340+C444+C482</f>
        <v>621500</v>
      </c>
      <c r="D339" s="33">
        <f>D340+D444+D482</f>
        <v>621500</v>
      </c>
      <c r="E339" s="33">
        <f>E340+E444+E482</f>
        <v>621500</v>
      </c>
      <c r="G339" s="39" t="s">
        <v>591</v>
      </c>
      <c r="H339" s="41">
        <f t="shared" si="29"/>
        <v>621500</v>
      </c>
      <c r="I339" s="42"/>
      <c r="J339" s="40" t="b">
        <f>AND(H339=I339)</f>
        <v>0</v>
      </c>
    </row>
    <row r="340" spans="1:10" hidden="1" outlineLevel="1">
      <c r="A340" s="163" t="s">
        <v>271</v>
      </c>
      <c r="B340" s="164"/>
      <c r="C340" s="32">
        <f>C341+C342+C343+C344+C347+C348+C353+C356+C357+C362+C367+C368+C371+C372+C373+C376+C377+C378+C382+C388+C391+C392+C395+C398+C399+C404+C407+C408+C409+C412+C415+C416+C419+C420+C421+C422+C429+C443</f>
        <v>581200</v>
      </c>
      <c r="D340" s="32">
        <f>D341+D342+D343+D344+D347+D348+D353+D356+D357+D362+D367+BH290668+D371+D372+D373+D376+D377+D378+D382+D388+D391+D392+D395+D398+D399+D404+D407+D408+D409+D412+D415+D416+D419+D420+D421+D422+D429+D443</f>
        <v>581200</v>
      </c>
      <c r="E340" s="32">
        <f>E341+E342+E343+E344+E347+E348+E353+E356+E357+E362+E367+BI290668+E371+E372+E373+E376+E377+E378+E382+E388+E391+E392+E395+E398+E399+E404+E407+E408+E409+E412+E415+E416+E419+E420+E421+E422+E429+E443</f>
        <v>581200</v>
      </c>
      <c r="H340" s="41">
        <f t="shared" si="29"/>
        <v>581200</v>
      </c>
    </row>
    <row r="341" spans="1:10" hidden="1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9"/>
        <v>10000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2">C342</f>
        <v>6000</v>
      </c>
      <c r="E342" s="5">
        <f t="shared" si="32"/>
        <v>6000</v>
      </c>
      <c r="H342" s="41">
        <f t="shared" si="29"/>
        <v>6000</v>
      </c>
    </row>
    <row r="343" spans="1:10" hidden="1" outlineLevel="2">
      <c r="A343" s="6">
        <v>2201</v>
      </c>
      <c r="B343" s="4" t="s">
        <v>41</v>
      </c>
      <c r="C343" s="5">
        <v>160000</v>
      </c>
      <c r="D343" s="5">
        <f t="shared" si="32"/>
        <v>160000</v>
      </c>
      <c r="E343" s="5">
        <f t="shared" si="32"/>
        <v>160000</v>
      </c>
      <c r="H343" s="41">
        <f t="shared" si="29"/>
        <v>160000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9"/>
        <v>10000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33">C345</f>
        <v>6000</v>
      </c>
      <c r="E345" s="30">
        <f t="shared" si="33"/>
        <v>6000</v>
      </c>
      <c r="H345" s="41">
        <f t="shared" si="29"/>
        <v>6000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3"/>
        <v>4000</v>
      </c>
      <c r="E346" s="30">
        <f t="shared" si="33"/>
        <v>4000</v>
      </c>
      <c r="H346" s="41">
        <f t="shared" si="29"/>
        <v>4000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3"/>
        <v>0</v>
      </c>
      <c r="E347" s="5">
        <f t="shared" si="33"/>
        <v>0</v>
      </c>
      <c r="H347" s="41">
        <f t="shared" si="29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9"/>
        <v>50000</v>
      </c>
    </row>
    <row r="349" spans="1:10" hidden="1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9"/>
        <v>50000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9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5">C354</f>
        <v>1000</v>
      </c>
      <c r="E354" s="30">
        <f t="shared" si="35"/>
        <v>1000</v>
      </c>
      <c r="H354" s="41">
        <f t="shared" si="29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5"/>
        <v>1000</v>
      </c>
      <c r="E356" s="5">
        <f t="shared" si="35"/>
        <v>1000</v>
      </c>
      <c r="H356" s="41">
        <f t="shared" si="29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9"/>
        <v>9000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9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hidden="1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hidden="1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50000</v>
      </c>
      <c r="D362" s="5">
        <f>SUM(D363:D366)</f>
        <v>50000</v>
      </c>
      <c r="E362" s="5">
        <f>SUM(E363:E366)</f>
        <v>50000</v>
      </c>
      <c r="H362" s="41">
        <f t="shared" si="29"/>
        <v>50000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9"/>
        <v>7000</v>
      </c>
    </row>
    <row r="364" spans="1:8" hidden="1" outlineLevel="3">
      <c r="A364" s="29"/>
      <c r="B364" s="28" t="s">
        <v>292</v>
      </c>
      <c r="C364" s="30">
        <v>43000</v>
      </c>
      <c r="D364" s="30">
        <f t="shared" ref="D364:E366" si="37">C364</f>
        <v>43000</v>
      </c>
      <c r="E364" s="30">
        <f t="shared" si="37"/>
        <v>43000</v>
      </c>
      <c r="H364" s="41">
        <f t="shared" si="29"/>
        <v>43000</v>
      </c>
    </row>
    <row r="365" spans="1:8" hidden="1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hidden="1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5000</v>
      </c>
      <c r="D371" s="5">
        <f t="shared" si="38"/>
        <v>5000</v>
      </c>
      <c r="E371" s="5">
        <f t="shared" si="38"/>
        <v>5000</v>
      </c>
      <c r="H371" s="41">
        <f t="shared" si="29"/>
        <v>5000</v>
      </c>
    </row>
    <row r="372" spans="1:8" hidden="1" outlineLevel="2">
      <c r="A372" s="6">
        <v>2201</v>
      </c>
      <c r="B372" s="4" t="s">
        <v>45</v>
      </c>
      <c r="C372" s="5">
        <v>12000</v>
      </c>
      <c r="D372" s="5">
        <f t="shared" si="38"/>
        <v>12000</v>
      </c>
      <c r="E372" s="5">
        <f t="shared" si="38"/>
        <v>12000</v>
      </c>
      <c r="H372" s="41">
        <f t="shared" si="29"/>
        <v>12000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9"/>
        <v>2000</v>
      </c>
      <c r="E377" s="5">
        <f t="shared" si="39"/>
        <v>2000</v>
      </c>
      <c r="H377" s="41">
        <f t="shared" si="29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9"/>
        <v>12000</v>
      </c>
    </row>
    <row r="379" spans="1:8" hidden="1" outlineLevel="3">
      <c r="A379" s="29"/>
      <c r="B379" s="28" t="s">
        <v>46</v>
      </c>
      <c r="C379" s="30">
        <v>11000</v>
      </c>
      <c r="D379" s="30">
        <f>C379</f>
        <v>11000</v>
      </c>
      <c r="E379" s="30">
        <f>D379</f>
        <v>11000</v>
      </c>
      <c r="H379" s="41">
        <f t="shared" si="29"/>
        <v>11000</v>
      </c>
    </row>
    <row r="380" spans="1:8" hidden="1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40"/>
        <v>1000</v>
      </c>
      <c r="E381" s="30">
        <f t="shared" si="40"/>
        <v>1000</v>
      </c>
      <c r="H381" s="41">
        <f t="shared" si="29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9"/>
        <v>7000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9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1">C384</f>
        <v>1000</v>
      </c>
      <c r="E384" s="30">
        <f t="shared" si="41"/>
        <v>1000</v>
      </c>
      <c r="H384" s="41">
        <f t="shared" si="29"/>
        <v>1000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1"/>
        <v>3000</v>
      </c>
      <c r="E386" s="30">
        <f t="shared" si="41"/>
        <v>3000</v>
      </c>
      <c r="H386" s="41">
        <f t="shared" ref="H386:H449" si="42">C386</f>
        <v>3000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1"/>
        <v>1000</v>
      </c>
      <c r="E387" s="30">
        <f t="shared" si="41"/>
        <v>1000</v>
      </c>
      <c r="H387" s="41">
        <f t="shared" si="42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2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3">C389</f>
        <v>0</v>
      </c>
      <c r="E389" s="30">
        <f t="shared" si="43"/>
        <v>0</v>
      </c>
      <c r="H389" s="41">
        <f t="shared" si="42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18500</v>
      </c>
      <c r="D392" s="5">
        <f>SUM(D393:D394)</f>
        <v>18500</v>
      </c>
      <c r="E392" s="5">
        <f>SUM(E393:E394)</f>
        <v>18500</v>
      </c>
      <c r="H392" s="41">
        <f t="shared" si="42"/>
        <v>18500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18500</v>
      </c>
      <c r="D394" s="30">
        <f>C394</f>
        <v>18500</v>
      </c>
      <c r="E394" s="30">
        <f>D394</f>
        <v>18500</v>
      </c>
      <c r="H394" s="41">
        <f t="shared" si="42"/>
        <v>18500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2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4">C396</f>
        <v>1000</v>
      </c>
      <c r="E396" s="30">
        <f t="shared" si="44"/>
        <v>1000</v>
      </c>
      <c r="H396" s="41">
        <f t="shared" si="42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2"/>
        <v>2500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6">C405</f>
        <v>0</v>
      </c>
      <c r="E405" s="30">
        <f t="shared" si="46"/>
        <v>0</v>
      </c>
      <c r="H405" s="41">
        <f t="shared" si="42"/>
        <v>0</v>
      </c>
    </row>
    <row r="406" spans="1:8" hidden="1" outlineLevel="3">
      <c r="A406" s="29"/>
      <c r="B406" s="28" t="s">
        <v>324</v>
      </c>
      <c r="C406" s="30">
        <v>2500</v>
      </c>
      <c r="D406" s="30">
        <f t="shared" si="46"/>
        <v>2500</v>
      </c>
      <c r="E406" s="30">
        <f t="shared" si="46"/>
        <v>2500</v>
      </c>
      <c r="H406" s="41">
        <f t="shared" si="42"/>
        <v>2500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2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2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2"/>
        <v>8000</v>
      </c>
    </row>
    <row r="413" spans="1:8" hidden="1" outlineLevel="3" collapsed="1">
      <c r="A413" s="29"/>
      <c r="B413" s="28" t="s">
        <v>328</v>
      </c>
      <c r="C413" s="30">
        <v>8000</v>
      </c>
      <c r="D413" s="30">
        <f t="shared" ref="D413:E415" si="47">C413</f>
        <v>8000</v>
      </c>
      <c r="E413" s="30">
        <f t="shared" si="47"/>
        <v>8000</v>
      </c>
      <c r="H413" s="41">
        <f t="shared" si="42"/>
        <v>8000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7"/>
        <v>500</v>
      </c>
      <c r="E415" s="5">
        <f t="shared" si="47"/>
        <v>500</v>
      </c>
      <c r="H415" s="41">
        <f t="shared" si="42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8"/>
        <v>2000</v>
      </c>
      <c r="E419" s="5">
        <f t="shared" si="48"/>
        <v>2000</v>
      </c>
      <c r="H419" s="41">
        <f t="shared" si="42"/>
        <v>2000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210700</v>
      </c>
      <c r="D429" s="5">
        <f>SUM(D430:D442)</f>
        <v>210700</v>
      </c>
      <c r="E429" s="5">
        <f>SUM(E430:E442)</f>
        <v>210700</v>
      </c>
      <c r="H429" s="41">
        <f t="shared" si="42"/>
        <v>210700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hidden="1" outlineLevel="3">
      <c r="A431" s="29"/>
      <c r="B431" s="28" t="s">
        <v>344</v>
      </c>
      <c r="C431" s="30">
        <v>91400</v>
      </c>
      <c r="D431" s="30">
        <f t="shared" ref="D431:E442" si="50">C431</f>
        <v>91400</v>
      </c>
      <c r="E431" s="30">
        <f t="shared" si="50"/>
        <v>91400</v>
      </c>
      <c r="H431" s="41">
        <f t="shared" si="42"/>
        <v>91400</v>
      </c>
    </row>
    <row r="432" spans="1:8" hidden="1" outlineLevel="3">
      <c r="A432" s="29"/>
      <c r="B432" s="28" t="s">
        <v>345</v>
      </c>
      <c r="C432" s="30">
        <v>5000</v>
      </c>
      <c r="D432" s="30">
        <f t="shared" si="50"/>
        <v>5000</v>
      </c>
      <c r="E432" s="30">
        <f t="shared" si="50"/>
        <v>5000</v>
      </c>
      <c r="H432" s="41">
        <f t="shared" si="42"/>
        <v>5000</v>
      </c>
    </row>
    <row r="433" spans="1:8" hidden="1" outlineLevel="3">
      <c r="A433" s="29"/>
      <c r="B433" s="28" t="s">
        <v>346</v>
      </c>
      <c r="C433" s="30">
        <v>11600</v>
      </c>
      <c r="D433" s="30">
        <f t="shared" si="50"/>
        <v>11600</v>
      </c>
      <c r="E433" s="30">
        <f t="shared" si="50"/>
        <v>11600</v>
      </c>
      <c r="H433" s="41">
        <f t="shared" si="42"/>
        <v>11600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>
        <v>95200</v>
      </c>
      <c r="D441" s="30">
        <f t="shared" si="50"/>
        <v>95200</v>
      </c>
      <c r="E441" s="30">
        <f t="shared" si="50"/>
        <v>95200</v>
      </c>
      <c r="H441" s="41">
        <f t="shared" si="42"/>
        <v>95200</v>
      </c>
    </row>
    <row r="442" spans="1:8" hidden="1" outlineLevel="3">
      <c r="A442" s="29"/>
      <c r="B442" s="28" t="s">
        <v>355</v>
      </c>
      <c r="C442" s="30">
        <v>7500</v>
      </c>
      <c r="D442" s="30">
        <f t="shared" si="50"/>
        <v>7500</v>
      </c>
      <c r="E442" s="30">
        <f t="shared" si="50"/>
        <v>7500</v>
      </c>
      <c r="H442" s="41">
        <f t="shared" si="42"/>
        <v>7500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63" t="s">
        <v>357</v>
      </c>
      <c r="B444" s="164"/>
      <c r="C444" s="32">
        <f>C445+C454+C455+C459+C462+C463+C468+C474+C477+C480+C481+C450</f>
        <v>40300</v>
      </c>
      <c r="D444" s="32">
        <f>D445+D454+D455+D459+D462+D463+D468+D474+D477+D480+D481+D450</f>
        <v>40300</v>
      </c>
      <c r="E444" s="32">
        <f>E445+E454+E455+E459+E462+E463+E468+E474+E477+E480+E481+E450</f>
        <v>40300</v>
      </c>
      <c r="H444" s="41">
        <f t="shared" si="42"/>
        <v>40300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2"/>
        <v>7000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2"/>
        <v>0</v>
      </c>
    </row>
    <row r="447" spans="1:8" ht="15" hidden="1" customHeight="1" outlineLevel="3">
      <c r="A447" s="28"/>
      <c r="B447" s="28" t="s">
        <v>360</v>
      </c>
      <c r="C447" s="30">
        <v>7000</v>
      </c>
      <c r="D447" s="30">
        <f t="shared" ref="D447:E449" si="51">C447</f>
        <v>7000</v>
      </c>
      <c r="E447" s="30">
        <f t="shared" si="51"/>
        <v>7000</v>
      </c>
      <c r="H447" s="41">
        <f t="shared" si="42"/>
        <v>7000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2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2"/>
        <v>5000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2"/>
        <v>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ref="D457:E458" si="54">C457</f>
        <v>5000</v>
      </c>
      <c r="E457" s="30">
        <f t="shared" si="54"/>
        <v>5000</v>
      </c>
      <c r="H457" s="41">
        <f t="shared" si="52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2"/>
        <v>5000</v>
      </c>
    </row>
    <row r="460" spans="1:8" ht="15" hidden="1" customHeight="1" outlineLevel="3">
      <c r="A460" s="28"/>
      <c r="B460" s="28" t="s">
        <v>369</v>
      </c>
      <c r="C460" s="30">
        <v>3000</v>
      </c>
      <c r="D460" s="30">
        <f t="shared" ref="D460:E462" si="55">C460</f>
        <v>3000</v>
      </c>
      <c r="E460" s="30">
        <f t="shared" si="55"/>
        <v>3000</v>
      </c>
      <c r="H460" s="41">
        <f t="shared" si="52"/>
        <v>3000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5"/>
        <v>2000</v>
      </c>
      <c r="E461" s="30">
        <f t="shared" si="55"/>
        <v>2000</v>
      </c>
      <c r="H461" s="41">
        <f t="shared" si="52"/>
        <v>2000</v>
      </c>
    </row>
    <row r="462" spans="1:8" hidden="1" outlineLevel="2">
      <c r="A462" s="6">
        <v>2202</v>
      </c>
      <c r="B462" s="4" t="s">
        <v>371</v>
      </c>
      <c r="C462" s="5">
        <v>13300</v>
      </c>
      <c r="D462" s="5">
        <f t="shared" si="55"/>
        <v>13300</v>
      </c>
      <c r="E462" s="5">
        <f t="shared" si="55"/>
        <v>13300</v>
      </c>
      <c r="H462" s="41">
        <f t="shared" si="52"/>
        <v>13300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2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2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8"/>
        <v>0</v>
      </c>
      <c r="E480" s="5">
        <f t="shared" si="58"/>
        <v>0</v>
      </c>
      <c r="H480" s="41">
        <f t="shared" si="52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63" t="s">
        <v>388</v>
      </c>
      <c r="B482" s="164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73" t="s">
        <v>389</v>
      </c>
      <c r="B483" s="174"/>
      <c r="C483" s="35">
        <f>C484+C504+C509+C522+C528+C538</f>
        <v>82200</v>
      </c>
      <c r="D483" s="35">
        <f>D484+D504+D509+D522+D528+D538</f>
        <v>82200</v>
      </c>
      <c r="E483" s="35">
        <f>E484+E504+E509+E522+E528+E538</f>
        <v>82200</v>
      </c>
      <c r="G483" s="39" t="s">
        <v>592</v>
      </c>
      <c r="H483" s="41">
        <f t="shared" si="52"/>
        <v>82200</v>
      </c>
      <c r="I483" s="42"/>
      <c r="J483" s="40" t="b">
        <f>AND(H483=I483)</f>
        <v>0</v>
      </c>
    </row>
    <row r="484" spans="1:10" hidden="1" outlineLevel="1">
      <c r="A484" s="163" t="s">
        <v>390</v>
      </c>
      <c r="B484" s="164"/>
      <c r="C484" s="32">
        <f>C485+C486+C490+C491+C494+C497+C500+C501+C502+C503</f>
        <v>65000</v>
      </c>
      <c r="D484" s="32">
        <f>D485+D486+D490+D491+D494+D497+D500+D501+D502+D503</f>
        <v>65000</v>
      </c>
      <c r="E484" s="32">
        <f>E485+E486+E490+E491+E494+E497+E500+E501+E502+E503</f>
        <v>65000</v>
      </c>
      <c r="H484" s="41">
        <f t="shared" si="52"/>
        <v>65000</v>
      </c>
    </row>
    <row r="485" spans="1:10" hidden="1" outlineLevel="2">
      <c r="A485" s="6">
        <v>3302</v>
      </c>
      <c r="B485" s="4" t="s">
        <v>391</v>
      </c>
      <c r="C485" s="5">
        <v>26000</v>
      </c>
      <c r="D485" s="5">
        <f>C485</f>
        <v>26000</v>
      </c>
      <c r="E485" s="5">
        <f>D485</f>
        <v>26000</v>
      </c>
      <c r="H485" s="41">
        <f t="shared" si="52"/>
        <v>26000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2"/>
        <v>20000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2"/>
        <v>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9">C488</f>
        <v>20000</v>
      </c>
      <c r="E488" s="30">
        <f t="shared" si="59"/>
        <v>20000</v>
      </c>
      <c r="H488" s="41">
        <f t="shared" si="52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2"/>
        <v>4000</v>
      </c>
    </row>
    <row r="495" spans="1:10" ht="15" hidden="1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2"/>
        <v>4000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15000</v>
      </c>
      <c r="D500" s="5">
        <f t="shared" si="60"/>
        <v>15000</v>
      </c>
      <c r="E500" s="5">
        <f t="shared" si="60"/>
        <v>15000</v>
      </c>
      <c r="H500" s="41">
        <f t="shared" si="52"/>
        <v>15000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63" t="s">
        <v>410</v>
      </c>
      <c r="B504" s="16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2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2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2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hidden="1" outlineLevel="1">
      <c r="A509" s="163" t="s">
        <v>414</v>
      </c>
      <c r="B509" s="164"/>
      <c r="C509" s="32">
        <f>C510+C511+C512+C513+C517+C518+C519+C520+C521</f>
        <v>14000</v>
      </c>
      <c r="D509" s="32">
        <f>D510+D511+D512+D513+D517+D518+D519+D520+D521</f>
        <v>14000</v>
      </c>
      <c r="E509" s="32">
        <f>E510+E511+E512+E513+E517+E518+E519+E520+E521</f>
        <v>14000</v>
      </c>
      <c r="F509" s="51"/>
      <c r="H509" s="41">
        <f t="shared" si="52"/>
        <v>14000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2"/>
        <v>3000</v>
      </c>
    </row>
    <row r="514" spans="1:8" ht="15" hidden="1" customHeight="1" outlineLevel="3">
      <c r="A514" s="29"/>
      <c r="B514" s="28" t="s">
        <v>419</v>
      </c>
      <c r="C514" s="30">
        <v>3000</v>
      </c>
      <c r="D514" s="30">
        <f t="shared" ref="D514:E521" si="63">C514</f>
        <v>3000</v>
      </c>
      <c r="E514" s="30">
        <f t="shared" si="63"/>
        <v>3000</v>
      </c>
      <c r="H514" s="41">
        <f t="shared" ref="H514:H577" si="64">C514</f>
        <v>3000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423</v>
      </c>
      <c r="C518" s="5">
        <v>4000</v>
      </c>
      <c r="D518" s="5">
        <f t="shared" si="63"/>
        <v>4000</v>
      </c>
      <c r="E518" s="5">
        <f t="shared" si="63"/>
        <v>4000</v>
      </c>
      <c r="H518" s="41">
        <f t="shared" si="64"/>
        <v>4000</v>
      </c>
    </row>
    <row r="519" spans="1:8" hidden="1" outlineLevel="2">
      <c r="A519" s="6">
        <v>3305</v>
      </c>
      <c r="B519" s="4" t="s">
        <v>424</v>
      </c>
      <c r="C519" s="5">
        <v>2000</v>
      </c>
      <c r="D519" s="5">
        <f t="shared" si="63"/>
        <v>2000</v>
      </c>
      <c r="E519" s="5">
        <f t="shared" si="63"/>
        <v>2000</v>
      </c>
      <c r="H519" s="41">
        <f t="shared" si="64"/>
        <v>2000</v>
      </c>
    </row>
    <row r="520" spans="1:8" hidden="1" outlineLevel="2">
      <c r="A520" s="6">
        <v>3305</v>
      </c>
      <c r="B520" s="4" t="s">
        <v>425</v>
      </c>
      <c r="C520" s="5">
        <v>5000</v>
      </c>
      <c r="D520" s="5">
        <f t="shared" si="63"/>
        <v>5000</v>
      </c>
      <c r="E520" s="5">
        <f t="shared" si="63"/>
        <v>5000</v>
      </c>
      <c r="H520" s="41">
        <f t="shared" si="64"/>
        <v>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63" t="s">
        <v>426</v>
      </c>
      <c r="B522" s="16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63" t="s">
        <v>432</v>
      </c>
      <c r="B528" s="16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63" t="s">
        <v>441</v>
      </c>
      <c r="B538" s="164"/>
      <c r="C538" s="32">
        <f>SUM(C539:C544)</f>
        <v>3200</v>
      </c>
      <c r="D538" s="32">
        <f>SUM(D539:D544)</f>
        <v>3200</v>
      </c>
      <c r="E538" s="32">
        <f>SUM(E539:E544)</f>
        <v>3200</v>
      </c>
      <c r="H538" s="41">
        <f t="shared" si="64"/>
        <v>3200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>
        <v>2200</v>
      </c>
      <c r="D540" s="5">
        <f t="shared" ref="D540:E543" si="67">C540</f>
        <v>2200</v>
      </c>
      <c r="E540" s="5">
        <f t="shared" si="67"/>
        <v>2200</v>
      </c>
      <c r="H540" s="41">
        <f t="shared" si="64"/>
        <v>2200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  <c r="H544" s="41">
        <f t="shared" si="64"/>
        <v>1000</v>
      </c>
    </row>
    <row r="545" spans="1:10" ht="15" hidden="1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4"/>
        <v>1000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71" t="s">
        <v>449</v>
      </c>
      <c r="B547" s="172"/>
      <c r="C547" s="35">
        <f>C548+C549</f>
        <v>192800</v>
      </c>
      <c r="D547" s="35">
        <f>D548+D549</f>
        <v>192800</v>
      </c>
      <c r="E547" s="35">
        <f>E548+E549</f>
        <v>192800</v>
      </c>
      <c r="G547" s="39" t="s">
        <v>593</v>
      </c>
      <c r="H547" s="41">
        <f t="shared" si="64"/>
        <v>192800</v>
      </c>
      <c r="I547" s="42"/>
      <c r="J547" s="40" t="b">
        <f>AND(H547=I547)</f>
        <v>0</v>
      </c>
    </row>
    <row r="548" spans="1:10" hidden="1" outlineLevel="1">
      <c r="A548" s="163" t="s">
        <v>450</v>
      </c>
      <c r="B548" s="164"/>
      <c r="C548" s="32">
        <v>800</v>
      </c>
      <c r="D548" s="32">
        <f>C548</f>
        <v>800</v>
      </c>
      <c r="E548" s="32">
        <f>D548</f>
        <v>800</v>
      </c>
      <c r="H548" s="41">
        <f t="shared" si="64"/>
        <v>800</v>
      </c>
    </row>
    <row r="549" spans="1:10" hidden="1" outlineLevel="1">
      <c r="A549" s="163" t="s">
        <v>451</v>
      </c>
      <c r="B549" s="164"/>
      <c r="C549" s="32">
        <v>192000</v>
      </c>
      <c r="D549" s="32">
        <f>C549</f>
        <v>192000</v>
      </c>
      <c r="E549" s="32">
        <f>D549</f>
        <v>192000</v>
      </c>
      <c r="H549" s="41">
        <f t="shared" si="64"/>
        <v>192000</v>
      </c>
    </row>
    <row r="550" spans="1:10" collapsed="1">
      <c r="A550" s="169" t="s">
        <v>455</v>
      </c>
      <c r="B550" s="170"/>
      <c r="C550" s="36">
        <f>C551</f>
        <v>69000</v>
      </c>
      <c r="D550" s="36">
        <f>D551</f>
        <v>69000</v>
      </c>
      <c r="E550" s="36">
        <f>E551</f>
        <v>69000</v>
      </c>
      <c r="G550" s="39" t="s">
        <v>59</v>
      </c>
      <c r="H550" s="41">
        <f t="shared" si="64"/>
        <v>69000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69000</v>
      </c>
      <c r="D551" s="33">
        <f>D552+D556</f>
        <v>69000</v>
      </c>
      <c r="E551" s="33">
        <f>E552+E556</f>
        <v>69000</v>
      </c>
      <c r="G551" s="39" t="s">
        <v>594</v>
      </c>
      <c r="H551" s="41">
        <f t="shared" si="64"/>
        <v>69000</v>
      </c>
      <c r="I551" s="42"/>
      <c r="J551" s="40" t="b">
        <f>AND(H551=I551)</f>
        <v>0</v>
      </c>
    </row>
    <row r="552" spans="1:10" hidden="1" outlineLevel="1">
      <c r="A552" s="163" t="s">
        <v>457</v>
      </c>
      <c r="B552" s="164"/>
      <c r="C552" s="32">
        <f>SUM(C553:C555)</f>
        <v>69000</v>
      </c>
      <c r="D552" s="32">
        <f>SUM(D553:D555)</f>
        <v>69000</v>
      </c>
      <c r="E552" s="32">
        <f>SUM(E553:E555)</f>
        <v>69000</v>
      </c>
      <c r="H552" s="41">
        <f t="shared" si="64"/>
        <v>69000</v>
      </c>
    </row>
    <row r="553" spans="1:10" hidden="1" outlineLevel="2" collapsed="1">
      <c r="A553" s="6">
        <v>5500</v>
      </c>
      <c r="B553" s="4" t="s">
        <v>458</v>
      </c>
      <c r="C553" s="5">
        <v>69000</v>
      </c>
      <c r="D553" s="5">
        <f t="shared" ref="D553:E555" si="68">C553</f>
        <v>69000</v>
      </c>
      <c r="E553" s="5">
        <f t="shared" si="68"/>
        <v>69000</v>
      </c>
      <c r="H553" s="41">
        <f t="shared" si="64"/>
        <v>69000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63" t="s">
        <v>461</v>
      </c>
      <c r="B556" s="16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67" t="s">
        <v>62</v>
      </c>
      <c r="B559" s="168"/>
      <c r="C559" s="37">
        <f>C560+C716+C725</f>
        <v>428069</v>
      </c>
      <c r="D559" s="37">
        <f>D560+D716+D725</f>
        <v>428069</v>
      </c>
      <c r="E559" s="37">
        <f>E560+E716+E725</f>
        <v>428069</v>
      </c>
      <c r="G559" s="39" t="s">
        <v>62</v>
      </c>
      <c r="H559" s="41">
        <f t="shared" si="64"/>
        <v>428069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308069</v>
      </c>
      <c r="D560" s="36">
        <f>D561+D638+D642+D645</f>
        <v>308069</v>
      </c>
      <c r="E560" s="36">
        <f>E561+E638+E642+E645</f>
        <v>308069</v>
      </c>
      <c r="G560" s="39" t="s">
        <v>61</v>
      </c>
      <c r="H560" s="41">
        <f t="shared" si="64"/>
        <v>308069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308069</v>
      </c>
      <c r="D561" s="38">
        <f>D562+D567+D568+D569+D576+D577+D581+D584+D585+D586+D587+D592+D595+D599+D603+D610+D616+D628</f>
        <v>308069</v>
      </c>
      <c r="E561" s="38">
        <f>E562+E567+E568+E569+E576+E577+E581+E584+E585+E586+E587+E592+E595+E599+E603+E610+E616+E628</f>
        <v>308069</v>
      </c>
      <c r="G561" s="39" t="s">
        <v>595</v>
      </c>
      <c r="H561" s="41">
        <f t="shared" si="64"/>
        <v>308069</v>
      </c>
      <c r="I561" s="42"/>
      <c r="J561" s="40" t="b">
        <f>AND(H561=I561)</f>
        <v>0</v>
      </c>
    </row>
    <row r="562" spans="1:10" hidden="1" outlineLevel="1">
      <c r="A562" s="163" t="s">
        <v>466</v>
      </c>
      <c r="B562" s="164"/>
      <c r="C562" s="32">
        <f>SUM(C563:C566)</f>
        <v>11730</v>
      </c>
      <c r="D562" s="32">
        <f>SUM(D563:D566)</f>
        <v>11730</v>
      </c>
      <c r="E562" s="32">
        <f>SUM(E563:E566)</f>
        <v>11730</v>
      </c>
      <c r="H562" s="41">
        <f t="shared" si="64"/>
        <v>11730</v>
      </c>
    </row>
    <row r="563" spans="1:10" hidden="1" outlineLevel="2">
      <c r="A563" s="7">
        <v>6600</v>
      </c>
      <c r="B563" s="4" t="s">
        <v>468</v>
      </c>
      <c r="C563" s="5">
        <v>9186</v>
      </c>
      <c r="D563" s="5">
        <f>C563</f>
        <v>9186</v>
      </c>
      <c r="E563" s="5">
        <f>D563</f>
        <v>9186</v>
      </c>
      <c r="H563" s="41">
        <f t="shared" si="64"/>
        <v>9186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2544</v>
      </c>
      <c r="D566" s="5">
        <f t="shared" si="69"/>
        <v>2544</v>
      </c>
      <c r="E566" s="5">
        <f t="shared" si="69"/>
        <v>2544</v>
      </c>
      <c r="H566" s="41">
        <f t="shared" si="64"/>
        <v>2544</v>
      </c>
    </row>
    <row r="567" spans="1:10" hidden="1" outlineLevel="1">
      <c r="A567" s="163" t="s">
        <v>467</v>
      </c>
      <c r="B567" s="164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63" t="s">
        <v>472</v>
      </c>
      <c r="B568" s="164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63" t="s">
        <v>473</v>
      </c>
      <c r="B569" s="164"/>
      <c r="C569" s="32">
        <f>SUM(C570:C575)</f>
        <v>25101</v>
      </c>
      <c r="D569" s="32">
        <f>SUM(D570:D575)</f>
        <v>25101</v>
      </c>
      <c r="E569" s="32">
        <f>SUM(E570:E575)</f>
        <v>25101</v>
      </c>
      <c r="H569" s="41">
        <f t="shared" si="64"/>
        <v>25101</v>
      </c>
    </row>
    <row r="570" spans="1:10" hidden="1" outlineLevel="2">
      <c r="A570" s="7">
        <v>6603</v>
      </c>
      <c r="B570" s="4" t="s">
        <v>474</v>
      </c>
      <c r="C570" s="5">
        <v>25101</v>
      </c>
      <c r="D570" s="5">
        <f>C570</f>
        <v>25101</v>
      </c>
      <c r="E570" s="5">
        <f>D570</f>
        <v>25101</v>
      </c>
      <c r="H570" s="41">
        <f t="shared" si="64"/>
        <v>25101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63" t="s">
        <v>480</v>
      </c>
      <c r="B576" s="164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hidden="1" outlineLevel="1">
      <c r="A577" s="163" t="s">
        <v>481</v>
      </c>
      <c r="B577" s="16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hidden="1" outlineLevel="1">
      <c r="A581" s="163" t="s">
        <v>485</v>
      </c>
      <c r="B581" s="164"/>
      <c r="C581" s="32">
        <f>SUM(C582:C583)</f>
        <v>100000</v>
      </c>
      <c r="D581" s="32">
        <f>SUM(D582:D583)</f>
        <v>100000</v>
      </c>
      <c r="E581" s="32">
        <f>SUM(E582:E583)</f>
        <v>100000</v>
      </c>
      <c r="H581" s="41">
        <f t="shared" si="72"/>
        <v>100000</v>
      </c>
    </row>
    <row r="582" spans="1:8" hidden="1" outlineLevel="2">
      <c r="A582" s="7">
        <v>6606</v>
      </c>
      <c r="B582" s="4" t="s">
        <v>486</v>
      </c>
      <c r="C582" s="5">
        <v>100000</v>
      </c>
      <c r="D582" s="5">
        <f t="shared" ref="D582:E586" si="73">C582</f>
        <v>100000</v>
      </c>
      <c r="E582" s="5">
        <f t="shared" si="73"/>
        <v>100000</v>
      </c>
      <c r="H582" s="41">
        <f t="shared" si="72"/>
        <v>100000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hidden="1" outlineLevel="1">
      <c r="A584" s="163" t="s">
        <v>488</v>
      </c>
      <c r="B584" s="164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63" t="s">
        <v>489</v>
      </c>
      <c r="B585" s="164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63" t="s">
        <v>490</v>
      </c>
      <c r="B586" s="164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3" t="s">
        <v>491</v>
      </c>
      <c r="B587" s="164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2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2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63" t="s">
        <v>498</v>
      </c>
      <c r="B592" s="16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63" t="s">
        <v>502</v>
      </c>
      <c r="B595" s="16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63" t="s">
        <v>503</v>
      </c>
      <c r="B599" s="164"/>
      <c r="C599" s="32">
        <f>SUM(C600:C602)</f>
        <v>13800</v>
      </c>
      <c r="D599" s="32">
        <f>SUM(D600:D602)</f>
        <v>13800</v>
      </c>
      <c r="E599" s="32">
        <f>SUM(E600:E602)</f>
        <v>13800</v>
      </c>
      <c r="H599" s="41">
        <f t="shared" si="72"/>
        <v>13800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505</v>
      </c>
      <c r="C601" s="5">
        <v>13800</v>
      </c>
      <c r="D601" s="5">
        <f t="shared" si="76"/>
        <v>13800</v>
      </c>
      <c r="E601" s="5">
        <f t="shared" si="76"/>
        <v>13800</v>
      </c>
      <c r="H601" s="41">
        <f t="shared" si="72"/>
        <v>13800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163" t="s">
        <v>506</v>
      </c>
      <c r="B603" s="16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163" t="s">
        <v>513</v>
      </c>
      <c r="B610" s="16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2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163" t="s">
        <v>519</v>
      </c>
      <c r="B616" s="164"/>
      <c r="C616" s="32">
        <f>SUM(C617:C627)</f>
        <v>57438</v>
      </c>
      <c r="D616" s="32">
        <f>SUM(D617:D627)</f>
        <v>57438</v>
      </c>
      <c r="E616" s="32">
        <f>SUM(E617:E627)</f>
        <v>57438</v>
      </c>
      <c r="H616" s="41">
        <f t="shared" si="72"/>
        <v>57438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57438</v>
      </c>
      <c r="D620" s="5">
        <f t="shared" si="79"/>
        <v>57438</v>
      </c>
      <c r="E620" s="5">
        <f t="shared" si="79"/>
        <v>57438</v>
      </c>
      <c r="H620" s="41">
        <f t="shared" si="72"/>
        <v>57438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63" t="s">
        <v>531</v>
      </c>
      <c r="B628" s="16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63" t="s">
        <v>542</v>
      </c>
      <c r="B639" s="164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63" t="s">
        <v>543</v>
      </c>
      <c r="B640" s="164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3" t="s">
        <v>544</v>
      </c>
      <c r="B641" s="164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63" t="s">
        <v>546</v>
      </c>
      <c r="B643" s="164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63" t="s">
        <v>547</v>
      </c>
      <c r="B644" s="164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63" t="s">
        <v>549</v>
      </c>
      <c r="B646" s="16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63" t="s">
        <v>550</v>
      </c>
      <c r="B651" s="164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63" t="s">
        <v>551</v>
      </c>
      <c r="B652" s="164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63" t="s">
        <v>552</v>
      </c>
      <c r="B653" s="16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63" t="s">
        <v>553</v>
      </c>
      <c r="B660" s="164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63" t="s">
        <v>554</v>
      </c>
      <c r="B661" s="16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63" t="s">
        <v>555</v>
      </c>
      <c r="B665" s="16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63" t="s">
        <v>556</v>
      </c>
      <c r="B668" s="164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63" t="s">
        <v>557</v>
      </c>
      <c r="B669" s="164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3" t="s">
        <v>558</v>
      </c>
      <c r="B670" s="164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3" t="s">
        <v>559</v>
      </c>
      <c r="B671" s="16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63" t="s">
        <v>560</v>
      </c>
      <c r="B676" s="16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63" t="s">
        <v>561</v>
      </c>
      <c r="B679" s="16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63" t="s">
        <v>562</v>
      </c>
      <c r="B683" s="16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63" t="s">
        <v>563</v>
      </c>
      <c r="B687" s="16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63" t="s">
        <v>564</v>
      </c>
      <c r="B694" s="16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63" t="s">
        <v>565</v>
      </c>
      <c r="B700" s="16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63" t="s">
        <v>566</v>
      </c>
      <c r="B712" s="164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63" t="s">
        <v>567</v>
      </c>
      <c r="B713" s="164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63" t="s">
        <v>568</v>
      </c>
      <c r="B714" s="164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3" t="s">
        <v>569</v>
      </c>
      <c r="B715" s="164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69" t="s">
        <v>570</v>
      </c>
      <c r="B716" s="170"/>
      <c r="C716" s="36">
        <f>C717</f>
        <v>120000</v>
      </c>
      <c r="D716" s="36">
        <f>D717</f>
        <v>120000</v>
      </c>
      <c r="E716" s="36">
        <f>E717</f>
        <v>120000</v>
      </c>
      <c r="G716" s="39" t="s">
        <v>66</v>
      </c>
      <c r="H716" s="41">
        <f t="shared" si="93"/>
        <v>120000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120000</v>
      </c>
      <c r="D717" s="33">
        <f>D718+D722</f>
        <v>120000</v>
      </c>
      <c r="E717" s="33">
        <f>E718+E722</f>
        <v>120000</v>
      </c>
      <c r="G717" s="39" t="s">
        <v>599</v>
      </c>
      <c r="H717" s="41">
        <f t="shared" si="93"/>
        <v>120000</v>
      </c>
      <c r="I717" s="42"/>
      <c r="J717" s="40" t="b">
        <f>AND(H717=I717)</f>
        <v>0</v>
      </c>
    </row>
    <row r="718" spans="1:10" hidden="1" outlineLevel="1" collapsed="1">
      <c r="A718" s="175" t="s">
        <v>851</v>
      </c>
      <c r="B718" s="176"/>
      <c r="C718" s="31">
        <f>SUM(C719:C721)</f>
        <v>120000</v>
      </c>
      <c r="D718" s="31">
        <f>SUM(D719:D721)</f>
        <v>120000</v>
      </c>
      <c r="E718" s="31">
        <f>SUM(E719:E721)</f>
        <v>120000</v>
      </c>
      <c r="H718" s="41">
        <f t="shared" si="93"/>
        <v>120000</v>
      </c>
    </row>
    <row r="719" spans="1:10" ht="15" hidden="1" customHeight="1" outlineLevel="2">
      <c r="A719" s="6">
        <v>10950</v>
      </c>
      <c r="B719" s="4" t="s">
        <v>572</v>
      </c>
      <c r="C719" s="5">
        <v>120000</v>
      </c>
      <c r="D719" s="5">
        <f>C719</f>
        <v>120000</v>
      </c>
      <c r="E719" s="5">
        <f>D719</f>
        <v>120000</v>
      </c>
      <c r="H719" s="41">
        <f t="shared" si="93"/>
        <v>120000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75" t="s">
        <v>850</v>
      </c>
      <c r="B722" s="17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75" t="s">
        <v>849</v>
      </c>
      <c r="B727" s="17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5" t="s">
        <v>848</v>
      </c>
      <c r="B730" s="176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5" t="s">
        <v>846</v>
      </c>
      <c r="B733" s="17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75" t="s">
        <v>843</v>
      </c>
      <c r="B739" s="17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5" t="s">
        <v>842</v>
      </c>
      <c r="B741" s="17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5" t="s">
        <v>841</v>
      </c>
      <c r="B743" s="17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75" t="s">
        <v>836</v>
      </c>
      <c r="B750" s="17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75" t="s">
        <v>834</v>
      </c>
      <c r="B755" s="17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75" t="s">
        <v>830</v>
      </c>
      <c r="B760" s="17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75" t="s">
        <v>828</v>
      </c>
      <c r="B765" s="17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5" t="s">
        <v>826</v>
      </c>
      <c r="B767" s="17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5" t="s">
        <v>823</v>
      </c>
      <c r="B771" s="17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75" t="s">
        <v>817</v>
      </c>
      <c r="B777" s="17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rightToLeft="1" topLeftCell="C55" zoomScale="80" zoomScaleNormal="80" workbookViewId="0">
      <selection activeCell="G7" sqref="G7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24" customWidth="1"/>
  </cols>
  <sheetData>
    <row r="1" spans="1:10">
      <c r="A1" s="209" t="s">
        <v>975</v>
      </c>
      <c r="B1" s="209" t="s">
        <v>976</v>
      </c>
      <c r="C1" s="209" t="s">
        <v>977</v>
      </c>
      <c r="D1" s="210" t="s">
        <v>613</v>
      </c>
      <c r="E1" s="211"/>
      <c r="F1" s="211"/>
      <c r="G1" s="211"/>
      <c r="H1" s="211"/>
      <c r="I1" s="211"/>
      <c r="J1" s="212"/>
    </row>
    <row r="2" spans="1:10">
      <c r="A2" s="213"/>
      <c r="B2" s="213"/>
      <c r="C2" s="213"/>
      <c r="D2" s="209" t="s">
        <v>625</v>
      </c>
      <c r="E2" s="209" t="s">
        <v>626</v>
      </c>
      <c r="F2" s="214" t="s">
        <v>978</v>
      </c>
      <c r="G2" s="214" t="s">
        <v>979</v>
      </c>
      <c r="H2" s="214" t="s">
        <v>1024</v>
      </c>
      <c r="I2" s="215" t="s">
        <v>980</v>
      </c>
      <c r="J2" s="216"/>
    </row>
    <row r="3" spans="1:10">
      <c r="A3" s="217"/>
      <c r="B3" s="217"/>
      <c r="C3" s="217"/>
      <c r="D3" s="217"/>
      <c r="E3" s="217"/>
      <c r="F3" s="218"/>
      <c r="G3" s="218"/>
      <c r="H3" s="218"/>
      <c r="I3" s="219" t="s">
        <v>981</v>
      </c>
      <c r="J3" s="220" t="s">
        <v>982</v>
      </c>
    </row>
    <row r="4" spans="1:10">
      <c r="A4" s="221" t="s">
        <v>983</v>
      </c>
      <c r="B4" s="221"/>
      <c r="C4" s="221">
        <f t="shared" ref="C4:J4" si="0">C5+C10+C13+C16+C19+C22+C25</f>
        <v>1120.05</v>
      </c>
      <c r="D4" s="221">
        <f t="shared" si="0"/>
        <v>85.05</v>
      </c>
      <c r="E4" s="221">
        <f t="shared" si="0"/>
        <v>0</v>
      </c>
      <c r="F4" s="221">
        <f t="shared" si="0"/>
        <v>0</v>
      </c>
      <c r="G4" s="221">
        <f t="shared" si="0"/>
        <v>80</v>
      </c>
      <c r="H4" s="221">
        <f>H5+H10+H13+H16+H19+H22+H25</f>
        <v>900</v>
      </c>
      <c r="I4" s="221">
        <f t="shared" si="0"/>
        <v>55</v>
      </c>
      <c r="J4" s="221">
        <f t="shared" si="0"/>
        <v>0</v>
      </c>
    </row>
    <row r="5" spans="1:10">
      <c r="A5" s="222" t="s">
        <v>984</v>
      </c>
      <c r="B5" s="223"/>
      <c r="C5" s="223">
        <f t="shared" ref="C5:J5" si="1">SUM(C6:C9)</f>
        <v>220.05</v>
      </c>
      <c r="D5" s="223">
        <f t="shared" si="1"/>
        <v>85.05</v>
      </c>
      <c r="E5" s="223">
        <f t="shared" si="1"/>
        <v>0</v>
      </c>
      <c r="F5" s="223">
        <f t="shared" si="1"/>
        <v>0</v>
      </c>
      <c r="G5" s="223">
        <f t="shared" si="1"/>
        <v>80</v>
      </c>
      <c r="H5" s="223"/>
      <c r="I5" s="223">
        <f t="shared" si="1"/>
        <v>55</v>
      </c>
      <c r="J5" s="223">
        <f t="shared" si="1"/>
        <v>0</v>
      </c>
    </row>
    <row r="6" spans="1:10">
      <c r="A6" s="10" t="s">
        <v>985</v>
      </c>
      <c r="B6" s="10">
        <v>2016</v>
      </c>
      <c r="C6" s="10">
        <v>150</v>
      </c>
      <c r="D6" s="10">
        <v>70</v>
      </c>
      <c r="E6" s="10"/>
      <c r="F6" s="10"/>
      <c r="G6" s="10">
        <v>80</v>
      </c>
      <c r="H6" s="10"/>
      <c r="I6" s="10"/>
      <c r="J6" s="10"/>
    </row>
    <row r="7" spans="1:10">
      <c r="A7" s="10" t="s">
        <v>1020</v>
      </c>
      <c r="B7" s="10">
        <v>2016</v>
      </c>
      <c r="C7" s="10">
        <v>55</v>
      </c>
      <c r="D7" s="10"/>
      <c r="E7" s="10"/>
      <c r="F7" s="10"/>
      <c r="G7" s="10"/>
      <c r="H7" s="10"/>
      <c r="I7" s="10">
        <v>55</v>
      </c>
      <c r="J7" s="10" t="s">
        <v>1023</v>
      </c>
    </row>
    <row r="8" spans="1:10">
      <c r="A8" s="10" t="s">
        <v>1021</v>
      </c>
      <c r="B8" s="10">
        <v>2016</v>
      </c>
      <c r="C8" s="10">
        <v>15.05</v>
      </c>
      <c r="D8" s="10">
        <v>15.05</v>
      </c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22" t="s">
        <v>986</v>
      </c>
      <c r="B10" s="222"/>
      <c r="C10" s="222">
        <f t="shared" ref="C10:J10" si="2">SUM(C11:C12)</f>
        <v>0</v>
      </c>
      <c r="D10" s="222">
        <f t="shared" si="2"/>
        <v>0</v>
      </c>
      <c r="E10" s="222">
        <f t="shared" si="2"/>
        <v>0</v>
      </c>
      <c r="F10" s="222">
        <f t="shared" si="2"/>
        <v>0</v>
      </c>
      <c r="G10" s="222">
        <f t="shared" si="2"/>
        <v>0</v>
      </c>
      <c r="H10" s="222"/>
      <c r="I10" s="222">
        <f t="shared" si="2"/>
        <v>0</v>
      </c>
      <c r="J10" s="222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222" t="s">
        <v>987</v>
      </c>
      <c r="B13" s="222"/>
      <c r="C13" s="222">
        <f t="shared" ref="C13:J13" si="3">SUM(C14:C15)</f>
        <v>0</v>
      </c>
      <c r="D13" s="222">
        <f t="shared" si="3"/>
        <v>0</v>
      </c>
      <c r="E13" s="222">
        <f t="shared" si="3"/>
        <v>0</v>
      </c>
      <c r="F13" s="222">
        <f t="shared" si="3"/>
        <v>0</v>
      </c>
      <c r="G13" s="222">
        <f t="shared" si="3"/>
        <v>0</v>
      </c>
      <c r="H13" s="222"/>
      <c r="I13" s="222">
        <f t="shared" si="3"/>
        <v>0</v>
      </c>
      <c r="J13" s="222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22" t="s">
        <v>988</v>
      </c>
      <c r="B16" s="222"/>
      <c r="C16" s="222">
        <f t="shared" ref="C16:J16" si="4">SUM(C17:C18)</f>
        <v>0</v>
      </c>
      <c r="D16" s="222">
        <f t="shared" si="4"/>
        <v>0</v>
      </c>
      <c r="E16" s="222">
        <f t="shared" si="4"/>
        <v>0</v>
      </c>
      <c r="F16" s="222">
        <f t="shared" si="4"/>
        <v>0</v>
      </c>
      <c r="G16" s="222">
        <f t="shared" si="4"/>
        <v>0</v>
      </c>
      <c r="H16" s="222"/>
      <c r="I16" s="222">
        <f t="shared" si="4"/>
        <v>0</v>
      </c>
      <c r="J16" s="222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22" t="s">
        <v>989</v>
      </c>
      <c r="B19" s="222"/>
      <c r="C19" s="222">
        <f t="shared" ref="C19:J19" si="5">SUM(C20:C21)</f>
        <v>0</v>
      </c>
      <c r="D19" s="222">
        <f t="shared" si="5"/>
        <v>0</v>
      </c>
      <c r="E19" s="222">
        <f t="shared" si="5"/>
        <v>0</v>
      </c>
      <c r="F19" s="222">
        <f t="shared" si="5"/>
        <v>0</v>
      </c>
      <c r="G19" s="222">
        <f t="shared" si="5"/>
        <v>0</v>
      </c>
      <c r="H19" s="222"/>
      <c r="I19" s="222">
        <f t="shared" si="5"/>
        <v>0</v>
      </c>
      <c r="J19" s="222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22" t="s">
        <v>990</v>
      </c>
      <c r="B22" s="222"/>
      <c r="C22" s="222">
        <f t="shared" ref="C22:J22" si="6">SUM(C23:C24)</f>
        <v>0</v>
      </c>
      <c r="D22" s="222">
        <f t="shared" si="6"/>
        <v>0</v>
      </c>
      <c r="E22" s="222">
        <f t="shared" si="6"/>
        <v>0</v>
      </c>
      <c r="F22" s="222">
        <f t="shared" si="6"/>
        <v>0</v>
      </c>
      <c r="G22" s="222">
        <f t="shared" si="6"/>
        <v>0</v>
      </c>
      <c r="H22" s="222"/>
      <c r="I22" s="222">
        <f t="shared" si="6"/>
        <v>0</v>
      </c>
      <c r="J22" s="222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22" t="s">
        <v>991</v>
      </c>
      <c r="B25" s="222"/>
      <c r="C25" s="222">
        <f t="shared" ref="C25:J25" si="7">C26+C29</f>
        <v>900</v>
      </c>
      <c r="D25" s="222">
        <f t="shared" si="7"/>
        <v>0</v>
      </c>
      <c r="E25" s="222">
        <f t="shared" si="7"/>
        <v>0</v>
      </c>
      <c r="F25" s="222">
        <f t="shared" si="7"/>
        <v>0</v>
      </c>
      <c r="G25" s="222">
        <f t="shared" si="7"/>
        <v>0</v>
      </c>
      <c r="H25" s="222">
        <f>H26+H29</f>
        <v>900</v>
      </c>
      <c r="I25" s="222">
        <f t="shared" si="7"/>
        <v>0</v>
      </c>
      <c r="J25" s="222">
        <f t="shared" si="7"/>
        <v>0</v>
      </c>
    </row>
    <row r="26" spans="1:10">
      <c r="A26" s="224" t="s">
        <v>992</v>
      </c>
      <c r="B26" s="224"/>
      <c r="C26" s="224">
        <f t="shared" ref="C26:J26" si="8">SUM(C27:C28)</f>
        <v>900</v>
      </c>
      <c r="D26" s="224">
        <f t="shared" si="8"/>
        <v>0</v>
      </c>
      <c r="E26" s="224">
        <f t="shared" si="8"/>
        <v>0</v>
      </c>
      <c r="F26" s="224">
        <f t="shared" si="8"/>
        <v>0</v>
      </c>
      <c r="G26" s="224">
        <f t="shared" si="8"/>
        <v>0</v>
      </c>
      <c r="H26" s="224">
        <f>H27+H28</f>
        <v>900</v>
      </c>
      <c r="I26" s="224">
        <f t="shared" si="8"/>
        <v>0</v>
      </c>
      <c r="J26" s="224">
        <f t="shared" si="8"/>
        <v>0</v>
      </c>
    </row>
    <row r="27" spans="1:10">
      <c r="A27" s="10" t="s">
        <v>1022</v>
      </c>
      <c r="B27" s="10">
        <v>2016</v>
      </c>
      <c r="C27" s="10">
        <v>900</v>
      </c>
      <c r="D27" s="10"/>
      <c r="E27" s="10"/>
      <c r="F27" s="10"/>
      <c r="G27" s="10"/>
      <c r="H27" s="10">
        <v>900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24" t="s">
        <v>993</v>
      </c>
      <c r="B29" s="224"/>
      <c r="C29" s="224">
        <f t="shared" ref="C29:J29" si="9">SUM(C30:C31)</f>
        <v>0</v>
      </c>
      <c r="D29" s="224">
        <f t="shared" si="9"/>
        <v>0</v>
      </c>
      <c r="E29" s="224">
        <f t="shared" si="9"/>
        <v>0</v>
      </c>
      <c r="F29" s="224">
        <f t="shared" si="9"/>
        <v>0</v>
      </c>
      <c r="G29" s="224">
        <f t="shared" si="9"/>
        <v>0</v>
      </c>
      <c r="H29" s="224">
        <f>H30+H31</f>
        <v>0</v>
      </c>
      <c r="I29" s="224">
        <f t="shared" si="9"/>
        <v>0</v>
      </c>
      <c r="J29" s="224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25" t="s">
        <v>994</v>
      </c>
      <c r="B32" s="225"/>
      <c r="C32" s="225">
        <f t="shared" ref="C32:J32" si="10">C33+C48+C51+C54+C57+C60+C63+C70+C73</f>
        <v>57.85</v>
      </c>
      <c r="D32" s="225">
        <f t="shared" si="10"/>
        <v>12.15</v>
      </c>
      <c r="E32" s="225">
        <f t="shared" si="10"/>
        <v>49.5</v>
      </c>
      <c r="F32" s="225">
        <f t="shared" si="10"/>
        <v>0</v>
      </c>
      <c r="G32" s="225">
        <f t="shared" si="10"/>
        <v>0</v>
      </c>
      <c r="H32" s="225">
        <f>H33+H48+H51+H54+H57+H60+H63+H70+H73</f>
        <v>0</v>
      </c>
      <c r="I32" s="225">
        <f t="shared" si="10"/>
        <v>0</v>
      </c>
      <c r="J32" s="225">
        <f t="shared" si="10"/>
        <v>0</v>
      </c>
    </row>
    <row r="33" spans="1:10">
      <c r="A33" s="222" t="s">
        <v>984</v>
      </c>
      <c r="B33" s="222"/>
      <c r="C33" s="222">
        <f t="shared" ref="C33:J33" si="11">SUM(C34:C47)</f>
        <v>57.85</v>
      </c>
      <c r="D33" s="222">
        <f t="shared" si="11"/>
        <v>12.15</v>
      </c>
      <c r="E33" s="222">
        <f t="shared" si="11"/>
        <v>49.5</v>
      </c>
      <c r="F33" s="222">
        <f t="shared" si="11"/>
        <v>0</v>
      </c>
      <c r="G33" s="222">
        <f t="shared" si="11"/>
        <v>0</v>
      </c>
      <c r="H33" s="222"/>
      <c r="I33" s="222">
        <f t="shared" si="11"/>
        <v>0</v>
      </c>
      <c r="J33" s="222">
        <f t="shared" si="11"/>
        <v>0</v>
      </c>
    </row>
    <row r="34" spans="1:10">
      <c r="A34" s="10" t="s">
        <v>985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1025</v>
      </c>
      <c r="B35" s="10">
        <v>2014</v>
      </c>
      <c r="C35" s="10">
        <v>57.85</v>
      </c>
      <c r="D35" s="10">
        <v>12.15</v>
      </c>
      <c r="E35" s="10">
        <v>49.5</v>
      </c>
      <c r="F35" s="10"/>
      <c r="G35" s="10"/>
      <c r="H35" s="10"/>
      <c r="I35" s="10"/>
      <c r="J35" s="10"/>
    </row>
    <row r="36" spans="1:10">
      <c r="A36" s="10" t="s">
        <v>996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997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998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999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1000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1001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1002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1003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1004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1005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226" t="s">
        <v>1006</v>
      </c>
      <c r="B46" s="226"/>
      <c r="C46" s="226"/>
      <c r="D46" s="226"/>
      <c r="E46" s="226"/>
      <c r="F46" s="226"/>
      <c r="G46" s="226"/>
      <c r="H46" s="226"/>
      <c r="I46" s="226"/>
      <c r="J46" s="226"/>
    </row>
    <row r="47" spans="1:10">
      <c r="A47" s="10" t="s">
        <v>1007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22" t="s">
        <v>986</v>
      </c>
      <c r="B48" s="222"/>
      <c r="C48" s="222">
        <f t="shared" ref="C48:J48" si="12">SUM(C49:C50)</f>
        <v>0</v>
      </c>
      <c r="D48" s="222">
        <f t="shared" si="12"/>
        <v>0</v>
      </c>
      <c r="E48" s="222">
        <f t="shared" si="12"/>
        <v>0</v>
      </c>
      <c r="F48" s="222">
        <f t="shared" si="12"/>
        <v>0</v>
      </c>
      <c r="G48" s="222">
        <f t="shared" si="12"/>
        <v>0</v>
      </c>
      <c r="H48" s="222"/>
      <c r="I48" s="222">
        <f t="shared" si="12"/>
        <v>0</v>
      </c>
      <c r="J48" s="222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22" t="s">
        <v>987</v>
      </c>
      <c r="B51" s="222"/>
      <c r="C51" s="222">
        <f t="shared" ref="C51:J51" si="13">SUM(C52:C53)</f>
        <v>0</v>
      </c>
      <c r="D51" s="222">
        <f t="shared" si="13"/>
        <v>0</v>
      </c>
      <c r="E51" s="222">
        <f t="shared" si="13"/>
        <v>0</v>
      </c>
      <c r="F51" s="222">
        <f t="shared" si="13"/>
        <v>0</v>
      </c>
      <c r="G51" s="222">
        <f t="shared" si="13"/>
        <v>0</v>
      </c>
      <c r="H51" s="222"/>
      <c r="I51" s="222">
        <f t="shared" si="13"/>
        <v>0</v>
      </c>
      <c r="J51" s="222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22" t="s">
        <v>988</v>
      </c>
      <c r="B54" s="222"/>
      <c r="C54" s="222">
        <f t="shared" ref="C54:J54" si="14">SUM(C55:C56)</f>
        <v>0</v>
      </c>
      <c r="D54" s="222">
        <f t="shared" si="14"/>
        <v>0</v>
      </c>
      <c r="E54" s="222">
        <f t="shared" si="14"/>
        <v>0</v>
      </c>
      <c r="F54" s="222">
        <f t="shared" si="14"/>
        <v>0</v>
      </c>
      <c r="G54" s="222">
        <f t="shared" si="14"/>
        <v>0</v>
      </c>
      <c r="H54" s="222"/>
      <c r="I54" s="222">
        <f t="shared" si="14"/>
        <v>0</v>
      </c>
      <c r="J54" s="222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22" t="s">
        <v>989</v>
      </c>
      <c r="B57" s="222"/>
      <c r="C57" s="222">
        <f t="shared" ref="C57:J57" si="15">SUM(C58:C59)</f>
        <v>0</v>
      </c>
      <c r="D57" s="222">
        <f t="shared" si="15"/>
        <v>0</v>
      </c>
      <c r="E57" s="222">
        <f t="shared" si="15"/>
        <v>0</v>
      </c>
      <c r="F57" s="222">
        <f t="shared" si="15"/>
        <v>0</v>
      </c>
      <c r="G57" s="222">
        <f t="shared" si="15"/>
        <v>0</v>
      </c>
      <c r="H57" s="222"/>
      <c r="I57" s="222">
        <f t="shared" si="15"/>
        <v>0</v>
      </c>
      <c r="J57" s="222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22" t="s">
        <v>990</v>
      </c>
      <c r="B60" s="222"/>
      <c r="C60" s="222">
        <f t="shared" ref="C60:I60" si="16">SUM(C61:C62)</f>
        <v>0</v>
      </c>
      <c r="D60" s="222">
        <f t="shared" si="16"/>
        <v>0</v>
      </c>
      <c r="E60" s="222">
        <f t="shared" si="16"/>
        <v>0</v>
      </c>
      <c r="F60" s="222">
        <f t="shared" si="16"/>
        <v>0</v>
      </c>
      <c r="G60" s="222">
        <f t="shared" si="16"/>
        <v>0</v>
      </c>
      <c r="H60" s="222"/>
      <c r="I60" s="222">
        <f t="shared" si="16"/>
        <v>0</v>
      </c>
      <c r="J60" s="222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22" t="s">
        <v>991</v>
      </c>
      <c r="B63" s="222"/>
      <c r="C63" s="222">
        <f t="shared" ref="C63:J63" si="17">C64+C67</f>
        <v>0</v>
      </c>
      <c r="D63" s="222">
        <f t="shared" si="17"/>
        <v>0</v>
      </c>
      <c r="E63" s="222">
        <f t="shared" si="17"/>
        <v>0</v>
      </c>
      <c r="F63" s="222">
        <f t="shared" si="17"/>
        <v>0</v>
      </c>
      <c r="G63" s="222">
        <f t="shared" si="17"/>
        <v>0</v>
      </c>
      <c r="H63" s="222"/>
      <c r="I63" s="222">
        <f t="shared" si="17"/>
        <v>0</v>
      </c>
      <c r="J63" s="222">
        <f t="shared" si="17"/>
        <v>0</v>
      </c>
    </row>
    <row r="64" spans="1:10">
      <c r="A64" s="224" t="s">
        <v>992</v>
      </c>
      <c r="B64" s="224"/>
      <c r="C64" s="224">
        <f t="shared" ref="C64:J64" si="18">SUM(C65:C66)</f>
        <v>0</v>
      </c>
      <c r="D64" s="224">
        <f t="shared" si="18"/>
        <v>0</v>
      </c>
      <c r="E64" s="224">
        <f t="shared" si="18"/>
        <v>0</v>
      </c>
      <c r="F64" s="224">
        <f t="shared" si="18"/>
        <v>0</v>
      </c>
      <c r="G64" s="224">
        <f t="shared" si="18"/>
        <v>0</v>
      </c>
      <c r="H64" s="224"/>
      <c r="I64" s="224">
        <f t="shared" si="18"/>
        <v>0</v>
      </c>
      <c r="J64" s="224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224" t="s">
        <v>993</v>
      </c>
      <c r="B67" s="224"/>
      <c r="C67" s="224">
        <f t="shared" ref="C67:J67" si="19">SUM(C68:C69)</f>
        <v>0</v>
      </c>
      <c r="D67" s="224">
        <f t="shared" si="19"/>
        <v>0</v>
      </c>
      <c r="E67" s="224">
        <f t="shared" si="19"/>
        <v>0</v>
      </c>
      <c r="F67" s="224">
        <f t="shared" si="19"/>
        <v>0</v>
      </c>
      <c r="G67" s="224">
        <f t="shared" si="19"/>
        <v>0</v>
      </c>
      <c r="H67" s="224"/>
      <c r="I67" s="224">
        <f t="shared" si="19"/>
        <v>0</v>
      </c>
      <c r="J67" s="224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22" t="s">
        <v>1008</v>
      </c>
      <c r="B70" s="222"/>
      <c r="C70" s="222">
        <f t="shared" ref="C70:J70" si="20">SUM(C71:C72)</f>
        <v>0</v>
      </c>
      <c r="D70" s="222">
        <f t="shared" si="20"/>
        <v>0</v>
      </c>
      <c r="E70" s="222">
        <f t="shared" si="20"/>
        <v>0</v>
      </c>
      <c r="F70" s="222">
        <f t="shared" si="20"/>
        <v>0</v>
      </c>
      <c r="G70" s="222">
        <f t="shared" si="20"/>
        <v>0</v>
      </c>
      <c r="H70" s="222"/>
      <c r="I70" s="222">
        <f t="shared" si="20"/>
        <v>0</v>
      </c>
      <c r="J70" s="222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22" t="s">
        <v>1009</v>
      </c>
      <c r="B73" s="222"/>
      <c r="C73" s="222"/>
      <c r="D73" s="222"/>
      <c r="E73" s="222"/>
      <c r="F73" s="222"/>
      <c r="G73" s="222"/>
      <c r="H73" s="222"/>
      <c r="I73" s="222"/>
      <c r="J73" s="222"/>
    </row>
    <row r="74" spans="1:10">
      <c r="A74" s="222" t="s">
        <v>1010</v>
      </c>
      <c r="B74" s="222"/>
      <c r="C74" s="222">
        <f>C32+C4</f>
        <v>1177.8999999999999</v>
      </c>
      <c r="D74" s="222">
        <f t="shared" ref="D74:J74" si="21">D73+D70+D63+D60+D57+D54+D51+D48+D33+D25+D22+D19+D16+D13+D10+D5</f>
        <v>97.2</v>
      </c>
      <c r="E74" s="222">
        <f t="shared" si="21"/>
        <v>49.5</v>
      </c>
      <c r="F74" s="222">
        <f t="shared" si="21"/>
        <v>0</v>
      </c>
      <c r="G74" s="222">
        <f t="shared" si="21"/>
        <v>80</v>
      </c>
      <c r="H74" s="222">
        <f>H32+H4</f>
        <v>900</v>
      </c>
      <c r="I74" s="222">
        <f t="shared" si="21"/>
        <v>55</v>
      </c>
      <c r="J74" s="222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rightToLeft="1" tabSelected="1" zoomScale="80" zoomScaleNormal="80" workbookViewId="0">
      <selection activeCell="H28" sqref="H2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209" t="s">
        <v>975</v>
      </c>
      <c r="B1" s="209" t="s">
        <v>976</v>
      </c>
      <c r="C1" s="209" t="s">
        <v>977</v>
      </c>
      <c r="D1" s="210" t="s">
        <v>613</v>
      </c>
      <c r="E1" s="211"/>
      <c r="F1" s="211"/>
      <c r="G1" s="211"/>
      <c r="H1" s="211"/>
      <c r="I1" s="211"/>
      <c r="J1" s="212"/>
    </row>
    <row r="2" spans="1:10">
      <c r="A2" s="213"/>
      <c r="B2" s="213"/>
      <c r="C2" s="213"/>
      <c r="D2" s="209" t="s">
        <v>625</v>
      </c>
      <c r="E2" s="209" t="s">
        <v>626</v>
      </c>
      <c r="F2" s="214" t="s">
        <v>978</v>
      </c>
      <c r="G2" s="214" t="s">
        <v>979</v>
      </c>
      <c r="H2" s="214" t="s">
        <v>1024</v>
      </c>
      <c r="I2" s="215" t="s">
        <v>980</v>
      </c>
      <c r="J2" s="216"/>
    </row>
    <row r="3" spans="1:10">
      <c r="A3" s="217"/>
      <c r="B3" s="217"/>
      <c r="C3" s="217"/>
      <c r="D3" s="217"/>
      <c r="E3" s="217"/>
      <c r="F3" s="218"/>
      <c r="G3" s="218"/>
      <c r="H3" s="218"/>
      <c r="I3" s="219" t="s">
        <v>981</v>
      </c>
      <c r="J3" s="220" t="s">
        <v>982</v>
      </c>
    </row>
    <row r="4" spans="1:10">
      <c r="A4" s="221" t="s">
        <v>983</v>
      </c>
      <c r="B4" s="221"/>
      <c r="C4" s="221">
        <f t="shared" ref="C4:J4" si="0">C5+C10+C13+C16+C19+C22+C25</f>
        <v>1157438</v>
      </c>
      <c r="D4" s="221">
        <f t="shared" si="0"/>
        <v>120000</v>
      </c>
      <c r="E4" s="221">
        <f t="shared" si="0"/>
        <v>0</v>
      </c>
      <c r="F4" s="221">
        <f t="shared" si="0"/>
        <v>57438</v>
      </c>
      <c r="G4" s="221">
        <f t="shared" si="0"/>
        <v>80000</v>
      </c>
      <c r="H4" s="221">
        <f>H5+H10+H13+H16+H19+H22+H25</f>
        <v>900000</v>
      </c>
      <c r="I4" s="221">
        <f t="shared" si="0"/>
        <v>0</v>
      </c>
      <c r="J4" s="221">
        <f t="shared" si="0"/>
        <v>0</v>
      </c>
    </row>
    <row r="5" spans="1:10">
      <c r="A5" s="222" t="s">
        <v>984</v>
      </c>
      <c r="B5" s="223"/>
      <c r="C5" s="223">
        <f t="shared" ref="C5:J5" si="1">SUM(C6:C9)</f>
        <v>257438</v>
      </c>
      <c r="D5" s="223">
        <f t="shared" si="1"/>
        <v>120000</v>
      </c>
      <c r="E5" s="223">
        <f t="shared" si="1"/>
        <v>0</v>
      </c>
      <c r="F5" s="223">
        <f t="shared" si="1"/>
        <v>57438</v>
      </c>
      <c r="G5" s="223">
        <f t="shared" si="1"/>
        <v>80000</v>
      </c>
      <c r="H5" s="223"/>
      <c r="I5" s="223">
        <f t="shared" si="1"/>
        <v>0</v>
      </c>
      <c r="J5" s="223">
        <f t="shared" si="1"/>
        <v>0</v>
      </c>
    </row>
    <row r="6" spans="1:10">
      <c r="A6" s="10" t="s">
        <v>997</v>
      </c>
      <c r="B6" s="10">
        <v>2017</v>
      </c>
      <c r="C6" s="10">
        <v>100000</v>
      </c>
      <c r="D6" s="10">
        <v>60000</v>
      </c>
      <c r="E6" s="10"/>
      <c r="F6" s="10"/>
      <c r="G6" s="10">
        <v>40000</v>
      </c>
      <c r="H6" s="10"/>
      <c r="I6" s="10"/>
      <c r="J6" s="10"/>
    </row>
    <row r="7" spans="1:10">
      <c r="A7" s="10" t="s">
        <v>1020</v>
      </c>
      <c r="B7" s="10">
        <v>2017</v>
      </c>
      <c r="C7" s="10">
        <v>100000</v>
      </c>
      <c r="D7" s="10">
        <v>60000</v>
      </c>
      <c r="E7" s="10"/>
      <c r="F7" s="10"/>
      <c r="G7" s="10">
        <v>40000</v>
      </c>
      <c r="H7" s="10"/>
      <c r="I7" s="10"/>
      <c r="J7" s="10"/>
    </row>
    <row r="8" spans="1:10">
      <c r="A8" s="10" t="s">
        <v>1040</v>
      </c>
      <c r="B8" s="10">
        <v>2017</v>
      </c>
      <c r="C8" s="10">
        <v>57438</v>
      </c>
      <c r="D8" s="10"/>
      <c r="E8" s="10"/>
      <c r="F8" s="10">
        <v>57438</v>
      </c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22" t="s">
        <v>986</v>
      </c>
      <c r="B10" s="222"/>
      <c r="C10" s="222">
        <f t="shared" ref="C10:J10" si="2">SUM(C11:C12)</f>
        <v>0</v>
      </c>
      <c r="D10" s="222">
        <f t="shared" si="2"/>
        <v>0</v>
      </c>
      <c r="E10" s="222">
        <f t="shared" si="2"/>
        <v>0</v>
      </c>
      <c r="F10" s="222">
        <f t="shared" si="2"/>
        <v>0</v>
      </c>
      <c r="G10" s="222">
        <f t="shared" si="2"/>
        <v>0</v>
      </c>
      <c r="H10" s="222"/>
      <c r="I10" s="222">
        <f t="shared" si="2"/>
        <v>0</v>
      </c>
      <c r="J10" s="222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222" t="s">
        <v>987</v>
      </c>
      <c r="B13" s="222"/>
      <c r="C13" s="222">
        <f t="shared" ref="C13:J13" si="3">SUM(C14:C15)</f>
        <v>0</v>
      </c>
      <c r="D13" s="222">
        <f t="shared" si="3"/>
        <v>0</v>
      </c>
      <c r="E13" s="222">
        <f t="shared" si="3"/>
        <v>0</v>
      </c>
      <c r="F13" s="222">
        <f t="shared" si="3"/>
        <v>0</v>
      </c>
      <c r="G13" s="222">
        <f t="shared" si="3"/>
        <v>0</v>
      </c>
      <c r="H13" s="222"/>
      <c r="I13" s="222">
        <f t="shared" si="3"/>
        <v>0</v>
      </c>
      <c r="J13" s="222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22" t="s">
        <v>988</v>
      </c>
      <c r="B16" s="222"/>
      <c r="C16" s="222">
        <f t="shared" ref="C16:J16" si="4">SUM(C17:C18)</f>
        <v>0</v>
      </c>
      <c r="D16" s="222">
        <f t="shared" si="4"/>
        <v>0</v>
      </c>
      <c r="E16" s="222">
        <f t="shared" si="4"/>
        <v>0</v>
      </c>
      <c r="F16" s="222">
        <f t="shared" si="4"/>
        <v>0</v>
      </c>
      <c r="G16" s="222">
        <f t="shared" si="4"/>
        <v>0</v>
      </c>
      <c r="H16" s="222"/>
      <c r="I16" s="222">
        <f t="shared" si="4"/>
        <v>0</v>
      </c>
      <c r="J16" s="222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22" t="s">
        <v>989</v>
      </c>
      <c r="B19" s="222"/>
      <c r="C19" s="222">
        <f t="shared" ref="C19:J19" si="5">SUM(C20:C21)</f>
        <v>0</v>
      </c>
      <c r="D19" s="222">
        <f t="shared" si="5"/>
        <v>0</v>
      </c>
      <c r="E19" s="222">
        <f t="shared" si="5"/>
        <v>0</v>
      </c>
      <c r="F19" s="222">
        <f t="shared" si="5"/>
        <v>0</v>
      </c>
      <c r="G19" s="222">
        <f t="shared" si="5"/>
        <v>0</v>
      </c>
      <c r="H19" s="222"/>
      <c r="I19" s="222">
        <f t="shared" si="5"/>
        <v>0</v>
      </c>
      <c r="J19" s="222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22" t="s">
        <v>990</v>
      </c>
      <c r="B22" s="222"/>
      <c r="C22" s="222">
        <f t="shared" ref="C22:J22" si="6">SUM(C23:C24)</f>
        <v>0</v>
      </c>
      <c r="D22" s="222">
        <f t="shared" si="6"/>
        <v>0</v>
      </c>
      <c r="E22" s="222">
        <f t="shared" si="6"/>
        <v>0</v>
      </c>
      <c r="F22" s="222">
        <f t="shared" si="6"/>
        <v>0</v>
      </c>
      <c r="G22" s="222">
        <f t="shared" si="6"/>
        <v>0</v>
      </c>
      <c r="H22" s="222"/>
      <c r="I22" s="222">
        <f t="shared" si="6"/>
        <v>0</v>
      </c>
      <c r="J22" s="222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22" t="s">
        <v>991</v>
      </c>
      <c r="B25" s="222"/>
      <c r="C25" s="222">
        <f t="shared" ref="C25:J25" si="7">C26+C29</f>
        <v>900000</v>
      </c>
      <c r="D25" s="222">
        <f t="shared" si="7"/>
        <v>0</v>
      </c>
      <c r="E25" s="222">
        <f t="shared" si="7"/>
        <v>0</v>
      </c>
      <c r="F25" s="222">
        <f t="shared" si="7"/>
        <v>0</v>
      </c>
      <c r="G25" s="222">
        <f t="shared" si="7"/>
        <v>0</v>
      </c>
      <c r="H25" s="222">
        <f>H26+H29</f>
        <v>900000</v>
      </c>
      <c r="I25" s="222">
        <f t="shared" si="7"/>
        <v>0</v>
      </c>
      <c r="J25" s="222">
        <f t="shared" si="7"/>
        <v>0</v>
      </c>
    </row>
    <row r="26" spans="1:10">
      <c r="A26" s="224" t="s">
        <v>992</v>
      </c>
      <c r="B26" s="224"/>
      <c r="C26" s="224">
        <f t="shared" ref="C26:J26" si="8">SUM(C27:C28)</f>
        <v>900000</v>
      </c>
      <c r="D26" s="224">
        <f t="shared" si="8"/>
        <v>0</v>
      </c>
      <c r="E26" s="224">
        <f t="shared" si="8"/>
        <v>0</v>
      </c>
      <c r="F26" s="224">
        <f t="shared" si="8"/>
        <v>0</v>
      </c>
      <c r="G26" s="224">
        <f t="shared" si="8"/>
        <v>0</v>
      </c>
      <c r="H26" s="224">
        <f>H27+H28</f>
        <v>900000</v>
      </c>
      <c r="I26" s="224">
        <f t="shared" si="8"/>
        <v>0</v>
      </c>
      <c r="J26" s="224">
        <f t="shared" si="8"/>
        <v>0</v>
      </c>
    </row>
    <row r="27" spans="1:10">
      <c r="A27" s="10" t="s">
        <v>1022</v>
      </c>
      <c r="B27" s="10">
        <v>2017</v>
      </c>
      <c r="C27" s="10">
        <v>900000</v>
      </c>
      <c r="D27" s="10"/>
      <c r="E27" s="10"/>
      <c r="F27" s="10"/>
      <c r="G27" s="10"/>
      <c r="H27" s="10">
        <v>900000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24" t="s">
        <v>993</v>
      </c>
      <c r="B29" s="224"/>
      <c r="C29" s="224">
        <f t="shared" ref="C29:J29" si="9">SUM(C30:C31)</f>
        <v>0</v>
      </c>
      <c r="D29" s="224">
        <f t="shared" si="9"/>
        <v>0</v>
      </c>
      <c r="E29" s="224">
        <f t="shared" si="9"/>
        <v>0</v>
      </c>
      <c r="F29" s="224">
        <f t="shared" si="9"/>
        <v>0</v>
      </c>
      <c r="G29" s="224">
        <f t="shared" si="9"/>
        <v>0</v>
      </c>
      <c r="H29" s="224">
        <f>H30+H31</f>
        <v>0</v>
      </c>
      <c r="I29" s="224">
        <f t="shared" si="9"/>
        <v>0</v>
      </c>
      <c r="J29" s="224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25" t="s">
        <v>994</v>
      </c>
      <c r="B32" s="225"/>
      <c r="C32" s="225">
        <f t="shared" ref="C32:J32" si="10">C33+C48+C51+C54+C57+C60+C63+C70+C73</f>
        <v>0</v>
      </c>
      <c r="D32" s="225">
        <f t="shared" si="10"/>
        <v>0</v>
      </c>
      <c r="E32" s="225">
        <f t="shared" si="10"/>
        <v>0</v>
      </c>
      <c r="F32" s="225">
        <f t="shared" si="10"/>
        <v>0</v>
      </c>
      <c r="G32" s="225">
        <f t="shared" si="10"/>
        <v>0</v>
      </c>
      <c r="H32" s="225">
        <f>H33+H48+H51+H54+H57+H60+H63+H70+H73</f>
        <v>0</v>
      </c>
      <c r="I32" s="225">
        <f t="shared" si="10"/>
        <v>0</v>
      </c>
      <c r="J32" s="225">
        <f t="shared" si="10"/>
        <v>0</v>
      </c>
    </row>
    <row r="33" spans="1:10">
      <c r="A33" s="222" t="s">
        <v>984</v>
      </c>
      <c r="B33" s="222"/>
      <c r="C33" s="222">
        <f t="shared" ref="C33:J33" si="11">SUM(C34:C47)</f>
        <v>0</v>
      </c>
      <c r="D33" s="222">
        <f t="shared" si="11"/>
        <v>0</v>
      </c>
      <c r="E33" s="222">
        <f t="shared" si="11"/>
        <v>0</v>
      </c>
      <c r="F33" s="222">
        <f t="shared" si="11"/>
        <v>0</v>
      </c>
      <c r="G33" s="222">
        <f t="shared" si="11"/>
        <v>0</v>
      </c>
      <c r="H33" s="222"/>
      <c r="I33" s="222">
        <f t="shared" si="11"/>
        <v>0</v>
      </c>
      <c r="J33" s="222">
        <f t="shared" si="11"/>
        <v>0</v>
      </c>
    </row>
    <row r="34" spans="1:10">
      <c r="A34" s="10" t="s">
        <v>985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995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996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997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998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999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1000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1001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1002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1003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1004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1005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226" t="s">
        <v>1006</v>
      </c>
      <c r="B46" s="226"/>
      <c r="C46" s="226"/>
      <c r="D46" s="226"/>
      <c r="E46" s="226"/>
      <c r="F46" s="226"/>
      <c r="G46" s="226"/>
      <c r="H46" s="226"/>
      <c r="I46" s="226"/>
      <c r="J46" s="226"/>
    </row>
    <row r="47" spans="1:10">
      <c r="A47" s="10" t="s">
        <v>1007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22" t="s">
        <v>986</v>
      </c>
      <c r="B48" s="222"/>
      <c r="C48" s="222">
        <f t="shared" ref="C48:J48" si="12">SUM(C49:C50)</f>
        <v>0</v>
      </c>
      <c r="D48" s="222">
        <f t="shared" si="12"/>
        <v>0</v>
      </c>
      <c r="E48" s="222">
        <f t="shared" si="12"/>
        <v>0</v>
      </c>
      <c r="F48" s="222">
        <f t="shared" si="12"/>
        <v>0</v>
      </c>
      <c r="G48" s="222">
        <f t="shared" si="12"/>
        <v>0</v>
      </c>
      <c r="H48" s="222"/>
      <c r="I48" s="222">
        <f t="shared" si="12"/>
        <v>0</v>
      </c>
      <c r="J48" s="222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22" t="s">
        <v>987</v>
      </c>
      <c r="B51" s="222"/>
      <c r="C51" s="222">
        <f t="shared" ref="C51:J51" si="13">SUM(C52:C53)</f>
        <v>0</v>
      </c>
      <c r="D51" s="222">
        <f t="shared" si="13"/>
        <v>0</v>
      </c>
      <c r="E51" s="222">
        <f t="shared" si="13"/>
        <v>0</v>
      </c>
      <c r="F51" s="222">
        <f t="shared" si="13"/>
        <v>0</v>
      </c>
      <c r="G51" s="222">
        <f t="shared" si="13"/>
        <v>0</v>
      </c>
      <c r="H51" s="222"/>
      <c r="I51" s="222">
        <f t="shared" si="13"/>
        <v>0</v>
      </c>
      <c r="J51" s="222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22" t="s">
        <v>988</v>
      </c>
      <c r="B54" s="222"/>
      <c r="C54" s="222">
        <f t="shared" ref="C54:J54" si="14">SUM(C55:C56)</f>
        <v>0</v>
      </c>
      <c r="D54" s="222">
        <f t="shared" si="14"/>
        <v>0</v>
      </c>
      <c r="E54" s="222">
        <f t="shared" si="14"/>
        <v>0</v>
      </c>
      <c r="F54" s="222">
        <f t="shared" si="14"/>
        <v>0</v>
      </c>
      <c r="G54" s="222">
        <f t="shared" si="14"/>
        <v>0</v>
      </c>
      <c r="H54" s="222"/>
      <c r="I54" s="222">
        <f t="shared" si="14"/>
        <v>0</v>
      </c>
      <c r="J54" s="222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22" t="s">
        <v>989</v>
      </c>
      <c r="B57" s="222"/>
      <c r="C57" s="222">
        <f t="shared" ref="C57:J57" si="15">SUM(C58:C59)</f>
        <v>0</v>
      </c>
      <c r="D57" s="222">
        <f t="shared" si="15"/>
        <v>0</v>
      </c>
      <c r="E57" s="222">
        <f t="shared" si="15"/>
        <v>0</v>
      </c>
      <c r="F57" s="222">
        <f t="shared" si="15"/>
        <v>0</v>
      </c>
      <c r="G57" s="222">
        <f t="shared" si="15"/>
        <v>0</v>
      </c>
      <c r="H57" s="222"/>
      <c r="I57" s="222">
        <f t="shared" si="15"/>
        <v>0</v>
      </c>
      <c r="J57" s="222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22" t="s">
        <v>990</v>
      </c>
      <c r="B60" s="222"/>
      <c r="C60" s="222">
        <f t="shared" ref="C60:I60" si="16">SUM(C61:C62)</f>
        <v>0</v>
      </c>
      <c r="D60" s="222">
        <f t="shared" si="16"/>
        <v>0</v>
      </c>
      <c r="E60" s="222">
        <f t="shared" si="16"/>
        <v>0</v>
      </c>
      <c r="F60" s="222">
        <f t="shared" si="16"/>
        <v>0</v>
      </c>
      <c r="G60" s="222">
        <f t="shared" si="16"/>
        <v>0</v>
      </c>
      <c r="H60" s="222"/>
      <c r="I60" s="222">
        <f t="shared" si="16"/>
        <v>0</v>
      </c>
      <c r="J60" s="222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22" t="s">
        <v>991</v>
      </c>
      <c r="B63" s="222"/>
      <c r="C63" s="222">
        <f t="shared" ref="C63:J63" si="17">C64+C67</f>
        <v>0</v>
      </c>
      <c r="D63" s="222">
        <f t="shared" si="17"/>
        <v>0</v>
      </c>
      <c r="E63" s="222">
        <f t="shared" si="17"/>
        <v>0</v>
      </c>
      <c r="F63" s="222">
        <f t="shared" si="17"/>
        <v>0</v>
      </c>
      <c r="G63" s="222">
        <f t="shared" si="17"/>
        <v>0</v>
      </c>
      <c r="H63" s="222"/>
      <c r="I63" s="222">
        <f t="shared" si="17"/>
        <v>0</v>
      </c>
      <c r="J63" s="222">
        <f t="shared" si="17"/>
        <v>0</v>
      </c>
    </row>
    <row r="64" spans="1:10">
      <c r="A64" s="224" t="s">
        <v>992</v>
      </c>
      <c r="B64" s="224"/>
      <c r="C64" s="224">
        <f t="shared" ref="C64:J64" si="18">SUM(C65:C66)</f>
        <v>0</v>
      </c>
      <c r="D64" s="224">
        <f t="shared" si="18"/>
        <v>0</v>
      </c>
      <c r="E64" s="224">
        <f t="shared" si="18"/>
        <v>0</v>
      </c>
      <c r="F64" s="224">
        <f t="shared" si="18"/>
        <v>0</v>
      </c>
      <c r="G64" s="224">
        <f t="shared" si="18"/>
        <v>0</v>
      </c>
      <c r="H64" s="224"/>
      <c r="I64" s="224">
        <f t="shared" si="18"/>
        <v>0</v>
      </c>
      <c r="J64" s="224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224" t="s">
        <v>993</v>
      </c>
      <c r="B67" s="224"/>
      <c r="C67" s="224">
        <f t="shared" ref="C67:J67" si="19">SUM(C68:C69)</f>
        <v>0</v>
      </c>
      <c r="D67" s="224">
        <f t="shared" si="19"/>
        <v>0</v>
      </c>
      <c r="E67" s="224">
        <f t="shared" si="19"/>
        <v>0</v>
      </c>
      <c r="F67" s="224">
        <f t="shared" si="19"/>
        <v>0</v>
      </c>
      <c r="G67" s="224">
        <f t="shared" si="19"/>
        <v>0</v>
      </c>
      <c r="H67" s="224"/>
      <c r="I67" s="224">
        <f t="shared" si="19"/>
        <v>0</v>
      </c>
      <c r="J67" s="224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22" t="s">
        <v>1008</v>
      </c>
      <c r="B70" s="222"/>
      <c r="C70" s="222">
        <f t="shared" ref="C70:J70" si="20">SUM(C71:C72)</f>
        <v>0</v>
      </c>
      <c r="D70" s="222">
        <f t="shared" si="20"/>
        <v>0</v>
      </c>
      <c r="E70" s="222">
        <f t="shared" si="20"/>
        <v>0</v>
      </c>
      <c r="F70" s="222">
        <f t="shared" si="20"/>
        <v>0</v>
      </c>
      <c r="G70" s="222">
        <f t="shared" si="20"/>
        <v>0</v>
      </c>
      <c r="H70" s="222"/>
      <c r="I70" s="222">
        <f t="shared" si="20"/>
        <v>0</v>
      </c>
      <c r="J70" s="222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22" t="s">
        <v>1009</v>
      </c>
      <c r="B73" s="222"/>
      <c r="C73" s="222"/>
      <c r="D73" s="222"/>
      <c r="E73" s="222"/>
      <c r="F73" s="222"/>
      <c r="G73" s="222"/>
      <c r="H73" s="222"/>
      <c r="I73" s="222"/>
      <c r="J73" s="222"/>
    </row>
    <row r="74" spans="1:10">
      <c r="A74" s="222" t="s">
        <v>1010</v>
      </c>
      <c r="B74" s="222"/>
      <c r="C74" s="222">
        <f>C32+C4</f>
        <v>1157438</v>
      </c>
      <c r="D74" s="222">
        <f t="shared" ref="D74:J74" si="21">D73+D70+D63+D60+D57+D54+D51+D48+D33+D25+D22+D19+D16+D13+D10+D5</f>
        <v>120000</v>
      </c>
      <c r="E74" s="222">
        <f t="shared" si="21"/>
        <v>0</v>
      </c>
      <c r="F74" s="222">
        <f t="shared" si="21"/>
        <v>57438</v>
      </c>
      <c r="G74" s="222">
        <f t="shared" si="21"/>
        <v>80000</v>
      </c>
      <c r="H74" s="222">
        <f>H32+H4</f>
        <v>900000</v>
      </c>
      <c r="I74" s="222">
        <f t="shared" si="21"/>
        <v>0</v>
      </c>
      <c r="J74" s="222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2" sqref="E2:E13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47" customWidth="1"/>
  </cols>
  <sheetData>
    <row r="1" spans="1:5">
      <c r="A1" s="227" t="s">
        <v>1011</v>
      </c>
      <c r="B1" s="227" t="s">
        <v>1012</v>
      </c>
      <c r="C1" s="227" t="s">
        <v>1013</v>
      </c>
      <c r="D1" s="227" t="s">
        <v>1014</v>
      </c>
      <c r="E1" s="244" t="s">
        <v>1015</v>
      </c>
    </row>
    <row r="2" spans="1:5">
      <c r="A2" s="228" t="s">
        <v>1016</v>
      </c>
      <c r="B2" s="229">
        <v>2011</v>
      </c>
      <c r="C2" s="230">
        <v>210843</v>
      </c>
      <c r="D2" s="230">
        <v>10417</v>
      </c>
      <c r="E2" s="245">
        <f>D2/C2</f>
        <v>4.9406430377105237E-2</v>
      </c>
    </row>
    <row r="3" spans="1:5">
      <c r="A3" s="231"/>
      <c r="B3" s="229">
        <v>2012</v>
      </c>
      <c r="C3" s="230">
        <v>228681</v>
      </c>
      <c r="D3" s="230">
        <v>7198</v>
      </c>
      <c r="E3" s="245">
        <f t="shared" ref="E3:E13" si="0">D3/C3</f>
        <v>3.1476161115265369E-2</v>
      </c>
    </row>
    <row r="4" spans="1:5">
      <c r="A4" s="231"/>
      <c r="B4" s="229">
        <v>2013</v>
      </c>
      <c r="C4" s="230">
        <v>246780</v>
      </c>
      <c r="D4" s="230">
        <v>9756</v>
      </c>
      <c r="E4" s="245">
        <f t="shared" si="0"/>
        <v>3.9533187454412838E-2</v>
      </c>
    </row>
    <row r="5" spans="1:5">
      <c r="A5" s="231"/>
      <c r="B5" s="229">
        <v>2014</v>
      </c>
      <c r="C5" s="230">
        <v>263849</v>
      </c>
      <c r="D5" s="230">
        <v>11034</v>
      </c>
      <c r="E5" s="245">
        <f t="shared" si="0"/>
        <v>4.1819373960105967E-2</v>
      </c>
    </row>
    <row r="6" spans="1:5">
      <c r="A6" s="231"/>
      <c r="B6" s="229">
        <v>2015</v>
      </c>
      <c r="C6" s="230">
        <v>284684</v>
      </c>
      <c r="D6" s="230">
        <v>24705</v>
      </c>
      <c r="E6" s="245">
        <f t="shared" si="0"/>
        <v>8.6780430231414477E-2</v>
      </c>
    </row>
    <row r="7" spans="1:5">
      <c r="A7" s="232"/>
      <c r="B7" s="229">
        <v>2016</v>
      </c>
      <c r="C7" s="230">
        <v>293771</v>
      </c>
      <c r="D7" s="230">
        <v>14906</v>
      </c>
      <c r="E7" s="245">
        <f t="shared" si="0"/>
        <v>5.074020240255165E-2</v>
      </c>
    </row>
    <row r="8" spans="1:5">
      <c r="A8" s="233" t="s">
        <v>1017</v>
      </c>
      <c r="B8" s="234">
        <v>2011</v>
      </c>
      <c r="C8" s="235">
        <v>10232</v>
      </c>
      <c r="D8" s="235">
        <v>8858</v>
      </c>
      <c r="E8" s="245">
        <f t="shared" si="0"/>
        <v>0.8657154026583268</v>
      </c>
    </row>
    <row r="9" spans="1:5">
      <c r="A9" s="236"/>
      <c r="B9" s="234">
        <v>2012</v>
      </c>
      <c r="C9" s="235">
        <v>9330</v>
      </c>
      <c r="D9" s="235">
        <v>4386</v>
      </c>
      <c r="E9" s="245">
        <f t="shared" si="0"/>
        <v>0.47009646302250802</v>
      </c>
    </row>
    <row r="10" spans="1:5">
      <c r="A10" s="236"/>
      <c r="B10" s="234">
        <v>2013</v>
      </c>
      <c r="C10" s="235">
        <v>9685</v>
      </c>
      <c r="D10" s="235">
        <v>4451</v>
      </c>
      <c r="E10" s="245">
        <f t="shared" si="0"/>
        <v>0.45957666494579247</v>
      </c>
    </row>
    <row r="11" spans="1:5">
      <c r="A11" s="236"/>
      <c r="B11" s="234">
        <v>2014</v>
      </c>
      <c r="C11" s="235">
        <v>10725</v>
      </c>
      <c r="D11" s="235">
        <v>4340</v>
      </c>
      <c r="E11" s="245">
        <f t="shared" si="0"/>
        <v>0.40466200466200464</v>
      </c>
    </row>
    <row r="12" spans="1:5">
      <c r="A12" s="236"/>
      <c r="B12" s="234">
        <v>2015</v>
      </c>
      <c r="C12" s="235">
        <v>12566</v>
      </c>
      <c r="D12" s="235">
        <v>7439</v>
      </c>
      <c r="E12" s="245">
        <f t="shared" si="0"/>
        <v>0.59199427025306384</v>
      </c>
    </row>
    <row r="13" spans="1:5">
      <c r="A13" s="237"/>
      <c r="B13" s="234">
        <v>2016</v>
      </c>
      <c r="C13" s="235">
        <v>12663</v>
      </c>
      <c r="D13" s="235">
        <v>5733</v>
      </c>
      <c r="E13" s="245">
        <f t="shared" si="0"/>
        <v>0.45273631840796019</v>
      </c>
    </row>
    <row r="14" spans="1:5">
      <c r="A14" s="228" t="s">
        <v>123</v>
      </c>
      <c r="B14" s="229">
        <v>2011</v>
      </c>
      <c r="C14" s="230"/>
      <c r="D14" s="230"/>
      <c r="E14" s="245"/>
    </row>
    <row r="15" spans="1:5">
      <c r="A15" s="231"/>
      <c r="B15" s="229">
        <v>2012</v>
      </c>
      <c r="C15" s="230"/>
      <c r="D15" s="230"/>
      <c r="E15" s="245"/>
    </row>
    <row r="16" spans="1:5">
      <c r="A16" s="231"/>
      <c r="B16" s="229">
        <v>2013</v>
      </c>
      <c r="C16" s="230"/>
      <c r="D16" s="230"/>
      <c r="E16" s="245"/>
    </row>
    <row r="17" spans="1:5">
      <c r="A17" s="231"/>
      <c r="B17" s="229">
        <v>2014</v>
      </c>
      <c r="C17" s="230"/>
      <c r="D17" s="230"/>
      <c r="E17" s="245"/>
    </row>
    <row r="18" spans="1:5">
      <c r="A18" s="231"/>
      <c r="B18" s="229">
        <v>2015</v>
      </c>
      <c r="C18" s="230"/>
      <c r="D18" s="230"/>
      <c r="E18" s="245"/>
    </row>
    <row r="19" spans="1:5">
      <c r="A19" s="232"/>
      <c r="B19" s="229">
        <v>2016</v>
      </c>
      <c r="C19" s="230"/>
      <c r="D19" s="230"/>
      <c r="E19" s="245"/>
    </row>
    <row r="20" spans="1:5">
      <c r="A20" s="238" t="s">
        <v>1018</v>
      </c>
      <c r="B20" s="234">
        <v>2011</v>
      </c>
      <c r="C20" s="235"/>
      <c r="D20" s="235"/>
      <c r="E20" s="246"/>
    </row>
    <row r="21" spans="1:5">
      <c r="A21" s="239"/>
      <c r="B21" s="234">
        <v>2012</v>
      </c>
      <c r="C21" s="235"/>
      <c r="D21" s="235"/>
      <c r="E21" s="246"/>
    </row>
    <row r="22" spans="1:5">
      <c r="A22" s="239"/>
      <c r="B22" s="234">
        <v>2013</v>
      </c>
      <c r="C22" s="235"/>
      <c r="D22" s="235"/>
      <c r="E22" s="246"/>
    </row>
    <row r="23" spans="1:5">
      <c r="A23" s="239"/>
      <c r="B23" s="234">
        <v>2014</v>
      </c>
      <c r="C23" s="235"/>
      <c r="D23" s="235"/>
      <c r="E23" s="246"/>
    </row>
    <row r="24" spans="1:5">
      <c r="A24" s="239"/>
      <c r="B24" s="234">
        <v>2015</v>
      </c>
      <c r="C24" s="235"/>
      <c r="D24" s="235"/>
      <c r="E24" s="246"/>
    </row>
    <row r="25" spans="1:5">
      <c r="A25" s="240"/>
      <c r="B25" s="234">
        <v>2016</v>
      </c>
      <c r="C25" s="235"/>
      <c r="D25" s="235"/>
      <c r="E25" s="246"/>
    </row>
    <row r="26" spans="1:5">
      <c r="A26" s="241" t="s">
        <v>1019</v>
      </c>
      <c r="B26" s="229">
        <v>2011</v>
      </c>
      <c r="C26" s="230">
        <f>C20+C14+C8+C2</f>
        <v>221075</v>
      </c>
      <c r="D26" s="230">
        <f>D20+D14+D8+D2</f>
        <v>19275</v>
      </c>
      <c r="E26" s="245">
        <f>E20+E14+E8+E2</f>
        <v>0.91512183303543204</v>
      </c>
    </row>
    <row r="27" spans="1:5">
      <c r="A27" s="242"/>
      <c r="B27" s="229">
        <v>2012</v>
      </c>
      <c r="C27" s="230">
        <f>C21+C26+C15+C9+C3</f>
        <v>459086</v>
      </c>
      <c r="D27" s="230">
        <f t="shared" ref="D27:E31" si="1">D21+D15+D9+D3</f>
        <v>11584</v>
      </c>
      <c r="E27" s="245">
        <f t="shared" si="1"/>
        <v>0.50157262413777337</v>
      </c>
    </row>
    <row r="28" spans="1:5">
      <c r="A28" s="242"/>
      <c r="B28" s="229">
        <v>2013</v>
      </c>
      <c r="C28" s="230">
        <f>C22+C16+C10+C4</f>
        <v>256465</v>
      </c>
      <c r="D28" s="230">
        <f t="shared" si="1"/>
        <v>14207</v>
      </c>
      <c r="E28" s="245">
        <f t="shared" si="1"/>
        <v>0.49910985240020533</v>
      </c>
    </row>
    <row r="29" spans="1:5">
      <c r="A29" s="242"/>
      <c r="B29" s="229">
        <v>2014</v>
      </c>
      <c r="C29" s="230">
        <f>C23+C17+C11+C5</f>
        <v>274574</v>
      </c>
      <c r="D29" s="230">
        <f t="shared" si="1"/>
        <v>15374</v>
      </c>
      <c r="E29" s="245">
        <f t="shared" si="1"/>
        <v>0.44648137862211063</v>
      </c>
    </row>
    <row r="30" spans="1:5">
      <c r="A30" s="242"/>
      <c r="B30" s="229">
        <v>2015</v>
      </c>
      <c r="C30" s="230">
        <f>C24+C18+C12+C6</f>
        <v>297250</v>
      </c>
      <c r="D30" s="230">
        <f t="shared" si="1"/>
        <v>32144</v>
      </c>
      <c r="E30" s="245">
        <f t="shared" si="1"/>
        <v>0.6787747004844783</v>
      </c>
    </row>
    <row r="31" spans="1:5">
      <c r="A31" s="243"/>
      <c r="B31" s="229">
        <v>2016</v>
      </c>
      <c r="C31" s="230">
        <f>C25+C19+C13+C7</f>
        <v>306434</v>
      </c>
      <c r="D31" s="230">
        <f t="shared" si="1"/>
        <v>20639</v>
      </c>
      <c r="E31" s="245">
        <f t="shared" si="1"/>
        <v>0.50347652081051186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2018-02-04T18:17:56Z</dcterms:modified>
</cp:coreProperties>
</file>