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4" activeTab="1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2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العملة'!$A$1:$C$27</definedName>
  </definedNames>
  <calcPr calcId="124519"/>
</workbook>
</file>

<file path=xl/calcChain.xml><?xml version="1.0" encoding="utf-8"?>
<calcChain xmlns="http://schemas.openxmlformats.org/spreadsheetml/2006/main">
  <c r="E308" i="31"/>
  <c r="E305"/>
  <c r="E302"/>
  <c r="E298"/>
  <c r="E296"/>
  <c r="E289"/>
  <c r="E265"/>
  <c r="D2"/>
  <c r="D139" i="33" l="1"/>
  <c r="D298" i="31"/>
  <c r="D296"/>
  <c r="E265" i="27"/>
  <c r="E308"/>
  <c r="D308"/>
  <c r="E305"/>
  <c r="D305"/>
  <c r="E302"/>
  <c r="D302"/>
  <c r="E298"/>
  <c r="E296"/>
  <c r="E289"/>
  <c r="E559" i="28" l="1"/>
  <c r="E257"/>
  <c r="E114"/>
  <c r="E2"/>
  <c r="D778" i="39"/>
  <c r="D777" s="1"/>
  <c r="C777"/>
  <c r="D776"/>
  <c r="E776" s="1"/>
  <c r="D775"/>
  <c r="E775" s="1"/>
  <c r="D774"/>
  <c r="E774" s="1"/>
  <c r="D773"/>
  <c r="C772"/>
  <c r="C771" s="1"/>
  <c r="D770"/>
  <c r="E770" s="1"/>
  <c r="D769"/>
  <c r="E769" s="1"/>
  <c r="C768"/>
  <c r="C767" s="1"/>
  <c r="D766"/>
  <c r="D765" s="1"/>
  <c r="C765"/>
  <c r="D764"/>
  <c r="E764" s="1"/>
  <c r="D763"/>
  <c r="E763" s="1"/>
  <c r="D762"/>
  <c r="E762" s="1"/>
  <c r="C761"/>
  <c r="C760" s="1"/>
  <c r="D759"/>
  <c r="E759" s="1"/>
  <c r="E758"/>
  <c r="D758"/>
  <c r="D757"/>
  <c r="E757" s="1"/>
  <c r="C756"/>
  <c r="C755" s="1"/>
  <c r="D754"/>
  <c r="E754" s="1"/>
  <c r="E753"/>
  <c r="D753"/>
  <c r="D752"/>
  <c r="E752" s="1"/>
  <c r="C751"/>
  <c r="C750" s="1"/>
  <c r="D749"/>
  <c r="E749" s="1"/>
  <c r="D748"/>
  <c r="E748" s="1"/>
  <c r="D747"/>
  <c r="C746"/>
  <c r="D745"/>
  <c r="C744"/>
  <c r="C743" s="1"/>
  <c r="D742"/>
  <c r="C741"/>
  <c r="D740"/>
  <c r="D739" s="1"/>
  <c r="C739"/>
  <c r="D738"/>
  <c r="E738" s="1"/>
  <c r="D737"/>
  <c r="E737" s="1"/>
  <c r="D736"/>
  <c r="E736" s="1"/>
  <c r="D735"/>
  <c r="C734"/>
  <c r="C733" s="1"/>
  <c r="D732"/>
  <c r="C731"/>
  <c r="C730" s="1"/>
  <c r="D729"/>
  <c r="E729" s="1"/>
  <c r="D728"/>
  <c r="C727"/>
  <c r="J726"/>
  <c r="J725"/>
  <c r="E724"/>
  <c r="D724"/>
  <c r="D723"/>
  <c r="D722" s="1"/>
  <c r="C722"/>
  <c r="D721"/>
  <c r="E721" s="1"/>
  <c r="D720"/>
  <c r="E720" s="1"/>
  <c r="D719"/>
  <c r="E719" s="1"/>
  <c r="C718"/>
  <c r="J717"/>
  <c r="J716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C700"/>
  <c r="D699"/>
  <c r="E699" s="1"/>
  <c r="D698"/>
  <c r="E698" s="1"/>
  <c r="D697"/>
  <c r="E697" s="1"/>
  <c r="D696"/>
  <c r="E696" s="1"/>
  <c r="D695"/>
  <c r="C694"/>
  <c r="D693"/>
  <c r="E693" s="1"/>
  <c r="D692"/>
  <c r="E692" s="1"/>
  <c r="D691"/>
  <c r="E691" s="1"/>
  <c r="D690"/>
  <c r="E690" s="1"/>
  <c r="D689"/>
  <c r="E689" s="1"/>
  <c r="D688"/>
  <c r="E688" s="1"/>
  <c r="C687"/>
  <c r="D686"/>
  <c r="E686" s="1"/>
  <c r="D685"/>
  <c r="E685" s="1"/>
  <c r="D684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D673"/>
  <c r="E673" s="1"/>
  <c r="D672"/>
  <c r="E672" s="1"/>
  <c r="C671"/>
  <c r="D670"/>
  <c r="E670" s="1"/>
  <c r="D669"/>
  <c r="E669" s="1"/>
  <c r="D668"/>
  <c r="E668" s="1"/>
  <c r="D667"/>
  <c r="E667" s="1"/>
  <c r="D666"/>
  <c r="C665"/>
  <c r="D664"/>
  <c r="E664" s="1"/>
  <c r="E663"/>
  <c r="D663"/>
  <c r="D662"/>
  <c r="C661"/>
  <c r="D660"/>
  <c r="E660" s="1"/>
  <c r="D659"/>
  <c r="E659" s="1"/>
  <c r="D658"/>
  <c r="E658" s="1"/>
  <c r="D657"/>
  <c r="E657" s="1"/>
  <c r="D656"/>
  <c r="E656" s="1"/>
  <c r="D655"/>
  <c r="E655" s="1"/>
  <c r="D654"/>
  <c r="E654" s="1"/>
  <c r="C653"/>
  <c r="D652"/>
  <c r="E652" s="1"/>
  <c r="D651"/>
  <c r="E651" s="1"/>
  <c r="D650"/>
  <c r="E650" s="1"/>
  <c r="D649"/>
  <c r="E649" s="1"/>
  <c r="D648"/>
  <c r="E648" s="1"/>
  <c r="D647"/>
  <c r="C646"/>
  <c r="C645" s="1"/>
  <c r="J645"/>
  <c r="D644"/>
  <c r="E644" s="1"/>
  <c r="D643"/>
  <c r="J642"/>
  <c r="C642"/>
  <c r="D641"/>
  <c r="E641" s="1"/>
  <c r="D640"/>
  <c r="D639"/>
  <c r="E639" s="1"/>
  <c r="J638"/>
  <c r="C638"/>
  <c r="D637"/>
  <c r="E637" s="1"/>
  <c r="D636"/>
  <c r="E636" s="1"/>
  <c r="D635"/>
  <c r="E635" s="1"/>
  <c r="D634"/>
  <c r="E634" s="1"/>
  <c r="D633"/>
  <c r="E633" s="1"/>
  <c r="E632"/>
  <c r="D632"/>
  <c r="D631"/>
  <c r="E631" s="1"/>
  <c r="D630"/>
  <c r="E630" s="1"/>
  <c r="D629"/>
  <c r="C628"/>
  <c r="D627"/>
  <c r="E627" s="1"/>
  <c r="D626"/>
  <c r="E626" s="1"/>
  <c r="D625"/>
  <c r="E625" s="1"/>
  <c r="D624"/>
  <c r="E624" s="1"/>
  <c r="D623"/>
  <c r="E623" s="1"/>
  <c r="D622"/>
  <c r="E622" s="1"/>
  <c r="E621"/>
  <c r="D621"/>
  <c r="D620"/>
  <c r="E620" s="1"/>
  <c r="D619"/>
  <c r="E619" s="1"/>
  <c r="D618"/>
  <c r="E618" s="1"/>
  <c r="D617"/>
  <c r="C616"/>
  <c r="D615"/>
  <c r="E615" s="1"/>
  <c r="D614"/>
  <c r="E614" s="1"/>
  <c r="D613"/>
  <c r="E613" s="1"/>
  <c r="D612"/>
  <c r="E612" s="1"/>
  <c r="E611"/>
  <c r="D611"/>
  <c r="C610"/>
  <c r="D609"/>
  <c r="E609" s="1"/>
  <c r="D608"/>
  <c r="E608" s="1"/>
  <c r="D607"/>
  <c r="E607" s="1"/>
  <c r="D606"/>
  <c r="E606" s="1"/>
  <c r="D605"/>
  <c r="E605" s="1"/>
  <c r="D604"/>
  <c r="D603" s="1"/>
  <c r="C603"/>
  <c r="D602"/>
  <c r="E602" s="1"/>
  <c r="D601"/>
  <c r="E601" s="1"/>
  <c r="E600"/>
  <c r="D600"/>
  <c r="C599"/>
  <c r="D598"/>
  <c r="E598" s="1"/>
  <c r="E597"/>
  <c r="E595" s="1"/>
  <c r="D597"/>
  <c r="D596"/>
  <c r="E596" s="1"/>
  <c r="D595"/>
  <c r="C595"/>
  <c r="D594"/>
  <c r="E594" s="1"/>
  <c r="D593"/>
  <c r="E593" s="1"/>
  <c r="E592" s="1"/>
  <c r="C592"/>
  <c r="D591"/>
  <c r="E591" s="1"/>
  <c r="D590"/>
  <c r="E590" s="1"/>
  <c r="D589"/>
  <c r="E589" s="1"/>
  <c r="D588"/>
  <c r="C587"/>
  <c r="D586"/>
  <c r="E586" s="1"/>
  <c r="D585"/>
  <c r="E585" s="1"/>
  <c r="E584"/>
  <c r="D584"/>
  <c r="D583"/>
  <c r="E583" s="1"/>
  <c r="D582"/>
  <c r="E582" s="1"/>
  <c r="C581"/>
  <c r="D580"/>
  <c r="E580" s="1"/>
  <c r="D579"/>
  <c r="E579" s="1"/>
  <c r="D578"/>
  <c r="E578" s="1"/>
  <c r="C577"/>
  <c r="D576"/>
  <c r="E576" s="1"/>
  <c r="D575"/>
  <c r="E575" s="1"/>
  <c r="D574"/>
  <c r="E574" s="1"/>
  <c r="D573"/>
  <c r="E573" s="1"/>
  <c r="D572"/>
  <c r="E572" s="1"/>
  <c r="E571"/>
  <c r="D571"/>
  <c r="D570"/>
  <c r="C569"/>
  <c r="E568"/>
  <c r="D568"/>
  <c r="D567"/>
  <c r="E567" s="1"/>
  <c r="D566"/>
  <c r="E566" s="1"/>
  <c r="D565"/>
  <c r="E565" s="1"/>
  <c r="D564"/>
  <c r="E564" s="1"/>
  <c r="D563"/>
  <c r="E563" s="1"/>
  <c r="C562"/>
  <c r="J561"/>
  <c r="J560"/>
  <c r="J559"/>
  <c r="D558"/>
  <c r="E558" s="1"/>
  <c r="D557"/>
  <c r="C556"/>
  <c r="D555"/>
  <c r="E555" s="1"/>
  <c r="E554"/>
  <c r="D554"/>
  <c r="D553"/>
  <c r="E553" s="1"/>
  <c r="D552"/>
  <c r="C552"/>
  <c r="J551"/>
  <c r="J550"/>
  <c r="D549"/>
  <c r="D548"/>
  <c r="E548" s="1"/>
  <c r="J547"/>
  <c r="C547"/>
  <c r="D546"/>
  <c r="E546" s="1"/>
  <c r="D545"/>
  <c r="E545" s="1"/>
  <c r="E544" s="1"/>
  <c r="C544"/>
  <c r="C538" s="1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C531"/>
  <c r="D530"/>
  <c r="E530" s="1"/>
  <c r="E529"/>
  <c r="D529"/>
  <c r="C529"/>
  <c r="C528" s="1"/>
  <c r="D527"/>
  <c r="E527" s="1"/>
  <c r="D526"/>
  <c r="E526" s="1"/>
  <c r="D525"/>
  <c r="E525" s="1"/>
  <c r="D524"/>
  <c r="E524" s="1"/>
  <c r="D523"/>
  <c r="E523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C513"/>
  <c r="C509" s="1"/>
  <c r="D512"/>
  <c r="E512" s="1"/>
  <c r="D511"/>
  <c r="E511" s="1"/>
  <c r="D510"/>
  <c r="E510" s="1"/>
  <c r="D508"/>
  <c r="E508" s="1"/>
  <c r="E507"/>
  <c r="D507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E498"/>
  <c r="D498"/>
  <c r="C497"/>
  <c r="D496"/>
  <c r="E496" s="1"/>
  <c r="D495"/>
  <c r="C494"/>
  <c r="D493"/>
  <c r="E493" s="1"/>
  <c r="D492"/>
  <c r="C491"/>
  <c r="D490"/>
  <c r="E490" s="1"/>
  <c r="D489"/>
  <c r="E489" s="1"/>
  <c r="D488"/>
  <c r="E488" s="1"/>
  <c r="D487"/>
  <c r="E487" s="1"/>
  <c r="C486"/>
  <c r="C484" s="1"/>
  <c r="C483" s="1"/>
  <c r="D485"/>
  <c r="E485" s="1"/>
  <c r="J483"/>
  <c r="D481"/>
  <c r="E481" s="1"/>
  <c r="E480"/>
  <c r="D480"/>
  <c r="D479"/>
  <c r="E479" s="1"/>
  <c r="D478"/>
  <c r="E478" s="1"/>
  <c r="C477"/>
  <c r="D476"/>
  <c r="E476" s="1"/>
  <c r="D475"/>
  <c r="D474" s="1"/>
  <c r="C474"/>
  <c r="E473"/>
  <c r="D473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E433"/>
  <c r="D433"/>
  <c r="D432"/>
  <c r="E432" s="1"/>
  <c r="D431"/>
  <c r="E431" s="1"/>
  <c r="D430"/>
  <c r="C429"/>
  <c r="D428"/>
  <c r="E428" s="1"/>
  <c r="D427"/>
  <c r="E427" s="1"/>
  <c r="D426"/>
  <c r="E426" s="1"/>
  <c r="D425"/>
  <c r="E425" s="1"/>
  <c r="D424"/>
  <c r="E424" s="1"/>
  <c r="E423"/>
  <c r="D423"/>
  <c r="C422"/>
  <c r="E421"/>
  <c r="D421"/>
  <c r="D420"/>
  <c r="E420" s="1"/>
  <c r="D419"/>
  <c r="E419" s="1"/>
  <c r="D418"/>
  <c r="E418" s="1"/>
  <c r="E416" s="1"/>
  <c r="E417"/>
  <c r="D417"/>
  <c r="D416" s="1"/>
  <c r="C416"/>
  <c r="D415"/>
  <c r="E415" s="1"/>
  <c r="D414"/>
  <c r="E414" s="1"/>
  <c r="D413"/>
  <c r="C412"/>
  <c r="D411"/>
  <c r="E411" s="1"/>
  <c r="E409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E396"/>
  <c r="D396"/>
  <c r="C395"/>
  <c r="D394"/>
  <c r="E394" s="1"/>
  <c r="E393"/>
  <c r="D393"/>
  <c r="C392"/>
  <c r="D391"/>
  <c r="E391" s="1"/>
  <c r="D390"/>
  <c r="E390" s="1"/>
  <c r="D389"/>
  <c r="E389" s="1"/>
  <c r="E388" s="1"/>
  <c r="C388"/>
  <c r="D387"/>
  <c r="E387" s="1"/>
  <c r="D386"/>
  <c r="E386" s="1"/>
  <c r="D385"/>
  <c r="E385" s="1"/>
  <c r="D384"/>
  <c r="D382" s="1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D373"/>
  <c r="C373"/>
  <c r="D372"/>
  <c r="E372" s="1"/>
  <c r="D371"/>
  <c r="E371" s="1"/>
  <c r="D370"/>
  <c r="E370" s="1"/>
  <c r="E369"/>
  <c r="D369"/>
  <c r="D368" s="1"/>
  <c r="C368"/>
  <c r="D367"/>
  <c r="E367" s="1"/>
  <c r="D366"/>
  <c r="E366" s="1"/>
  <c r="D365"/>
  <c r="E365" s="1"/>
  <c r="E364"/>
  <c r="D364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E353" s="1"/>
  <c r="D353"/>
  <c r="C353"/>
  <c r="D352"/>
  <c r="E352" s="1"/>
  <c r="D351"/>
  <c r="E351" s="1"/>
  <c r="D350"/>
  <c r="E350" s="1"/>
  <c r="D349"/>
  <c r="E349" s="1"/>
  <c r="C348"/>
  <c r="D347"/>
  <c r="E347" s="1"/>
  <c r="E346"/>
  <c r="D346"/>
  <c r="D345"/>
  <c r="E345" s="1"/>
  <c r="C344"/>
  <c r="D343"/>
  <c r="E343" s="1"/>
  <c r="D342"/>
  <c r="E342" s="1"/>
  <c r="D341"/>
  <c r="J339"/>
  <c r="D338"/>
  <c r="E338" s="1"/>
  <c r="D337"/>
  <c r="E337" s="1"/>
  <c r="E336"/>
  <c r="D336"/>
  <c r="D335"/>
  <c r="E335" s="1"/>
  <c r="D334"/>
  <c r="E334" s="1"/>
  <c r="D333"/>
  <c r="E333" s="1"/>
  <c r="D332"/>
  <c r="E332" s="1"/>
  <c r="C331"/>
  <c r="D330"/>
  <c r="E330" s="1"/>
  <c r="D329"/>
  <c r="C328"/>
  <c r="D327"/>
  <c r="D326"/>
  <c r="E326" s="1"/>
  <c r="C325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E312"/>
  <c r="D312"/>
  <c r="D311"/>
  <c r="E311" s="1"/>
  <c r="D310"/>
  <c r="E310" s="1"/>
  <c r="D309"/>
  <c r="C308"/>
  <c r="D307"/>
  <c r="E307" s="1"/>
  <c r="D306"/>
  <c r="C305"/>
  <c r="D304"/>
  <c r="E304" s="1"/>
  <c r="D303"/>
  <c r="E303" s="1"/>
  <c r="E302" s="1"/>
  <c r="C302"/>
  <c r="D301"/>
  <c r="E301" s="1"/>
  <c r="D300"/>
  <c r="E300" s="1"/>
  <c r="D299"/>
  <c r="E299" s="1"/>
  <c r="C298"/>
  <c r="D297"/>
  <c r="C296"/>
  <c r="D295"/>
  <c r="E295" s="1"/>
  <c r="D294"/>
  <c r="E294" s="1"/>
  <c r="D293"/>
  <c r="E293" s="1"/>
  <c r="D292"/>
  <c r="E292" s="1"/>
  <c r="E291"/>
  <c r="D291"/>
  <c r="D290"/>
  <c r="E290" s="1"/>
  <c r="C289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E275"/>
  <c r="D275"/>
  <c r="D274"/>
  <c r="E274" s="1"/>
  <c r="D273"/>
  <c r="E273" s="1"/>
  <c r="D272"/>
  <c r="E272" s="1"/>
  <c r="D271"/>
  <c r="E271" s="1"/>
  <c r="D270"/>
  <c r="E270" s="1"/>
  <c r="D269"/>
  <c r="E269" s="1"/>
  <c r="D268"/>
  <c r="E268" s="1"/>
  <c r="E267"/>
  <c r="D267"/>
  <c r="D266"/>
  <c r="C265"/>
  <c r="D264"/>
  <c r="E264" s="1"/>
  <c r="C263"/>
  <c r="D262"/>
  <c r="E262" s="1"/>
  <c r="D261"/>
  <c r="C260"/>
  <c r="J259"/>
  <c r="J258"/>
  <c r="J257"/>
  <c r="J256"/>
  <c r="D252"/>
  <c r="E252" s="1"/>
  <c r="D251"/>
  <c r="C250"/>
  <c r="E249"/>
  <c r="D249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D208"/>
  <c r="E208" s="1"/>
  <c r="C207"/>
  <c r="D206"/>
  <c r="E206" s="1"/>
  <c r="D205"/>
  <c r="E205" s="1"/>
  <c r="C204"/>
  <c r="D202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D181"/>
  <c r="C179"/>
  <c r="J178"/>
  <c r="J177"/>
  <c r="D176"/>
  <c r="E176" s="1"/>
  <c r="D175"/>
  <c r="E175" s="1"/>
  <c r="C174"/>
  <c r="D173"/>
  <c r="E173" s="1"/>
  <c r="D172"/>
  <c r="E172" s="1"/>
  <c r="C171"/>
  <c r="C170" s="1"/>
  <c r="J170"/>
  <c r="D169"/>
  <c r="E169" s="1"/>
  <c r="D168"/>
  <c r="C167"/>
  <c r="D166"/>
  <c r="E166" s="1"/>
  <c r="D165"/>
  <c r="C164"/>
  <c r="J163"/>
  <c r="D162"/>
  <c r="E162" s="1"/>
  <c r="D161"/>
  <c r="E161" s="1"/>
  <c r="E160" s="1"/>
  <c r="C160"/>
  <c r="D159"/>
  <c r="E159" s="1"/>
  <c r="D158"/>
  <c r="E158" s="1"/>
  <c r="E157" s="1"/>
  <c r="C157"/>
  <c r="D156"/>
  <c r="E156" s="1"/>
  <c r="D155"/>
  <c r="E155" s="1"/>
  <c r="C154"/>
  <c r="J153"/>
  <c r="J152"/>
  <c r="D151"/>
  <c r="E151" s="1"/>
  <c r="D150"/>
  <c r="C149"/>
  <c r="D148"/>
  <c r="E148" s="1"/>
  <c r="E146" s="1"/>
  <c r="D147"/>
  <c r="E147" s="1"/>
  <c r="C146"/>
  <c r="D145"/>
  <c r="E145" s="1"/>
  <c r="D144"/>
  <c r="E144" s="1"/>
  <c r="C143"/>
  <c r="D142"/>
  <c r="E142" s="1"/>
  <c r="D141"/>
  <c r="D140" s="1"/>
  <c r="C140"/>
  <c r="D139"/>
  <c r="E139" s="1"/>
  <c r="D138"/>
  <c r="E138" s="1"/>
  <c r="E137"/>
  <c r="D137"/>
  <c r="D136" s="1"/>
  <c r="C136"/>
  <c r="J135"/>
  <c r="D134"/>
  <c r="E134" s="1"/>
  <c r="D133"/>
  <c r="C132"/>
  <c r="D131"/>
  <c r="E131" s="1"/>
  <c r="D130"/>
  <c r="C129"/>
  <c r="D128"/>
  <c r="E128" s="1"/>
  <c r="D127"/>
  <c r="E127" s="1"/>
  <c r="C126"/>
  <c r="D125"/>
  <c r="E125" s="1"/>
  <c r="D124"/>
  <c r="E124" s="1"/>
  <c r="C123"/>
  <c r="D122"/>
  <c r="E122" s="1"/>
  <c r="D121"/>
  <c r="C120"/>
  <c r="E119"/>
  <c r="D119"/>
  <c r="D118"/>
  <c r="C117"/>
  <c r="J116"/>
  <c r="J115"/>
  <c r="J114"/>
  <c r="D113"/>
  <c r="E113" s="1"/>
  <c r="D112"/>
  <c r="E112" s="1"/>
  <c r="D111"/>
  <c r="E111" s="1"/>
  <c r="E110"/>
  <c r="D110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9"/>
  <c r="E69" s="1"/>
  <c r="J68"/>
  <c r="C68"/>
  <c r="C67" s="1"/>
  <c r="J67"/>
  <c r="D66"/>
  <c r="E66" s="1"/>
  <c r="D65"/>
  <c r="E65" s="1"/>
  <c r="D64"/>
  <c r="E64" s="1"/>
  <c r="D63"/>
  <c r="E63" s="1"/>
  <c r="D62"/>
  <c r="J61"/>
  <c r="C61"/>
  <c r="D60"/>
  <c r="E60" s="1"/>
  <c r="D59"/>
  <c r="E59" s="1"/>
  <c r="D58"/>
  <c r="E58" s="1"/>
  <c r="D57"/>
  <c r="E57" s="1"/>
  <c r="D56"/>
  <c r="E56" s="1"/>
  <c r="D55"/>
  <c r="E55" s="1"/>
  <c r="E54"/>
  <c r="D54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E25"/>
  <c r="D25"/>
  <c r="D24"/>
  <c r="E24" s="1"/>
  <c r="D23"/>
  <c r="E23" s="1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D13"/>
  <c r="E13" s="1"/>
  <c r="D12"/>
  <c r="D11" s="1"/>
  <c r="J11"/>
  <c r="C11"/>
  <c r="D10"/>
  <c r="E10" s="1"/>
  <c r="D9"/>
  <c r="E9" s="1"/>
  <c r="D8"/>
  <c r="E8" s="1"/>
  <c r="D7"/>
  <c r="E7" s="1"/>
  <c r="D6"/>
  <c r="E6" s="1"/>
  <c r="D5"/>
  <c r="J4"/>
  <c r="C4"/>
  <c r="J3"/>
  <c r="J2"/>
  <c r="J1"/>
  <c r="D778" i="38"/>
  <c r="E778" s="1"/>
  <c r="E777" s="1"/>
  <c r="C777"/>
  <c r="D776"/>
  <c r="E776" s="1"/>
  <c r="D775"/>
  <c r="E775" s="1"/>
  <c r="D774"/>
  <c r="E774" s="1"/>
  <c r="D773"/>
  <c r="E773" s="1"/>
  <c r="C772"/>
  <c r="C771" s="1"/>
  <c r="D770"/>
  <c r="E770" s="1"/>
  <c r="D769"/>
  <c r="C768"/>
  <c r="C767" s="1"/>
  <c r="D766"/>
  <c r="C765"/>
  <c r="D764"/>
  <c r="E764" s="1"/>
  <c r="D763"/>
  <c r="E763" s="1"/>
  <c r="D762"/>
  <c r="D761" s="1"/>
  <c r="C761"/>
  <c r="C760" s="1"/>
  <c r="D759"/>
  <c r="E759" s="1"/>
  <c r="D758"/>
  <c r="E758" s="1"/>
  <c r="D757"/>
  <c r="E757" s="1"/>
  <c r="C756"/>
  <c r="C755" s="1"/>
  <c r="E754"/>
  <c r="D754"/>
  <c r="D753"/>
  <c r="E753" s="1"/>
  <c r="E752"/>
  <c r="D752"/>
  <c r="C751"/>
  <c r="C750" s="1"/>
  <c r="D749"/>
  <c r="E749" s="1"/>
  <c r="D748"/>
  <c r="E748" s="1"/>
  <c r="D747"/>
  <c r="D746" s="1"/>
  <c r="C746"/>
  <c r="D745"/>
  <c r="E745" s="1"/>
  <c r="E744" s="1"/>
  <c r="D744"/>
  <c r="D743" s="1"/>
  <c r="C744"/>
  <c r="D742"/>
  <c r="E742" s="1"/>
  <c r="E741" s="1"/>
  <c r="D741"/>
  <c r="C741"/>
  <c r="D740"/>
  <c r="E740" s="1"/>
  <c r="E739" s="1"/>
  <c r="C739"/>
  <c r="D738"/>
  <c r="E738" s="1"/>
  <c r="E737"/>
  <c r="D737"/>
  <c r="D736"/>
  <c r="E736" s="1"/>
  <c r="D735"/>
  <c r="E735" s="1"/>
  <c r="E734" s="1"/>
  <c r="C734"/>
  <c r="C733" s="1"/>
  <c r="D732"/>
  <c r="E732" s="1"/>
  <c r="E731" s="1"/>
  <c r="E730" s="1"/>
  <c r="D731"/>
  <c r="D730" s="1"/>
  <c r="C731"/>
  <c r="C730" s="1"/>
  <c r="D729"/>
  <c r="E729" s="1"/>
  <c r="D728"/>
  <c r="C727"/>
  <c r="J726"/>
  <c r="J725"/>
  <c r="D724"/>
  <c r="E724" s="1"/>
  <c r="D723"/>
  <c r="E723" s="1"/>
  <c r="C722"/>
  <c r="D721"/>
  <c r="E721" s="1"/>
  <c r="D720"/>
  <c r="E720" s="1"/>
  <c r="D719"/>
  <c r="C718"/>
  <c r="J717"/>
  <c r="J716"/>
  <c r="D715"/>
  <c r="E715" s="1"/>
  <c r="D714"/>
  <c r="E714" s="1"/>
  <c r="E713"/>
  <c r="D713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E702" s="1"/>
  <c r="D70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D690"/>
  <c r="E690" s="1"/>
  <c r="D689"/>
  <c r="E689" s="1"/>
  <c r="E688"/>
  <c r="D688"/>
  <c r="C687"/>
  <c r="D686"/>
  <c r="E686" s="1"/>
  <c r="D685"/>
  <c r="E685" s="1"/>
  <c r="D684"/>
  <c r="E684" s="1"/>
  <c r="C683"/>
  <c r="D682"/>
  <c r="E682" s="1"/>
  <c r="D681"/>
  <c r="E681" s="1"/>
  <c r="D680"/>
  <c r="E680" s="1"/>
  <c r="D679"/>
  <c r="C679"/>
  <c r="D678"/>
  <c r="E678" s="1"/>
  <c r="D677"/>
  <c r="E677" s="1"/>
  <c r="C676"/>
  <c r="D675"/>
  <c r="E675" s="1"/>
  <c r="D674"/>
  <c r="E674" s="1"/>
  <c r="D673"/>
  <c r="E673" s="1"/>
  <c r="E672"/>
  <c r="D672"/>
  <c r="C671"/>
  <c r="D670"/>
  <c r="E670" s="1"/>
  <c r="D669"/>
  <c r="E669" s="1"/>
  <c r="D668"/>
  <c r="E668" s="1"/>
  <c r="D667"/>
  <c r="E667" s="1"/>
  <c r="D666"/>
  <c r="C665"/>
  <c r="D664"/>
  <c r="E664" s="1"/>
  <c r="D663"/>
  <c r="E663" s="1"/>
  <c r="D662"/>
  <c r="E662" s="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E652"/>
  <c r="D652"/>
  <c r="D651"/>
  <c r="E651" s="1"/>
  <c r="D650"/>
  <c r="E650" s="1"/>
  <c r="D649"/>
  <c r="E649" s="1"/>
  <c r="D648"/>
  <c r="E648" s="1"/>
  <c r="D647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D629"/>
  <c r="E629" s="1"/>
  <c r="C628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D595" s="1"/>
  <c r="C595"/>
  <c r="D594"/>
  <c r="E594" s="1"/>
  <c r="D593"/>
  <c r="C592"/>
  <c r="D591"/>
  <c r="E591" s="1"/>
  <c r="D590"/>
  <c r="E590" s="1"/>
  <c r="D589"/>
  <c r="E589" s="1"/>
  <c r="E587" s="1"/>
  <c r="E588"/>
  <c r="D588"/>
  <c r="D587" s="1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C556"/>
  <c r="D555"/>
  <c r="E555" s="1"/>
  <c r="D554"/>
  <c r="E554" s="1"/>
  <c r="D553"/>
  <c r="C552"/>
  <c r="J551"/>
  <c r="J550"/>
  <c r="D549"/>
  <c r="E549" s="1"/>
  <c r="D548"/>
  <c r="J547"/>
  <c r="E546"/>
  <c r="D546"/>
  <c r="D545"/>
  <c r="C544"/>
  <c r="E543"/>
  <c r="D543"/>
  <c r="D542"/>
  <c r="E542" s="1"/>
  <c r="D541"/>
  <c r="E541" s="1"/>
  <c r="D540"/>
  <c r="E540" s="1"/>
  <c r="D539"/>
  <c r="E539" s="1"/>
  <c r="C538"/>
  <c r="D537"/>
  <c r="E537" s="1"/>
  <c r="D536"/>
  <c r="E536" s="1"/>
  <c r="D535"/>
  <c r="E535" s="1"/>
  <c r="D534"/>
  <c r="E534" s="1"/>
  <c r="E533"/>
  <c r="D533"/>
  <c r="D532"/>
  <c r="C531"/>
  <c r="D530"/>
  <c r="D529" s="1"/>
  <c r="C529"/>
  <c r="C528" s="1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D519"/>
  <c r="E519" s="1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E506"/>
  <c r="D506"/>
  <c r="D505"/>
  <c r="C504"/>
  <c r="E503"/>
  <c r="D503"/>
  <c r="D502"/>
  <c r="E502" s="1"/>
  <c r="E501"/>
  <c r="D501"/>
  <c r="D500"/>
  <c r="E500" s="1"/>
  <c r="D499"/>
  <c r="E499" s="1"/>
  <c r="D498"/>
  <c r="E498" s="1"/>
  <c r="C497"/>
  <c r="D496"/>
  <c r="E496" s="1"/>
  <c r="E495"/>
  <c r="D495"/>
  <c r="D494" s="1"/>
  <c r="C494"/>
  <c r="E493"/>
  <c r="D493"/>
  <c r="D492"/>
  <c r="C491"/>
  <c r="D490"/>
  <c r="E490" s="1"/>
  <c r="D489"/>
  <c r="E489" s="1"/>
  <c r="E488"/>
  <c r="D488"/>
  <c r="D487"/>
  <c r="C486"/>
  <c r="C484" s="1"/>
  <c r="D485"/>
  <c r="J483"/>
  <c r="E481"/>
  <c r="D481"/>
  <c r="D480"/>
  <c r="E480" s="1"/>
  <c r="D479"/>
  <c r="E479" s="1"/>
  <c r="D478"/>
  <c r="C477"/>
  <c r="D476"/>
  <c r="E476" s="1"/>
  <c r="D475"/>
  <c r="E475" s="1"/>
  <c r="D474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D455" s="1"/>
  <c r="C455"/>
  <c r="D454"/>
  <c r="E454" s="1"/>
  <c r="D453"/>
  <c r="E453" s="1"/>
  <c r="D452"/>
  <c r="E452" s="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C429"/>
  <c r="D428"/>
  <c r="E428" s="1"/>
  <c r="D427"/>
  <c r="E427" s="1"/>
  <c r="D426"/>
  <c r="E426" s="1"/>
  <c r="D425"/>
  <c r="E425" s="1"/>
  <c r="D424"/>
  <c r="E424" s="1"/>
  <c r="D423"/>
  <c r="C422"/>
  <c r="D421"/>
  <c r="E421" s="1"/>
  <c r="D420"/>
  <c r="E420" s="1"/>
  <c r="E419"/>
  <c r="D419"/>
  <c r="D418"/>
  <c r="E418" s="1"/>
  <c r="E417"/>
  <c r="D417"/>
  <c r="C416"/>
  <c r="D415"/>
  <c r="E415" s="1"/>
  <c r="D414"/>
  <c r="E414" s="1"/>
  <c r="D413"/>
  <c r="E413" s="1"/>
  <c r="C412"/>
  <c r="D411"/>
  <c r="E411" s="1"/>
  <c r="E410"/>
  <c r="D410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D399"/>
  <c r="C399"/>
  <c r="D398"/>
  <c r="E398" s="1"/>
  <c r="D397"/>
  <c r="E397" s="1"/>
  <c r="D396"/>
  <c r="C395"/>
  <c r="D394"/>
  <c r="E394" s="1"/>
  <c r="D393"/>
  <c r="E393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C382"/>
  <c r="D381"/>
  <c r="E381" s="1"/>
  <c r="D380"/>
  <c r="E380" s="1"/>
  <c r="D379"/>
  <c r="E379" s="1"/>
  <c r="C378"/>
  <c r="D377"/>
  <c r="E377" s="1"/>
  <c r="D376"/>
  <c r="E376" s="1"/>
  <c r="D375"/>
  <c r="E375" s="1"/>
  <c r="D374"/>
  <c r="D373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E354"/>
  <c r="D354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C344"/>
  <c r="D343"/>
  <c r="E343" s="1"/>
  <c r="D342"/>
  <c r="E342" s="1"/>
  <c r="D341"/>
  <c r="E341" s="1"/>
  <c r="J339"/>
  <c r="D338"/>
  <c r="E338" s="1"/>
  <c r="D337"/>
  <c r="E337" s="1"/>
  <c r="D336"/>
  <c r="E336" s="1"/>
  <c r="D335"/>
  <c r="E335" s="1"/>
  <c r="D334"/>
  <c r="E334" s="1"/>
  <c r="E333"/>
  <c r="D333"/>
  <c r="D332"/>
  <c r="E332" s="1"/>
  <c r="D331"/>
  <c r="C331"/>
  <c r="D330"/>
  <c r="E330" s="1"/>
  <c r="D329"/>
  <c r="E329" s="1"/>
  <c r="C328"/>
  <c r="D327"/>
  <c r="E327" s="1"/>
  <c r="D326"/>
  <c r="E326" s="1"/>
  <c r="C325"/>
  <c r="E324"/>
  <c r="D324"/>
  <c r="D323"/>
  <c r="E323" s="1"/>
  <c r="D322"/>
  <c r="E322" s="1"/>
  <c r="D321"/>
  <c r="E321" s="1"/>
  <c r="D320"/>
  <c r="E320" s="1"/>
  <c r="D319"/>
  <c r="E319" s="1"/>
  <c r="E318"/>
  <c r="D318"/>
  <c r="D317"/>
  <c r="E317" s="1"/>
  <c r="D316"/>
  <c r="C315"/>
  <c r="D313"/>
  <c r="E313" s="1"/>
  <c r="D312"/>
  <c r="E312" s="1"/>
  <c r="E311"/>
  <c r="D311"/>
  <c r="D310"/>
  <c r="E310" s="1"/>
  <c r="E309"/>
  <c r="E308" s="1"/>
  <c r="D309"/>
  <c r="D307"/>
  <c r="E307" s="1"/>
  <c r="D306"/>
  <c r="E306" s="1"/>
  <c r="E305" s="1"/>
  <c r="E304"/>
  <c r="D304"/>
  <c r="D303"/>
  <c r="E303" s="1"/>
  <c r="D301"/>
  <c r="E301" s="1"/>
  <c r="D300"/>
  <c r="E300" s="1"/>
  <c r="D299"/>
  <c r="E299" s="1"/>
  <c r="E297"/>
  <c r="E296" s="1"/>
  <c r="D297"/>
  <c r="D296" s="1"/>
  <c r="D295"/>
  <c r="E295" s="1"/>
  <c r="D294"/>
  <c r="E294" s="1"/>
  <c r="D293"/>
  <c r="E293" s="1"/>
  <c r="D292"/>
  <c r="E292" s="1"/>
  <c r="D291"/>
  <c r="E291" s="1"/>
  <c r="D290"/>
  <c r="E290" s="1"/>
  <c r="E288"/>
  <c r="D288"/>
  <c r="D287"/>
  <c r="E287" s="1"/>
  <c r="D286"/>
  <c r="E286" s="1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E270"/>
  <c r="D270"/>
  <c r="D269"/>
  <c r="E269" s="1"/>
  <c r="E268"/>
  <c r="D268"/>
  <c r="D267"/>
  <c r="E267" s="1"/>
  <c r="D266"/>
  <c r="E266" s="1"/>
  <c r="C263"/>
  <c r="D264"/>
  <c r="E264" s="1"/>
  <c r="D262"/>
  <c r="E262" s="1"/>
  <c r="D261"/>
  <c r="E261" s="1"/>
  <c r="C260"/>
  <c r="J259"/>
  <c r="J258"/>
  <c r="J257"/>
  <c r="J256"/>
  <c r="D252"/>
  <c r="E252" s="1"/>
  <c r="D251"/>
  <c r="E251" s="1"/>
  <c r="C250"/>
  <c r="D249"/>
  <c r="E249" s="1"/>
  <c r="E248"/>
  <c r="D248"/>
  <c r="D247"/>
  <c r="E246"/>
  <c r="D246"/>
  <c r="D245"/>
  <c r="E245" s="1"/>
  <c r="C244"/>
  <c r="C243" s="1"/>
  <c r="D242"/>
  <c r="E242" s="1"/>
  <c r="D241"/>
  <c r="E240"/>
  <c r="D240"/>
  <c r="C239"/>
  <c r="C238" s="1"/>
  <c r="E237"/>
  <c r="E236" s="1"/>
  <c r="E235" s="1"/>
  <c r="D237"/>
  <c r="D236" s="1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D219"/>
  <c r="E219" s="1"/>
  <c r="D218"/>
  <c r="D216" s="1"/>
  <c r="D217"/>
  <c r="E217" s="1"/>
  <c r="C216"/>
  <c r="E214"/>
  <c r="E213" s="1"/>
  <c r="D214"/>
  <c r="D213" s="1"/>
  <c r="C213"/>
  <c r="D212"/>
  <c r="E212" s="1"/>
  <c r="E211" s="1"/>
  <c r="C211"/>
  <c r="D210"/>
  <c r="E210" s="1"/>
  <c r="D209"/>
  <c r="E209" s="1"/>
  <c r="D208"/>
  <c r="D207" s="1"/>
  <c r="C207"/>
  <c r="D206"/>
  <c r="E206" s="1"/>
  <c r="D205"/>
  <c r="E205" s="1"/>
  <c r="C204"/>
  <c r="D202"/>
  <c r="E202" s="1"/>
  <c r="E201" s="1"/>
  <c r="E200" s="1"/>
  <c r="D201"/>
  <c r="D200" s="1"/>
  <c r="C201"/>
  <c r="C200" s="1"/>
  <c r="D199"/>
  <c r="E199" s="1"/>
  <c r="E198" s="1"/>
  <c r="E197" s="1"/>
  <c r="C198"/>
  <c r="C197"/>
  <c r="D196"/>
  <c r="E196" s="1"/>
  <c r="E195" s="1"/>
  <c r="C195"/>
  <c r="D194"/>
  <c r="D193" s="1"/>
  <c r="C193"/>
  <c r="C188" s="1"/>
  <c r="D192"/>
  <c r="E192" s="1"/>
  <c r="D191"/>
  <c r="E191" s="1"/>
  <c r="D190"/>
  <c r="E190" s="1"/>
  <c r="C189"/>
  <c r="D187"/>
  <c r="E187" s="1"/>
  <c r="D186"/>
  <c r="E186" s="1"/>
  <c r="C185"/>
  <c r="C184" s="1"/>
  <c r="D183"/>
  <c r="E183" s="1"/>
  <c r="E182" s="1"/>
  <c r="D181"/>
  <c r="E181" s="1"/>
  <c r="E180" s="1"/>
  <c r="C179"/>
  <c r="J178"/>
  <c r="J177"/>
  <c r="E176"/>
  <c r="D176"/>
  <c r="D175"/>
  <c r="D174" s="1"/>
  <c r="C174"/>
  <c r="C170" s="1"/>
  <c r="D173"/>
  <c r="E173" s="1"/>
  <c r="D172"/>
  <c r="E172" s="1"/>
  <c r="C171"/>
  <c r="J170"/>
  <c r="E169"/>
  <c r="D169"/>
  <c r="D168"/>
  <c r="E168" s="1"/>
  <c r="C167"/>
  <c r="D166"/>
  <c r="E166" s="1"/>
  <c r="D165"/>
  <c r="E165" s="1"/>
  <c r="C164"/>
  <c r="J163"/>
  <c r="D162"/>
  <c r="E162" s="1"/>
  <c r="E161"/>
  <c r="E160" s="1"/>
  <c r="D161"/>
  <c r="C160"/>
  <c r="D159"/>
  <c r="E159" s="1"/>
  <c r="D158"/>
  <c r="E158" s="1"/>
  <c r="C157"/>
  <c r="D156"/>
  <c r="E156" s="1"/>
  <c r="D155"/>
  <c r="D154" s="1"/>
  <c r="C154"/>
  <c r="J153"/>
  <c r="J152"/>
  <c r="D151"/>
  <c r="E151" s="1"/>
  <c r="D150"/>
  <c r="E150" s="1"/>
  <c r="C149"/>
  <c r="E148"/>
  <c r="D148"/>
  <c r="D147"/>
  <c r="E147" s="1"/>
  <c r="C146"/>
  <c r="E145"/>
  <c r="D145"/>
  <c r="D144"/>
  <c r="C143"/>
  <c r="D142"/>
  <c r="E142" s="1"/>
  <c r="E141"/>
  <c r="D141"/>
  <c r="C140"/>
  <c r="D139"/>
  <c r="E139" s="1"/>
  <c r="D138"/>
  <c r="E138" s="1"/>
  <c r="D137"/>
  <c r="E137" s="1"/>
  <c r="C136"/>
  <c r="J135"/>
  <c r="E134"/>
  <c r="D134"/>
  <c r="D133"/>
  <c r="E133" s="1"/>
  <c r="C132"/>
  <c r="D131"/>
  <c r="E131" s="1"/>
  <c r="D130"/>
  <c r="E130" s="1"/>
  <c r="C129"/>
  <c r="D128"/>
  <c r="E128" s="1"/>
  <c r="D127"/>
  <c r="E127" s="1"/>
  <c r="C126"/>
  <c r="D125"/>
  <c r="E125" s="1"/>
  <c r="D124"/>
  <c r="E124" s="1"/>
  <c r="C123"/>
  <c r="D122"/>
  <c r="E122" s="1"/>
  <c r="E121"/>
  <c r="D121"/>
  <c r="C120"/>
  <c r="D119"/>
  <c r="E119" s="1"/>
  <c r="D118"/>
  <c r="E118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J68"/>
  <c r="C68"/>
  <c r="J67"/>
  <c r="D66"/>
  <c r="E66" s="1"/>
  <c r="D65"/>
  <c r="E65" s="1"/>
  <c r="D64"/>
  <c r="E64" s="1"/>
  <c r="E63"/>
  <c r="D63"/>
  <c r="D62"/>
  <c r="E62" s="1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E53"/>
  <c r="D53"/>
  <c r="D52"/>
  <c r="E52" s="1"/>
  <c r="D51"/>
  <c r="E51" s="1"/>
  <c r="D50"/>
  <c r="E50" s="1"/>
  <c r="E49"/>
  <c r="D49"/>
  <c r="D48"/>
  <c r="E48" s="1"/>
  <c r="E47"/>
  <c r="D47"/>
  <c r="D46"/>
  <c r="E46" s="1"/>
  <c r="E45"/>
  <c r="D45"/>
  <c r="D44"/>
  <c r="E44" s="1"/>
  <c r="D43"/>
  <c r="E43" s="1"/>
  <c r="D42"/>
  <c r="E42" s="1"/>
  <c r="E41"/>
  <c r="D41"/>
  <c r="D40"/>
  <c r="D39"/>
  <c r="E39" s="1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E27"/>
  <c r="D27"/>
  <c r="D26"/>
  <c r="E26" s="1"/>
  <c r="E25"/>
  <c r="D25"/>
  <c r="D24"/>
  <c r="E24" s="1"/>
  <c r="E23"/>
  <c r="D23"/>
  <c r="D22"/>
  <c r="E22" s="1"/>
  <c r="D21"/>
  <c r="E21" s="1"/>
  <c r="D20"/>
  <c r="E20" s="1"/>
  <c r="E19"/>
  <c r="D19"/>
  <c r="D18"/>
  <c r="E18" s="1"/>
  <c r="D17"/>
  <c r="E17" s="1"/>
  <c r="D16"/>
  <c r="E16" s="1"/>
  <c r="D15"/>
  <c r="E15" s="1"/>
  <c r="D14"/>
  <c r="E14" s="1"/>
  <c r="D13"/>
  <c r="E13" s="1"/>
  <c r="D12"/>
  <c r="E12" s="1"/>
  <c r="J11"/>
  <c r="C11"/>
  <c r="D10"/>
  <c r="E10" s="1"/>
  <c r="D9"/>
  <c r="E9" s="1"/>
  <c r="D8"/>
  <c r="E8" s="1"/>
  <c r="E7"/>
  <c r="D7"/>
  <c r="D6"/>
  <c r="D5"/>
  <c r="E5" s="1"/>
  <c r="J4"/>
  <c r="C4"/>
  <c r="J3"/>
  <c r="J2"/>
  <c r="J1"/>
  <c r="D9" i="37"/>
  <c r="D11" s="1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I63" s="1"/>
  <c r="H67"/>
  <c r="G67"/>
  <c r="F67"/>
  <c r="E67"/>
  <c r="E63" s="1"/>
  <c r="D67"/>
  <c r="C67"/>
  <c r="I64"/>
  <c r="H64"/>
  <c r="H63" s="1"/>
  <c r="G64"/>
  <c r="F64"/>
  <c r="F63" s="1"/>
  <c r="E64"/>
  <c r="D64"/>
  <c r="C64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I32" s="1"/>
  <c r="H48"/>
  <c r="G48"/>
  <c r="F48"/>
  <c r="E48"/>
  <c r="E32" s="1"/>
  <c r="D48"/>
  <c r="C48"/>
  <c r="I33"/>
  <c r="H33"/>
  <c r="G33"/>
  <c r="F33"/>
  <c r="E33"/>
  <c r="D33"/>
  <c r="C33"/>
  <c r="I29"/>
  <c r="I25" s="1"/>
  <c r="H29"/>
  <c r="G29"/>
  <c r="F29"/>
  <c r="E29"/>
  <c r="D29"/>
  <c r="C29"/>
  <c r="I26"/>
  <c r="H26"/>
  <c r="G26"/>
  <c r="G25" s="1"/>
  <c r="F26"/>
  <c r="E26"/>
  <c r="D26"/>
  <c r="C26"/>
  <c r="C25" s="1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F4" s="1"/>
  <c r="E13"/>
  <c r="D13"/>
  <c r="C13"/>
  <c r="I10"/>
  <c r="H10"/>
  <c r="G10"/>
  <c r="F10"/>
  <c r="E10"/>
  <c r="D10"/>
  <c r="C10"/>
  <c r="I5"/>
  <c r="H5"/>
  <c r="G5"/>
  <c r="F5"/>
  <c r="E5"/>
  <c r="D5"/>
  <c r="C5"/>
  <c r="I70" i="34"/>
  <c r="H70"/>
  <c r="G70"/>
  <c r="F70"/>
  <c r="E70"/>
  <c r="D70"/>
  <c r="C70"/>
  <c r="I67"/>
  <c r="H67"/>
  <c r="G67"/>
  <c r="F67"/>
  <c r="F63" s="1"/>
  <c r="E67"/>
  <c r="D67"/>
  <c r="C67"/>
  <c r="I64"/>
  <c r="I63" s="1"/>
  <c r="H64"/>
  <c r="H63" s="1"/>
  <c r="G64"/>
  <c r="F64"/>
  <c r="E64"/>
  <c r="E63" s="1"/>
  <c r="D64"/>
  <c r="D63" s="1"/>
  <c r="C64"/>
  <c r="G63"/>
  <c r="C63"/>
  <c r="H60"/>
  <c r="G60"/>
  <c r="F60"/>
  <c r="E60"/>
  <c r="D60"/>
  <c r="C60"/>
  <c r="I57"/>
  <c r="H57"/>
  <c r="G57"/>
  <c r="F57"/>
  <c r="E57"/>
  <c r="D57"/>
  <c r="C57"/>
  <c r="I54"/>
  <c r="H54"/>
  <c r="G54"/>
  <c r="G32" s="1"/>
  <c r="F54"/>
  <c r="E54"/>
  <c r="D54"/>
  <c r="C54"/>
  <c r="I51"/>
  <c r="H51"/>
  <c r="G51"/>
  <c r="F51"/>
  <c r="F32" s="1"/>
  <c r="E51"/>
  <c r="D51"/>
  <c r="C51"/>
  <c r="I48"/>
  <c r="I32" s="1"/>
  <c r="H48"/>
  <c r="G48"/>
  <c r="F48"/>
  <c r="E48"/>
  <c r="E32" s="1"/>
  <c r="D48"/>
  <c r="C48"/>
  <c r="I33"/>
  <c r="H33"/>
  <c r="H32" s="1"/>
  <c r="G33"/>
  <c r="F33"/>
  <c r="E33"/>
  <c r="D33"/>
  <c r="D32" s="1"/>
  <c r="C33"/>
  <c r="I29"/>
  <c r="H29"/>
  <c r="G29"/>
  <c r="F29"/>
  <c r="E29"/>
  <c r="D29"/>
  <c r="C29"/>
  <c r="C25" s="1"/>
  <c r="I26"/>
  <c r="H26"/>
  <c r="H25" s="1"/>
  <c r="G26"/>
  <c r="F26"/>
  <c r="E26"/>
  <c r="D26"/>
  <c r="D25" s="1"/>
  <c r="C26"/>
  <c r="G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C13"/>
  <c r="I10"/>
  <c r="H10"/>
  <c r="G10"/>
  <c r="F10"/>
  <c r="E10"/>
  <c r="D10"/>
  <c r="C10"/>
  <c r="I5"/>
  <c r="H5"/>
  <c r="G5"/>
  <c r="F5"/>
  <c r="E5"/>
  <c r="D5"/>
  <c r="C5"/>
  <c r="C4" s="1"/>
  <c r="C32" l="1"/>
  <c r="I4" i="35"/>
  <c r="E202" i="39"/>
  <c r="E201" s="1"/>
  <c r="E200" s="1"/>
  <c r="D201"/>
  <c r="D200" s="1"/>
  <c r="E405"/>
  <c r="D404"/>
  <c r="E430"/>
  <c r="D429"/>
  <c r="E25" i="35"/>
  <c r="E144" i="38"/>
  <c r="E143" s="1"/>
  <c r="D143"/>
  <c r="C163"/>
  <c r="E666"/>
  <c r="E665" s="1"/>
  <c r="D665"/>
  <c r="E126"/>
  <c r="E241"/>
  <c r="E239" s="1"/>
  <c r="E238" s="1"/>
  <c r="D239"/>
  <c r="D238" s="1"/>
  <c r="C444"/>
  <c r="E209" i="39"/>
  <c r="D207"/>
  <c r="E306"/>
  <c r="D305"/>
  <c r="E492"/>
  <c r="D491"/>
  <c r="D4" i="35"/>
  <c r="D244" i="38"/>
  <c r="D243" s="1"/>
  <c r="E247"/>
  <c r="E647"/>
  <c r="E646" s="1"/>
  <c r="D646"/>
  <c r="D61" i="39"/>
  <c r="E62"/>
  <c r="D180"/>
  <c r="E181"/>
  <c r="E180" s="1"/>
  <c r="E179" s="1"/>
  <c r="E674"/>
  <c r="D671"/>
  <c r="C74" i="34"/>
  <c r="G4"/>
  <c r="D4"/>
  <c r="F25"/>
  <c r="D25" i="35"/>
  <c r="E155" i="38"/>
  <c r="D180"/>
  <c r="E218"/>
  <c r="D315"/>
  <c r="D325" i="39"/>
  <c r="E327"/>
  <c r="E325" s="1"/>
  <c r="E728"/>
  <c r="D727"/>
  <c r="E747"/>
  <c r="E746" s="1"/>
  <c r="D746"/>
  <c r="E132" i="38"/>
  <c r="E167"/>
  <c r="E679"/>
  <c r="D683"/>
  <c r="D700"/>
  <c r="E733"/>
  <c r="E756"/>
  <c r="E755" s="1"/>
  <c r="D760"/>
  <c r="C3" i="39"/>
  <c r="D123"/>
  <c r="C153"/>
  <c r="C203"/>
  <c r="D409"/>
  <c r="E445"/>
  <c r="D513"/>
  <c r="D509" s="1"/>
  <c r="E562"/>
  <c r="D610"/>
  <c r="D616"/>
  <c r="D646"/>
  <c r="E687"/>
  <c r="D120" i="38"/>
  <c r="D140"/>
  <c r="D160"/>
  <c r="C215"/>
  <c r="D382"/>
  <c r="D409"/>
  <c r="D491"/>
  <c r="C551"/>
  <c r="C550" s="1"/>
  <c r="D661"/>
  <c r="D687"/>
  <c r="D722"/>
  <c r="D38" i="39"/>
  <c r="D68"/>
  <c r="D120"/>
  <c r="C135"/>
  <c r="D182"/>
  <c r="D204"/>
  <c r="E344"/>
  <c r="E395"/>
  <c r="D399"/>
  <c r="D422"/>
  <c r="E450"/>
  <c r="D497"/>
  <c r="D522"/>
  <c r="E552"/>
  <c r="D587"/>
  <c r="D661"/>
  <c r="D751"/>
  <c r="D750" s="1"/>
  <c r="E497" i="38"/>
  <c r="D552"/>
  <c r="D562"/>
  <c r="D4" i="39"/>
  <c r="D132"/>
  <c r="E143"/>
  <c r="D167"/>
  <c r="E174"/>
  <c r="D531"/>
  <c r="D528" s="1"/>
  <c r="D556"/>
  <c r="D551" s="1"/>
  <c r="D550" s="1"/>
  <c r="C717"/>
  <c r="C716" s="1"/>
  <c r="E751"/>
  <c r="D616" i="38"/>
  <c r="C561"/>
  <c r="C483"/>
  <c r="D445"/>
  <c r="D412"/>
  <c r="D392"/>
  <c r="E378"/>
  <c r="C340"/>
  <c r="C339" s="1"/>
  <c r="E357"/>
  <c r="D344"/>
  <c r="E117"/>
  <c r="C67"/>
  <c r="D38"/>
  <c r="C3"/>
  <c r="D4"/>
  <c r="E392"/>
  <c r="E399"/>
  <c r="E463"/>
  <c r="E474"/>
  <c r="E661"/>
  <c r="E722"/>
  <c r="E538" i="39"/>
  <c r="E216" i="38"/>
  <c r="E120"/>
  <c r="E157"/>
  <c r="E289"/>
  <c r="E362"/>
  <c r="E289" i="39"/>
  <c r="E362"/>
  <c r="E373"/>
  <c r="E671"/>
  <c r="E700"/>
  <c r="E298"/>
  <c r="E305"/>
  <c r="E429"/>
  <c r="E491"/>
  <c r="H4" i="34"/>
  <c r="E4" i="35"/>
  <c r="C4"/>
  <c r="G4"/>
  <c r="H25"/>
  <c r="H4" s="1"/>
  <c r="I74"/>
  <c r="C63"/>
  <c r="G63"/>
  <c r="E11" i="38"/>
  <c r="E61"/>
  <c r="C116"/>
  <c r="E129"/>
  <c r="E164"/>
  <c r="E163" s="1"/>
  <c r="E189"/>
  <c r="E204"/>
  <c r="D211"/>
  <c r="C228"/>
  <c r="E250"/>
  <c r="E298"/>
  <c r="D308"/>
  <c r="E325"/>
  <c r="D328"/>
  <c r="C314"/>
  <c r="C259" s="1"/>
  <c r="C258" s="1"/>
  <c r="C257" s="1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D3" i="39"/>
  <c r="E39"/>
  <c r="C163"/>
  <c r="E196"/>
  <c r="E195" s="1"/>
  <c r="E207"/>
  <c r="D244"/>
  <c r="D243" s="1"/>
  <c r="D289"/>
  <c r="D348"/>
  <c r="D388"/>
  <c r="E455"/>
  <c r="E468"/>
  <c r="E497"/>
  <c r="E532"/>
  <c r="E531" s="1"/>
  <c r="E528" s="1"/>
  <c r="C551"/>
  <c r="C550" s="1"/>
  <c r="D577"/>
  <c r="E588"/>
  <c r="E587" s="1"/>
  <c r="E604"/>
  <c r="E617"/>
  <c r="E679"/>
  <c r="E740"/>
  <c r="E739" s="1"/>
  <c r="D756"/>
  <c r="D755" s="1"/>
  <c r="D761"/>
  <c r="D760" s="1"/>
  <c r="E766"/>
  <c r="E765" s="1"/>
  <c r="E778"/>
  <c r="E777" s="1"/>
  <c r="D74" i="34"/>
  <c r="D32" i="35"/>
  <c r="H32"/>
  <c r="D11" i="38"/>
  <c r="D61"/>
  <c r="D129"/>
  <c r="D132"/>
  <c r="E136"/>
  <c r="E146"/>
  <c r="E149"/>
  <c r="E154"/>
  <c r="C153"/>
  <c r="C152" s="1"/>
  <c r="D164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03" s="1"/>
  <c r="D216"/>
  <c r="D344"/>
  <c r="E368"/>
  <c r="D392"/>
  <c r="D455"/>
  <c r="D463"/>
  <c r="E514"/>
  <c r="E522"/>
  <c r="E557"/>
  <c r="E556" s="1"/>
  <c r="E551" s="1"/>
  <c r="E550" s="1"/>
  <c r="E610"/>
  <c r="D679"/>
  <c r="D687"/>
  <c r="D768"/>
  <c r="D767" s="1"/>
  <c r="E74" i="35"/>
  <c r="F74"/>
  <c r="E6" i="38"/>
  <c r="E4" s="1"/>
  <c r="E40"/>
  <c r="E38" s="1"/>
  <c r="D68"/>
  <c r="E97"/>
  <c r="D117"/>
  <c r="D126"/>
  <c r="D146"/>
  <c r="D157"/>
  <c r="D153" s="1"/>
  <c r="D182"/>
  <c r="D179" s="1"/>
  <c r="E194"/>
  <c r="E193" s="1"/>
  <c r="E188" s="1"/>
  <c r="E208"/>
  <c r="E207" s="1"/>
  <c r="C203"/>
  <c r="E229"/>
  <c r="E228" s="1"/>
  <c r="E302"/>
  <c r="E316"/>
  <c r="E345"/>
  <c r="E344" s="1"/>
  <c r="E409"/>
  <c r="E416"/>
  <c r="D429"/>
  <c r="E577"/>
  <c r="D671"/>
  <c r="D756"/>
  <c r="D755" s="1"/>
  <c r="E762"/>
  <c r="E761" s="1"/>
  <c r="E760" s="1"/>
  <c r="C2" i="39"/>
  <c r="E141"/>
  <c r="D154"/>
  <c r="D160"/>
  <c r="E234"/>
  <c r="E233" s="1"/>
  <c r="D239"/>
  <c r="D238" s="1"/>
  <c r="D298"/>
  <c r="D331"/>
  <c r="D362"/>
  <c r="E384"/>
  <c r="E382" s="1"/>
  <c r="E400"/>
  <c r="E399" s="1"/>
  <c r="D468"/>
  <c r="E599"/>
  <c r="E662"/>
  <c r="E661" s="1"/>
  <c r="D700"/>
  <c r="E25" i="34"/>
  <c r="E4" s="1"/>
  <c r="I25"/>
  <c r="I4" s="1"/>
  <c r="G74"/>
  <c r="H74"/>
  <c r="E123" i="38"/>
  <c r="E179"/>
  <c r="D215"/>
  <c r="E244"/>
  <c r="E243" s="1"/>
  <c r="E265"/>
  <c r="D314"/>
  <c r="E348"/>
  <c r="E353"/>
  <c r="D362"/>
  <c r="D416"/>
  <c r="E530"/>
  <c r="E529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28" s="1"/>
  <c r="E237"/>
  <c r="E236" s="1"/>
  <c r="E235" s="1"/>
  <c r="C314"/>
  <c r="C259" s="1"/>
  <c r="D445"/>
  <c r="E475"/>
  <c r="E474" s="1"/>
  <c r="D562"/>
  <c r="E577"/>
  <c r="C561"/>
  <c r="E647"/>
  <c r="E646" s="1"/>
  <c r="D718"/>
  <c r="D717" s="1"/>
  <c r="D716" s="1"/>
  <c r="E723"/>
  <c r="E722" s="1"/>
  <c r="E756"/>
  <c r="E755" s="1"/>
  <c r="E761"/>
  <c r="E760" s="1"/>
  <c r="E768"/>
  <c r="E767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D215" s="1"/>
  <c r="E629"/>
  <c r="E628" s="1"/>
  <c r="D628"/>
  <c r="E684"/>
  <c r="E683" s="1"/>
  <c r="D683"/>
  <c r="E735"/>
  <c r="E734" s="1"/>
  <c r="E733" s="1"/>
  <c r="D734"/>
  <c r="D733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3"/>
  <c r="E642" s="1"/>
  <c r="D642"/>
  <c r="E61"/>
  <c r="C560"/>
  <c r="E140"/>
  <c r="E154"/>
  <c r="E153" s="1"/>
  <c r="E244"/>
  <c r="E243" s="1"/>
  <c r="C340"/>
  <c r="E357"/>
  <c r="E392"/>
  <c r="E459"/>
  <c r="E444" s="1"/>
  <c r="E477"/>
  <c r="E581"/>
  <c r="E653"/>
  <c r="E123"/>
  <c r="D143"/>
  <c r="D157"/>
  <c r="D153" s="1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513"/>
  <c r="E509" s="1"/>
  <c r="D544"/>
  <c r="D538" s="1"/>
  <c r="D592"/>
  <c r="D599"/>
  <c r="E603"/>
  <c r="E616"/>
  <c r="E718"/>
  <c r="E727"/>
  <c r="E118"/>
  <c r="E117" s="1"/>
  <c r="D117"/>
  <c r="E495"/>
  <c r="E494" s="1"/>
  <c r="D494"/>
  <c r="E677"/>
  <c r="E676" s="1"/>
  <c r="D676"/>
  <c r="E773"/>
  <c r="E772" s="1"/>
  <c r="E771" s="1"/>
  <c r="D772"/>
  <c r="D771" s="1"/>
  <c r="E549"/>
  <c r="E547" s="1"/>
  <c r="D547"/>
  <c r="E570"/>
  <c r="E569" s="1"/>
  <c r="D569"/>
  <c r="E695"/>
  <c r="E694" s="1"/>
  <c r="D694"/>
  <c r="E732"/>
  <c r="E731" s="1"/>
  <c r="E730" s="1"/>
  <c r="D731"/>
  <c r="D730" s="1"/>
  <c r="E226"/>
  <c r="E223" s="1"/>
  <c r="E222" s="1"/>
  <c r="D223"/>
  <c r="D222" s="1"/>
  <c r="E266"/>
  <c r="E265" s="1"/>
  <c r="D265"/>
  <c r="E297"/>
  <c r="E296" s="1"/>
  <c r="E263" s="1"/>
  <c r="D296"/>
  <c r="E309"/>
  <c r="E308" s="1"/>
  <c r="D308"/>
  <c r="E379"/>
  <c r="E378" s="1"/>
  <c r="D378"/>
  <c r="E640"/>
  <c r="E638" s="1"/>
  <c r="D638"/>
  <c r="E666"/>
  <c r="E665" s="1"/>
  <c r="D665"/>
  <c r="E742"/>
  <c r="E741" s="1"/>
  <c r="D741"/>
  <c r="E745"/>
  <c r="E744" s="1"/>
  <c r="E743" s="1"/>
  <c r="D744"/>
  <c r="D743" s="1"/>
  <c r="E11"/>
  <c r="E38"/>
  <c r="E331"/>
  <c r="E486"/>
  <c r="E484" s="1"/>
  <c r="E504"/>
  <c r="C726"/>
  <c r="C725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340" s="1"/>
  <c r="D459"/>
  <c r="E463"/>
  <c r="D477"/>
  <c r="D486"/>
  <c r="D484" s="1"/>
  <c r="D504"/>
  <c r="D581"/>
  <c r="D653"/>
  <c r="D645" s="1"/>
  <c r="E750"/>
  <c r="E140" i="38"/>
  <c r="E135" s="1"/>
  <c r="E263"/>
  <c r="E203"/>
  <c r="E153"/>
  <c r="E487"/>
  <c r="E486" s="1"/>
  <c r="D486"/>
  <c r="D484" s="1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E478"/>
  <c r="E477" s="1"/>
  <c r="D477"/>
  <c r="E532"/>
  <c r="E531" s="1"/>
  <c r="D531"/>
  <c r="E545"/>
  <c r="E544" s="1"/>
  <c r="E538" s="1"/>
  <c r="D544"/>
  <c r="D538" s="1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E505"/>
  <c r="E504" s="1"/>
  <c r="D504"/>
  <c r="E582"/>
  <c r="E581" s="1"/>
  <c r="D581"/>
  <c r="E611"/>
  <c r="E610" s="1"/>
  <c r="D610"/>
  <c r="E116"/>
  <c r="E315"/>
  <c r="E750"/>
  <c r="C135"/>
  <c r="C115" s="1"/>
  <c r="D149"/>
  <c r="E260"/>
  <c r="D265"/>
  <c r="D528"/>
  <c r="E569"/>
  <c r="E628"/>
  <c r="E676"/>
  <c r="C726"/>
  <c r="C725" s="1"/>
  <c r="D750"/>
  <c r="E772"/>
  <c r="E771" s="1"/>
  <c r="E68"/>
  <c r="E67" s="1"/>
  <c r="D97"/>
  <c r="D123"/>
  <c r="D185"/>
  <c r="D184" s="1"/>
  <c r="D204"/>
  <c r="D203" s="1"/>
  <c r="E215"/>
  <c r="D223"/>
  <c r="D222" s="1"/>
  <c r="D302"/>
  <c r="E328"/>
  <c r="E494"/>
  <c r="E522"/>
  <c r="D733"/>
  <c r="D136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E553"/>
  <c r="E552" s="1"/>
  <c r="E551" s="1"/>
  <c r="E550" s="1"/>
  <c r="D569"/>
  <c r="D628"/>
  <c r="C645"/>
  <c r="C560" s="1"/>
  <c r="D676"/>
  <c r="E683"/>
  <c r="E694"/>
  <c r="D772"/>
  <c r="D771" s="1"/>
  <c r="D74" i="35"/>
  <c r="F32"/>
  <c r="C32"/>
  <c r="C74" s="1"/>
  <c r="G32"/>
  <c r="G74"/>
  <c r="E74" i="34"/>
  <c r="I74"/>
  <c r="F4"/>
  <c r="F74"/>
  <c r="C777" i="31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2"/>
  <c r="C638"/>
  <c r="C628"/>
  <c r="C616"/>
  <c r="C610"/>
  <c r="C603"/>
  <c r="C599"/>
  <c r="C595"/>
  <c r="C592"/>
  <c r="C587"/>
  <c r="C581"/>
  <c r="C577"/>
  <c r="C569"/>
  <c r="C562"/>
  <c r="C556"/>
  <c r="C552"/>
  <c r="C547"/>
  <c r="C544"/>
  <c r="C538" s="1"/>
  <c r="C531"/>
  <c r="C529"/>
  <c r="C522"/>
  <c r="C513"/>
  <c r="C509" s="1"/>
  <c r="C504"/>
  <c r="C497"/>
  <c r="C494"/>
  <c r="C491"/>
  <c r="C486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 s="1"/>
  <c r="C263"/>
  <c r="C260"/>
  <c r="C250"/>
  <c r="C244"/>
  <c r="C243" s="1"/>
  <c r="C239"/>
  <c r="C238" s="1"/>
  <c r="C236"/>
  <c r="C235" s="1"/>
  <c r="C233"/>
  <c r="C229"/>
  <c r="C223"/>
  <c r="C222" s="1"/>
  <c r="C220"/>
  <c r="C215" s="1"/>
  <c r="C216"/>
  <c r="C213"/>
  <c r="C211"/>
  <c r="C207"/>
  <c r="C204"/>
  <c r="C203" s="1"/>
  <c r="C201"/>
  <c r="C200"/>
  <c r="C198"/>
  <c r="C197" s="1"/>
  <c r="C195"/>
  <c r="C193"/>
  <c r="C189"/>
  <c r="C185"/>
  <c r="C184" s="1"/>
  <c r="C179"/>
  <c r="C174"/>
  <c r="C171"/>
  <c r="C170" s="1"/>
  <c r="C167"/>
  <c r="C164"/>
  <c r="C163" s="1"/>
  <c r="C160"/>
  <c r="C157"/>
  <c r="C154"/>
  <c r="C149"/>
  <c r="C146"/>
  <c r="C143"/>
  <c r="C140"/>
  <c r="C136"/>
  <c r="C132"/>
  <c r="C129"/>
  <c r="C126"/>
  <c r="C123"/>
  <c r="C120"/>
  <c r="C117"/>
  <c r="C97"/>
  <c r="C68"/>
  <c r="C61"/>
  <c r="C38"/>
  <c r="C11"/>
  <c r="C4"/>
  <c r="D778" i="33"/>
  <c r="E778" s="1"/>
  <c r="E777" s="1"/>
  <c r="D777"/>
  <c r="C777"/>
  <c r="D776"/>
  <c r="E776" s="1"/>
  <c r="D775"/>
  <c r="E775" s="1"/>
  <c r="E774"/>
  <c r="D774"/>
  <c r="D773"/>
  <c r="E773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D742"/>
  <c r="D741" s="1"/>
  <c r="C741"/>
  <c r="D740"/>
  <c r="E740" s="1"/>
  <c r="E739" s="1"/>
  <c r="C739"/>
  <c r="D738"/>
  <c r="E738" s="1"/>
  <c r="D737"/>
  <c r="E737" s="1"/>
  <c r="E736"/>
  <c r="D736"/>
  <c r="D735"/>
  <c r="E735" s="1"/>
  <c r="E734" s="1"/>
  <c r="C734"/>
  <c r="C733" s="1"/>
  <c r="E732"/>
  <c r="E731" s="1"/>
  <c r="E730" s="1"/>
  <c r="D732"/>
  <c r="D731" s="1"/>
  <c r="D730" s="1"/>
  <c r="C731"/>
  <c r="C730" s="1"/>
  <c r="D729"/>
  <c r="E729" s="1"/>
  <c r="D728"/>
  <c r="E728" s="1"/>
  <c r="D727"/>
  <c r="C727"/>
  <c r="J726"/>
  <c r="J725"/>
  <c r="D724"/>
  <c r="E724" s="1"/>
  <c r="D723"/>
  <c r="E723" s="1"/>
  <c r="C722"/>
  <c r="D721"/>
  <c r="E721" s="1"/>
  <c r="D720"/>
  <c r="E720" s="1"/>
  <c r="D719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D708"/>
  <c r="E708" s="1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D697"/>
  <c r="E697" s="1"/>
  <c r="D696"/>
  <c r="E696" s="1"/>
  <c r="D695"/>
  <c r="D694" s="1"/>
  <c r="C694"/>
  <c r="D693"/>
  <c r="E693" s="1"/>
  <c r="D692"/>
  <c r="E692" s="1"/>
  <c r="E691"/>
  <c r="D691"/>
  <c r="D690"/>
  <c r="E690" s="1"/>
  <c r="D689"/>
  <c r="E689" s="1"/>
  <c r="D688"/>
  <c r="C687"/>
  <c r="D686"/>
  <c r="E686" s="1"/>
  <c r="D685"/>
  <c r="E685" s="1"/>
  <c r="E684"/>
  <c r="D684"/>
  <c r="C683"/>
  <c r="D682"/>
  <c r="E682" s="1"/>
  <c r="D681"/>
  <c r="E681" s="1"/>
  <c r="D680"/>
  <c r="E680" s="1"/>
  <c r="C679"/>
  <c r="D678"/>
  <c r="E678" s="1"/>
  <c r="D677"/>
  <c r="C676"/>
  <c r="D675"/>
  <c r="E675" s="1"/>
  <c r="D674"/>
  <c r="E674" s="1"/>
  <c r="D673"/>
  <c r="E673" s="1"/>
  <c r="D672"/>
  <c r="C671"/>
  <c r="D670"/>
  <c r="E670" s="1"/>
  <c r="D669"/>
  <c r="E669" s="1"/>
  <c r="E668"/>
  <c r="D668"/>
  <c r="D667"/>
  <c r="E667" s="1"/>
  <c r="D666"/>
  <c r="D665" s="1"/>
  <c r="C665"/>
  <c r="E664"/>
  <c r="D664"/>
  <c r="D663"/>
  <c r="E663" s="1"/>
  <c r="D662"/>
  <c r="C661"/>
  <c r="D660"/>
  <c r="E660" s="1"/>
  <c r="E659"/>
  <c r="D659"/>
  <c r="D658"/>
  <c r="E658" s="1"/>
  <c r="D657"/>
  <c r="E657" s="1"/>
  <c r="D656"/>
  <c r="E656" s="1"/>
  <c r="D655"/>
  <c r="E655" s="1"/>
  <c r="D654"/>
  <c r="C653"/>
  <c r="D652"/>
  <c r="E652" s="1"/>
  <c r="D651"/>
  <c r="E651" s="1"/>
  <c r="D650"/>
  <c r="E650" s="1"/>
  <c r="D649"/>
  <c r="E649" s="1"/>
  <c r="D648"/>
  <c r="E648" s="1"/>
  <c r="D647"/>
  <c r="E647" s="1"/>
  <c r="C646"/>
  <c r="J645"/>
  <c r="D644"/>
  <c r="E644" s="1"/>
  <c r="D643"/>
  <c r="E643" s="1"/>
  <c r="E642" s="1"/>
  <c r="J642"/>
  <c r="D642"/>
  <c r="C642"/>
  <c r="D641"/>
  <c r="E641" s="1"/>
  <c r="D640"/>
  <c r="E640" s="1"/>
  <c r="D639"/>
  <c r="E639" s="1"/>
  <c r="J638"/>
  <c r="C638"/>
  <c r="E637"/>
  <c r="D637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C628"/>
  <c r="D627"/>
  <c r="E627" s="1"/>
  <c r="D626"/>
  <c r="E626" s="1"/>
  <c r="E625"/>
  <c r="D625"/>
  <c r="D624"/>
  <c r="E624" s="1"/>
  <c r="D623"/>
  <c r="E623" s="1"/>
  <c r="D622"/>
  <c r="E622" s="1"/>
  <c r="D621"/>
  <c r="E621" s="1"/>
  <c r="D620"/>
  <c r="D619"/>
  <c r="E619" s="1"/>
  <c r="D618"/>
  <c r="E618" s="1"/>
  <c r="E617"/>
  <c r="D617"/>
  <c r="C616"/>
  <c r="D615"/>
  <c r="E615" s="1"/>
  <c r="E614"/>
  <c r="D614"/>
  <c r="D613"/>
  <c r="E613" s="1"/>
  <c r="D612"/>
  <c r="E612" s="1"/>
  <c r="D611"/>
  <c r="C610"/>
  <c r="D609"/>
  <c r="E609" s="1"/>
  <c r="D608"/>
  <c r="E608" s="1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E583"/>
  <c r="D583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D570"/>
  <c r="D569" s="1"/>
  <c r="C569"/>
  <c r="E568"/>
  <c r="D568"/>
  <c r="D567"/>
  <c r="E567" s="1"/>
  <c r="D566"/>
  <c r="E566" s="1"/>
  <c r="D565"/>
  <c r="E565" s="1"/>
  <c r="D564"/>
  <c r="E564" s="1"/>
  <c r="D563"/>
  <c r="C562"/>
  <c r="J561"/>
  <c r="J560"/>
  <c r="J559"/>
  <c r="D558"/>
  <c r="E558" s="1"/>
  <c r="D557"/>
  <c r="C556"/>
  <c r="D555"/>
  <c r="E555" s="1"/>
  <c r="D554"/>
  <c r="E554" s="1"/>
  <c r="D553"/>
  <c r="C552"/>
  <c r="J551"/>
  <c r="J550"/>
  <c r="D549"/>
  <c r="E549" s="1"/>
  <c r="D548"/>
  <c r="J547"/>
  <c r="C547"/>
  <c r="E546"/>
  <c r="D546"/>
  <c r="D545"/>
  <c r="C544"/>
  <c r="D543"/>
  <c r="E543" s="1"/>
  <c r="D542"/>
  <c r="E542" s="1"/>
  <c r="D541"/>
  <c r="E541" s="1"/>
  <c r="D540"/>
  <c r="E540" s="1"/>
  <c r="D539"/>
  <c r="C538"/>
  <c r="D537"/>
  <c r="E537" s="1"/>
  <c r="D536"/>
  <c r="E536" s="1"/>
  <c r="D535"/>
  <c r="E535" s="1"/>
  <c r="D534"/>
  <c r="E534" s="1"/>
  <c r="D533"/>
  <c r="E533" s="1"/>
  <c r="D532"/>
  <c r="E532" s="1"/>
  <c r="D531"/>
  <c r="D528" s="1"/>
  <c r="C531"/>
  <c r="D530"/>
  <c r="D529" s="1"/>
  <c r="C529"/>
  <c r="E527"/>
  <c r="D527"/>
  <c r="D526"/>
  <c r="E526" s="1"/>
  <c r="D525"/>
  <c r="E525" s="1"/>
  <c r="D524"/>
  <c r="E524" s="1"/>
  <c r="E523"/>
  <c r="D523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D511"/>
  <c r="E511" s="1"/>
  <c r="D510"/>
  <c r="C509"/>
  <c r="D508"/>
  <c r="E508" s="1"/>
  <c r="D507"/>
  <c r="E507" s="1"/>
  <c r="D506"/>
  <c r="E506" s="1"/>
  <c r="D505"/>
  <c r="C504"/>
  <c r="E503"/>
  <c r="D503"/>
  <c r="D502"/>
  <c r="E502" s="1"/>
  <c r="D501"/>
  <c r="E501" s="1"/>
  <c r="D500"/>
  <c r="E500" s="1"/>
  <c r="D499"/>
  <c r="E499" s="1"/>
  <c r="D498"/>
  <c r="C497"/>
  <c r="D496"/>
  <c r="E496" s="1"/>
  <c r="D495"/>
  <c r="D494" s="1"/>
  <c r="C494"/>
  <c r="D493"/>
  <c r="E493" s="1"/>
  <c r="E492"/>
  <c r="D492"/>
  <c r="C491"/>
  <c r="D490"/>
  <c r="E490" s="1"/>
  <c r="D489"/>
  <c r="E489" s="1"/>
  <c r="E488"/>
  <c r="D488"/>
  <c r="D487"/>
  <c r="C486"/>
  <c r="E485"/>
  <c r="D485"/>
  <c r="J483"/>
  <c r="D481"/>
  <c r="E481" s="1"/>
  <c r="D480"/>
  <c r="E480" s="1"/>
  <c r="D479"/>
  <c r="E479" s="1"/>
  <c r="D478"/>
  <c r="C477"/>
  <c r="D476"/>
  <c r="E476" s="1"/>
  <c r="D475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E455" s="1"/>
  <c r="C455"/>
  <c r="D454"/>
  <c r="E454" s="1"/>
  <c r="D453"/>
  <c r="E453" s="1"/>
  <c r="D452"/>
  <c r="E452" s="1"/>
  <c r="D451"/>
  <c r="C450"/>
  <c r="D449"/>
  <c r="E449" s="1"/>
  <c r="D448"/>
  <c r="E448" s="1"/>
  <c r="D447"/>
  <c r="E447" s="1"/>
  <c r="D446"/>
  <c r="C445"/>
  <c r="D443"/>
  <c r="E443" s="1"/>
  <c r="D442"/>
  <c r="E442" s="1"/>
  <c r="D441"/>
  <c r="E441" s="1"/>
  <c r="E440"/>
  <c r="D440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E424"/>
  <c r="D424"/>
  <c r="D423"/>
  <c r="C422"/>
  <c r="E421"/>
  <c r="D421"/>
  <c r="D420"/>
  <c r="E420" s="1"/>
  <c r="D419"/>
  <c r="E419" s="1"/>
  <c r="D418"/>
  <c r="E418" s="1"/>
  <c r="D417"/>
  <c r="E417" s="1"/>
  <c r="C416"/>
  <c r="D415"/>
  <c r="E415" s="1"/>
  <c r="D414"/>
  <c r="E414" s="1"/>
  <c r="D413"/>
  <c r="E413" s="1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C399"/>
  <c r="D398"/>
  <c r="E398" s="1"/>
  <c r="D397"/>
  <c r="E397" s="1"/>
  <c r="D396"/>
  <c r="C395"/>
  <c r="D394"/>
  <c r="E394" s="1"/>
  <c r="D393"/>
  <c r="D392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E383" s="1"/>
  <c r="C382"/>
  <c r="D381"/>
  <c r="E381" s="1"/>
  <c r="D380"/>
  <c r="E380" s="1"/>
  <c r="E379"/>
  <c r="D379"/>
  <c r="C378"/>
  <c r="D377"/>
  <c r="E377" s="1"/>
  <c r="E376"/>
  <c r="D376"/>
  <c r="D375"/>
  <c r="E375" s="1"/>
  <c r="D374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E359"/>
  <c r="D359"/>
  <c r="D358"/>
  <c r="C357"/>
  <c r="E356"/>
  <c r="D356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D345"/>
  <c r="E345" s="1"/>
  <c r="C344"/>
  <c r="D343"/>
  <c r="E343" s="1"/>
  <c r="D342"/>
  <c r="E342" s="1"/>
  <c r="E341"/>
  <c r="D341"/>
  <c r="J339"/>
  <c r="D338"/>
  <c r="E338" s="1"/>
  <c r="E337"/>
  <c r="D337"/>
  <c r="D336"/>
  <c r="E336" s="1"/>
  <c r="D335"/>
  <c r="E335" s="1"/>
  <c r="D334"/>
  <c r="E334" s="1"/>
  <c r="D333"/>
  <c r="E333" s="1"/>
  <c r="D332"/>
  <c r="C331"/>
  <c r="D330"/>
  <c r="E330" s="1"/>
  <c r="D329"/>
  <c r="E329" s="1"/>
  <c r="C328"/>
  <c r="D327"/>
  <c r="E327" s="1"/>
  <c r="D326"/>
  <c r="C325"/>
  <c r="E324"/>
  <c r="D324"/>
  <c r="D323"/>
  <c r="E323" s="1"/>
  <c r="D322"/>
  <c r="E322" s="1"/>
  <c r="D321"/>
  <c r="E321" s="1"/>
  <c r="D320"/>
  <c r="E320" s="1"/>
  <c r="D319"/>
  <c r="E319" s="1"/>
  <c r="E318"/>
  <c r="D318"/>
  <c r="D317"/>
  <c r="D316"/>
  <c r="E316" s="1"/>
  <c r="C315"/>
  <c r="D313"/>
  <c r="E313" s="1"/>
  <c r="D312"/>
  <c r="E311"/>
  <c r="D311"/>
  <c r="D310"/>
  <c r="E310" s="1"/>
  <c r="D309"/>
  <c r="E309" s="1"/>
  <c r="D307"/>
  <c r="E307" s="1"/>
  <c r="D306"/>
  <c r="D305" s="1"/>
  <c r="E304"/>
  <c r="D304"/>
  <c r="D303"/>
  <c r="E301"/>
  <c r="D301"/>
  <c r="D300"/>
  <c r="E300" s="1"/>
  <c r="D299"/>
  <c r="D298" s="1"/>
  <c r="E297"/>
  <c r="E296" s="1"/>
  <c r="D297"/>
  <c r="D296" s="1"/>
  <c r="D295"/>
  <c r="E295" s="1"/>
  <c r="D294"/>
  <c r="E294" s="1"/>
  <c r="D293"/>
  <c r="E293" s="1"/>
  <c r="E292"/>
  <c r="D292"/>
  <c r="D291"/>
  <c r="E291" s="1"/>
  <c r="D290"/>
  <c r="D289" s="1"/>
  <c r="E288"/>
  <c r="D288"/>
  <c r="D287"/>
  <c r="E287" s="1"/>
  <c r="D286"/>
  <c r="E286" s="1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D276"/>
  <c r="E276" s="1"/>
  <c r="D275"/>
  <c r="E275" s="1"/>
  <c r="D274"/>
  <c r="E274" s="1"/>
  <c r="D273"/>
  <c r="E273" s="1"/>
  <c r="E272"/>
  <c r="D272"/>
  <c r="D271"/>
  <c r="E271" s="1"/>
  <c r="D270"/>
  <c r="E270" s="1"/>
  <c r="D269"/>
  <c r="E269" s="1"/>
  <c r="D268"/>
  <c r="E268" s="1"/>
  <c r="D267"/>
  <c r="D266"/>
  <c r="E266" s="1"/>
  <c r="D264"/>
  <c r="D262"/>
  <c r="E262" s="1"/>
  <c r="D261"/>
  <c r="E261" s="1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E246"/>
  <c r="D246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D232"/>
  <c r="E232" s="1"/>
  <c r="D231"/>
  <c r="E231" s="1"/>
  <c r="E230"/>
  <c r="D230"/>
  <c r="C229"/>
  <c r="C228" s="1"/>
  <c r="D227"/>
  <c r="E227" s="1"/>
  <c r="D226"/>
  <c r="E226" s="1"/>
  <c r="E225"/>
  <c r="D225"/>
  <c r="D224"/>
  <c r="E224" s="1"/>
  <c r="C223"/>
  <c r="C222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D205"/>
  <c r="E205" s="1"/>
  <c r="C204"/>
  <c r="D202"/>
  <c r="C201"/>
  <c r="C200" s="1"/>
  <c r="D199"/>
  <c r="D198" s="1"/>
  <c r="D197" s="1"/>
  <c r="C198"/>
  <c r="C197" s="1"/>
  <c r="D196"/>
  <c r="C195"/>
  <c r="D194"/>
  <c r="C193"/>
  <c r="D192"/>
  <c r="E192" s="1"/>
  <c r="D191"/>
  <c r="E191" s="1"/>
  <c r="D190"/>
  <c r="C189"/>
  <c r="C188" s="1"/>
  <c r="D187"/>
  <c r="E187" s="1"/>
  <c r="E186"/>
  <c r="D186"/>
  <c r="C185"/>
  <c r="C184" s="1"/>
  <c r="D183"/>
  <c r="E183" s="1"/>
  <c r="E182" s="1"/>
  <c r="D182"/>
  <c r="D181"/>
  <c r="D180" s="1"/>
  <c r="D179" s="1"/>
  <c r="C179"/>
  <c r="J178"/>
  <c r="J177"/>
  <c r="D176"/>
  <c r="E176" s="1"/>
  <c r="D175"/>
  <c r="E175" s="1"/>
  <c r="C174"/>
  <c r="D173"/>
  <c r="E173" s="1"/>
  <c r="D172"/>
  <c r="E172" s="1"/>
  <c r="C171"/>
  <c r="J170"/>
  <c r="D169"/>
  <c r="E169" s="1"/>
  <c r="E168"/>
  <c r="D168"/>
  <c r="C167"/>
  <c r="D166"/>
  <c r="E166" s="1"/>
  <c r="D165"/>
  <c r="C164"/>
  <c r="J163"/>
  <c r="D162"/>
  <c r="E162" s="1"/>
  <c r="D161"/>
  <c r="E161" s="1"/>
  <c r="D160"/>
  <c r="C160"/>
  <c r="D159"/>
  <c r="E159" s="1"/>
  <c r="D158"/>
  <c r="E158" s="1"/>
  <c r="C157"/>
  <c r="D156"/>
  <c r="E156" s="1"/>
  <c r="E155"/>
  <c r="D155"/>
  <c r="C154"/>
  <c r="C153" s="1"/>
  <c r="J153"/>
  <c r="J152"/>
  <c r="D151"/>
  <c r="E151" s="1"/>
  <c r="D150"/>
  <c r="C149"/>
  <c r="D148"/>
  <c r="E147"/>
  <c r="D147"/>
  <c r="C146"/>
  <c r="D145"/>
  <c r="E145" s="1"/>
  <c r="D144"/>
  <c r="E144" s="1"/>
  <c r="E143" s="1"/>
  <c r="C143"/>
  <c r="D142"/>
  <c r="E142" s="1"/>
  <c r="D141"/>
  <c r="D140" s="1"/>
  <c r="C140"/>
  <c r="E139"/>
  <c r="E138"/>
  <c r="E137"/>
  <c r="D137"/>
  <c r="C136"/>
  <c r="J135"/>
  <c r="E134"/>
  <c r="D134"/>
  <c r="E133"/>
  <c r="D133"/>
  <c r="D132" s="1"/>
  <c r="C132"/>
  <c r="D131"/>
  <c r="E131" s="1"/>
  <c r="D130"/>
  <c r="C129"/>
  <c r="D128"/>
  <c r="E128" s="1"/>
  <c r="D127"/>
  <c r="E127" s="1"/>
  <c r="C126"/>
  <c r="D125"/>
  <c r="E125" s="1"/>
  <c r="D124"/>
  <c r="D123" s="1"/>
  <c r="C123"/>
  <c r="D122"/>
  <c r="E122" s="1"/>
  <c r="D121"/>
  <c r="E121" s="1"/>
  <c r="C120"/>
  <c r="E119"/>
  <c r="D119"/>
  <c r="D118"/>
  <c r="C117"/>
  <c r="J116"/>
  <c r="J115"/>
  <c r="J114"/>
  <c r="D113"/>
  <c r="E113" s="1"/>
  <c r="E112"/>
  <c r="D112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99"/>
  <c r="D97" s="1"/>
  <c r="D98"/>
  <c r="E98" s="1"/>
  <c r="J97"/>
  <c r="C97"/>
  <c r="D96"/>
  <c r="E96" s="1"/>
  <c r="D95"/>
  <c r="E95" s="1"/>
  <c r="E94"/>
  <c r="D94"/>
  <c r="D93"/>
  <c r="E93" s="1"/>
  <c r="D92"/>
  <c r="E92" s="1"/>
  <c r="D91"/>
  <c r="E91" s="1"/>
  <c r="D90"/>
  <c r="E90" s="1"/>
  <c r="D89"/>
  <c r="E89" s="1"/>
  <c r="D88"/>
  <c r="E88" s="1"/>
  <c r="D87"/>
  <c r="E87" s="1"/>
  <c r="E86"/>
  <c r="D86"/>
  <c r="D85"/>
  <c r="E85" s="1"/>
  <c r="D84"/>
  <c r="E84" s="1"/>
  <c r="D83"/>
  <c r="E83" s="1"/>
  <c r="E82"/>
  <c r="D82"/>
  <c r="D81"/>
  <c r="E81" s="1"/>
  <c r="D80"/>
  <c r="E80" s="1"/>
  <c r="D79"/>
  <c r="E79" s="1"/>
  <c r="E78"/>
  <c r="D78"/>
  <c r="D77"/>
  <c r="E77" s="1"/>
  <c r="D76"/>
  <c r="E76" s="1"/>
  <c r="D75"/>
  <c r="E75" s="1"/>
  <c r="E74"/>
  <c r="D74"/>
  <c r="D73"/>
  <c r="E73" s="1"/>
  <c r="D72"/>
  <c r="E72" s="1"/>
  <c r="D71"/>
  <c r="E71" s="1"/>
  <c r="E70"/>
  <c r="D70"/>
  <c r="D69"/>
  <c r="E69" s="1"/>
  <c r="J68"/>
  <c r="C68"/>
  <c r="C67" s="1"/>
  <c r="J67"/>
  <c r="D66"/>
  <c r="E66" s="1"/>
  <c r="D65"/>
  <c r="E65" s="1"/>
  <c r="E64"/>
  <c r="D64"/>
  <c r="D63"/>
  <c r="E63" s="1"/>
  <c r="D62"/>
  <c r="E62" s="1"/>
  <c r="J61"/>
  <c r="D61"/>
  <c r="C61"/>
  <c r="D60"/>
  <c r="E60" s="1"/>
  <c r="D59"/>
  <c r="E59" s="1"/>
  <c r="D58"/>
  <c r="E58" s="1"/>
  <c r="D57"/>
  <c r="E57" s="1"/>
  <c r="E56"/>
  <c r="E55"/>
  <c r="D54"/>
  <c r="E54" s="1"/>
  <c r="E53"/>
  <c r="D53"/>
  <c r="D52"/>
  <c r="E52" s="1"/>
  <c r="D51"/>
  <c r="E51" s="1"/>
  <c r="D50"/>
  <c r="E50" s="1"/>
  <c r="E49"/>
  <c r="D49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E35"/>
  <c r="D35"/>
  <c r="D34"/>
  <c r="E34" s="1"/>
  <c r="D33"/>
  <c r="E33" s="1"/>
  <c r="D32"/>
  <c r="E32" s="1"/>
  <c r="E31"/>
  <c r="D31"/>
  <c r="D30"/>
  <c r="E30" s="1"/>
  <c r="D29"/>
  <c r="E29" s="1"/>
  <c r="D28"/>
  <c r="E28" s="1"/>
  <c r="E27"/>
  <c r="D27"/>
  <c r="D26"/>
  <c r="E26" s="1"/>
  <c r="D25"/>
  <c r="E25" s="1"/>
  <c r="D24"/>
  <c r="E24" s="1"/>
  <c r="E23"/>
  <c r="D23"/>
  <c r="D22"/>
  <c r="E22" s="1"/>
  <c r="D21"/>
  <c r="E21" s="1"/>
  <c r="D20"/>
  <c r="E20" s="1"/>
  <c r="E19"/>
  <c r="D19"/>
  <c r="D18"/>
  <c r="E18" s="1"/>
  <c r="D17"/>
  <c r="E17" s="1"/>
  <c r="D16"/>
  <c r="E16" s="1"/>
  <c r="E15"/>
  <c r="D15"/>
  <c r="D14"/>
  <c r="E14" s="1"/>
  <c r="D13"/>
  <c r="E13" s="1"/>
  <c r="D12"/>
  <c r="E12" s="1"/>
  <c r="J11"/>
  <c r="C11"/>
  <c r="E10"/>
  <c r="D10"/>
  <c r="D9"/>
  <c r="E9" s="1"/>
  <c r="E8"/>
  <c r="D7"/>
  <c r="E7" s="1"/>
  <c r="D6"/>
  <c r="E6" s="1"/>
  <c r="D5"/>
  <c r="E5" s="1"/>
  <c r="J4"/>
  <c r="C4"/>
  <c r="J3"/>
  <c r="J2"/>
  <c r="J1"/>
  <c r="C484" i="31" l="1"/>
  <c r="E495" i="33"/>
  <c r="D373"/>
  <c r="D4"/>
  <c r="C259" i="31"/>
  <c r="D126" i="33"/>
  <c r="E141"/>
  <c r="D146"/>
  <c r="E157"/>
  <c r="E160"/>
  <c r="C170"/>
  <c r="D174"/>
  <c r="E181"/>
  <c r="E180" s="1"/>
  <c r="D185"/>
  <c r="D184" s="1"/>
  <c r="E223"/>
  <c r="E222" s="1"/>
  <c r="E306"/>
  <c r="D331"/>
  <c r="E374"/>
  <c r="D412"/>
  <c r="D552"/>
  <c r="D551" s="1"/>
  <c r="D550" s="1"/>
  <c r="D556"/>
  <c r="E570"/>
  <c r="D628"/>
  <c r="E666"/>
  <c r="E727"/>
  <c r="C67" i="31"/>
  <c r="D135" i="38"/>
  <c r="D726" i="39"/>
  <c r="D725" s="1"/>
  <c r="E528" i="38"/>
  <c r="E645" i="39"/>
  <c r="C152"/>
  <c r="D179"/>
  <c r="D38" i="33"/>
  <c r="E132"/>
  <c r="D325"/>
  <c r="D599"/>
  <c r="D653"/>
  <c r="C743"/>
  <c r="C188" i="31"/>
  <c r="D444" i="38"/>
  <c r="E39" i="33"/>
  <c r="E221"/>
  <c r="E220" s="1"/>
  <c r="E229"/>
  <c r="E228" s="1"/>
  <c r="D260"/>
  <c r="E290"/>
  <c r="E299"/>
  <c r="E298" s="1"/>
  <c r="E326"/>
  <c r="D378"/>
  <c r="D455"/>
  <c r="C484"/>
  <c r="D522"/>
  <c r="D661"/>
  <c r="D676"/>
  <c r="D683"/>
  <c r="D718"/>
  <c r="D772"/>
  <c r="D771" s="1"/>
  <c r="C528" i="31"/>
  <c r="C551"/>
  <c r="C550" s="1"/>
  <c r="C645"/>
  <c r="D135" i="39"/>
  <c r="D163" i="38"/>
  <c r="D152" s="1"/>
  <c r="C3" i="33"/>
  <c r="C2" s="1"/>
  <c r="E683"/>
  <c r="E733"/>
  <c r="E444" i="38"/>
  <c r="C178"/>
  <c r="C177" s="1"/>
  <c r="D561"/>
  <c r="D340"/>
  <c r="D339" s="1"/>
  <c r="C2"/>
  <c r="D67"/>
  <c r="D3"/>
  <c r="E4" i="33"/>
  <c r="E513"/>
  <c r="E11"/>
  <c r="E126"/>
  <c r="E174"/>
  <c r="C114" i="39"/>
  <c r="E68" i="33"/>
  <c r="D157"/>
  <c r="E239"/>
  <c r="E238" s="1"/>
  <c r="D409"/>
  <c r="D416"/>
  <c r="D429"/>
  <c r="D11"/>
  <c r="D68"/>
  <c r="D67" s="1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340"/>
  <c r="C743"/>
  <c r="H74" i="35"/>
  <c r="D116" i="38"/>
  <c r="D115" s="1"/>
  <c r="E561"/>
  <c r="D263" i="39"/>
  <c r="D188"/>
  <c r="D178" s="1"/>
  <c r="D177" s="1"/>
  <c r="D2"/>
  <c r="C215" i="33"/>
  <c r="E61"/>
  <c r="E120"/>
  <c r="E154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116"/>
  <c r="C444"/>
  <c r="C561"/>
  <c r="C560" s="1"/>
  <c r="D188" i="38"/>
  <c r="D178" s="1"/>
  <c r="D177" s="1"/>
  <c r="D444" i="39"/>
  <c r="E717"/>
  <c r="E716" s="1"/>
  <c r="E215"/>
  <c r="E3" i="38"/>
  <c r="E2" s="1"/>
  <c r="E140" i="33"/>
  <c r="E289"/>
  <c r="E522"/>
  <c r="E646"/>
  <c r="E314" i="38"/>
  <c r="D645"/>
  <c r="D560" s="1"/>
  <c r="E178"/>
  <c r="E177" s="1"/>
  <c r="D339" i="39"/>
  <c r="E483"/>
  <c r="E38" i="33"/>
  <c r="E185"/>
  <c r="E184" s="1"/>
  <c r="E260"/>
  <c r="E412"/>
  <c r="E491"/>
  <c r="C551"/>
  <c r="C550" s="1"/>
  <c r="D592"/>
  <c r="D610"/>
  <c r="C135" i="31"/>
  <c r="C717"/>
  <c r="C716" s="1"/>
  <c r="C114" i="38"/>
  <c r="E340"/>
  <c r="E339" s="1"/>
  <c r="D152" i="39"/>
  <c r="C339"/>
  <c r="C258" s="1"/>
  <c r="C257" s="1"/>
  <c r="E163"/>
  <c r="E152" s="1"/>
  <c r="D483"/>
  <c r="D116"/>
  <c r="D115" s="1"/>
  <c r="E3"/>
  <c r="E561"/>
  <c r="E560" s="1"/>
  <c r="E203"/>
  <c r="E178" s="1"/>
  <c r="E177" s="1"/>
  <c r="C559"/>
  <c r="E340"/>
  <c r="E339" s="1"/>
  <c r="E314"/>
  <c r="E259" s="1"/>
  <c r="E116"/>
  <c r="E135"/>
  <c r="E67"/>
  <c r="D561"/>
  <c r="D560" s="1"/>
  <c r="D559" s="1"/>
  <c r="E726"/>
  <c r="E725" s="1"/>
  <c r="D314"/>
  <c r="D259" s="1"/>
  <c r="D258" s="1"/>
  <c r="D257" s="1"/>
  <c r="C559" i="38"/>
  <c r="E484"/>
  <c r="E259"/>
  <c r="E726"/>
  <c r="E725" s="1"/>
  <c r="E509"/>
  <c r="D263"/>
  <c r="D259" s="1"/>
  <c r="D483"/>
  <c r="D726"/>
  <c r="D725" s="1"/>
  <c r="E115"/>
  <c r="E645"/>
  <c r="E152"/>
  <c r="C483" i="31"/>
  <c r="C726"/>
  <c r="C725" s="1"/>
  <c r="E317" i="33"/>
  <c r="E315" s="1"/>
  <c r="D315"/>
  <c r="D314" s="1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53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D203" s="1"/>
  <c r="E267"/>
  <c r="E265" s="1"/>
  <c r="D265"/>
  <c r="D201"/>
  <c r="D200" s="1"/>
  <c r="E202"/>
  <c r="E201" s="1"/>
  <c r="E200" s="1"/>
  <c r="C115"/>
  <c r="E179"/>
  <c r="C178"/>
  <c r="C177" s="1"/>
  <c r="D195"/>
  <c r="E196"/>
  <c r="E195" s="1"/>
  <c r="D239"/>
  <c r="D238" s="1"/>
  <c r="C340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E442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E364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49"/>
  <c r="D347"/>
  <c r="E347" s="1"/>
  <c r="D346"/>
  <c r="D345"/>
  <c r="E345" s="1"/>
  <c r="E343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2"/>
  <c r="E262" s="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5" s="1"/>
  <c r="D184" s="1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D762"/>
  <c r="E762" s="1"/>
  <c r="D759"/>
  <c r="E759" s="1"/>
  <c r="D758"/>
  <c r="E758" s="1"/>
  <c r="D757"/>
  <c r="D754"/>
  <c r="E754" s="1"/>
  <c r="D753"/>
  <c r="E753" s="1"/>
  <c r="E751" s="1"/>
  <c r="D752"/>
  <c r="E752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E736"/>
  <c r="D736"/>
  <c r="D735"/>
  <c r="D734" s="1"/>
  <c r="D733" s="1"/>
  <c r="D732"/>
  <c r="E732" s="1"/>
  <c r="E731" s="1"/>
  <c r="E730" s="1"/>
  <c r="D729"/>
  <c r="E729" s="1"/>
  <c r="D728"/>
  <c r="E728" s="1"/>
  <c r="E724"/>
  <c r="D724"/>
  <c r="D723"/>
  <c r="D721"/>
  <c r="E721" s="1"/>
  <c r="E720"/>
  <c r="D720"/>
  <c r="D719"/>
  <c r="D715"/>
  <c r="E715" s="1"/>
  <c r="E714"/>
  <c r="D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E680" s="1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D594"/>
  <c r="E594" s="1"/>
  <c r="D593"/>
  <c r="E593" s="1"/>
  <c r="D591"/>
  <c r="E591" s="1"/>
  <c r="D590"/>
  <c r="E590" s="1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E540"/>
  <c r="D540"/>
  <c r="D539"/>
  <c r="D537"/>
  <c r="E537" s="1"/>
  <c r="E536"/>
  <c r="D536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E478"/>
  <c r="D478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D344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D25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D134"/>
  <c r="E134" s="1"/>
  <c r="D133"/>
  <c r="D131"/>
  <c r="E131" s="1"/>
  <c r="D130"/>
  <c r="E130" s="1"/>
  <c r="D128"/>
  <c r="E128" s="1"/>
  <c r="D127"/>
  <c r="D125"/>
  <c r="E125" s="1"/>
  <c r="D124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7" s="1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D582"/>
  <c r="E582" s="1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D452"/>
  <c r="E452" s="1"/>
  <c r="D451"/>
  <c r="D449"/>
  <c r="E449" s="1"/>
  <c r="D448"/>
  <c r="E448" s="1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D240"/>
  <c r="E240" s="1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D161"/>
  <c r="E161" s="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D124"/>
  <c r="E124" s="1"/>
  <c r="D122"/>
  <c r="E122" s="1"/>
  <c r="D121"/>
  <c r="E121" s="1"/>
  <c r="E119"/>
  <c r="D119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D737"/>
  <c r="E737" s="1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E682"/>
  <c r="D682"/>
  <c r="D681"/>
  <c r="E681" s="1"/>
  <c r="D680"/>
  <c r="E680" s="1"/>
  <c r="D678"/>
  <c r="E678" s="1"/>
  <c r="D677"/>
  <c r="E677" s="1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E407"/>
  <c r="D407"/>
  <c r="D406"/>
  <c r="E406" s="1"/>
  <c r="D405"/>
  <c r="D403"/>
  <c r="E403" s="1"/>
  <c r="E402"/>
  <c r="D402"/>
  <c r="D401"/>
  <c r="E401" s="1"/>
  <c r="D400"/>
  <c r="E400" s="1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E338"/>
  <c r="D338"/>
  <c r="D337"/>
  <c r="E337" s="1"/>
  <c r="D336"/>
  <c r="E336" s="1"/>
  <c r="D335"/>
  <c r="E335" s="1"/>
  <c r="E334"/>
  <c r="D334"/>
  <c r="D333"/>
  <c r="E333" s="1"/>
  <c r="D332"/>
  <c r="E332" s="1"/>
  <c r="D330"/>
  <c r="E330" s="1"/>
  <c r="D329"/>
  <c r="E329" s="1"/>
  <c r="D327"/>
  <c r="E327" s="1"/>
  <c r="D326"/>
  <c r="D324"/>
  <c r="E324" s="1"/>
  <c r="E323"/>
  <c r="D323"/>
  <c r="D322"/>
  <c r="E322" s="1"/>
  <c r="D321"/>
  <c r="E321" s="1"/>
  <c r="D320"/>
  <c r="E320" s="1"/>
  <c r="E319"/>
  <c r="D319"/>
  <c r="D318"/>
  <c r="E318" s="1"/>
  <c r="D317"/>
  <c r="E317" s="1"/>
  <c r="D316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D247"/>
  <c r="E247" s="1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D192"/>
  <c r="E192" s="1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D161"/>
  <c r="E161" s="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183" i="27" l="1"/>
  <c r="E182" s="1"/>
  <c r="C559" i="31"/>
  <c r="C2"/>
  <c r="E484" i="33"/>
  <c r="D444"/>
  <c r="C339"/>
  <c r="E67"/>
  <c r="D3"/>
  <c r="D2" s="1"/>
  <c r="E3"/>
  <c r="D236" i="26"/>
  <c r="D235" s="1"/>
  <c r="E683" i="27"/>
  <c r="D167" i="28"/>
  <c r="D353"/>
  <c r="D373"/>
  <c r="D450"/>
  <c r="E592"/>
  <c r="D768"/>
  <c r="D767" s="1"/>
  <c r="C115" i="31"/>
  <c r="C114" s="1"/>
  <c r="D404" i="26"/>
  <c r="D587"/>
  <c r="E679"/>
  <c r="D250" i="28"/>
  <c r="D751"/>
  <c r="D750" s="1"/>
  <c r="D756"/>
  <c r="D755" s="1"/>
  <c r="D263" i="33"/>
  <c r="D259" s="1"/>
  <c r="D559" i="38"/>
  <c r="D171" i="26"/>
  <c r="D315"/>
  <c r="D353"/>
  <c r="E382"/>
  <c r="E405"/>
  <c r="E588"/>
  <c r="D143" i="27"/>
  <c r="D120" i="28"/>
  <c r="D132"/>
  <c r="E251"/>
  <c r="E416"/>
  <c r="D494"/>
  <c r="E513"/>
  <c r="D529"/>
  <c r="E560" i="38"/>
  <c r="E559" s="1"/>
  <c r="D2"/>
  <c r="E645" i="33"/>
  <c r="E340"/>
  <c r="E258" i="39"/>
  <c r="E257" s="1"/>
  <c r="C259" i="33"/>
  <c r="C258" s="1"/>
  <c r="C257" s="1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D743" s="1"/>
  <c r="E129" i="28"/>
  <c r="E146"/>
  <c r="E164"/>
  <c r="D236"/>
  <c r="D235" s="1"/>
  <c r="D298"/>
  <c r="D308"/>
  <c r="E325"/>
  <c r="D362"/>
  <c r="D404"/>
  <c r="D468"/>
  <c r="E531"/>
  <c r="E595"/>
  <c r="D653"/>
  <c r="E204" i="31"/>
  <c r="D331"/>
  <c r="D726" i="33"/>
  <c r="D725" s="1"/>
  <c r="E152"/>
  <c r="E483" i="38"/>
  <c r="D189" i="26"/>
  <c r="D198"/>
  <c r="D197" s="1"/>
  <c r="E388"/>
  <c r="E392"/>
  <c r="D468"/>
  <c r="E581"/>
  <c r="D687"/>
  <c r="D731"/>
  <c r="D730" s="1"/>
  <c r="D756"/>
  <c r="D755" s="1"/>
  <c r="D204" i="27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E392" i="27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E559"/>
  <c r="D114"/>
  <c r="E115"/>
  <c r="E114" s="1"/>
  <c r="E114" i="38"/>
  <c r="D258"/>
  <c r="D257" s="1"/>
  <c r="E538" i="33"/>
  <c r="E483" s="1"/>
  <c r="C114"/>
  <c r="D152"/>
  <c r="D135"/>
  <c r="C559"/>
  <c r="E444"/>
  <c r="E263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E188"/>
  <c r="E178" s="1"/>
  <c r="E177" s="1"/>
  <c r="E116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250" s="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D373"/>
  <c r="E422"/>
  <c r="E494"/>
  <c r="D513"/>
  <c r="D509" s="1"/>
  <c r="E237"/>
  <c r="E236" s="1"/>
  <c r="E235" s="1"/>
  <c r="E306"/>
  <c r="E309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D207"/>
  <c r="E208"/>
  <c r="E207" s="1"/>
  <c r="D260"/>
  <c r="E261"/>
  <c r="E260" s="1"/>
  <c r="E366"/>
  <c r="E362" s="1"/>
  <c r="D362"/>
  <c r="E515"/>
  <c r="E513" s="1"/>
  <c r="E509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E348" s="1"/>
  <c r="D368"/>
  <c r="E369"/>
  <c r="E368" s="1"/>
  <c r="E156" i="28"/>
  <c r="D154"/>
  <c r="E370"/>
  <c r="E368" s="1"/>
  <c r="D368"/>
  <c r="E38" i="26"/>
  <c r="E164"/>
  <c r="E250"/>
  <c r="E412"/>
  <c r="E599"/>
  <c r="D642"/>
  <c r="E643"/>
  <c r="E642" s="1"/>
  <c r="E117"/>
  <c r="E129"/>
  <c r="E172"/>
  <c r="E171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E315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E756"/>
  <c r="E755" s="1"/>
  <c r="D129"/>
  <c r="D143"/>
  <c r="E149"/>
  <c r="D180"/>
  <c r="E181"/>
  <c r="E180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315"/>
  <c r="E404"/>
  <c r="D416"/>
  <c r="E474"/>
  <c r="D494"/>
  <c r="D562"/>
  <c r="E603"/>
  <c r="E157"/>
  <c r="D325"/>
  <c r="D357"/>
  <c r="E412"/>
  <c r="E531"/>
  <c r="E528" s="1"/>
  <c r="E563"/>
  <c r="E562" s="1"/>
  <c r="E595"/>
  <c r="D171"/>
  <c r="D189"/>
  <c r="D188" s="1"/>
  <c r="D223"/>
  <c r="D222" s="1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D174" i="27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90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E115" i="33" l="1"/>
  <c r="E114" s="1"/>
  <c r="E67" i="27"/>
  <c r="E179"/>
  <c r="D215"/>
  <c r="D116"/>
  <c r="E179" i="31"/>
  <c r="E163"/>
  <c r="D339" i="33"/>
  <c r="D258" s="1"/>
  <c r="D257" s="1"/>
  <c r="E339"/>
  <c r="E2"/>
  <c r="E259"/>
  <c r="E170" i="26"/>
  <c r="E163"/>
  <c r="D263"/>
  <c r="D263" i="28"/>
  <c r="D153" i="27"/>
  <c r="D203" i="31"/>
  <c r="D484" i="27"/>
  <c r="D483" s="1"/>
  <c r="D444" i="28"/>
  <c r="D645"/>
  <c r="D179" i="31"/>
  <c r="D560" i="33"/>
  <c r="D559" s="1"/>
  <c r="D115"/>
  <c r="E559"/>
  <c r="D726" i="28"/>
  <c r="D725" s="1"/>
  <c r="E484" i="26"/>
  <c r="E314"/>
  <c r="E484" i="27"/>
  <c r="E135"/>
  <c r="E153" i="31"/>
  <c r="D135"/>
  <c r="D484" i="28"/>
  <c r="E116" i="26"/>
  <c r="D726"/>
  <c r="D725" s="1"/>
  <c r="D314"/>
  <c r="D259" s="1"/>
  <c r="E717"/>
  <c r="E716" s="1"/>
  <c r="E743" i="31"/>
  <c r="D340" i="28"/>
  <c r="D339" s="1"/>
  <c r="D188"/>
  <c r="D178" s="1"/>
  <c r="D177" s="1"/>
  <c r="E153"/>
  <c r="E152" s="1"/>
  <c r="E263" i="26"/>
  <c r="E726"/>
  <c r="E725" s="1"/>
  <c r="E153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D551"/>
  <c r="D550" s="1"/>
  <c r="D3"/>
  <c r="D203"/>
  <c r="D178" s="1"/>
  <c r="D177" s="1"/>
  <c r="D67"/>
  <c r="E263"/>
  <c r="E259" s="1"/>
  <c r="E483"/>
  <c r="E340"/>
  <c r="D483" i="26"/>
  <c r="D444" i="27"/>
  <c r="E726" i="28"/>
  <c r="E725" s="1"/>
  <c r="D152" i="26"/>
  <c r="E340"/>
  <c r="D116"/>
  <c r="D115" s="1"/>
  <c r="D314" i="27"/>
  <c r="D645"/>
  <c r="E135" i="28"/>
  <c r="E645"/>
  <c r="E67"/>
  <c r="E484" i="31"/>
  <c r="D153" i="28"/>
  <c r="D3" i="26"/>
  <c r="D2" s="1"/>
  <c r="E3"/>
  <c r="E67"/>
  <c r="E228" i="27"/>
  <c r="E645"/>
  <c r="E170"/>
  <c r="E152" s="1"/>
  <c r="E228" i="28"/>
  <c r="E178" s="1"/>
  <c r="E177" s="1"/>
  <c r="D152"/>
  <c r="E228" i="31"/>
  <c r="D178"/>
  <c r="D177" s="1"/>
  <c r="D340"/>
  <c r="D314" i="28"/>
  <c r="D259" s="1"/>
  <c r="D3" i="31"/>
  <c r="D153"/>
  <c r="E551" i="26"/>
  <c r="E550" s="1"/>
  <c r="E314" i="27"/>
  <c r="D263"/>
  <c r="D259" s="1"/>
  <c r="D561"/>
  <c r="E538" i="28"/>
  <c r="E645" i="31"/>
  <c r="D314"/>
  <c r="D561" i="28"/>
  <c r="D560" s="1"/>
  <c r="D645" i="31"/>
  <c r="E340"/>
  <c r="E188"/>
  <c r="E750"/>
  <c r="E726" s="1"/>
  <c r="E725" s="1"/>
  <c r="D726"/>
  <c r="D725" s="1"/>
  <c r="E314"/>
  <c r="E551"/>
  <c r="E550" s="1"/>
  <c r="D444"/>
  <c r="E3"/>
  <c r="E263"/>
  <c r="E116"/>
  <c r="D484"/>
  <c r="D483" s="1"/>
  <c r="D561"/>
  <c r="E444"/>
  <c r="E444" i="28"/>
  <c r="E561"/>
  <c r="E560" s="1"/>
  <c r="D483"/>
  <c r="E116"/>
  <c r="E115" s="1"/>
  <c r="E314"/>
  <c r="E484"/>
  <c r="E483" s="1"/>
  <c r="E340"/>
  <c r="E263"/>
  <c r="E551"/>
  <c r="E550" s="1"/>
  <c r="E3"/>
  <c r="D152" i="27"/>
  <c r="E726"/>
  <c r="E725" s="1"/>
  <c r="D135"/>
  <c r="D726"/>
  <c r="D725" s="1"/>
  <c r="D340"/>
  <c r="E717"/>
  <c r="E716" s="1"/>
  <c r="E561"/>
  <c r="E551"/>
  <c r="E550" s="1"/>
  <c r="D717"/>
  <c r="D716" s="1"/>
  <c r="E116"/>
  <c r="E115" s="1"/>
  <c r="E3"/>
  <c r="D178" i="26"/>
  <c r="D177" s="1"/>
  <c r="E188"/>
  <c r="E178" s="1"/>
  <c r="E177" s="1"/>
  <c r="D340"/>
  <c r="D339" s="1"/>
  <c r="E645"/>
  <c r="D444"/>
  <c r="E135"/>
  <c r="E115" s="1"/>
  <c r="E444"/>
  <c r="E339" s="1"/>
  <c r="E483"/>
  <c r="E561"/>
  <c r="D645"/>
  <c r="D560" s="1"/>
  <c r="D559" s="1"/>
  <c r="D259" i="31" l="1"/>
  <c r="D258" s="1"/>
  <c r="D257" s="1"/>
  <c r="D560" i="27"/>
  <c r="D559" s="1"/>
  <c r="E339"/>
  <c r="E258" s="1"/>
  <c r="E257" s="1"/>
  <c r="E2"/>
  <c r="E560"/>
  <c r="E559" s="1"/>
  <c r="E178"/>
  <c r="E177" s="1"/>
  <c r="E114" s="1"/>
  <c r="D115"/>
  <c r="D114" s="1"/>
  <c r="E115" i="31"/>
  <c r="E258" i="33"/>
  <c r="E257" s="1"/>
  <c r="E152" i="26"/>
  <c r="E114" s="1"/>
  <c r="D2" i="27"/>
  <c r="E152" i="31"/>
  <c r="E483"/>
  <c r="D114" i="26"/>
  <c r="E2"/>
  <c r="D115" i="31"/>
  <c r="E339" i="28"/>
  <c r="E259" i="26"/>
  <c r="E258" s="1"/>
  <c r="E257" s="1"/>
  <c r="D560" i="31"/>
  <c r="D559" s="1"/>
  <c r="D152"/>
  <c r="E560"/>
  <c r="E559" s="1"/>
  <c r="E259"/>
  <c r="E2"/>
  <c r="E178"/>
  <c r="E177" s="1"/>
  <c r="D339" i="27"/>
  <c r="D258" s="1"/>
  <c r="D257" s="1"/>
  <c r="E560" i="26"/>
  <c r="E559" s="1"/>
  <c r="D339" i="31"/>
  <c r="D258" i="28"/>
  <c r="E339" i="31"/>
  <c r="E259" i="28"/>
  <c r="E258" s="1"/>
  <c r="D258" i="26"/>
  <c r="D257" s="1"/>
  <c r="E114" i="31" l="1"/>
  <c r="D114"/>
  <c r="E258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C3" s="1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743" l="1"/>
  <c r="C228" i="28"/>
  <c r="C135" i="26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339" s="1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9" i="4"/>
  <c r="C12"/>
  <c r="C19"/>
  <c r="C17"/>
  <c r="C15"/>
  <c r="C339" i="27" l="1"/>
  <c r="C115" i="26"/>
  <c r="C178" i="28"/>
  <c r="C177" s="1"/>
  <c r="C115"/>
  <c r="C259"/>
  <c r="C259" i="27"/>
  <c r="C559" i="26"/>
  <c r="C559" i="28"/>
  <c r="C2" i="27"/>
  <c r="C178"/>
  <c r="C177" s="1"/>
  <c r="C483" i="26"/>
  <c r="C339"/>
  <c r="C259"/>
  <c r="C178"/>
  <c r="C177" s="1"/>
  <c r="C114" s="1"/>
  <c r="C152" i="28"/>
  <c r="C258"/>
  <c r="C257" s="1"/>
  <c r="C152" i="27"/>
  <c r="C115"/>
  <c r="C114" i="28"/>
  <c r="C560" i="27"/>
  <c r="C559" s="1"/>
  <c r="C483"/>
  <c r="C6" i="4"/>
  <c r="C258" i="27" l="1"/>
  <c r="C257" s="1"/>
  <c r="C258" i="26"/>
  <c r="C257" s="1"/>
  <c r="C114" i="27"/>
  <c r="F62" i="16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<sst xmlns="http://schemas.openxmlformats.org/spreadsheetml/2006/main" count="6641" uniqueCount="1141">
  <si>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</si>
  <si>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</si>
  <si>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</si>
  <si>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</si>
  <si>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</si>
  <si>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</si>
  <si>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</si>
  <si>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</si>
  <si>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</si>
  <si>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</si>
  <si>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</si>
  <si>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</si>
  <si>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</si>
  <si>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</si>
  <si>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</si>
  <si>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</si>
  <si>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</si>
  <si>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</si>
  <si>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</si>
  <si>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</si>
  <si>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</si>
  <si>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</si>
  <si>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</si>
  <si>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</si>
  <si>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</si>
  <si>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</si>
  <si>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</si>
  <si>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</si>
  <si>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</si>
  <si>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</si>
  <si>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</si>
  <si>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</si>
  <si>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</si>
  <si>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</si>
  <si>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</si>
  <si>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</si>
  <si>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</si>
  <si>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</si>
  <si>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</si>
  <si>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</si>
  <si>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</si>
  <si>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</si>
  <si>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</si>
  <si>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</si>
  <si>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</si>
  <si>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</si>
  <si>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</si>
  <si>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</si>
  <si>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</si>
  <si>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</si>
  <si>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</si>
  <si>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</si>
  <si>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</si>
  <si>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</si>
  <si>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</si>
  <si>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</si>
  <si>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</si>
  <si>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</si>
  <si>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</si>
  <si>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</si>
  <si>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</si>
  <si>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</si>
  <si>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</si>
  <si>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</si>
  <si>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</si>
  <si>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</si>
  <si>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</si>
  <si>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</si>
  <si>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</si>
  <si>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</si>
  <si>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</si>
  <si>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</si>
  <si>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</si>
  <si>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</si>
  <si>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</si>
  <si>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</si>
  <si>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</si>
  <si>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</si>
  <si>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</si>
  <si>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</si>
  <si>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</si>
  <si>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</si>
  <si>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</si>
  <si>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</si>
  <si>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</si>
  <si>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</si>
  <si>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</si>
  <si>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</si>
  <si>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</si>
  <si>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</si>
  <si>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</si>
  <si>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</si>
  <si>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</si>
  <si>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</si>
  <si>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</si>
  <si>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</si>
  <si>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</si>
  <si>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</si>
  <si>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</si>
  <si>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</si>
  <si>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</si>
  <si>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</si>
  <si>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</si>
  <si>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</si>
  <si>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</si>
  <si>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</si>
  <si>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</si>
  <si>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</si>
  <si>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</si>
  <si>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</si>
  <si>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</si>
  <si>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</si>
  <si>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</si>
  <si>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</si>
  <si>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</si>
  <si>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</si>
  <si>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</si>
  <si>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</si>
  <si>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</si>
  <si>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</si>
  <si>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</si>
  <si>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</si>
  <si>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</si>
  <si>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</si>
  <si>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</si>
  <si>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</si>
  <si>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</si>
  <si>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</si>
  <si>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</si>
  <si>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</si>
  <si>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</si>
  <si>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</si>
  <si>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</si>
  <si>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</si>
  <si>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</si>
  <si>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</si>
  <si>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</si>
  <si>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</si>
  <si>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</si>
  <si>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</si>
  <si>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</si>
  <si>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</si>
  <si>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</si>
  <si>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</si>
  <si>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</si>
  <si>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</si>
  <si>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</si>
  <si>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</si>
  <si>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</si>
  <si>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</si>
  <si>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</si>
  <si>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</si>
  <si>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</si>
  <si>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</si>
  <si>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</si>
  <si>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</si>
  <si>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</si>
  <si>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</si>
  <si>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</si>
  <si>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</si>
  <si>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</si>
  <si>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</si>
  <si>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</si>
  <si>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</si>
  <si>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</si>
  <si>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</si>
  <si>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</si>
  <si>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</si>
  <si>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</si>
  <si>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</si>
  <si>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</si>
  <si>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</si>
  <si>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</si>
  <si>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</si>
  <si>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</si>
  <si>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</si>
  <si>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</si>
  <si>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</si>
  <si>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</si>
  <si>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</si>
  <si>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</si>
  <si>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</si>
  <si>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</si>
  <si>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</si>
  <si>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</si>
  <si>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</si>
  <si>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</si>
  <si>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</si>
  <si>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</si>
  <si>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</si>
  <si>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</si>
  <si>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</si>
  <si>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</si>
  <si>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</si>
  <si>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</si>
  <si>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</si>
  <si>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</si>
  <si>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</si>
  <si>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</si>
  <si>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</si>
  <si>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</si>
  <si>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</si>
  <si>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</si>
  <si>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</si>
  <si>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</si>
  <si>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</si>
  <si>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</si>
  <si>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</si>
  <si>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</si>
  <si>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</si>
  <si>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</si>
  <si>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</si>
  <si>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</si>
  <si>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</si>
  <si>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</si>
  <si>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</si>
  <si>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</si>
  <si>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</si>
  <si>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</si>
  <si>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</si>
  <si>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</si>
  <si>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</si>
  <si>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</si>
  <si>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</si>
  <si>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</si>
  <si>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</si>
  <si>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</si>
  <si>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</si>
  <si>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</si>
  <si>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</si>
  <si>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</si>
  <si>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</si>
  <si>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</si>
  <si>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</si>
  <si>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</si>
  <si>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</si>
  <si>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</si>
  <si>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</si>
  <si>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</si>
  <si>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</si>
  <si>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</si>
  <si>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</si>
  <si>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</si>
  <si>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</si>
  <si>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</si>
  <si>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</si>
  <si>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</si>
  <si>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</si>
  <si>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</si>
  <si>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</si>
  <si>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</si>
  <si>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</si>
  <si>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</si>
  <si>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</si>
  <si>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</si>
  <si>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</si>
  <si>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</si>
  <si>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</si>
  <si>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</si>
  <si>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</si>
  <si>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</si>
  <si>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</si>
  <si>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</si>
  <si>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</si>
  <si>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</si>
  <si>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</si>
  <si>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</si>
  <si>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</si>
  <si>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</si>
  <si>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</si>
  <si>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</si>
  <si>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</si>
  <si>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</si>
  <si>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</si>
  <si>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</si>
  <si>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</si>
  <si>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</si>
  <si>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</si>
  <si>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</si>
  <si>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</si>
  <si>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</si>
  <si>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</si>
  <si>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</si>
  <si>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</si>
  <si>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</si>
  <si>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</si>
  <si>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</si>
  <si>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</si>
  <si>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</si>
  <si>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</si>
  <si>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</si>
  <si>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</si>
  <si>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</si>
  <si>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</si>
  <si>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</si>
  <si>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</si>
  <si>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</si>
  <si>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</si>
  <si>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</si>
  <si>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</si>
  <si>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</si>
  <si>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</si>
  <si>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</si>
  <si>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</si>
  <si>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</si>
  <si>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</si>
  <si>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</si>
  <si>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</si>
  <si>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</si>
  <si>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</si>
  <si>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</si>
  <si>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</si>
  <si>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</si>
  <si>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</si>
  <si>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</si>
  <si>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</si>
  <si>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</si>
  <si>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</si>
  <si>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</si>
  <si>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</si>
  <si>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</si>
  <si>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</si>
  <si>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</si>
  <si>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</si>
  <si>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</si>
  <si>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</si>
  <si>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</si>
  <si>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</si>
  <si>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</si>
  <si>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</si>
  <si>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</si>
  <si>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</si>
  <si>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</si>
  <si>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</si>
  <si>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</si>
  <si>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</si>
  <si>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</si>
  <si>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</si>
  <si>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</si>
  <si>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</si>
  <si>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</si>
  <si>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</si>
  <si>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</si>
  <si>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</si>
  <si>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</si>
  <si>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</si>
  <si>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</si>
  <si>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</si>
  <si>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</si>
  <si>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</si>
  <si>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</si>
  <si>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</si>
  <si>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</si>
  <si>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</si>
  <si>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</si>
  <si>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</si>
  <si>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</si>
  <si>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</si>
  <si>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</si>
  <si>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</si>
  <si>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</si>
  <si>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</si>
  <si>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</si>
  <si>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</si>
  <si>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</si>
  <si>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</si>
  <si>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</si>
  <si>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</si>
  <si>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</si>
  <si>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</si>
  <si>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</si>
  <si>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</si>
  <si>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</si>
  <si>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</si>
  <si>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</si>
  <si>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</si>
  <si>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</si>
  <si>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</si>
  <si>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</si>
  <si>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</si>
  <si>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</si>
  <si>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</si>
  <si>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</si>
  <si>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</si>
  <si>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</si>
  <si>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</si>
  <si>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</si>
  <si>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</si>
  <si>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</si>
  <si>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</si>
  <si>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</si>
  <si>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</si>
  <si>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</si>
  <si>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</si>
  <si>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</si>
  <si>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</si>
  <si>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</si>
  <si>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</si>
  <si>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</si>
  <si>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</si>
  <si>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</si>
  <si>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</si>
  <si>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</si>
  <si>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</si>
  <si>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</si>
  <si>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</si>
  <si>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</si>
  <si>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</si>
  <si>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</si>
  <si>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</si>
  <si>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</si>
  <si>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</si>
  <si>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</si>
  <si>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</si>
  <si>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</si>
  <si>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</si>
  <si>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</si>
  <si>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</si>
  <si>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</si>
  <si>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</si>
  <si>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</si>
  <si>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</si>
  <si>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</si>
  <si>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</si>
  <si>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</si>
  <si>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</si>
  <si>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</si>
  <si>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</si>
  <si>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</si>
  <si>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</si>
  <si>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</si>
  <si>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</si>
  <si>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</si>
  <si>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</si>
  <si>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</si>
  <si>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</si>
  <si>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</si>
  <si>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</si>
  <si>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</si>
  <si>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</si>
  <si>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</si>
  <si>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</si>
  <si>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</si>
  <si>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</si>
  <si>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</si>
  <si>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</si>
  <si>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</si>
  <si>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</si>
  <si>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</si>
  <si>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</si>
  <si>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</si>
  <si>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</si>
  <si>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</si>
  <si>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</si>
  <si>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</si>
  <si>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</si>
  <si>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</si>
  <si>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</si>
  <si>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</si>
  <si>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</si>
  <si>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</si>
  <si>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</si>
  <si>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</si>
  <si>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</si>
  <si>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</si>
  <si>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</si>
  <si>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</si>
  <si>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</si>
  <si>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</si>
  <si>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</si>
  <si>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</si>
  <si>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</si>
  <si>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</si>
  <si>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</si>
  <si>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</si>
  <si>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</si>
  <si>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</si>
  <si>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</si>
  <si>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</si>
  <si>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</si>
  <si>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</si>
  <si>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</si>
  <si>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</si>
  <si>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</si>
  <si>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</si>
  <si>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</si>
  <si>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</si>
  <si>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</si>
  <si>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</si>
  <si>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</si>
  <si>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</si>
  <si>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</si>
  <si>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</si>
  <si>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</si>
  <si>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</si>
  <si>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</si>
  <si>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</si>
  <si>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</si>
  <si>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</si>
  <si>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</si>
  <si>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</si>
  <si>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</si>
  <si>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</si>
  <si>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</si>
  <si>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</si>
  <si>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</si>
  <si>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</si>
  <si>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</si>
  <si>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</si>
  <si>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</si>
  <si>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</si>
  <si>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</si>
  <si>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</si>
  <si>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</si>
  <si>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</si>
  <si>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</si>
  <si>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</si>
  <si>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</si>
  <si>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</si>
  <si>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</si>
  <si>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</si>
  <si>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</si>
  <si>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</si>
  <si>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</si>
  <si>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</si>
  <si>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</si>
  <si>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</si>
  <si>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</si>
  <si>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</si>
  <si>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</si>
  <si>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</si>
  <si>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</si>
  <si>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</si>
  <si>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</si>
  <si>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</si>
  <si>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</si>
  <si>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</si>
  <si>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</si>
  <si>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</si>
  <si>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</si>
  <si>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</si>
  <si>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</si>
  <si>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</si>
  <si>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</si>
  <si>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</si>
  <si>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</si>
  <si>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</si>
  <si>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</si>
  <si>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</si>
  <si>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</si>
  <si>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</si>
  <si>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</si>
  <si>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</si>
  <si>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</si>
  <si>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</si>
  <si>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</si>
  <si>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</si>
  <si>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</si>
  <si>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</si>
  <si>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</si>
  <si>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</si>
  <si>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</si>
  <si>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</si>
  <si>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</si>
  <si>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</si>
  <si>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</si>
  <si>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</si>
  <si>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</si>
  <si>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</si>
  <si>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</si>
  <si>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</si>
  <si>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</si>
  <si>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</si>
  <si>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</si>
  <si>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</si>
  <si>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</si>
  <si>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</si>
  <si>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</si>
  <si>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</si>
  <si>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</si>
  <si>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</si>
  <si>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</si>
  <si>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</si>
  <si>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</si>
  <si>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</si>
  <si>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</si>
  <si>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</si>
  <si>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</si>
  <si>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</si>
  <si>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</si>
  <si>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</si>
  <si>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</si>
  <si>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</si>
  <si>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</si>
  <si>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</si>
  <si>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</si>
  <si>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</si>
  <si>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</si>
  <si>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</si>
  <si>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</si>
  <si>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</si>
  <si>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</si>
  <si>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</si>
  <si>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</si>
  <si>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</si>
  <si>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</si>
  <si>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</si>
  <si>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</si>
  <si>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</si>
  <si>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</si>
  <si>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</si>
  <si>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</si>
  <si>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</si>
  <si>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</si>
  <si>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</si>
  <si>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</si>
  <si>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</si>
  <si>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</si>
  <si>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</si>
  <si>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</si>
  <si>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</si>
  <si>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</si>
  <si>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</si>
  <si>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</si>
  <si>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</si>
  <si>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</si>
  <si>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</si>
  <si>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</si>
  <si>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</si>
  <si>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</si>
  <si>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</si>
  <si>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</si>
  <si>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</si>
  <si>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</si>
  <si>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</si>
  <si>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</si>
  <si>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</si>
  <si>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</si>
  <si>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</si>
  <si>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</si>
  <si>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</si>
  <si>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</si>
  <si>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</si>
  <si>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</si>
  <si>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</si>
  <si>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</si>
  <si>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</si>
  <si>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</si>
  <si>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</si>
  <si>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</si>
  <si>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</si>
  <si>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</si>
  <si>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</si>
  <si>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</si>
  <si>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</si>
  <si>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</si>
  <si>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</si>
  <si>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</si>
  <si>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</si>
  <si>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</si>
  <si>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</si>
  <si>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</si>
  <si>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</si>
  <si>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</si>
  <si>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</si>
  <si>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</si>
  <si>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</si>
  <si>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</si>
  <si>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</si>
  <si>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</si>
  <si>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</si>
  <si>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</si>
  <si>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</si>
  <si>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</si>
  <si>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</si>
  <si>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</si>
  <si>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</si>
  <si>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</si>
  <si>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</si>
  <si>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</si>
  <si>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</si>
  <si>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</si>
  <si>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</si>
  <si>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</si>
  <si>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</si>
  <si>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</si>
  <si>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</si>
  <si>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</si>
  <si>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</si>
  <si>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</si>
  <si>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</si>
  <si>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</si>
  <si>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</si>
  <si>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</si>
  <si>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</si>
  <si>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</si>
  <si>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</si>
  <si>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</si>
  <si>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</si>
  <si>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</si>
  <si>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</si>
  <si>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</si>
  <si>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</si>
  <si>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</si>
  <si>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</si>
  <si>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</si>
  <si>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</si>
  <si>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</si>
  <si>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</si>
  <si>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</si>
  <si>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</si>
  <si>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</si>
  <si>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</si>
  <si>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</si>
  <si>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</si>
  <si>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</si>
  <si>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</si>
  <si>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</si>
  <si>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</si>
  <si>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</si>
  <si>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</si>
  <si>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</si>
  <si>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</si>
  <si>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</si>
  <si>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</si>
  <si>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</si>
  <si>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</si>
  <si>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</si>
  <si>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</si>
  <si>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</si>
  <si>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</si>
  <si>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</si>
  <si>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</si>
  <si>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</si>
  <si>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</si>
  <si>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</si>
  <si>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</si>
  <si>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</si>
  <si>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</si>
  <si>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</si>
  <si>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</si>
  <si>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</si>
  <si>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</si>
  <si>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</si>
  <si>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</si>
  <si>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</si>
  <si>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</si>
  <si>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</si>
  <si>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</si>
  <si>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</si>
  <si>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</si>
  <si>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</si>
  <si>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</si>
  <si>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</si>
  <si>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</si>
  <si>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</si>
  <si>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</si>
  <si>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</si>
  <si>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</si>
  <si>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</si>
  <si>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</si>
  <si>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</si>
  <si>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</si>
  <si>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</si>
  <si>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</si>
  <si>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</si>
  <si>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</si>
  <si>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</si>
  <si>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</si>
  <si>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</si>
  <si>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</si>
  <si>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</si>
  <si>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</si>
  <si>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</si>
  <si>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</si>
  <si>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</si>
  <si>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</si>
  <si>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</si>
  <si>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</si>
  <si>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</si>
  <si>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</si>
  <si>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</si>
  <si>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</si>
  <si>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</si>
  <si>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</si>
  <si>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</si>
  <si>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</si>
  <si>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</si>
  <si>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</si>
  <si>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</si>
  <si>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</si>
  <si>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</si>
  <si>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</si>
  <si>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</si>
  <si>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</si>
  <si>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</si>
  <si>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</si>
  <si>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</si>
  <si>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</si>
  <si>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</si>
  <si>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</si>
  <si>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</si>
  <si>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</si>
  <si>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</si>
  <si>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</si>
  <si>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</si>
  <si>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</si>
  <si>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</si>
  <si>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</si>
  <si>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</si>
  <si>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</si>
  <si>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</si>
  <si>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</si>
  <si>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</si>
  <si>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</si>
  <si>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</si>
  <si>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</si>
  <si>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</si>
  <si>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</si>
  <si>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</si>
  <si>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</si>
  <si>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</si>
  <si>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</si>
  <si>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</si>
  <si>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</si>
  <si>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</si>
  <si>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</si>
  <si>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</si>
  <si>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</si>
  <si>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</si>
  <si>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</si>
  <si>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</si>
  <si>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</si>
  <si>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</si>
  <si>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</si>
  <si>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</si>
  <si>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</si>
  <si>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</si>
  <si>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</si>
  <si>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</si>
  <si>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</si>
  <si>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</si>
  <si>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</si>
  <si>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</si>
  <si>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</si>
  <si>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</si>
  <si>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</si>
  <si>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</si>
  <si>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</si>
  <si>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</si>
  <si>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</si>
  <si>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</si>
  <si>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</si>
  <si>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</si>
  <si>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</si>
  <si>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</si>
  <si>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</si>
  <si>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</si>
  <si>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</si>
  <si>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</si>
  <si>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</si>
  <si>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</si>
  <si>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</si>
  <si>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</si>
  <si>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</si>
  <si>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</si>
  <si>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</si>
  <si>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</si>
  <si>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</si>
  <si>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</si>
  <si>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</si>
  <si>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</si>
  <si>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</si>
  <si>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</si>
  <si>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</si>
  <si>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</si>
  <si>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</si>
  <si>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</si>
  <si>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</si>
  <si>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</si>
  <si>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</si>
  <si>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</si>
  <si>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</si>
  <si>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</si>
  <si>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</si>
  <si>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</si>
  <si>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</si>
  <si>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</si>
  <si>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</si>
  <si>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</si>
  <si>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</si>
  <si>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</si>
  <si>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</si>
  <si>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</si>
  <si>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</si>
  <si>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</si>
  <si>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</si>
  <si>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</si>
  <si>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</si>
  <si>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</si>
  <si>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</si>
  <si>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</si>
  <si>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</si>
  <si>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</si>
  <si>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</si>
  <si>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</si>
  <si>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</si>
  <si>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</si>
  <si>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</si>
  <si>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</si>
  <si>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</si>
  <si>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</si>
  <si>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</si>
  <si>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</si>
  <si>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</si>
  <si>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</si>
  <si>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</si>
  <si>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</si>
  <si>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</si>
  <si>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</si>
  <si>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</si>
  <si>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</si>
  <si>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</si>
  <si>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</si>
  <si>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</si>
  <si>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</si>
  <si>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</si>
  <si>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</si>
  <si>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</si>
  <si>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</si>
  <si>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</si>
  <si>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</si>
  <si>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</si>
  <si>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</si>
  <si>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</si>
  <si>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</si>
  <si>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</si>
  <si>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</si>
  <si>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</si>
  <si>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</si>
  <si>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</si>
  <si>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</si>
  <si>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</si>
  <si>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</si>
  <si>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</si>
  <si>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</si>
  <si>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</si>
  <si>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</si>
  <si>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</si>
  <si>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</si>
  <si>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</si>
  <si>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</si>
  <si>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</si>
  <si>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</si>
  <si>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</si>
  <si>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</si>
  <si>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</si>
  <si>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</si>
  <si>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</si>
  <si>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</si>
  <si>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</si>
  <si>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</si>
  <si>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</si>
  <si>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M.F235</t>
  </si>
  <si>
    <t>MASSEY-FERG-M.F 265</t>
  </si>
  <si>
    <t>FIAT 480</t>
  </si>
  <si>
    <t>MATEUR DEUTZ- m4507</t>
  </si>
  <si>
    <t>GOLDONI 833 C</t>
  </si>
  <si>
    <t>IVECO 75 E15</t>
  </si>
  <si>
    <t>DUPORT-D738U</t>
  </si>
  <si>
    <t>LANDINI-TL20N-M</t>
  </si>
  <si>
    <t>HUARD-TUNISIE-SRAN5000</t>
  </si>
  <si>
    <t>PEUGEOT-SBA9A2</t>
  </si>
  <si>
    <t>NEW HOLLANDE-7066</t>
  </si>
  <si>
    <t>NEW HOLLANDE TD90D</t>
  </si>
  <si>
    <t>AM-SUD-SRB500</t>
  </si>
  <si>
    <t>SIMMA-SRA5T</t>
  </si>
  <si>
    <t>ECM-SRST1E</t>
  </si>
  <si>
    <t>SIMMA-SRC3000L</t>
  </si>
  <si>
    <t>ACEM-SRBT5T</t>
  </si>
  <si>
    <t xml:space="preserve">PEUGEOT </t>
  </si>
  <si>
    <t>الرحيبة</t>
  </si>
  <si>
    <t>التغرينو</t>
  </si>
  <si>
    <t>الحارة</t>
  </si>
  <si>
    <t>البساتين</t>
  </si>
  <si>
    <t>الزعفرين</t>
  </si>
  <si>
    <t>20 مارس</t>
  </si>
  <si>
    <t>إبن زيدون</t>
  </si>
  <si>
    <t>الإزدهار</t>
  </si>
  <si>
    <t>وادي عزيزة</t>
  </si>
  <si>
    <t>الأندلس1</t>
  </si>
  <si>
    <t>الأندلس2</t>
  </si>
  <si>
    <t>26 فيفري</t>
  </si>
  <si>
    <t>مالك</t>
  </si>
  <si>
    <t>المالوف</t>
  </si>
  <si>
    <t>النسيم</t>
  </si>
  <si>
    <t>بوصلاح</t>
  </si>
  <si>
    <t>سبينيار1</t>
  </si>
  <si>
    <t>سبينيار2</t>
  </si>
  <si>
    <t>غرناطة1</t>
  </si>
  <si>
    <t>غرناطة2</t>
  </si>
  <si>
    <t>علي الغربي</t>
  </si>
  <si>
    <t>لبنى القاسمي</t>
  </si>
  <si>
    <t>يوسف الخذيري</t>
  </si>
  <si>
    <t>البشير العبدلي</t>
  </si>
  <si>
    <t>امال الجبالي</t>
  </si>
  <si>
    <t>منيرة زيتون</t>
  </si>
  <si>
    <t>محمد الطيب جبيس</t>
  </si>
  <si>
    <t>مصطفى الحلواني</t>
  </si>
  <si>
    <t>الطاهر الهمامي</t>
  </si>
  <si>
    <t>منجية الوسلاتي</t>
  </si>
  <si>
    <t>المنذر الشابي</t>
  </si>
  <si>
    <t>الأمجد ماركو</t>
  </si>
  <si>
    <t>لطفي بحيرة</t>
  </si>
  <si>
    <t>المنصف المزوغي</t>
  </si>
  <si>
    <t>ناجي الوسلاتي</t>
  </si>
  <si>
    <t>علي بن أحمد الهمامي</t>
  </si>
  <si>
    <t>دليلة البحريني</t>
  </si>
  <si>
    <t>محمد العيد المرعي</t>
  </si>
  <si>
    <t>خميس الشريف</t>
  </si>
  <si>
    <t>إبراهيم الهمامي</t>
  </si>
  <si>
    <t>عمر الصيد</t>
  </si>
  <si>
    <t>عمار المزوغي</t>
  </si>
  <si>
    <t>التهامي الرزقي</t>
  </si>
  <si>
    <t>فرج الظاهري</t>
  </si>
  <si>
    <t>المنصف المدوري</t>
  </si>
  <si>
    <t>منير المزوغي</t>
  </si>
  <si>
    <t>نزار المدوري</t>
  </si>
  <si>
    <t>أحمد الظاهري</t>
  </si>
  <si>
    <t>البشير القرواشي</t>
  </si>
  <si>
    <t>الجيلاني العرفاوي</t>
  </si>
  <si>
    <t>زهير الهمامي</t>
  </si>
  <si>
    <t>بلال العرفاوي</t>
  </si>
  <si>
    <t>مصطفى الشريف</t>
  </si>
  <si>
    <t>محمد صديق الرزقي</t>
  </si>
  <si>
    <t>حسين الهمامي</t>
  </si>
  <si>
    <t>صابر النفزي</t>
  </si>
  <si>
    <t>مصطفى النفزي</t>
  </si>
  <si>
    <t>فاطمة الهمامي</t>
  </si>
  <si>
    <t>كريم الحمدي</t>
  </si>
  <si>
    <t>علي الجبالي</t>
  </si>
  <si>
    <t>صابر الهمامي</t>
  </si>
  <si>
    <t>هدى الإبراهيمي</t>
  </si>
  <si>
    <t>هيكل الماسني</t>
  </si>
  <si>
    <t>مبروك الرزقي</t>
  </si>
  <si>
    <t>محمد الأندلسي</t>
  </si>
  <si>
    <t>عامل صنف 06</t>
  </si>
  <si>
    <t>عامل صنف 05</t>
  </si>
  <si>
    <t>علي بن صالح الهمامي</t>
  </si>
  <si>
    <t>عامل صنف 04</t>
  </si>
  <si>
    <t>عامل صنف 03</t>
  </si>
  <si>
    <t>عامل صنف 01</t>
  </si>
  <si>
    <t>38 كم من الطرقات و الشوارع و الساحات و الخدائة العمومية</t>
  </si>
  <si>
    <t xml:space="preserve">مقر قصر البلدية </t>
  </si>
  <si>
    <t>المستودع البلدي</t>
  </si>
  <si>
    <t>الملعب البلدي</t>
  </si>
  <si>
    <t>المسلخ البلدي</t>
  </si>
  <si>
    <t>المسرح البلدي</t>
  </si>
  <si>
    <t>سوق الجملة</t>
  </si>
  <si>
    <t>سوق الدواب</t>
  </si>
  <si>
    <t>مصب الفضلات</t>
  </si>
  <si>
    <t>فضاء مقهى الأندلس شارع الحبيب بورقيبة</t>
  </si>
  <si>
    <t>المفبرة الإسلامية</t>
  </si>
  <si>
    <t>مقر جمعية المهرجان بطريق الكاف</t>
  </si>
  <si>
    <t>مقر جمعية القاصرين عن الحركة العضوية بنهج غزة جوان</t>
  </si>
  <si>
    <t>مقر مكاتب العمد بسيدي إبراهيم الرعاش</t>
  </si>
  <si>
    <t>مقر جمعية الكشافة بنهج الطيب المهيري</t>
  </si>
  <si>
    <t>علو بنهج ابن الخطيب</t>
  </si>
  <si>
    <t>مقر ايكو لف بنهج ابن خلدون حي 26 فيفري</t>
  </si>
  <si>
    <t>مسكن وظيفي بحي ابن زيدون</t>
  </si>
  <si>
    <t xml:space="preserve">11 مسكن بحي ابن زيدون </t>
  </si>
  <si>
    <t>روضة اطفال</t>
  </si>
  <si>
    <t>مقر بلدية قديم</t>
  </si>
  <si>
    <t>مركب تجاري (6 محلات)</t>
  </si>
  <si>
    <t>السوق البلدي (17 محل تجاري)</t>
  </si>
  <si>
    <t>02 محلات تجارية بشارع الحبيب بورقيبة</t>
  </si>
  <si>
    <t>02 محلات تجارية بطريق الكاف</t>
  </si>
  <si>
    <t>06 محلات تجارية بشارع البيئة</t>
  </si>
  <si>
    <t>03 أكشاك بحي 26 فيفري</t>
  </si>
  <si>
    <t>التجهيزات الإدارية</t>
  </si>
  <si>
    <t>بلدية</t>
  </si>
  <si>
    <t>معتمدية</t>
  </si>
  <si>
    <t>قباضة مالية</t>
  </si>
  <si>
    <t>فرخ التجهيز و الإسكان</t>
  </si>
  <si>
    <t>فرع الشؤون الإجتماعية</t>
  </si>
  <si>
    <t>خلية الإرشاد الفلاحي</t>
  </si>
  <si>
    <t>فرخ إدارة الغابات</t>
  </si>
  <si>
    <t>فرع ديوان تنمية المراعي و الغابات بالشمال الغربي</t>
  </si>
  <si>
    <t>مكتب البريد</t>
  </si>
  <si>
    <t>فرع إتصلات تونس</t>
  </si>
  <si>
    <t>مركز الحرس الوطني</t>
  </si>
  <si>
    <t>مركز الأمن الوطني</t>
  </si>
  <si>
    <t xml:space="preserve">فرع الشركة الوطنية لإستغلال و توزيع المياه </t>
  </si>
  <si>
    <t>فرع ديوان التطهير</t>
  </si>
  <si>
    <t>فرع الشركة الجهوية للنقل</t>
  </si>
  <si>
    <t>فرع ديوان الحبوب</t>
  </si>
  <si>
    <t>التجهيزات الثقافية و الشبابية</t>
  </si>
  <si>
    <t>01 دار ثقافة</t>
  </si>
  <si>
    <t>01 دار شباب</t>
  </si>
  <si>
    <t>01 مكتبة عمومية</t>
  </si>
  <si>
    <t>01 نادي أطفال</t>
  </si>
  <si>
    <t>01 مسرح هواء الطلق</t>
  </si>
  <si>
    <t>التجهيزات الصحية</t>
  </si>
  <si>
    <t>01 مستشفى محلي</t>
  </si>
  <si>
    <t>01 مستوصف</t>
  </si>
  <si>
    <t xml:space="preserve"> مصلحة حفظ الصحة </t>
  </si>
  <si>
    <t>التجهيزات التربوية</t>
  </si>
  <si>
    <t xml:space="preserve">02معاهد ثانوية </t>
  </si>
  <si>
    <t>02مدارس إعدادية</t>
  </si>
  <si>
    <t>03مدارس إبتدائية</t>
  </si>
  <si>
    <t>07روضات أطفال</t>
  </si>
  <si>
    <t>01مركز تكوين فلاحي</t>
  </si>
  <si>
    <t>01معهد خاص</t>
  </si>
  <si>
    <t>01معهد تكوين خاص</t>
  </si>
  <si>
    <t>التجهيزات الرياضية</t>
  </si>
  <si>
    <t>ملعب بلدي</t>
  </si>
  <si>
    <t>المنشآت الإقتصادية</t>
  </si>
  <si>
    <t>سوق بلدي</t>
  </si>
  <si>
    <t>سوق أسبوعية</t>
  </si>
  <si>
    <t>سوق دواب</t>
  </si>
  <si>
    <t>مسلخ بلدي</t>
  </si>
  <si>
    <t>سوق جملة</t>
  </si>
  <si>
    <t>مركب تجاري</t>
  </si>
  <si>
    <t>محلات تجارية</t>
  </si>
  <si>
    <t>06وحدات صناعية و تحويلية</t>
  </si>
  <si>
    <t>10ورشات ملابس تقليدية</t>
  </si>
  <si>
    <t>07ورشات لصناعة الأجبان</t>
  </si>
  <si>
    <t>03بنوك</t>
  </si>
  <si>
    <t>01نزل</t>
  </si>
  <si>
    <t>02معاصر زيتون</t>
  </si>
  <si>
    <t>04مخابز</t>
  </si>
  <si>
    <t>05حمامات</t>
  </si>
  <si>
    <t>14مقهى</t>
  </si>
  <si>
    <t>03طبيب عام</t>
  </si>
  <si>
    <t>02طبيب أنان</t>
  </si>
  <si>
    <t>03شركات تأمين</t>
  </si>
  <si>
    <t>02جمعبات مائية</t>
  </si>
  <si>
    <t>01جمعية تنموية</t>
  </si>
  <si>
    <t>02مخازن تبريد</t>
  </si>
  <si>
    <t>02محطات توزيع الوقود</t>
  </si>
  <si>
    <t>03فضاءات أفراح</t>
  </si>
</sst>
</file>

<file path=xl/styles.xml><?xml version="1.0" encoding="utf-8"?>
<styleSheet xmlns="http://schemas.openxmlformats.org/spreadsheetml/2006/main">
  <numFmts count="7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7" formatCode="_(* #,##0.000_);_(* \(#,##0.000\);_(* &quot;-&quot;???_);_(@_)"/>
    <numFmt numFmtId="168" formatCode="[$-40C]d\-mmm\-yy;@"/>
    <numFmt numFmtId="169" formatCode="[$-409]d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167" fontId="0" fillId="0" borderId="0" xfId="0" applyNumberFormat="1"/>
    <xf numFmtId="0" fontId="0" fillId="0" borderId="0" xfId="0" applyNumberFormat="1"/>
    <xf numFmtId="168" fontId="0" fillId="0" borderId="1" xfId="0" applyNumberFormat="1" applyBorder="1"/>
    <xf numFmtId="168" fontId="2" fillId="9" borderId="1" xfId="0" applyNumberFormat="1" applyFont="1" applyFill="1" applyBorder="1" applyAlignment="1">
      <alignment horizontal="center"/>
    </xf>
    <xf numFmtId="169" fontId="2" fillId="9" borderId="3" xfId="0" applyNumberFormat="1" applyFont="1" applyFill="1" applyBorder="1" applyAlignment="1">
      <alignment horizontal="center"/>
    </xf>
    <xf numFmtId="169" fontId="0" fillId="0" borderId="1" xfId="0" applyNumberFormat="1" applyBorder="1"/>
    <xf numFmtId="169" fontId="2" fillId="9" borderId="1" xfId="0" applyNumberFormat="1" applyFont="1" applyFill="1" applyBorder="1" applyAlignment="1">
      <alignment horizontal="center"/>
    </xf>
    <xf numFmtId="0" fontId="16" fillId="13" borderId="1" xfId="0" applyFont="1" applyFill="1" applyBorder="1" applyAlignment="1">
      <alignment horizontal="right" vertical="center" wrapText="1" readingOrder="2"/>
    </xf>
    <xf numFmtId="0" fontId="0" fillId="13" borderId="1" xfId="0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4" fillId="0" borderId="1" xfId="0" applyFont="1" applyBorder="1"/>
    <xf numFmtId="0" fontId="4" fillId="12" borderId="1" xfId="0" applyFont="1" applyFill="1" applyBorder="1" applyAlignment="1">
      <alignment horizontal="center" vertical="center" readingOrder="2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4" fillId="12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3" t="s">
        <v>30</v>
      </c>
      <c r="B1" s="173"/>
      <c r="C1" s="17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0" t="s">
        <v>570</v>
      </c>
      <c r="B716" s="19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851</v>
      </c>
      <c r="B718" s="19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848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topLeftCell="B25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47" t="s">
        <v>940</v>
      </c>
      <c r="B1" s="147" t="s">
        <v>941</v>
      </c>
      <c r="C1" s="147" t="s">
        <v>962</v>
      </c>
      <c r="D1" s="147" t="s">
        <v>942</v>
      </c>
      <c r="E1" s="147" t="s">
        <v>943</v>
      </c>
    </row>
    <row r="2" spans="1:5">
      <c r="A2" s="208" t="s">
        <v>944</v>
      </c>
      <c r="B2" s="148">
        <v>2011</v>
      </c>
      <c r="C2" s="149"/>
      <c r="D2" s="149"/>
      <c r="E2" s="149"/>
    </row>
    <row r="3" spans="1:5">
      <c r="A3" s="209"/>
      <c r="B3" s="148">
        <v>2012</v>
      </c>
      <c r="C3" s="149"/>
      <c r="D3" s="149"/>
      <c r="E3" s="149"/>
    </row>
    <row r="4" spans="1:5">
      <c r="A4" s="209"/>
      <c r="B4" s="148">
        <v>2013</v>
      </c>
      <c r="C4" s="149"/>
      <c r="D4" s="149"/>
      <c r="E4" s="149"/>
    </row>
    <row r="5" spans="1:5">
      <c r="A5" s="209"/>
      <c r="B5" s="148">
        <v>2014</v>
      </c>
      <c r="C5" s="149"/>
      <c r="D5" s="149"/>
      <c r="E5" s="149"/>
    </row>
    <row r="6" spans="1:5">
      <c r="A6" s="209"/>
      <c r="B6" s="148">
        <v>2015</v>
      </c>
      <c r="C6" s="149"/>
      <c r="D6" s="149"/>
      <c r="E6" s="149"/>
    </row>
    <row r="7" spans="1:5">
      <c r="A7" s="210"/>
      <c r="B7" s="148">
        <v>2016</v>
      </c>
      <c r="C7" s="149"/>
      <c r="D7" s="149"/>
      <c r="E7" s="149"/>
    </row>
    <row r="8" spans="1:5">
      <c r="A8" s="211" t="s">
        <v>945</v>
      </c>
      <c r="B8" s="150">
        <v>2011</v>
      </c>
      <c r="C8" s="151"/>
      <c r="D8" s="151"/>
      <c r="E8" s="151"/>
    </row>
    <row r="9" spans="1:5">
      <c r="A9" s="212"/>
      <c r="B9" s="150">
        <v>2012</v>
      </c>
      <c r="C9" s="151"/>
      <c r="D9" s="151"/>
      <c r="E9" s="151"/>
    </row>
    <row r="10" spans="1:5">
      <c r="A10" s="212"/>
      <c r="B10" s="150">
        <v>2013</v>
      </c>
      <c r="C10" s="151"/>
      <c r="D10" s="151"/>
      <c r="E10" s="151"/>
    </row>
    <row r="11" spans="1:5">
      <c r="A11" s="212"/>
      <c r="B11" s="150">
        <v>2014</v>
      </c>
      <c r="C11" s="151"/>
      <c r="D11" s="151"/>
      <c r="E11" s="151"/>
    </row>
    <row r="12" spans="1:5">
      <c r="A12" s="212"/>
      <c r="B12" s="150">
        <v>2015</v>
      </c>
      <c r="C12" s="151"/>
      <c r="D12" s="151"/>
      <c r="E12" s="151"/>
    </row>
    <row r="13" spans="1:5">
      <c r="A13" s="213"/>
      <c r="B13" s="150">
        <v>2016</v>
      </c>
      <c r="C13" s="151"/>
      <c r="D13" s="151"/>
      <c r="E13" s="151"/>
    </row>
    <row r="14" spans="1:5">
      <c r="A14" s="208" t="s">
        <v>123</v>
      </c>
      <c r="B14" s="148">
        <v>2011</v>
      </c>
      <c r="C14" s="149"/>
      <c r="D14" s="149"/>
      <c r="E14" s="149"/>
    </row>
    <row r="15" spans="1:5">
      <c r="A15" s="209"/>
      <c r="B15" s="148">
        <v>2012</v>
      </c>
      <c r="C15" s="149"/>
      <c r="D15" s="149"/>
      <c r="E15" s="149"/>
    </row>
    <row r="16" spans="1:5">
      <c r="A16" s="209"/>
      <c r="B16" s="148">
        <v>2013</v>
      </c>
      <c r="C16" s="149"/>
      <c r="D16" s="149"/>
      <c r="E16" s="149"/>
    </row>
    <row r="17" spans="1:5">
      <c r="A17" s="209"/>
      <c r="B17" s="148">
        <v>2014</v>
      </c>
      <c r="C17" s="149"/>
      <c r="D17" s="149"/>
      <c r="E17" s="149"/>
    </row>
    <row r="18" spans="1:5">
      <c r="A18" s="209"/>
      <c r="B18" s="148">
        <v>2015</v>
      </c>
      <c r="C18" s="149"/>
      <c r="D18" s="149"/>
      <c r="E18" s="149"/>
    </row>
    <row r="19" spans="1:5">
      <c r="A19" s="210"/>
      <c r="B19" s="148">
        <v>2016</v>
      </c>
      <c r="C19" s="149"/>
      <c r="D19" s="149"/>
      <c r="E19" s="149"/>
    </row>
    <row r="20" spans="1:5">
      <c r="A20" s="214" t="s">
        <v>946</v>
      </c>
      <c r="B20" s="150">
        <v>2011</v>
      </c>
      <c r="C20" s="151"/>
      <c r="D20" s="151"/>
      <c r="E20" s="151"/>
    </row>
    <row r="21" spans="1:5">
      <c r="A21" s="215"/>
      <c r="B21" s="150">
        <v>2012</v>
      </c>
      <c r="C21" s="151"/>
      <c r="D21" s="151"/>
      <c r="E21" s="151"/>
    </row>
    <row r="22" spans="1:5">
      <c r="A22" s="215"/>
      <c r="B22" s="150">
        <v>2013</v>
      </c>
      <c r="C22" s="151"/>
      <c r="D22" s="151"/>
      <c r="E22" s="151"/>
    </row>
    <row r="23" spans="1:5">
      <c r="A23" s="215"/>
      <c r="B23" s="150">
        <v>2014</v>
      </c>
      <c r="C23" s="151"/>
      <c r="D23" s="151"/>
      <c r="E23" s="151"/>
    </row>
    <row r="24" spans="1:5">
      <c r="A24" s="215"/>
      <c r="B24" s="150">
        <v>2015</v>
      </c>
      <c r="C24" s="151"/>
      <c r="D24" s="151"/>
      <c r="E24" s="151"/>
    </row>
    <row r="25" spans="1:5">
      <c r="A25" s="216"/>
      <c r="B25" s="150">
        <v>2016</v>
      </c>
      <c r="C25" s="151"/>
      <c r="D25" s="151"/>
      <c r="E25" s="151"/>
    </row>
    <row r="26" spans="1:5">
      <c r="A26" s="217" t="s">
        <v>947</v>
      </c>
      <c r="B26" s="148">
        <v>2011</v>
      </c>
      <c r="C26" s="149">
        <f>C20+C14+C8+C2</f>
        <v>0</v>
      </c>
      <c r="D26" s="149">
        <f>D20+D14+D8+D2</f>
        <v>0</v>
      </c>
      <c r="E26" s="149">
        <f>E20+E14+E8+E2</f>
        <v>0</v>
      </c>
    </row>
    <row r="27" spans="1:5">
      <c r="A27" s="218"/>
      <c r="B27" s="148">
        <v>2012</v>
      </c>
      <c r="C27" s="149">
        <f>C21+C26+C15+C9+C3</f>
        <v>0</v>
      </c>
      <c r="D27" s="149">
        <f t="shared" ref="D27:E31" si="0">D21+D15+D9+D3</f>
        <v>0</v>
      </c>
      <c r="E27" s="149">
        <f t="shared" si="0"/>
        <v>0</v>
      </c>
    </row>
    <row r="28" spans="1:5">
      <c r="A28" s="218"/>
      <c r="B28" s="148">
        <v>2013</v>
      </c>
      <c r="C28" s="149">
        <f>C22+C16+C10+C4</f>
        <v>0</v>
      </c>
      <c r="D28" s="149">
        <f t="shared" si="0"/>
        <v>0</v>
      </c>
      <c r="E28" s="149">
        <f t="shared" si="0"/>
        <v>0</v>
      </c>
    </row>
    <row r="29" spans="1:5">
      <c r="A29" s="218"/>
      <c r="B29" s="148">
        <v>2014</v>
      </c>
      <c r="C29" s="149">
        <f>C23+C17+C11+C5</f>
        <v>0</v>
      </c>
      <c r="D29" s="149">
        <f t="shared" si="0"/>
        <v>0</v>
      </c>
      <c r="E29" s="149">
        <f t="shared" si="0"/>
        <v>0</v>
      </c>
    </row>
    <row r="30" spans="1:5">
      <c r="A30" s="218"/>
      <c r="B30" s="148">
        <v>2015</v>
      </c>
      <c r="C30" s="149">
        <f>C24+C18+C12+C6</f>
        <v>0</v>
      </c>
      <c r="D30" s="149">
        <f t="shared" si="0"/>
        <v>0</v>
      </c>
      <c r="E30" s="149">
        <f t="shared" si="0"/>
        <v>0</v>
      </c>
    </row>
    <row r="31" spans="1:5">
      <c r="A31" s="219"/>
      <c r="B31" s="148">
        <v>2016</v>
      </c>
      <c r="C31" s="149">
        <f>C25+C19+C13+C7</f>
        <v>0</v>
      </c>
      <c r="D31" s="149">
        <f t="shared" si="0"/>
        <v>0</v>
      </c>
      <c r="E31" s="149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workbookViewId="0">
      <selection activeCell="A16" sqref="A16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20" t="s">
        <v>948</v>
      </c>
      <c r="B1" s="221"/>
      <c r="C1" s="221"/>
      <c r="D1" s="222"/>
    </row>
    <row r="2" spans="1:4">
      <c r="A2" s="223"/>
      <c r="B2" s="224"/>
      <c r="C2" s="224"/>
      <c r="D2" s="225"/>
    </row>
    <row r="3" spans="1:4">
      <c r="A3" s="152"/>
      <c r="B3" s="153" t="s">
        <v>949</v>
      </c>
      <c r="C3" s="154" t="s">
        <v>950</v>
      </c>
      <c r="D3" s="226" t="s">
        <v>951</v>
      </c>
    </row>
    <row r="4" spans="1:4">
      <c r="A4" s="155" t="s">
        <v>952</v>
      </c>
      <c r="B4" s="147" t="s">
        <v>953</v>
      </c>
      <c r="C4" s="147" t="s">
        <v>954</v>
      </c>
      <c r="D4" s="227"/>
    </row>
    <row r="5" spans="1:4">
      <c r="A5" s="147" t="s">
        <v>955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6" t="s">
        <v>956</v>
      </c>
      <c r="B6" s="10"/>
      <c r="C6" s="10"/>
      <c r="D6" s="10"/>
    </row>
    <row r="7" spans="1:4">
      <c r="A7" s="147" t="s">
        <v>957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6" t="s">
        <v>958</v>
      </c>
      <c r="B8" s="10"/>
      <c r="C8" s="10"/>
      <c r="D8" s="10"/>
    </row>
    <row r="9" spans="1:4">
      <c r="A9" s="147" t="s">
        <v>959</v>
      </c>
      <c r="B9" s="157">
        <f>B8+B6</f>
        <v>0</v>
      </c>
      <c r="C9" s="157">
        <f>C8+C6</f>
        <v>0</v>
      </c>
      <c r="D9" s="157">
        <f>D8+D6</f>
        <v>0</v>
      </c>
    </row>
    <row r="10" spans="1:4">
      <c r="A10" s="156" t="s">
        <v>960</v>
      </c>
      <c r="B10" s="10"/>
      <c r="C10" s="10"/>
      <c r="D10" s="10"/>
    </row>
    <row r="11" spans="1:4">
      <c r="A11" s="147" t="s">
        <v>961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7"/>
  <sheetViews>
    <sheetView rightToLeft="1" topLeftCell="A4" zoomScale="130" zoomScaleNormal="130" workbookViewId="0">
      <selection activeCell="C8" sqref="C8"/>
    </sheetView>
  </sheetViews>
  <sheetFormatPr baseColWidth="10" defaultColWidth="9.140625" defaultRowHeight="15"/>
  <cols>
    <col min="1" max="1" width="22.5703125" style="117" customWidth="1"/>
    <col min="2" max="2" width="28.28515625" style="117" customWidth="1"/>
    <col min="3" max="3" width="39.28515625" style="117" customWidth="1"/>
    <col min="4" max="4" width="44.28515625" style="117" customWidth="1"/>
    <col min="5" max="25" width="9.140625" style="117"/>
  </cols>
  <sheetData>
    <row r="1" spans="1:4" customFormat="1">
      <c r="A1" s="147" t="s">
        <v>788</v>
      </c>
      <c r="B1" s="147" t="s">
        <v>867</v>
      </c>
      <c r="C1" s="147" t="s">
        <v>790</v>
      </c>
      <c r="D1" s="147" t="s">
        <v>791</v>
      </c>
    </row>
    <row r="2" spans="1:4" customFormat="1">
      <c r="A2" s="165" t="s">
        <v>868</v>
      </c>
      <c r="B2" s="166"/>
      <c r="C2" s="167"/>
      <c r="D2" s="167"/>
    </row>
    <row r="3" spans="1:4" customFormat="1">
      <c r="A3" s="165" t="s">
        <v>869</v>
      </c>
      <c r="B3" s="166"/>
      <c r="C3" s="167"/>
      <c r="D3" s="167"/>
    </row>
    <row r="4" spans="1:4" customFormat="1">
      <c r="A4" s="165"/>
      <c r="B4" s="166" t="s">
        <v>870</v>
      </c>
      <c r="C4" s="167"/>
      <c r="D4" s="167"/>
    </row>
    <row r="5" spans="1:4" customFormat="1">
      <c r="A5" s="167"/>
      <c r="B5" s="166" t="s">
        <v>871</v>
      </c>
      <c r="C5" s="167"/>
      <c r="D5" s="167"/>
    </row>
    <row r="6" spans="1:4" customFormat="1">
      <c r="A6" s="166"/>
      <c r="B6" s="165" t="s">
        <v>872</v>
      </c>
      <c r="C6" s="167"/>
      <c r="D6" s="167"/>
    </row>
    <row r="7" spans="1:4" customFormat="1">
      <c r="A7" s="167"/>
      <c r="B7" s="165" t="s">
        <v>873</v>
      </c>
      <c r="C7" s="167"/>
      <c r="D7" s="167"/>
    </row>
    <row r="8" spans="1:4" customFormat="1">
      <c r="A8" s="165"/>
      <c r="B8" s="165" t="s">
        <v>874</v>
      </c>
      <c r="C8" s="167"/>
      <c r="D8" s="167"/>
    </row>
    <row r="9" spans="1:4" customFormat="1">
      <c r="A9" s="165"/>
      <c r="B9" s="165" t="s">
        <v>875</v>
      </c>
      <c r="C9" s="167"/>
      <c r="D9" s="167"/>
    </row>
    <row r="10" spans="1:4" customFormat="1">
      <c r="A10" s="167"/>
      <c r="B10" s="166" t="s">
        <v>876</v>
      </c>
      <c r="C10" s="167"/>
      <c r="D10" s="167"/>
    </row>
    <row r="11" spans="1:4" customFormat="1">
      <c r="A11" s="166"/>
      <c r="B11" s="165"/>
      <c r="C11" s="166" t="s">
        <v>877</v>
      </c>
      <c r="D11" s="167"/>
    </row>
    <row r="12" spans="1:4" customFormat="1">
      <c r="A12" s="167"/>
      <c r="B12" s="166"/>
      <c r="C12" s="167"/>
      <c r="D12" s="166" t="s">
        <v>878</v>
      </c>
    </row>
    <row r="13" spans="1:4" customFormat="1">
      <c r="A13" s="167"/>
      <c r="B13" s="165"/>
      <c r="C13" s="167"/>
      <c r="D13" s="166" t="s">
        <v>879</v>
      </c>
    </row>
    <row r="14" spans="1:4" customFormat="1">
      <c r="A14" s="165"/>
      <c r="B14" s="167"/>
      <c r="C14" s="167"/>
      <c r="D14" s="166" t="s">
        <v>880</v>
      </c>
    </row>
    <row r="15" spans="1:4" customFormat="1">
      <c r="A15" s="167"/>
      <c r="B15" s="165"/>
      <c r="C15" s="167"/>
      <c r="D15" s="166" t="s">
        <v>881</v>
      </c>
    </row>
    <row r="16" spans="1:4" customFormat="1">
      <c r="A16" s="167"/>
      <c r="B16" s="28"/>
      <c r="C16" s="167"/>
      <c r="D16" s="167"/>
    </row>
    <row r="17" spans="1:4" customFormat="1">
      <c r="A17" s="28"/>
      <c r="B17" s="28"/>
      <c r="C17" s="166" t="s">
        <v>882</v>
      </c>
      <c r="D17" s="28"/>
    </row>
    <row r="18" spans="1:4" customFormat="1">
      <c r="A18" s="28"/>
      <c r="B18" s="28"/>
      <c r="C18" s="28"/>
      <c r="D18" s="167" t="s">
        <v>883</v>
      </c>
    </row>
    <row r="19" spans="1:4" customFormat="1">
      <c r="A19" s="28"/>
      <c r="B19" s="28"/>
      <c r="C19" s="28"/>
      <c r="D19" s="167" t="s">
        <v>884</v>
      </c>
    </row>
    <row r="20" spans="1:4" customFormat="1">
      <c r="A20" s="28"/>
      <c r="B20" s="28"/>
      <c r="C20" s="28"/>
      <c r="D20" s="167" t="s">
        <v>885</v>
      </c>
    </row>
    <row r="21" spans="1:4" customFormat="1">
      <c r="A21" s="28"/>
      <c r="B21" s="28"/>
      <c r="C21" s="28"/>
      <c r="D21" s="167" t="s">
        <v>886</v>
      </c>
    </row>
    <row r="22" spans="1:4" customFormat="1">
      <c r="A22" s="28"/>
      <c r="B22" s="28" t="s">
        <v>887</v>
      </c>
      <c r="C22" s="28"/>
      <c r="D22" s="28"/>
    </row>
    <row r="23" spans="1:4" customFormat="1">
      <c r="A23" s="28"/>
      <c r="B23" s="28"/>
      <c r="C23" s="28" t="s">
        <v>888</v>
      </c>
      <c r="D23" s="28"/>
    </row>
    <row r="24" spans="1:4" customFormat="1">
      <c r="A24" s="28"/>
      <c r="B24" s="28"/>
      <c r="C24" s="28"/>
      <c r="D24" s="167" t="s">
        <v>889</v>
      </c>
    </row>
    <row r="25" spans="1:4" customFormat="1">
      <c r="A25" s="28"/>
      <c r="B25" s="28"/>
      <c r="C25" s="28"/>
      <c r="D25" s="167" t="s">
        <v>890</v>
      </c>
    </row>
    <row r="26" spans="1:4">
      <c r="A26" s="28"/>
      <c r="B26" s="28"/>
      <c r="C26" s="28" t="s">
        <v>891</v>
      </c>
      <c r="D26" s="28"/>
    </row>
    <row r="27" spans="1:4">
      <c r="A27" s="28"/>
      <c r="B27" s="28"/>
      <c r="C27" s="28"/>
      <c r="D27" s="28" t="s">
        <v>892</v>
      </c>
    </row>
    <row r="28" spans="1:4">
      <c r="A28" s="28"/>
      <c r="B28" s="28"/>
      <c r="C28" s="28"/>
      <c r="D28" s="28" t="s">
        <v>893</v>
      </c>
    </row>
    <row r="29" spans="1:4">
      <c r="A29" s="28"/>
      <c r="B29" s="28" t="s">
        <v>894</v>
      </c>
      <c r="C29" s="28"/>
      <c r="D29" s="28"/>
    </row>
    <row r="30" spans="1:4">
      <c r="A30" s="28"/>
      <c r="B30" s="28"/>
      <c r="C30" s="28" t="s">
        <v>895</v>
      </c>
      <c r="D30" s="28"/>
    </row>
    <row r="31" spans="1:4">
      <c r="A31" s="28"/>
      <c r="B31" s="28"/>
      <c r="C31" s="28"/>
      <c r="D31" s="28" t="s">
        <v>896</v>
      </c>
    </row>
    <row r="32" spans="1:4">
      <c r="A32" s="28"/>
      <c r="B32" s="28"/>
      <c r="C32" s="28"/>
      <c r="D32" s="28" t="s">
        <v>897</v>
      </c>
    </row>
    <row r="33" spans="1:4">
      <c r="A33" s="28"/>
      <c r="B33" s="28"/>
      <c r="C33" s="28"/>
      <c r="D33" s="28" t="s">
        <v>898</v>
      </c>
    </row>
    <row r="34" spans="1:4">
      <c r="A34" s="28"/>
      <c r="B34" s="28"/>
      <c r="C34" s="28" t="s">
        <v>899</v>
      </c>
      <c r="D34" s="28"/>
    </row>
    <row r="35" spans="1:4">
      <c r="A35" s="28"/>
      <c r="B35" s="28"/>
      <c r="C35" s="28"/>
      <c r="D35" s="28" t="s">
        <v>900</v>
      </c>
    </row>
    <row r="36" spans="1:4">
      <c r="A36" s="28"/>
      <c r="B36" s="28"/>
      <c r="C36" s="28"/>
      <c r="D36" s="28" t="s">
        <v>901</v>
      </c>
    </row>
    <row r="37" spans="1:4">
      <c r="A37" s="28"/>
      <c r="B37" s="28"/>
      <c r="C37" s="28"/>
      <c r="D37" s="28"/>
    </row>
  </sheetData>
  <protectedRanges>
    <protectedRange password="CC3D" sqref="C17 A2:A16 C2:D16 B2:B15" name="Range1"/>
  </protectedRanges>
  <conditionalFormatting sqref="A2:A16 C2:D16 B2:B15 C17 D18:D21 D24:D25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workbookViewId="0">
      <selection activeCell="E9" sqref="E9"/>
    </sheetView>
  </sheetViews>
  <sheetFormatPr baseColWidth="10" defaultColWidth="9.140625" defaultRowHeight="15"/>
  <cols>
    <col min="1" max="1" width="24.85546875" style="98" customWidth="1"/>
    <col min="2" max="2" width="23.42578125" style="98" customWidth="1"/>
    <col min="3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28" t="s">
        <v>68</v>
      </c>
      <c r="B1" s="228" t="s">
        <v>793</v>
      </c>
      <c r="C1" s="228" t="s">
        <v>794</v>
      </c>
      <c r="D1" s="229" t="s">
        <v>792</v>
      </c>
      <c r="E1" s="228" t="s">
        <v>739</v>
      </c>
      <c r="F1" s="228"/>
      <c r="G1" s="228"/>
      <c r="H1" s="228"/>
      <c r="I1" s="228" t="s">
        <v>799</v>
      </c>
    </row>
    <row r="2" spans="1:9" s="113" customFormat="1" ht="23.25" customHeight="1">
      <c r="A2" s="228"/>
      <c r="B2" s="228"/>
      <c r="C2" s="228"/>
      <c r="D2" s="230"/>
      <c r="E2" s="114" t="s">
        <v>788</v>
      </c>
      <c r="F2" s="114" t="s">
        <v>789</v>
      </c>
      <c r="G2" s="114" t="s">
        <v>790</v>
      </c>
      <c r="H2" s="114" t="s">
        <v>791</v>
      </c>
      <c r="I2" s="228"/>
    </row>
    <row r="3" spans="1:9" s="113" customFormat="1">
      <c r="A3" s="135" t="s">
        <v>1001</v>
      </c>
      <c r="B3" s="100" t="s">
        <v>672</v>
      </c>
      <c r="C3" s="101"/>
      <c r="D3" s="101"/>
      <c r="E3" s="102"/>
      <c r="F3" s="96" t="s">
        <v>876</v>
      </c>
      <c r="G3" s="96"/>
      <c r="H3" s="96"/>
      <c r="I3" s="101"/>
    </row>
    <row r="4" spans="1:9" s="113" customFormat="1">
      <c r="A4" s="103" t="s">
        <v>1002</v>
      </c>
      <c r="B4" s="103" t="s">
        <v>674</v>
      </c>
      <c r="C4" s="103"/>
      <c r="D4" s="103"/>
      <c r="E4" s="102"/>
      <c r="F4" s="96" t="s">
        <v>876</v>
      </c>
      <c r="G4" s="96"/>
      <c r="H4" s="96"/>
      <c r="I4" s="103"/>
    </row>
    <row r="5" spans="1:9" s="113" customFormat="1">
      <c r="A5" s="103" t="s">
        <v>1003</v>
      </c>
      <c r="B5" s="103" t="s">
        <v>689</v>
      </c>
      <c r="C5" s="103"/>
      <c r="D5" s="103"/>
      <c r="E5" s="102"/>
      <c r="F5" s="96" t="s">
        <v>876</v>
      </c>
      <c r="G5" s="96"/>
      <c r="H5" s="96"/>
      <c r="I5" s="103"/>
    </row>
    <row r="6" spans="1:9" s="113" customFormat="1">
      <c r="A6" s="104" t="s">
        <v>1004</v>
      </c>
      <c r="B6" s="104" t="s">
        <v>690</v>
      </c>
      <c r="C6" s="104"/>
      <c r="D6" s="104"/>
      <c r="E6" s="105"/>
      <c r="F6" s="96" t="s">
        <v>876</v>
      </c>
      <c r="G6" s="105"/>
      <c r="H6" s="105"/>
      <c r="I6" s="104"/>
    </row>
    <row r="7" spans="1:9" s="113" customFormat="1">
      <c r="A7" s="104" t="s">
        <v>1005</v>
      </c>
      <c r="B7" s="104" t="s">
        <v>690</v>
      </c>
      <c r="C7" s="104"/>
      <c r="D7" s="104"/>
      <c r="E7" s="105"/>
      <c r="F7" s="96" t="s">
        <v>876</v>
      </c>
      <c r="G7" s="96"/>
      <c r="H7" s="96"/>
      <c r="I7" s="104"/>
    </row>
    <row r="8" spans="1:9" s="113" customFormat="1">
      <c r="A8" s="103" t="s">
        <v>1006</v>
      </c>
      <c r="B8" s="103" t="s">
        <v>732</v>
      </c>
      <c r="C8" s="103"/>
      <c r="D8" s="103"/>
      <c r="E8" s="105"/>
      <c r="F8" s="96" t="s">
        <v>876</v>
      </c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1048576"/>
  <sheetViews>
    <sheetView rightToLeft="1" zoomScale="120" zoomScaleNormal="120" workbookViewId="0">
      <selection activeCell="D3" sqref="D3"/>
    </sheetView>
  </sheetViews>
  <sheetFormatPr baseColWidth="10" defaultColWidth="9.140625" defaultRowHeight="15"/>
  <cols>
    <col min="1" max="2" width="19.7109375" style="98" customWidth="1"/>
    <col min="3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28" t="s">
        <v>68</v>
      </c>
      <c r="B1" s="229" t="s">
        <v>793</v>
      </c>
      <c r="C1" s="228" t="s">
        <v>795</v>
      </c>
      <c r="D1" s="228" t="s">
        <v>799</v>
      </c>
    </row>
    <row r="2" spans="1:10" s="113" customFormat="1" ht="23.25" customHeight="1">
      <c r="A2" s="228"/>
      <c r="B2" s="230"/>
      <c r="C2" s="228"/>
      <c r="D2" s="228"/>
    </row>
    <row r="3" spans="1:10" s="113" customFormat="1">
      <c r="A3" s="103" t="s">
        <v>1007</v>
      </c>
      <c r="B3" s="103" t="s">
        <v>1046</v>
      </c>
      <c r="C3" s="101"/>
      <c r="D3" s="101"/>
      <c r="J3" s="113" t="s">
        <v>796</v>
      </c>
    </row>
    <row r="4" spans="1:10" s="113" customFormat="1">
      <c r="A4" s="103" t="s">
        <v>1008</v>
      </c>
      <c r="B4" s="103" t="s">
        <v>1046</v>
      </c>
      <c r="C4" s="103"/>
      <c r="D4" s="103"/>
      <c r="J4" s="113" t="s">
        <v>797</v>
      </c>
    </row>
    <row r="5" spans="1:10" s="113" customFormat="1">
      <c r="A5" s="103" t="s">
        <v>1009</v>
      </c>
      <c r="B5" s="103" t="s">
        <v>1046</v>
      </c>
      <c r="C5" s="103"/>
      <c r="D5" s="103"/>
    </row>
    <row r="6" spans="1:10" s="113" customFormat="1">
      <c r="A6" s="103" t="s">
        <v>1048</v>
      </c>
      <c r="B6" s="103" t="s">
        <v>1047</v>
      </c>
      <c r="C6" s="103"/>
      <c r="D6" s="103"/>
      <c r="J6" s="113" t="s">
        <v>798</v>
      </c>
    </row>
    <row r="7" spans="1:10" s="113" customFormat="1">
      <c r="A7" s="103" t="s">
        <v>1010</v>
      </c>
      <c r="B7" s="103" t="s">
        <v>1047</v>
      </c>
      <c r="C7" s="104"/>
      <c r="D7" s="104"/>
      <c r="J7" s="113" t="s">
        <v>779</v>
      </c>
    </row>
    <row r="8" spans="1:10" s="113" customFormat="1">
      <c r="A8" s="103" t="s">
        <v>1011</v>
      </c>
      <c r="B8" s="103" t="s">
        <v>1047</v>
      </c>
      <c r="C8" s="104"/>
      <c r="D8" s="104"/>
    </row>
    <row r="9" spans="1:10" s="113" customFormat="1">
      <c r="A9" s="103" t="s">
        <v>1012</v>
      </c>
      <c r="B9" s="103" t="s">
        <v>1047</v>
      </c>
      <c r="C9" s="103"/>
      <c r="D9" s="103"/>
    </row>
    <row r="10" spans="1:10" s="113" customFormat="1">
      <c r="A10" s="103" t="s">
        <v>1013</v>
      </c>
      <c r="B10" s="103" t="s">
        <v>1047</v>
      </c>
      <c r="C10" s="103"/>
      <c r="D10" s="103"/>
    </row>
    <row r="11" spans="1:10" s="113" customFormat="1">
      <c r="A11" s="103" t="s">
        <v>1014</v>
      </c>
      <c r="B11" s="103" t="s">
        <v>1049</v>
      </c>
      <c r="C11" s="103"/>
      <c r="D11" s="103"/>
    </row>
    <row r="12" spans="1:10" s="113" customFormat="1">
      <c r="A12" s="103" t="s">
        <v>1015</v>
      </c>
      <c r="B12" s="103" t="s">
        <v>1050</v>
      </c>
      <c r="C12" s="103"/>
      <c r="D12" s="103"/>
    </row>
    <row r="13" spans="1:10" s="113" customFormat="1">
      <c r="A13" s="103" t="s">
        <v>1016</v>
      </c>
      <c r="B13" s="103" t="s">
        <v>1051</v>
      </c>
      <c r="C13" s="103"/>
      <c r="D13" s="103"/>
    </row>
    <row r="14" spans="1:10" s="113" customFormat="1">
      <c r="A14" s="103" t="s">
        <v>1017</v>
      </c>
      <c r="B14" s="103" t="s">
        <v>1051</v>
      </c>
      <c r="C14" s="103"/>
      <c r="D14" s="103"/>
    </row>
    <row r="15" spans="1:10" s="113" customFormat="1">
      <c r="A15" s="103" t="s">
        <v>1018</v>
      </c>
      <c r="B15" s="103" t="s">
        <v>1051</v>
      </c>
      <c r="C15" s="103"/>
      <c r="D15" s="103"/>
    </row>
    <row r="16" spans="1:10" s="113" customFormat="1">
      <c r="A16" s="103" t="s">
        <v>1019</v>
      </c>
      <c r="B16" s="103" t="s">
        <v>1051</v>
      </c>
      <c r="C16" s="103"/>
      <c r="D16" s="103"/>
    </row>
    <row r="17" spans="1:4" s="113" customFormat="1">
      <c r="A17" s="103" t="s">
        <v>1020</v>
      </c>
      <c r="B17" s="103" t="s">
        <v>1051</v>
      </c>
      <c r="C17" s="103"/>
      <c r="D17" s="103"/>
    </row>
    <row r="18" spans="1:4" s="113" customFormat="1">
      <c r="A18" s="103" t="s">
        <v>1021</v>
      </c>
      <c r="B18" s="103" t="s">
        <v>1051</v>
      </c>
      <c r="C18" s="103"/>
      <c r="D18" s="103"/>
    </row>
    <row r="19" spans="1:4" s="113" customFormat="1">
      <c r="A19" s="103" t="s">
        <v>1022</v>
      </c>
      <c r="B19" s="103" t="s">
        <v>1051</v>
      </c>
      <c r="C19" s="103"/>
      <c r="D19" s="103"/>
    </row>
    <row r="20" spans="1:4" s="113" customFormat="1">
      <c r="A20" s="103" t="s">
        <v>1023</v>
      </c>
      <c r="B20" s="103" t="s">
        <v>1051</v>
      </c>
      <c r="C20" s="103"/>
      <c r="D20" s="103"/>
    </row>
    <row r="21" spans="1:4" s="113" customFormat="1">
      <c r="A21" s="103" t="s">
        <v>1024</v>
      </c>
      <c r="B21" s="103" t="s">
        <v>1051</v>
      </c>
      <c r="C21" s="103"/>
      <c r="D21" s="103"/>
    </row>
    <row r="22" spans="1:4" s="113" customFormat="1">
      <c r="A22" s="107" t="s">
        <v>1025</v>
      </c>
      <c r="B22" s="103" t="s">
        <v>1051</v>
      </c>
      <c r="C22" s="103"/>
      <c r="D22" s="103"/>
    </row>
    <row r="23" spans="1:4" s="113" customFormat="1">
      <c r="A23" s="99" t="s">
        <v>1026</v>
      </c>
      <c r="B23" s="103" t="s">
        <v>1051</v>
      </c>
      <c r="C23" s="103"/>
      <c r="D23" s="103"/>
    </row>
    <row r="24" spans="1:4" s="113" customFormat="1">
      <c r="A24" s="99" t="s">
        <v>1027</v>
      </c>
      <c r="B24" s="103" t="s">
        <v>1051</v>
      </c>
      <c r="C24" s="103"/>
      <c r="D24" s="103"/>
    </row>
    <row r="25" spans="1:4" s="113" customFormat="1">
      <c r="A25" s="99" t="s">
        <v>1028</v>
      </c>
      <c r="B25" s="103" t="s">
        <v>1051</v>
      </c>
      <c r="C25" s="103"/>
      <c r="D25" s="103"/>
    </row>
    <row r="26" spans="1:4" s="113" customFormat="1">
      <c r="A26" s="99" t="s">
        <v>1029</v>
      </c>
      <c r="B26" s="103" t="s">
        <v>1051</v>
      </c>
      <c r="C26" s="103"/>
      <c r="D26" s="103"/>
    </row>
    <row r="27" spans="1:4" s="113" customFormat="1">
      <c r="A27" s="99" t="s">
        <v>1030</v>
      </c>
      <c r="B27" s="103" t="s">
        <v>1051</v>
      </c>
      <c r="C27" s="103"/>
      <c r="D27" s="103"/>
    </row>
    <row r="28" spans="1:4" s="113" customFormat="1">
      <c r="A28" s="99" t="s">
        <v>1031</v>
      </c>
      <c r="B28" s="103" t="s">
        <v>1051</v>
      </c>
      <c r="C28" s="107"/>
      <c r="D28" s="107"/>
    </row>
    <row r="29" spans="1:4" s="113" customFormat="1">
      <c r="A29" s="99" t="s">
        <v>1032</v>
      </c>
      <c r="B29" s="103" t="s">
        <v>1051</v>
      </c>
      <c r="C29" s="100"/>
      <c r="D29" s="100"/>
    </row>
    <row r="30" spans="1:4" s="113" customFormat="1">
      <c r="A30" s="99" t="s">
        <v>1033</v>
      </c>
      <c r="B30" s="103" t="s">
        <v>1051</v>
      </c>
      <c r="C30" s="100"/>
      <c r="D30" s="100"/>
    </row>
    <row r="31" spans="1:4" s="113" customFormat="1">
      <c r="A31" s="99" t="s">
        <v>1034</v>
      </c>
      <c r="B31" s="103" t="s">
        <v>1051</v>
      </c>
      <c r="C31" s="100"/>
      <c r="D31" s="100"/>
    </row>
    <row r="32" spans="1:4" s="113" customFormat="1">
      <c r="A32" s="99" t="s">
        <v>1035</v>
      </c>
      <c r="B32" s="103" t="s">
        <v>1051</v>
      </c>
      <c r="C32" s="100"/>
      <c r="D32" s="100"/>
    </row>
    <row r="33" spans="1:4" s="113" customFormat="1">
      <c r="A33" s="99" t="s">
        <v>1036</v>
      </c>
      <c r="B33" s="103" t="s">
        <v>1051</v>
      </c>
      <c r="C33" s="100"/>
      <c r="D33" s="100"/>
    </row>
    <row r="34" spans="1:4" s="113" customFormat="1">
      <c r="A34" s="99" t="s">
        <v>1037</v>
      </c>
      <c r="B34" s="103" t="s">
        <v>1051</v>
      </c>
      <c r="C34" s="100"/>
      <c r="D34" s="100"/>
    </row>
    <row r="35" spans="1:4" s="113" customFormat="1">
      <c r="A35" s="108" t="s">
        <v>1038</v>
      </c>
      <c r="B35" s="103" t="s">
        <v>1051</v>
      </c>
      <c r="C35" s="100"/>
      <c r="D35" s="100"/>
    </row>
    <row r="36" spans="1:4" s="113" customFormat="1">
      <c r="A36" s="108" t="s">
        <v>1039</v>
      </c>
      <c r="B36" s="103" t="s">
        <v>1051</v>
      </c>
      <c r="C36" s="100"/>
      <c r="D36" s="100"/>
    </row>
    <row r="37" spans="1:4" s="113" customFormat="1">
      <c r="A37" s="108" t="s">
        <v>1040</v>
      </c>
      <c r="B37" s="103" t="s">
        <v>1051</v>
      </c>
      <c r="C37" s="100"/>
      <c r="D37" s="100"/>
    </row>
    <row r="38" spans="1:4" s="113" customFormat="1">
      <c r="A38" s="108" t="s">
        <v>1041</v>
      </c>
      <c r="B38" s="103" t="s">
        <v>1051</v>
      </c>
      <c r="C38" s="100"/>
      <c r="D38" s="100"/>
    </row>
    <row r="39" spans="1:4" s="113" customFormat="1">
      <c r="A39" s="108" t="s">
        <v>1042</v>
      </c>
      <c r="B39" s="103" t="s">
        <v>1051</v>
      </c>
      <c r="C39" s="100"/>
      <c r="D39" s="100"/>
    </row>
    <row r="40" spans="1:4" s="113" customFormat="1">
      <c r="A40" s="108" t="s">
        <v>1043</v>
      </c>
      <c r="B40" s="103" t="s">
        <v>1051</v>
      </c>
      <c r="C40" s="100"/>
      <c r="D40" s="100"/>
    </row>
    <row r="41" spans="1:4" s="113" customFormat="1">
      <c r="A41" s="108" t="s">
        <v>1044</v>
      </c>
      <c r="B41" s="103" t="s">
        <v>1051</v>
      </c>
      <c r="C41" s="108"/>
      <c r="D41" s="108"/>
    </row>
    <row r="42" spans="1:4" s="113" customFormat="1">
      <c r="A42" s="108" t="s">
        <v>1045</v>
      </c>
      <c r="B42" s="103" t="s">
        <v>1051</v>
      </c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108"/>
      <c r="B48" s="108"/>
      <c r="C48" s="108"/>
      <c r="D48" s="108"/>
    </row>
    <row r="49" spans="1:4" s="113" customFormat="1">
      <c r="A49" s="65"/>
      <c r="B49" s="65"/>
      <c r="C49" s="97"/>
      <c r="D49" s="97"/>
    </row>
    <row r="50" spans="1:4" s="113" customFormat="1">
      <c r="A50" s="65"/>
      <c r="B50" s="65"/>
      <c r="C50" s="97"/>
      <c r="D50" s="97"/>
    </row>
    <row r="51" spans="1:4" s="113" customFormat="1">
      <c r="A51" s="136"/>
      <c r="B51" s="136"/>
      <c r="C51" s="96"/>
      <c r="D51" s="96"/>
    </row>
    <row r="52" spans="1:4" s="113" customFormat="1">
      <c r="A52" s="136"/>
      <c r="B52" s="136"/>
      <c r="C52" s="96"/>
      <c r="D52" s="96"/>
    </row>
    <row r="53" spans="1:4" s="113" customFormat="1">
      <c r="A53" s="136"/>
      <c r="B53" s="136"/>
      <c r="C53" s="96"/>
      <c r="D53" s="96"/>
    </row>
    <row r="54" spans="1:4" s="113" customFormat="1">
      <c r="A54" s="136"/>
      <c r="B54" s="136"/>
      <c r="C54" s="96"/>
      <c r="D54" s="96"/>
    </row>
    <row r="55" spans="1:4" s="113" customFormat="1">
      <c r="A55" s="136"/>
      <c r="B55" s="136"/>
      <c r="C55" s="96"/>
      <c r="D55" s="96"/>
    </row>
    <row r="56" spans="1:4" s="113" customFormat="1">
      <c r="A56" s="91"/>
      <c r="B56" s="91"/>
      <c r="C56" s="96"/>
      <c r="D56" s="96"/>
    </row>
    <row r="57" spans="1:4" s="113" customFormat="1">
      <c r="A57" s="91"/>
      <c r="B57" s="91"/>
      <c r="C57" s="96"/>
      <c r="D57" s="96"/>
    </row>
    <row r="58" spans="1:4" s="113" customFormat="1">
      <c r="A58" s="91"/>
      <c r="B58" s="91"/>
      <c r="C58" s="96"/>
      <c r="D58" s="96"/>
    </row>
    <row r="59" spans="1:4" s="113" customFormat="1">
      <c r="A59" s="104"/>
      <c r="B59" s="104"/>
      <c r="C59" s="104"/>
      <c r="D59" s="104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3"/>
      <c r="B78" s="103"/>
      <c r="C78" s="103"/>
      <c r="D78" s="103"/>
    </row>
    <row r="79" spans="1:4" s="113" customFormat="1">
      <c r="A79" s="104"/>
      <c r="B79" s="104"/>
      <c r="C79" s="104"/>
      <c r="D79" s="104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3"/>
      <c r="B98" s="103"/>
      <c r="C98" s="103"/>
      <c r="D98" s="103"/>
    </row>
    <row r="99" spans="1:4" s="113" customFormat="1">
      <c r="A99" s="104"/>
      <c r="B99" s="104"/>
      <c r="C99" s="104"/>
      <c r="D99" s="104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3"/>
      <c r="B118" s="103"/>
      <c r="C118" s="103"/>
      <c r="D118" s="103"/>
    </row>
    <row r="119" spans="1:4" s="113" customFormat="1">
      <c r="A119" s="104"/>
      <c r="B119" s="104"/>
      <c r="C119" s="104"/>
      <c r="D119" s="104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3"/>
      <c r="B138" s="103"/>
      <c r="C138" s="103"/>
      <c r="D138" s="103"/>
    </row>
    <row r="139" spans="1:4" s="113" customFormat="1">
      <c r="A139" s="104"/>
      <c r="B139" s="104"/>
      <c r="C139" s="104"/>
      <c r="D139" s="104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3"/>
      <c r="B158" s="103"/>
      <c r="C158" s="103"/>
      <c r="D158" s="103"/>
    </row>
    <row r="159" spans="1:4" s="113" customFormat="1">
      <c r="A159" s="104"/>
      <c r="B159" s="104"/>
      <c r="C159" s="104"/>
      <c r="D159" s="104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3"/>
      <c r="B178" s="103"/>
      <c r="C178" s="103"/>
      <c r="D178" s="103"/>
    </row>
    <row r="179" spans="1:4" s="113" customFormat="1">
      <c r="A179" s="104"/>
      <c r="B179" s="104"/>
      <c r="C179" s="104"/>
      <c r="D179" s="104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3"/>
      <c r="B198" s="103"/>
      <c r="C198" s="103"/>
      <c r="D198" s="103"/>
    </row>
    <row r="199" spans="1:4" s="113" customFormat="1">
      <c r="A199" s="104"/>
      <c r="B199" s="104"/>
      <c r="C199" s="104"/>
      <c r="D199" s="104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3"/>
      <c r="B218" s="103"/>
      <c r="C218" s="103"/>
      <c r="D218" s="103"/>
    </row>
    <row r="219" spans="1:4" s="113" customFormat="1">
      <c r="A219" s="104"/>
      <c r="B219" s="104"/>
      <c r="C219" s="104"/>
      <c r="D219" s="104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3"/>
      <c r="B238" s="103"/>
      <c r="C238" s="103"/>
      <c r="D238" s="103"/>
    </row>
    <row r="239" spans="1:4" s="113" customFormat="1">
      <c r="A239" s="104"/>
      <c r="B239" s="104"/>
      <c r="C239" s="104"/>
      <c r="D239" s="104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3"/>
      <c r="B258" s="103"/>
      <c r="C258" s="103"/>
      <c r="D258" s="103"/>
    </row>
    <row r="259" spans="1:4" s="113" customFormat="1">
      <c r="A259" s="104"/>
      <c r="B259" s="104"/>
      <c r="C259" s="104"/>
      <c r="D259" s="104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3"/>
      <c r="B278" s="103"/>
      <c r="C278" s="103"/>
      <c r="D278" s="103"/>
    </row>
    <row r="279" spans="1:4" s="113" customFormat="1">
      <c r="A279" s="104"/>
      <c r="B279" s="104"/>
      <c r="C279" s="104"/>
      <c r="D279" s="104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3"/>
      <c r="B298" s="103"/>
      <c r="C298" s="103"/>
      <c r="D298" s="103"/>
    </row>
    <row r="299" spans="1:4" s="113" customFormat="1">
      <c r="A299" s="104"/>
      <c r="B299" s="104"/>
      <c r="C299" s="104"/>
      <c r="D299" s="104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03"/>
      <c r="B318" s="103"/>
      <c r="C318" s="103"/>
      <c r="D318" s="103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  <row r="748" spans="1:4" s="113" customFormat="1">
      <c r="A748" s="116"/>
      <c r="B748" s="116"/>
      <c r="C748" s="116"/>
      <c r="D748" s="116"/>
    </row>
    <row r="1048576" spans="2:2">
      <c r="B1048576" s="103"/>
    </row>
  </sheetData>
  <protectedRanges>
    <protectedRange password="CC3D" sqref="C3:C42 A43:C318" name="Range1"/>
    <protectedRange password="CC3D" sqref="D3:D318" name="Range1_1"/>
    <protectedRange password="CC3D" sqref="B1048576 A3:B42" name="Range1_1_1"/>
  </protectedRanges>
  <mergeCells count="4">
    <mergeCell ref="A1:A2"/>
    <mergeCell ref="B1:B2"/>
    <mergeCell ref="C1:C2"/>
    <mergeCell ref="D1:D2"/>
  </mergeCells>
  <conditionalFormatting sqref="A43:B318 C3:C318">
    <cfRule type="cellIs" dxfId="38" priority="30" operator="equal">
      <formula>0</formula>
    </cfRule>
  </conditionalFormatting>
  <conditionalFormatting sqref="D3:D58">
    <cfRule type="cellIs" dxfId="37" priority="16" operator="equal">
      <formula>0</formula>
    </cfRule>
  </conditionalFormatting>
  <conditionalFormatting sqref="D59:D78">
    <cfRule type="cellIs" dxfId="36" priority="15" operator="equal">
      <formula>0</formula>
    </cfRule>
  </conditionalFormatting>
  <conditionalFormatting sqref="D79:D98">
    <cfRule type="cellIs" dxfId="35" priority="14" operator="equal">
      <formula>0</formula>
    </cfRule>
  </conditionalFormatting>
  <conditionalFormatting sqref="D99:D118">
    <cfRule type="cellIs" dxfId="34" priority="13" operator="equal">
      <formula>0</formula>
    </cfRule>
  </conditionalFormatting>
  <conditionalFormatting sqref="D119:D138">
    <cfRule type="cellIs" dxfId="33" priority="12" operator="equal">
      <formula>0</formula>
    </cfRule>
  </conditionalFormatting>
  <conditionalFormatting sqref="D139:D158">
    <cfRule type="cellIs" dxfId="32" priority="11" operator="equal">
      <formula>0</formula>
    </cfRule>
  </conditionalFormatting>
  <conditionalFormatting sqref="D159:D178">
    <cfRule type="cellIs" dxfId="31" priority="10" operator="equal">
      <formula>0</formula>
    </cfRule>
  </conditionalFormatting>
  <conditionalFormatting sqref="D179:D198">
    <cfRule type="cellIs" dxfId="30" priority="9" operator="equal">
      <formula>0</formula>
    </cfRule>
  </conditionalFormatting>
  <conditionalFormatting sqref="D199:D218">
    <cfRule type="cellIs" dxfId="29" priority="8" operator="equal">
      <formula>0</formula>
    </cfRule>
  </conditionalFormatting>
  <conditionalFormatting sqref="D219:D238">
    <cfRule type="cellIs" dxfId="28" priority="7" operator="equal">
      <formula>0</formula>
    </cfRule>
  </conditionalFormatting>
  <conditionalFormatting sqref="D239:D258">
    <cfRule type="cellIs" dxfId="27" priority="6" operator="equal">
      <formula>0</formula>
    </cfRule>
  </conditionalFormatting>
  <conditionalFormatting sqref="D259:D278">
    <cfRule type="cellIs" dxfId="26" priority="5" operator="equal">
      <formula>0</formula>
    </cfRule>
  </conditionalFormatting>
  <conditionalFormatting sqref="D279:D298">
    <cfRule type="cellIs" dxfId="25" priority="4" operator="equal">
      <formula>0</formula>
    </cfRule>
  </conditionalFormatting>
  <conditionalFormatting sqref="D299:D318">
    <cfRule type="cellIs" dxfId="24" priority="3" operator="equal">
      <formula>0</formula>
    </cfRule>
  </conditionalFormatting>
  <conditionalFormatting sqref="A3:B42">
    <cfRule type="cellIs" dxfId="23" priority="2" operator="equal">
      <formula>0</formula>
    </cfRule>
  </conditionalFormatting>
  <conditionalFormatting sqref="B1048576">
    <cfRule type="cellIs" dxfId="22" priority="1" operator="equal">
      <formula>0</formula>
    </cfRule>
  </conditionalFormatting>
  <dataValidations count="1">
    <dataValidation type="list" allowBlank="1" showInputMessage="1" showErrorMessage="1" sqref="C3:C1048576">
      <formula1>$J$3:$J$7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19" sqref="C19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33" t="s">
        <v>82</v>
      </c>
      <c r="B1" s="23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34" t="s">
        <v>780</v>
      </c>
      <c r="B6" s="23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>
        <v>0.8</v>
      </c>
    </row>
    <row r="9" spans="1:6">
      <c r="A9" s="231" t="s">
        <v>749</v>
      </c>
      <c r="B9" s="23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>
        <v>0.57999999999999996</v>
      </c>
    </row>
    <row r="12" spans="1:6">
      <c r="A12" s="231" t="s">
        <v>73</v>
      </c>
      <c r="B12" s="23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>
        <v>0.85499999999999998</v>
      </c>
    </row>
    <row r="15" spans="1:6">
      <c r="A15" s="231" t="s">
        <v>76</v>
      </c>
      <c r="B15" s="232"/>
      <c r="C15" s="68" t="e">
        <f>B16/B3</f>
        <v>#DIV/0!</v>
      </c>
    </row>
    <row r="16" spans="1:6">
      <c r="A16" s="10" t="s">
        <v>77</v>
      </c>
      <c r="B16" s="11"/>
      <c r="C16" s="120">
        <v>0.96799999999999997</v>
      </c>
    </row>
    <row r="17" spans="1:3">
      <c r="A17" s="231" t="s">
        <v>78</v>
      </c>
      <c r="B17" s="232"/>
      <c r="C17" s="68" t="e">
        <f>B18/B3</f>
        <v>#DIV/0!</v>
      </c>
    </row>
    <row r="18" spans="1:3">
      <c r="A18" s="10" t="s">
        <v>79</v>
      </c>
      <c r="B18" s="11"/>
      <c r="C18" s="120">
        <v>0.92300000000000004</v>
      </c>
    </row>
    <row r="19" spans="1:3">
      <c r="A19" s="231" t="s">
        <v>747</v>
      </c>
      <c r="B19" s="232"/>
      <c r="C19" s="68" t="e">
        <f>B20/B3</f>
        <v>#DIV/0!</v>
      </c>
    </row>
    <row r="20" spans="1:3">
      <c r="A20" s="10" t="s">
        <v>783</v>
      </c>
      <c r="B20" s="11"/>
      <c r="C20" s="120">
        <v>0.98</v>
      </c>
    </row>
    <row r="21" spans="1:3">
      <c r="A21" s="231" t="s">
        <v>784</v>
      </c>
      <c r="B21" s="23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 A10:B11">
    <cfRule type="cellIs" dxfId="21" priority="11" operator="equal">
      <formula>0</formula>
    </cfRule>
  </conditionalFormatting>
  <conditionalFormatting sqref="A9:C9">
    <cfRule type="cellIs" dxfId="20" priority="9" operator="equal">
      <formula>0</formula>
    </cfRule>
  </conditionalFormatting>
  <conditionalFormatting sqref="A20">
    <cfRule type="cellIs" dxfId="19" priority="8" operator="equal">
      <formula>0</formula>
    </cfRule>
  </conditionalFormatting>
  <conditionalFormatting sqref="A21:B21">
    <cfRule type="cellIs" dxfId="18" priority="7" operator="equal">
      <formula>0</formula>
    </cfRule>
  </conditionalFormatting>
  <conditionalFormatting sqref="B23:B24">
    <cfRule type="cellIs" dxfId="17" priority="6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3:B14 B16 B18 B20 B10:B11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abSelected="1" workbookViewId="0">
      <selection activeCell="B60" sqref="B60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35" t="s">
        <v>83</v>
      </c>
      <c r="B1" s="23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33" t="s">
        <v>85</v>
      </c>
      <c r="B5" s="23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2" sqref="B2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62" t="s">
        <v>763</v>
      </c>
    </row>
    <row r="2" spans="1:11">
      <c r="A2" s="10" t="s">
        <v>97</v>
      </c>
      <c r="B2" s="163">
        <v>41698</v>
      </c>
    </row>
    <row r="3" spans="1:11">
      <c r="A3" s="10" t="s">
        <v>98</v>
      </c>
      <c r="B3" s="163">
        <v>41789</v>
      </c>
    </row>
    <row r="4" spans="1:11">
      <c r="A4" s="10" t="s">
        <v>99</v>
      </c>
      <c r="B4" s="163">
        <v>41923</v>
      </c>
    </row>
    <row r="5" spans="1:11">
      <c r="A5" s="10" t="s">
        <v>100</v>
      </c>
      <c r="B5" s="163">
        <v>41972</v>
      </c>
    </row>
    <row r="6" spans="1:11">
      <c r="A6" s="111" t="s">
        <v>101</v>
      </c>
      <c r="B6" s="164" t="s">
        <v>763</v>
      </c>
    </row>
    <row r="7" spans="1:11">
      <c r="A7" s="10" t="s">
        <v>97</v>
      </c>
      <c r="B7" s="163">
        <v>41671</v>
      </c>
    </row>
    <row r="8" spans="1:11">
      <c r="A8" s="10" t="s">
        <v>102</v>
      </c>
      <c r="B8" s="163">
        <v>41755</v>
      </c>
    </row>
    <row r="9" spans="1:11">
      <c r="A9" s="10" t="s">
        <v>99</v>
      </c>
      <c r="B9" s="163">
        <v>41902</v>
      </c>
    </row>
    <row r="10" spans="1:11">
      <c r="A10" s="10" t="s">
        <v>100</v>
      </c>
      <c r="B10" s="163">
        <v>41933</v>
      </c>
    </row>
    <row r="11" spans="1:11">
      <c r="A11" s="111" t="s">
        <v>103</v>
      </c>
      <c r="B11" s="164" t="s">
        <v>763</v>
      </c>
    </row>
    <row r="12" spans="1:11">
      <c r="A12" s="10"/>
      <c r="B12" s="163"/>
    </row>
    <row r="13" spans="1:11">
      <c r="A13" s="10"/>
      <c r="B13" s="163"/>
    </row>
    <row r="14" spans="1:11">
      <c r="A14" s="10"/>
      <c r="B14" s="163"/>
    </row>
    <row r="15" spans="1:11">
      <c r="A15" s="10"/>
      <c r="B15" s="163"/>
    </row>
    <row r="16" spans="1:11">
      <c r="A16" s="10"/>
      <c r="B16" s="163"/>
      <c r="K16" t="s">
        <v>866</v>
      </c>
    </row>
    <row r="17" spans="1:2">
      <c r="A17" s="10"/>
      <c r="B17" s="163"/>
    </row>
    <row r="18" spans="1:2">
      <c r="A18" s="10"/>
      <c r="B18" s="163"/>
    </row>
    <row r="19" spans="1:2">
      <c r="A19" s="10"/>
      <c r="B19" s="163"/>
    </row>
  </sheetData>
  <dataValidations count="1">
    <dataValidation type="date" allowBlank="1" showInputMessage="1" showErrorMessage="1" sqref="B2:B5 B12:B19 B7:B10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0"/>
  <sheetViews>
    <sheetView rightToLeft="1" workbookViewId="0">
      <selection activeCell="D3" sqref="D3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60">
        <v>42063</v>
      </c>
    </row>
    <row r="3" spans="1:11">
      <c r="A3" s="10" t="s">
        <v>98</v>
      </c>
      <c r="B3" s="160">
        <v>42154</v>
      </c>
    </row>
    <row r="4" spans="1:11">
      <c r="A4" s="10" t="s">
        <v>99</v>
      </c>
      <c r="B4" s="160">
        <v>42217</v>
      </c>
    </row>
    <row r="5" spans="1:11">
      <c r="A5" s="10" t="s">
        <v>100</v>
      </c>
      <c r="B5" s="160"/>
    </row>
    <row r="6" spans="1:11">
      <c r="A6" s="111" t="s">
        <v>101</v>
      </c>
      <c r="B6" s="161" t="s">
        <v>763</v>
      </c>
    </row>
    <row r="7" spans="1:11">
      <c r="A7" s="10" t="s">
        <v>97</v>
      </c>
      <c r="B7" s="160">
        <v>42035</v>
      </c>
    </row>
    <row r="8" spans="1:11">
      <c r="A8" s="10" t="s">
        <v>102</v>
      </c>
      <c r="B8" s="160">
        <v>42119</v>
      </c>
    </row>
    <row r="9" spans="1:11">
      <c r="A9" s="10" t="s">
        <v>99</v>
      </c>
      <c r="B9" s="160"/>
    </row>
    <row r="10" spans="1:11">
      <c r="A10" s="10" t="s">
        <v>100</v>
      </c>
      <c r="B10" s="160"/>
    </row>
    <row r="11" spans="1:11">
      <c r="A11" s="111" t="s">
        <v>103</v>
      </c>
      <c r="B11" s="161" t="s">
        <v>763</v>
      </c>
    </row>
    <row r="12" spans="1:11">
      <c r="A12" s="10"/>
      <c r="B12" s="160"/>
    </row>
    <row r="13" spans="1:11">
      <c r="A13" s="10"/>
      <c r="B13" s="160"/>
    </row>
    <row r="14" spans="1:11">
      <c r="A14" s="10"/>
      <c r="B14" s="160"/>
    </row>
    <row r="15" spans="1:11">
      <c r="A15" s="10"/>
      <c r="B15" s="160"/>
    </row>
    <row r="16" spans="1:11">
      <c r="A16" s="10"/>
      <c r="B16" s="160"/>
      <c r="K16" t="s">
        <v>866</v>
      </c>
    </row>
    <row r="17" spans="1:2">
      <c r="A17" s="10"/>
      <c r="B17" s="160"/>
    </row>
    <row r="18" spans="1:2">
      <c r="A18" s="10"/>
      <c r="B18" s="160"/>
    </row>
    <row r="19" spans="1:2">
      <c r="A19" s="10"/>
      <c r="B19" s="160"/>
    </row>
    <row r="20" spans="1:2">
      <c r="B20" s="159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541" workbookViewId="0">
      <selection activeCell="E266" sqref="E26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3" t="s">
        <v>30</v>
      </c>
      <c r="B1" s="173"/>
      <c r="C1" s="17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730902</v>
      </c>
      <c r="D2" s="26">
        <f>D3+D67</f>
        <v>730902</v>
      </c>
      <c r="E2" s="26">
        <f>E3+E67</f>
        <v>730902</v>
      </c>
      <c r="G2" s="39" t="s">
        <v>60</v>
      </c>
      <c r="H2" s="41"/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317500</v>
      </c>
      <c r="D3" s="23">
        <f>D4+D11+D38+D61</f>
        <v>317500</v>
      </c>
      <c r="E3" s="23">
        <f>E4+E11+E38+E61</f>
        <v>317500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156000</v>
      </c>
      <c r="D4" s="21">
        <f>SUM(D5:D10)</f>
        <v>156000</v>
      </c>
      <c r="E4" s="21">
        <f>SUM(E5:E10)</f>
        <v>156000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60000</v>
      </c>
      <c r="D5" s="2">
        <f>C5</f>
        <v>60000</v>
      </c>
      <c r="E5" s="2">
        <f>D5</f>
        <v>60000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0">C6</f>
        <v>5000</v>
      </c>
      <c r="E6" s="2">
        <f t="shared" si="0"/>
        <v>5000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90000</v>
      </c>
      <c r="D7" s="2">
        <f t="shared" si="0"/>
        <v>90000</v>
      </c>
      <c r="E7" s="2">
        <f t="shared" si="0"/>
        <v>90000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106000</v>
      </c>
      <c r="D11" s="21">
        <f>SUM(D12:D37)</f>
        <v>106000</v>
      </c>
      <c r="E11" s="21">
        <f>SUM(E12:E37)</f>
        <v>106000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73000</v>
      </c>
      <c r="D12" s="2">
        <f>C12</f>
        <v>73000</v>
      </c>
      <c r="E12" s="2">
        <f>D12</f>
        <v>73000</v>
      </c>
    </row>
    <row r="13" spans="1:14" outlineLevel="1">
      <c r="A13" s="3">
        <v>2102</v>
      </c>
      <c r="B13" s="1" t="s">
        <v>126</v>
      </c>
      <c r="C13" s="2">
        <v>9000</v>
      </c>
      <c r="D13" s="2">
        <f t="shared" ref="D13:E28" si="1">C13</f>
        <v>9000</v>
      </c>
      <c r="E13" s="2">
        <f t="shared" si="1"/>
        <v>9000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6000</v>
      </c>
      <c r="D29" s="2">
        <f t="shared" ref="D29:E37" si="2">C29</f>
        <v>6000</v>
      </c>
      <c r="E29" s="2">
        <f t="shared" si="2"/>
        <v>6000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5000</v>
      </c>
      <c r="D32" s="2">
        <f t="shared" si="2"/>
        <v>5000</v>
      </c>
      <c r="E32" s="2">
        <f t="shared" si="2"/>
        <v>5000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6000</v>
      </c>
      <c r="D34" s="2">
        <f t="shared" si="2"/>
        <v>6000</v>
      </c>
      <c r="E34" s="2">
        <f t="shared" si="2"/>
        <v>6000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6000</v>
      </c>
      <c r="D36" s="2">
        <f t="shared" si="2"/>
        <v>6000</v>
      </c>
      <c r="E36" s="2">
        <f t="shared" si="2"/>
        <v>6000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55500</v>
      </c>
      <c r="D38" s="21">
        <f>SUM(D39:D60)</f>
        <v>55500</v>
      </c>
      <c r="E38" s="21">
        <f>SUM(E39:E60)</f>
        <v>55500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2500</v>
      </c>
      <c r="D42" s="2">
        <f t="shared" si="3"/>
        <v>2500</v>
      </c>
      <c r="E42" s="2">
        <f t="shared" si="3"/>
        <v>2500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2000</v>
      </c>
      <c r="D45" s="2">
        <f t="shared" si="3"/>
        <v>2000</v>
      </c>
      <c r="E45" s="2">
        <f t="shared" si="3"/>
        <v>2000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 outlineLevel="1">
      <c r="A55" s="20">
        <v>3303</v>
      </c>
      <c r="B55" s="20" t="s">
        <v>153</v>
      </c>
      <c r="C55" s="2">
        <v>22000</v>
      </c>
      <c r="D55" s="2">
        <f t="shared" si="3"/>
        <v>22000</v>
      </c>
      <c r="E55" s="2">
        <f t="shared" si="3"/>
        <v>22000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413402</v>
      </c>
      <c r="D67" s="25">
        <f>D97+D68</f>
        <v>413402</v>
      </c>
      <c r="E67" s="25">
        <f>E97+E68</f>
        <v>413402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70500</v>
      </c>
      <c r="D68" s="21">
        <f>SUM(D69:D96)</f>
        <v>70500</v>
      </c>
      <c r="E68" s="21">
        <f>SUM(E69:E96)</f>
        <v>70500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40000</v>
      </c>
      <c r="D79" s="2">
        <f t="shared" si="6"/>
        <v>40000</v>
      </c>
      <c r="E79" s="2">
        <f t="shared" si="6"/>
        <v>40000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10000</v>
      </c>
      <c r="D83" s="2">
        <f t="shared" si="6"/>
        <v>10000</v>
      </c>
      <c r="E83" s="2">
        <f t="shared" si="6"/>
        <v>10000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3500</v>
      </c>
      <c r="D90" s="2">
        <f t="shared" si="7"/>
        <v>3500</v>
      </c>
      <c r="E90" s="2">
        <f t="shared" si="7"/>
        <v>3500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342902</v>
      </c>
      <c r="D97" s="21">
        <f>SUM(D98:D113)</f>
        <v>342902</v>
      </c>
      <c r="E97" s="21">
        <f>SUM(E98:E113)</f>
        <v>342902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340000</v>
      </c>
      <c r="D98" s="2">
        <f>C98</f>
        <v>340000</v>
      </c>
      <c r="E98" s="2">
        <f>D98</f>
        <v>340000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602</v>
      </c>
      <c r="D106" s="2">
        <f t="shared" si="8"/>
        <v>602</v>
      </c>
      <c r="E106" s="2">
        <f t="shared" si="8"/>
        <v>602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>
        <v>300</v>
      </c>
      <c r="D112" s="2">
        <f t="shared" si="8"/>
        <v>300</v>
      </c>
      <c r="E112" s="2">
        <f t="shared" si="8"/>
        <v>300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33378</v>
      </c>
      <c r="D114" s="26">
        <f>D115+D152+D177</f>
        <v>33378</v>
      </c>
      <c r="E114" s="26">
        <f>E115+E152+E177</f>
        <v>33378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33378</v>
      </c>
      <c r="D115" s="23">
        <f>D116+D135</f>
        <v>33378</v>
      </c>
      <c r="E115" s="23">
        <f>E116+E135</f>
        <v>33378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13571</v>
      </c>
      <c r="D116" s="21">
        <f>D117+D120+D123+D126+D129+D132</f>
        <v>13571</v>
      </c>
      <c r="E116" s="21">
        <f>E117+E120+E123+E126+E129+E132</f>
        <v>13571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13571</v>
      </c>
      <c r="D117" s="2">
        <f>D118+D119</f>
        <v>13571</v>
      </c>
      <c r="E117" s="2">
        <f>E118+E119</f>
        <v>13571</v>
      </c>
    </row>
    <row r="118" spans="1:10" ht="15" customHeight="1" outlineLevel="2">
      <c r="A118" s="131"/>
      <c r="B118" s="130" t="s">
        <v>855</v>
      </c>
      <c r="C118" s="129">
        <v>13571</v>
      </c>
      <c r="D118" s="129">
        <f>C118</f>
        <v>13571</v>
      </c>
      <c r="E118" s="129">
        <f>D118</f>
        <v>13571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19807</v>
      </c>
      <c r="D135" s="21">
        <f>D136+D140+D143+D146+D149</f>
        <v>19807</v>
      </c>
      <c r="E135" s="21">
        <f>E136+E140+E143+E146+E149</f>
        <v>19807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19807</v>
      </c>
      <c r="D136" s="2">
        <f>D137+D138+D139</f>
        <v>19807</v>
      </c>
      <c r="E136" s="2">
        <f>E137+E138+E139</f>
        <v>19807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>
        <v>16056</v>
      </c>
      <c r="D138" s="129">
        <f t="shared" ref="D138:E139" si="9">C138</f>
        <v>16056</v>
      </c>
      <c r="E138" s="129">
        <f t="shared" si="9"/>
        <v>16056</v>
      </c>
    </row>
    <row r="139" spans="1:10" ht="15" customHeight="1" outlineLevel="2">
      <c r="A139" s="131"/>
      <c r="B139" s="130" t="s">
        <v>861</v>
      </c>
      <c r="C139" s="129">
        <v>3751</v>
      </c>
      <c r="D139" s="129">
        <f t="shared" si="9"/>
        <v>3751</v>
      </c>
      <c r="E139" s="129">
        <f t="shared" si="9"/>
        <v>3751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730709</v>
      </c>
      <c r="D257" s="37">
        <f>D258+D550</f>
        <v>730709</v>
      </c>
      <c r="E257" s="37">
        <f>E258+E550</f>
        <v>730709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714301</v>
      </c>
      <c r="D258" s="36">
        <f>D259+D339+D483+D547</f>
        <v>714301</v>
      </c>
      <c r="E258" s="36">
        <f>E259+E339+E483+E547</f>
        <v>714301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491929</v>
      </c>
      <c r="D259" s="33">
        <f>D260+D263+D314</f>
        <v>491929</v>
      </c>
      <c r="E259" s="33">
        <f>E260+E263+E314</f>
        <v>491929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491929</v>
      </c>
      <c r="D263" s="32">
        <f>D264+D265+D289+D296+D298+D302+D305+D308+D313</f>
        <v>491929</v>
      </c>
      <c r="E263" s="32">
        <f>E264+E265+E289+E296+E298+E302+E305+E308+E313</f>
        <v>491929</v>
      </c>
    </row>
    <row r="264" spans="1:10" outlineLevel="2">
      <c r="A264" s="6">
        <v>1101</v>
      </c>
      <c r="B264" s="4" t="s">
        <v>34</v>
      </c>
      <c r="C264" s="5">
        <v>220000</v>
      </c>
      <c r="D264" s="5">
        <f>C264</f>
        <v>220000</v>
      </c>
      <c r="E264" s="5">
        <f>D264</f>
        <v>220000</v>
      </c>
    </row>
    <row r="265" spans="1:10" outlineLevel="2">
      <c r="A265" s="6">
        <v>1101</v>
      </c>
      <c r="B265" s="4" t="s">
        <v>35</v>
      </c>
      <c r="C265" s="5">
        <v>173673</v>
      </c>
      <c r="D265" s="5">
        <v>178139.9</v>
      </c>
      <c r="E265" s="5">
        <f>D265</f>
        <v>178139.9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4449</v>
      </c>
      <c r="D289" s="5">
        <v>692.1</v>
      </c>
      <c r="E289" s="5">
        <f>D289</f>
        <v>692.1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360</v>
      </c>
      <c r="D296" s="5">
        <v>150</v>
      </c>
      <c r="E296" s="5">
        <f>D296</f>
        <v>150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11930</v>
      </c>
      <c r="D298" s="5">
        <v>11430</v>
      </c>
      <c r="E298" s="5">
        <f>D298</f>
        <v>11430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3000</v>
      </c>
      <c r="D302" s="5">
        <f t="shared" ref="D302:E309" si="22">C302</f>
        <v>3000</v>
      </c>
      <c r="E302" s="5">
        <f t="shared" si="22"/>
        <v>3000</v>
      </c>
    </row>
    <row r="303" spans="1:5" outlineLevel="3">
      <c r="A303" s="29"/>
      <c r="B303" s="28" t="s">
        <v>252</v>
      </c>
      <c r="C303" s="30">
        <v>0</v>
      </c>
      <c r="D303" s="30">
        <f t="shared" si="22"/>
        <v>0</v>
      </c>
      <c r="E303" s="30">
        <f t="shared" si="22"/>
        <v>0</v>
      </c>
    </row>
    <row r="304" spans="1:5" outlineLevel="3">
      <c r="A304" s="29"/>
      <c r="B304" s="28" t="s">
        <v>253</v>
      </c>
      <c r="C304" s="30">
        <v>0</v>
      </c>
      <c r="D304" s="30">
        <f t="shared" si="22"/>
        <v>0</v>
      </c>
      <c r="E304" s="30">
        <f t="shared" si="22"/>
        <v>0</v>
      </c>
    </row>
    <row r="305" spans="1:5" outlineLevel="2">
      <c r="A305" s="6">
        <v>1101</v>
      </c>
      <c r="B305" s="4" t="s">
        <v>38</v>
      </c>
      <c r="C305" s="5">
        <v>7840</v>
      </c>
      <c r="D305" s="5">
        <f t="shared" si="22"/>
        <v>7840</v>
      </c>
      <c r="E305" s="5">
        <f t="shared" si="22"/>
        <v>7840</v>
      </c>
    </row>
    <row r="306" spans="1:5" outlineLevel="3">
      <c r="A306" s="29"/>
      <c r="B306" s="28" t="s">
        <v>254</v>
      </c>
      <c r="C306" s="30"/>
      <c r="D306" s="30">
        <f t="shared" si="22"/>
        <v>0</v>
      </c>
      <c r="E306" s="30">
        <f t="shared" si="22"/>
        <v>0</v>
      </c>
    </row>
    <row r="307" spans="1:5" outlineLevel="3">
      <c r="A307" s="29"/>
      <c r="B307" s="28" t="s">
        <v>255</v>
      </c>
      <c r="C307" s="30"/>
      <c r="D307" s="30">
        <f t="shared" si="22"/>
        <v>0</v>
      </c>
      <c r="E307" s="30">
        <f t="shared" si="22"/>
        <v>0</v>
      </c>
    </row>
    <row r="308" spans="1:5" outlineLevel="2">
      <c r="A308" s="6">
        <v>1101</v>
      </c>
      <c r="B308" s="4" t="s">
        <v>39</v>
      </c>
      <c r="C308" s="5">
        <v>70677</v>
      </c>
      <c r="D308" s="5">
        <f t="shared" si="22"/>
        <v>70677</v>
      </c>
      <c r="E308" s="5">
        <f t="shared" si="22"/>
        <v>70677</v>
      </c>
    </row>
    <row r="309" spans="1:5" outlineLevel="3">
      <c r="A309" s="29"/>
      <c r="B309" s="28" t="s">
        <v>256</v>
      </c>
      <c r="C309" s="30"/>
      <c r="D309" s="30">
        <f t="shared" si="22"/>
        <v>0</v>
      </c>
      <c r="E309" s="30">
        <f t="shared" si="22"/>
        <v>0</v>
      </c>
    </row>
    <row r="310" spans="1:5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>
      <c r="A339" s="186" t="s">
        <v>270</v>
      </c>
      <c r="B339" s="187"/>
      <c r="C339" s="33">
        <f>C340+C444+C482</f>
        <v>197614</v>
      </c>
      <c r="D339" s="33">
        <f>D340+D444+D482</f>
        <v>197614</v>
      </c>
      <c r="E339" s="33">
        <f>E340+E444+E482</f>
        <v>197614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179414</v>
      </c>
      <c r="D340" s="32">
        <f>D341+D342+D343+D344+D347+D348+D353+D356+D357+D362+D367+BH290668+D371+D372+D373+D376+D377+D378+D382+D388+D391+D392+D395+D398+D399+D404+D407+D408+D409+D412+D415+D416+D419+D420+D421+D422+D429+D443</f>
        <v>179414</v>
      </c>
      <c r="E340" s="32">
        <f>E341+E342+E343+E344+E347+E348+E353+E356+E357+E362+E367+BI290668+E371+E372+E373+E376+E377+E378+E382+E388+E391+E392+E395+E398+E399+E404+E407+E408+E409+E412+E415+E416+E419+E420+E421+E422+E429+E443</f>
        <v>179414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outlineLevel="2">
      <c r="A344" s="6">
        <v>2201</v>
      </c>
      <c r="B344" s="4" t="s">
        <v>273</v>
      </c>
      <c r="C344" s="5">
        <f>SUM(C345:C346)</f>
        <v>1330</v>
      </c>
      <c r="D344" s="5">
        <f>SUM(D345:D346)</f>
        <v>1330</v>
      </c>
      <c r="E344" s="5">
        <f>SUM(E345:E346)</f>
        <v>1330</v>
      </c>
    </row>
    <row r="345" spans="1:10" outlineLevel="3">
      <c r="A345" s="29"/>
      <c r="B345" s="28" t="s">
        <v>274</v>
      </c>
      <c r="C345" s="30">
        <v>1000</v>
      </c>
      <c r="D345" s="30">
        <f t="shared" ref="D345:E347" si="28">C345</f>
        <v>1000</v>
      </c>
      <c r="E345" s="30">
        <f t="shared" si="28"/>
        <v>1000</v>
      </c>
    </row>
    <row r="346" spans="1:10" outlineLevel="3">
      <c r="A346" s="29"/>
      <c r="B346" s="28" t="s">
        <v>275</v>
      </c>
      <c r="C346" s="30">
        <v>330</v>
      </c>
      <c r="D346" s="30">
        <f t="shared" si="28"/>
        <v>330</v>
      </c>
      <c r="E346" s="30">
        <f t="shared" si="28"/>
        <v>330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30">C354</f>
        <v>200</v>
      </c>
      <c r="E354" s="30">
        <f t="shared" si="30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3000</v>
      </c>
      <c r="D358" s="30">
        <f>C358</f>
        <v>3000</v>
      </c>
      <c r="E358" s="30">
        <f>D358</f>
        <v>3000</v>
      </c>
    </row>
    <row r="359" spans="1:5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1"/>
        <v>1000</v>
      </c>
      <c r="E360" s="30">
        <f t="shared" si="31"/>
        <v>1000</v>
      </c>
    </row>
    <row r="361" spans="1:5" outlineLevel="3">
      <c r="A361" s="29"/>
      <c r="B361" s="28" t="s">
        <v>289</v>
      </c>
      <c r="C361" s="30">
        <v>1000</v>
      </c>
      <c r="D361" s="30">
        <f t="shared" si="31"/>
        <v>1000</v>
      </c>
      <c r="E361" s="30">
        <f t="shared" si="31"/>
        <v>1000</v>
      </c>
    </row>
    <row r="362" spans="1:5" outlineLevel="2">
      <c r="A362" s="6">
        <v>2201</v>
      </c>
      <c r="B362" s="4" t="s">
        <v>290</v>
      </c>
      <c r="C362" s="5">
        <f>SUM(C363:C366)</f>
        <v>17658</v>
      </c>
      <c r="D362" s="5">
        <f>SUM(D363:D366)</f>
        <v>17658</v>
      </c>
      <c r="E362" s="5">
        <f>SUM(E363:E366)</f>
        <v>17658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>
        <v>17658</v>
      </c>
      <c r="D364" s="30">
        <f t="shared" ref="D364:E366" si="32">C364</f>
        <v>17658</v>
      </c>
      <c r="E364" s="30">
        <f t="shared" si="32"/>
        <v>17658</v>
      </c>
    </row>
    <row r="365" spans="1:5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outlineLevel="2">
      <c r="A367" s="6">
        <v>2201</v>
      </c>
      <c r="B367" s="4" t="s">
        <v>43</v>
      </c>
      <c r="C367" s="5">
        <v>1100</v>
      </c>
      <c r="D367" s="5">
        <f>C367</f>
        <v>1100</v>
      </c>
      <c r="E367" s="5">
        <f>D367</f>
        <v>1100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3"/>
        <v>2000</v>
      </c>
      <c r="E371" s="5">
        <f t="shared" si="33"/>
        <v>2000</v>
      </c>
    </row>
    <row r="372" spans="1:5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4"/>
        <v>1000</v>
      </c>
      <c r="E377" s="5">
        <f t="shared" si="34"/>
        <v>1000</v>
      </c>
    </row>
    <row r="378" spans="1:5" outlineLevel="2">
      <c r="A378" s="6">
        <v>2201</v>
      </c>
      <c r="B378" s="4" t="s">
        <v>303</v>
      </c>
      <c r="C378" s="5">
        <f>SUM(C379:C381)</f>
        <v>2400</v>
      </c>
      <c r="D378" s="5">
        <f>SUM(D379:D381)</f>
        <v>2400</v>
      </c>
      <c r="E378" s="5">
        <f>SUM(E379:E381)</f>
        <v>2400</v>
      </c>
    </row>
    <row r="379" spans="1:5" outlineLevel="3">
      <c r="A379" s="29"/>
      <c r="B379" s="28" t="s">
        <v>46</v>
      </c>
      <c r="C379" s="30">
        <v>2400</v>
      </c>
      <c r="D379" s="30">
        <f>C379</f>
        <v>2400</v>
      </c>
      <c r="E379" s="30">
        <f>D379</f>
        <v>2400</v>
      </c>
    </row>
    <row r="380" spans="1:5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outlineLevel="2">
      <c r="A382" s="6">
        <v>2201</v>
      </c>
      <c r="B382" s="4" t="s">
        <v>114</v>
      </c>
      <c r="C382" s="5">
        <f>SUM(C383:C387)</f>
        <v>2000</v>
      </c>
      <c r="D382" s="5">
        <f>SUM(D383:D387)</f>
        <v>2000</v>
      </c>
      <c r="E382" s="5">
        <f>SUM(E383:E387)</f>
        <v>2000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outlineLevel="3">
      <c r="A386" s="29"/>
      <c r="B386" s="28" t="s">
        <v>307</v>
      </c>
      <c r="C386" s="30">
        <v>1000</v>
      </c>
      <c r="D386" s="30">
        <f t="shared" si="36"/>
        <v>1000</v>
      </c>
      <c r="E386" s="30">
        <f t="shared" si="36"/>
        <v>1000</v>
      </c>
    </row>
    <row r="387" spans="1:5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outlineLevel="2">
      <c r="A388" s="6">
        <v>2201</v>
      </c>
      <c r="B388" s="4" t="s">
        <v>309</v>
      </c>
      <c r="C388" s="5">
        <f>SUM(C389:C390)</f>
        <v>1400</v>
      </c>
      <c r="D388" s="5">
        <f>SUM(D389:D390)</f>
        <v>1400</v>
      </c>
      <c r="E388" s="5">
        <f>SUM(E389:E390)</f>
        <v>1400</v>
      </c>
    </row>
    <row r="389" spans="1:5" outlineLevel="3">
      <c r="A389" s="29"/>
      <c r="B389" s="28" t="s">
        <v>48</v>
      </c>
      <c r="C389" s="30">
        <v>1400</v>
      </c>
      <c r="D389" s="30">
        <f t="shared" ref="D389:E391" si="37">C389</f>
        <v>1400</v>
      </c>
      <c r="E389" s="30">
        <f t="shared" si="37"/>
        <v>1400</v>
      </c>
    </row>
    <row r="390" spans="1:5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2500</v>
      </c>
      <c r="D392" s="5">
        <f>SUM(D393:D394)</f>
        <v>2500</v>
      </c>
      <c r="E392" s="5">
        <f>SUM(E393:E394)</f>
        <v>2500</v>
      </c>
    </row>
    <row r="393" spans="1:5" outlineLevel="3">
      <c r="A393" s="29"/>
      <c r="B393" s="28" t="s">
        <v>313</v>
      </c>
      <c r="C393" s="30">
        <v>500</v>
      </c>
      <c r="D393" s="30">
        <f>C393</f>
        <v>500</v>
      </c>
      <c r="E393" s="30">
        <f>D393</f>
        <v>500</v>
      </c>
    </row>
    <row r="394" spans="1:5" outlineLevel="3">
      <c r="A394" s="29"/>
      <c r="B394" s="28" t="s">
        <v>314</v>
      </c>
      <c r="C394" s="30">
        <v>2000</v>
      </c>
      <c r="D394" s="30">
        <f>C394</f>
        <v>2000</v>
      </c>
      <c r="E394" s="30">
        <f>D394</f>
        <v>2000</v>
      </c>
    </row>
    <row r="395" spans="1:5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</row>
    <row r="396" spans="1:5" outlineLevel="3">
      <c r="A396" s="29"/>
      <c r="B396" s="28" t="s">
        <v>315</v>
      </c>
      <c r="C396" s="30">
        <v>1000</v>
      </c>
      <c r="D396" s="30">
        <f t="shared" ref="D396:E398" si="38">C396</f>
        <v>1000</v>
      </c>
      <c r="E396" s="30">
        <f t="shared" si="38"/>
        <v>1000</v>
      </c>
    </row>
    <row r="397" spans="1:5" outlineLevel="3">
      <c r="A397" s="29"/>
      <c r="B397" s="28" t="s">
        <v>316</v>
      </c>
      <c r="C397" s="30">
        <v>1000</v>
      </c>
      <c r="D397" s="30">
        <f t="shared" si="38"/>
        <v>1000</v>
      </c>
      <c r="E397" s="30">
        <f t="shared" si="38"/>
        <v>1000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</row>
    <row r="410" spans="1:5" outlineLevel="3" collapsed="1">
      <c r="A410" s="29"/>
      <c r="B410" s="28" t="s">
        <v>49</v>
      </c>
      <c r="C410" s="30">
        <v>2500</v>
      </c>
      <c r="D410" s="30">
        <f>C410</f>
        <v>2500</v>
      </c>
      <c r="E410" s="30">
        <f>D410</f>
        <v>2500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1567</v>
      </c>
      <c r="D412" s="5">
        <f>SUM(D413:D414)</f>
        <v>1567</v>
      </c>
      <c r="E412" s="5">
        <f>SUM(E413:E414)</f>
        <v>1567</v>
      </c>
    </row>
    <row r="413" spans="1:5" outlineLevel="3" collapsed="1">
      <c r="A413" s="29"/>
      <c r="B413" s="28" t="s">
        <v>328</v>
      </c>
      <c r="C413" s="30">
        <v>1567</v>
      </c>
      <c r="D413" s="30">
        <f t="shared" ref="D413:E415" si="41">C413</f>
        <v>1567</v>
      </c>
      <c r="E413" s="30">
        <f t="shared" si="41"/>
        <v>1567</v>
      </c>
    </row>
    <row r="414" spans="1:5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1"/>
        <v>1000</v>
      </c>
      <c r="E415" s="5">
        <f t="shared" si="41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outlineLevel="2">
      <c r="A419" s="6">
        <v>2201</v>
      </c>
      <c r="B419" s="4" t="s">
        <v>333</v>
      </c>
      <c r="C419" s="5">
        <v>500</v>
      </c>
      <c r="D419" s="5">
        <f t="shared" si="42"/>
        <v>500</v>
      </c>
      <c r="E419" s="5">
        <f t="shared" si="42"/>
        <v>500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3"/>
        <v>180</v>
      </c>
      <c r="E427" s="30">
        <f t="shared" si="43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outlineLevel="2">
      <c r="A429" s="6">
        <v>2201</v>
      </c>
      <c r="B429" s="4" t="s">
        <v>342</v>
      </c>
      <c r="C429" s="5">
        <f>SUM(C430:C442)</f>
        <v>115079</v>
      </c>
      <c r="D429" s="5">
        <f>SUM(D430:D442)</f>
        <v>115079</v>
      </c>
      <c r="E429" s="5">
        <f>SUM(E430:E442)</f>
        <v>115079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62590</v>
      </c>
      <c r="D431" s="30">
        <f t="shared" ref="D431:E442" si="44">C431</f>
        <v>62590</v>
      </c>
      <c r="E431" s="30">
        <f t="shared" si="44"/>
        <v>62590</v>
      </c>
    </row>
    <row r="432" spans="1:5" outlineLevel="3">
      <c r="A432" s="29"/>
      <c r="B432" s="28" t="s">
        <v>345</v>
      </c>
      <c r="C432" s="30">
        <v>15800</v>
      </c>
      <c r="D432" s="30">
        <f t="shared" si="44"/>
        <v>15800</v>
      </c>
      <c r="E432" s="30">
        <f t="shared" si="44"/>
        <v>15800</v>
      </c>
    </row>
    <row r="433" spans="1:5" outlineLevel="3">
      <c r="A433" s="29"/>
      <c r="B433" s="28" t="s">
        <v>346</v>
      </c>
      <c r="C433" s="30">
        <v>2000</v>
      </c>
      <c r="D433" s="30">
        <f t="shared" si="44"/>
        <v>2000</v>
      </c>
      <c r="E433" s="30">
        <f t="shared" si="44"/>
        <v>2000</v>
      </c>
    </row>
    <row r="434" spans="1:5" outlineLevel="3">
      <c r="A434" s="29"/>
      <c r="B434" s="28" t="s">
        <v>347</v>
      </c>
      <c r="C434" s="30">
        <v>4505</v>
      </c>
      <c r="D434" s="30">
        <f t="shared" si="44"/>
        <v>4505</v>
      </c>
      <c r="E434" s="30">
        <f t="shared" si="44"/>
        <v>4505</v>
      </c>
    </row>
    <row r="435" spans="1:5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outlineLevel="3">
      <c r="A441" s="29"/>
      <c r="B441" s="28" t="s">
        <v>354</v>
      </c>
      <c r="C441" s="30">
        <v>14684</v>
      </c>
      <c r="D441" s="30">
        <f t="shared" si="44"/>
        <v>14684</v>
      </c>
      <c r="E441" s="30">
        <f t="shared" si="44"/>
        <v>14684</v>
      </c>
    </row>
    <row r="442" spans="1:5" outlineLevel="3">
      <c r="A442" s="29"/>
      <c r="B442" s="28" t="s">
        <v>355</v>
      </c>
      <c r="C442" s="30">
        <v>15500</v>
      </c>
      <c r="D442" s="30">
        <f t="shared" si="44"/>
        <v>15500</v>
      </c>
      <c r="E442" s="30">
        <f t="shared" si="44"/>
        <v>15500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18200</v>
      </c>
      <c r="D444" s="32">
        <f>D445+D454+D455+D459+D462+D463+D468+D474+D477+D480+D481+D450</f>
        <v>18200</v>
      </c>
      <c r="E444" s="32">
        <f>E445+E454+E455+E459+E462+E463+E468+E474+E477+E480+E481+E450</f>
        <v>18200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5000</v>
      </c>
      <c r="D445" s="5">
        <f>SUM(D446:D449)</f>
        <v>5000</v>
      </c>
      <c r="E445" s="5">
        <f>SUM(E446:E449)</f>
        <v>5000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5000</v>
      </c>
      <c r="D447" s="30">
        <f t="shared" ref="D447:E449" si="45">C447</f>
        <v>5000</v>
      </c>
      <c r="E447" s="30">
        <f t="shared" si="45"/>
        <v>5000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customHeight="1" outlineLevel="2">
      <c r="A454" s="6">
        <v>2202</v>
      </c>
      <c r="B454" s="4" t="s">
        <v>51</v>
      </c>
      <c r="C454" s="5">
        <v>5200</v>
      </c>
      <c r="D454" s="5">
        <f>C454</f>
        <v>5200</v>
      </c>
      <c r="E454" s="5">
        <f>D454</f>
        <v>5200</v>
      </c>
    </row>
    <row r="455" spans="1:5" outlineLevel="2">
      <c r="A455" s="6">
        <v>2202</v>
      </c>
      <c r="B455" s="4" t="s">
        <v>120</v>
      </c>
      <c r="C455" s="5">
        <f>SUM(C456:C458)</f>
        <v>5000</v>
      </c>
      <c r="D455" s="5">
        <f>SUM(D456:D458)</f>
        <v>5000</v>
      </c>
      <c r="E455" s="5">
        <f>SUM(E456:E458)</f>
        <v>5000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>
        <v>5000</v>
      </c>
      <c r="D457" s="30">
        <f t="shared" ref="D457:E458" si="47">C457</f>
        <v>5000</v>
      </c>
      <c r="E457" s="30">
        <f t="shared" si="47"/>
        <v>5000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outlineLevel="2">
      <c r="A480" s="6">
        <v>2202</v>
      </c>
      <c r="B480" s="4" t="s">
        <v>386</v>
      </c>
      <c r="C480" s="5">
        <v>3000</v>
      </c>
      <c r="D480" s="5">
        <f t="shared" si="51"/>
        <v>3000</v>
      </c>
      <c r="E480" s="5">
        <f t="shared" si="51"/>
        <v>3000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24758</v>
      </c>
      <c r="D483" s="35">
        <f>D484+D504+D509+D522+D528+D538</f>
        <v>24758</v>
      </c>
      <c r="E483" s="35">
        <f>E484+E504+E509+E522+E528+E538</f>
        <v>24758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10700</v>
      </c>
      <c r="D484" s="32">
        <f>D485+D486+D490+D491+D494+D497+D500+D501+D502+D503</f>
        <v>10700</v>
      </c>
      <c r="E484" s="32">
        <f>E485+E486+E490+E491+E494+E497+E500+E501+E502+E503</f>
        <v>10700</v>
      </c>
    </row>
    <row r="485" spans="1:10" outlineLevel="2">
      <c r="A485" s="6">
        <v>3302</v>
      </c>
      <c r="B485" s="4" t="s">
        <v>391</v>
      </c>
      <c r="C485" s="5">
        <v>4500</v>
      </c>
      <c r="D485" s="5">
        <f>C485</f>
        <v>4500</v>
      </c>
      <c r="E485" s="5">
        <f>D485</f>
        <v>4500</v>
      </c>
    </row>
    <row r="486" spans="1:10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</row>
    <row r="487" spans="1:10" ht="15" customHeight="1" outlineLevel="3">
      <c r="A487" s="28"/>
      <c r="B487" s="28" t="s">
        <v>393</v>
      </c>
      <c r="C487" s="30">
        <v>5000</v>
      </c>
      <c r="D487" s="30">
        <f>C487</f>
        <v>5000</v>
      </c>
      <c r="E487" s="30">
        <f>D487</f>
        <v>5000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2">C488</f>
        <v>1000</v>
      </c>
      <c r="E488" s="30">
        <f t="shared" si="52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200</v>
      </c>
      <c r="D494" s="5">
        <f>SUM(D495:D496)</f>
        <v>200</v>
      </c>
      <c r="E494" s="5">
        <f>SUM(E495:E496)</f>
        <v>200</v>
      </c>
    </row>
    <row r="495" spans="1:10" ht="15" customHeight="1" outlineLevel="3">
      <c r="A495" s="28"/>
      <c r="B495" s="28" t="s">
        <v>401</v>
      </c>
      <c r="C495" s="30">
        <v>200</v>
      </c>
      <c r="D495" s="30">
        <f>C495</f>
        <v>200</v>
      </c>
      <c r="E495" s="30">
        <f>D495</f>
        <v>200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outlineLevel="1">
      <c r="A504" s="184" t="s">
        <v>410</v>
      </c>
      <c r="B504" s="185"/>
      <c r="C504" s="32">
        <f>SUM(C505:C508)</f>
        <v>2300</v>
      </c>
      <c r="D504" s="32">
        <f>SUM(D505:D508)</f>
        <v>2300</v>
      </c>
      <c r="E504" s="32">
        <f>SUM(E505:E508)</f>
        <v>2300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outlineLevel="2">
      <c r="A507" s="6">
        <v>3303</v>
      </c>
      <c r="B507" s="4" t="s">
        <v>413</v>
      </c>
      <c r="C507" s="5">
        <v>300</v>
      </c>
      <c r="D507" s="5">
        <f t="shared" si="54"/>
        <v>300</v>
      </c>
      <c r="E507" s="5">
        <f t="shared" si="54"/>
        <v>300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outlineLevel="1">
      <c r="A509" s="184" t="s">
        <v>414</v>
      </c>
      <c r="B509" s="185"/>
      <c r="C509" s="32">
        <f>C510+C511+C512+C513+C517+C518+C519+C520+C521</f>
        <v>11758</v>
      </c>
      <c r="D509" s="32">
        <f>D510+D511+D512+D513+D517+D518+D519+D520+D521</f>
        <v>11758</v>
      </c>
      <c r="E509" s="32">
        <f>E510+E511+E512+E513+E517+E518+E519+E520+E521</f>
        <v>11758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outlineLevel="2">
      <c r="A517" s="6">
        <v>3305</v>
      </c>
      <c r="B517" s="4" t="s">
        <v>422</v>
      </c>
      <c r="C517" s="5">
        <v>3500</v>
      </c>
      <c r="D517" s="5">
        <f t="shared" si="56"/>
        <v>3500</v>
      </c>
      <c r="E517" s="5">
        <f t="shared" si="56"/>
        <v>3500</v>
      </c>
    </row>
    <row r="518" spans="1:5" outlineLevel="2">
      <c r="A518" s="6">
        <v>3305</v>
      </c>
      <c r="B518" s="4" t="s">
        <v>423</v>
      </c>
      <c r="C518" s="5">
        <v>1000</v>
      </c>
      <c r="D518" s="5">
        <f t="shared" si="56"/>
        <v>1000</v>
      </c>
      <c r="E518" s="5">
        <f t="shared" si="56"/>
        <v>1000</v>
      </c>
    </row>
    <row r="519" spans="1:5" outlineLevel="2">
      <c r="A519" s="6">
        <v>3305</v>
      </c>
      <c r="B519" s="4" t="s">
        <v>424</v>
      </c>
      <c r="C519" s="5">
        <v>300</v>
      </c>
      <c r="D519" s="5">
        <f t="shared" si="56"/>
        <v>300</v>
      </c>
      <c r="E519" s="5">
        <f t="shared" si="56"/>
        <v>300</v>
      </c>
    </row>
    <row r="520" spans="1:5" outlineLevel="2">
      <c r="A520" s="6">
        <v>3305</v>
      </c>
      <c r="B520" s="4" t="s">
        <v>425</v>
      </c>
      <c r="C520" s="5">
        <v>6000</v>
      </c>
      <c r="D520" s="5">
        <f t="shared" si="56"/>
        <v>6000</v>
      </c>
      <c r="E520" s="5">
        <f t="shared" si="56"/>
        <v>6000</v>
      </c>
    </row>
    <row r="521" spans="1:5" outlineLevel="2">
      <c r="A521" s="6">
        <v>3305</v>
      </c>
      <c r="B521" s="4" t="s">
        <v>409</v>
      </c>
      <c r="C521" s="5">
        <v>958</v>
      </c>
      <c r="D521" s="5">
        <f t="shared" si="56"/>
        <v>958</v>
      </c>
      <c r="E521" s="5">
        <f t="shared" si="56"/>
        <v>958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16408</v>
      </c>
      <c r="D550" s="36">
        <f>D551</f>
        <v>16408</v>
      </c>
      <c r="E550" s="36">
        <f>E551</f>
        <v>16408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16408</v>
      </c>
      <c r="D551" s="33">
        <f>D552+D556</f>
        <v>16408</v>
      </c>
      <c r="E551" s="33">
        <f>E552+E556</f>
        <v>16408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16408</v>
      </c>
      <c r="D552" s="32">
        <f>SUM(D553:D555)</f>
        <v>16408</v>
      </c>
      <c r="E552" s="32">
        <f>SUM(E553:E555)</f>
        <v>16408</v>
      </c>
    </row>
    <row r="553" spans="1:10" outlineLevel="2" collapsed="1">
      <c r="A553" s="6">
        <v>5500</v>
      </c>
      <c r="B553" s="4" t="s">
        <v>458</v>
      </c>
      <c r="C553" s="5">
        <v>16408</v>
      </c>
      <c r="D553" s="5">
        <f t="shared" ref="D553:E555" si="60">C553</f>
        <v>16408</v>
      </c>
      <c r="E553" s="5">
        <f t="shared" si="60"/>
        <v>16408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33571</v>
      </c>
      <c r="D559" s="37">
        <f>D560+D716+D725</f>
        <v>33571</v>
      </c>
      <c r="E559" s="37">
        <f>E560+E716+E725</f>
        <v>33571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13571</v>
      </c>
      <c r="D560" s="36">
        <f>D561+D638+D642+D645</f>
        <v>13571</v>
      </c>
      <c r="E560" s="36">
        <f>E561+E638+E642+E645</f>
        <v>13571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13571</v>
      </c>
      <c r="D561" s="38">
        <f>D562+D567+D568+D569+D576+D577+D581+D584+D585+D586+D587+D592+D595+D599+D603+D610+D616+D628</f>
        <v>13571</v>
      </c>
      <c r="E561" s="38">
        <f>E562+E567+E568+E569+E576+E577+E581+E584+E585+E586+E587+E592+E595+E599+E603+E610+E616+E628</f>
        <v>13571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1482</v>
      </c>
      <c r="D562" s="32">
        <f>SUM(D563:D566)</f>
        <v>1482</v>
      </c>
      <c r="E562" s="32">
        <f>SUM(E563:E566)</f>
        <v>1482</v>
      </c>
    </row>
    <row r="563" spans="1:10" outlineLevel="2">
      <c r="A563" s="7">
        <v>6600</v>
      </c>
      <c r="B563" s="4" t="s">
        <v>468</v>
      </c>
      <c r="C563" s="5">
        <v>1482</v>
      </c>
      <c r="D563" s="5">
        <f>C563</f>
        <v>1482</v>
      </c>
      <c r="E563" s="5">
        <f>D563</f>
        <v>1482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4"/>
        <v>0</v>
      </c>
      <c r="E584" s="32">
        <f t="shared" si="64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4"/>
        <v>0</v>
      </c>
      <c r="E585" s="32">
        <f t="shared" si="64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4"/>
        <v>0</v>
      </c>
      <c r="E586" s="32">
        <f t="shared" si="64"/>
        <v>0</v>
      </c>
    </row>
    <row r="587" spans="1:5" outlineLevel="1">
      <c r="A587" s="184" t="s">
        <v>491</v>
      </c>
      <c r="B587" s="185"/>
      <c r="C587" s="32">
        <f>SUM(C588:C591)</f>
        <v>6589</v>
      </c>
      <c r="D587" s="32">
        <f>SUM(D588:D591)</f>
        <v>6589</v>
      </c>
      <c r="E587" s="32">
        <f>SUM(E588:E591)</f>
        <v>6589</v>
      </c>
    </row>
    <row r="588" spans="1:5" outlineLevel="2">
      <c r="A588" s="7">
        <v>6610</v>
      </c>
      <c r="B588" s="4" t="s">
        <v>492</v>
      </c>
      <c r="C588" s="5">
        <v>6589</v>
      </c>
      <c r="D588" s="5">
        <f>C588</f>
        <v>6589</v>
      </c>
      <c r="E588" s="5">
        <f>D588</f>
        <v>6589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outlineLevel="1">
      <c r="A599" s="184" t="s">
        <v>503</v>
      </c>
      <c r="B599" s="185"/>
      <c r="C599" s="32">
        <f>SUM(C600:C602)</f>
        <v>5500</v>
      </c>
      <c r="D599" s="32">
        <f>SUM(D600:D602)</f>
        <v>5500</v>
      </c>
      <c r="E599" s="32">
        <f>SUM(E600:E602)</f>
        <v>5500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outlineLevel="2">
      <c r="A601" s="7">
        <v>6613</v>
      </c>
      <c r="B601" s="4" t="s">
        <v>505</v>
      </c>
      <c r="C601" s="5">
        <v>5500</v>
      </c>
      <c r="D601" s="5">
        <f t="shared" si="67"/>
        <v>5500</v>
      </c>
      <c r="E601" s="5">
        <f t="shared" si="67"/>
        <v>5500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outlineLevel="1">
      <c r="A610" s="184" t="s">
        <v>513</v>
      </c>
      <c r="B610" s="18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2"/>
        <v>0</v>
      </c>
      <c r="E640" s="32">
        <f t="shared" si="72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2"/>
        <v>0</v>
      </c>
      <c r="E641" s="32">
        <f t="shared" si="72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6"/>
        <v>0</v>
      </c>
      <c r="E668" s="32">
        <f t="shared" si="76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6"/>
        <v>0</v>
      </c>
      <c r="E669" s="32">
        <f t="shared" si="76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6"/>
        <v>0</v>
      </c>
      <c r="E670" s="32">
        <f t="shared" si="76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3"/>
        <v>0</v>
      </c>
      <c r="E714" s="31">
        <f t="shared" si="83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3"/>
        <v>0</v>
      </c>
      <c r="E715" s="31">
        <f t="shared" si="83"/>
        <v>0</v>
      </c>
    </row>
    <row r="716" spans="1:10">
      <c r="A716" s="190" t="s">
        <v>570</v>
      </c>
      <c r="B716" s="191"/>
      <c r="C716" s="36">
        <f>C717</f>
        <v>20000</v>
      </c>
      <c r="D716" s="36">
        <f>D717</f>
        <v>20000</v>
      </c>
      <c r="E716" s="36">
        <f>E717</f>
        <v>20000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20000</v>
      </c>
      <c r="D717" s="33">
        <f>D718+D722</f>
        <v>20000</v>
      </c>
      <c r="E717" s="33">
        <f>E718+E722</f>
        <v>20000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851</v>
      </c>
      <c r="B718" s="197"/>
      <c r="C718" s="31">
        <f>SUM(C719:C721)</f>
        <v>20000</v>
      </c>
      <c r="D718" s="31">
        <f>SUM(D719:D721)</f>
        <v>20000</v>
      </c>
      <c r="E718" s="31">
        <f>SUM(E719:E721)</f>
        <v>20000</v>
      </c>
    </row>
    <row r="719" spans="1:10" ht="15" customHeight="1" outlineLevel="2">
      <c r="A719" s="6">
        <v>10950</v>
      </c>
      <c r="B719" s="4" t="s">
        <v>572</v>
      </c>
      <c r="C719" s="5">
        <v>20000</v>
      </c>
      <c r="D719" s="5">
        <f>C719</f>
        <v>20000</v>
      </c>
      <c r="E719" s="5">
        <f>D719</f>
        <v>20000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outlineLevel="1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848</v>
      </c>
      <c r="B730" s="197"/>
      <c r="C730" s="31">
        <f t="shared" ref="C730:E731" si="85">C731</f>
        <v>0</v>
      </c>
      <c r="D730" s="31">
        <f t="shared" si="85"/>
        <v>0</v>
      </c>
      <c r="E730" s="31">
        <f t="shared" si="85"/>
        <v>0</v>
      </c>
    </row>
    <row r="731" spans="1:10" outlineLevel="2">
      <c r="A731" s="6">
        <v>2</v>
      </c>
      <c r="B731" s="4" t="s">
        <v>822</v>
      </c>
      <c r="C731" s="5">
        <f t="shared" si="85"/>
        <v>0</v>
      </c>
      <c r="D731" s="5">
        <f t="shared" si="85"/>
        <v>0</v>
      </c>
      <c r="E731" s="5">
        <f t="shared" si="8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6">C735</f>
        <v>0</v>
      </c>
      <c r="E735" s="30">
        <f t="shared" si="8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6"/>
        <v>0</v>
      </c>
      <c r="E736" s="30">
        <f t="shared" si="8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6"/>
        <v>0</v>
      </c>
      <c r="E737" s="5">
        <f t="shared" si="8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6"/>
        <v>0</v>
      </c>
      <c r="E738" s="5">
        <f t="shared" si="86"/>
        <v>0</v>
      </c>
    </row>
    <row r="739" spans="1:5" outlineLevel="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7">C747</f>
        <v>0</v>
      </c>
      <c r="E747" s="30">
        <f t="shared" si="8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7"/>
        <v>0</v>
      </c>
      <c r="E748" s="5">
        <f t="shared" si="8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7"/>
        <v>0</v>
      </c>
      <c r="E749" s="5">
        <f t="shared" si="87"/>
        <v>0</v>
      </c>
    </row>
    <row r="750" spans="1:5" outlineLevel="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8">C752</f>
        <v>0</v>
      </c>
      <c r="E752" s="125">
        <f t="shared" si="88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8"/>
        <v>0</v>
      </c>
      <c r="E753" s="125">
        <f t="shared" si="8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8"/>
        <v>0</v>
      </c>
      <c r="E754" s="5">
        <f t="shared" si="88"/>
        <v>0</v>
      </c>
    </row>
    <row r="755" spans="1:5" outlineLevel="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9">C758</f>
        <v>0</v>
      </c>
      <c r="E758" s="30">
        <f t="shared" si="89"/>
        <v>0</v>
      </c>
    </row>
    <row r="759" spans="1:5" outlineLevel="3">
      <c r="A759" s="29"/>
      <c r="B759" s="28" t="s">
        <v>831</v>
      </c>
      <c r="C759" s="30"/>
      <c r="D759" s="30">
        <f t="shared" si="89"/>
        <v>0</v>
      </c>
      <c r="E759" s="30">
        <f t="shared" si="89"/>
        <v>0</v>
      </c>
    </row>
    <row r="760" spans="1:5" outlineLevel="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90">C762</f>
        <v>0</v>
      </c>
      <c r="E762" s="30">
        <f t="shared" si="90"/>
        <v>0</v>
      </c>
    </row>
    <row r="763" spans="1:5" outlineLevel="3">
      <c r="A763" s="29"/>
      <c r="B763" s="28" t="s">
        <v>819</v>
      </c>
      <c r="C763" s="30"/>
      <c r="D763" s="30">
        <f t="shared" si="90"/>
        <v>0</v>
      </c>
      <c r="E763" s="30">
        <f t="shared" si="9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90"/>
        <v>0</v>
      </c>
      <c r="E764" s="5">
        <f t="shared" si="90"/>
        <v>0</v>
      </c>
    </row>
    <row r="765" spans="1:5" outlineLevel="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1">C774</f>
        <v>0</v>
      </c>
      <c r="E774" s="30">
        <f t="shared" si="91"/>
        <v>0</v>
      </c>
    </row>
    <row r="775" spans="1:5" outlineLevel="3">
      <c r="A775" s="29"/>
      <c r="B775" s="28" t="s">
        <v>819</v>
      </c>
      <c r="C775" s="30"/>
      <c r="D775" s="30">
        <f t="shared" si="91"/>
        <v>0</v>
      </c>
      <c r="E775" s="30">
        <f t="shared" si="91"/>
        <v>0</v>
      </c>
    </row>
    <row r="776" spans="1:5" outlineLevel="3">
      <c r="A776" s="29"/>
      <c r="B776" s="28" t="s">
        <v>818</v>
      </c>
      <c r="C776" s="30"/>
      <c r="D776" s="30">
        <f t="shared" si="91"/>
        <v>0</v>
      </c>
      <c r="E776" s="30">
        <f t="shared" si="91"/>
        <v>0</v>
      </c>
    </row>
    <row r="777" spans="1:5" outlineLevel="1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80" spans="1:5">
      <c r="C780" s="158"/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44.5703125" customWidth="1"/>
    <col min="2" max="2" width="42.8554687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60">
        <v>42434</v>
      </c>
    </row>
    <row r="3" spans="1:2">
      <c r="A3" s="10" t="s">
        <v>98</v>
      </c>
      <c r="B3" s="160"/>
    </row>
    <row r="4" spans="1:2">
      <c r="A4" s="10" t="s">
        <v>99</v>
      </c>
      <c r="B4" s="160"/>
    </row>
    <row r="5" spans="1:2">
      <c r="A5" s="10" t="s">
        <v>100</v>
      </c>
      <c r="B5" s="160"/>
    </row>
    <row r="6" spans="1:2">
      <c r="A6" s="111" t="s">
        <v>101</v>
      </c>
      <c r="B6" s="161" t="s">
        <v>763</v>
      </c>
    </row>
    <row r="7" spans="1:2">
      <c r="A7" s="10" t="s">
        <v>97</v>
      </c>
      <c r="B7" s="160"/>
    </row>
    <row r="8" spans="1:2">
      <c r="A8" s="10" t="s">
        <v>102</v>
      </c>
      <c r="B8" s="160"/>
    </row>
    <row r="9" spans="1:2">
      <c r="A9" s="10" t="s">
        <v>99</v>
      </c>
      <c r="B9" s="160"/>
    </row>
    <row r="10" spans="1:2">
      <c r="A10" s="10" t="s">
        <v>100</v>
      </c>
      <c r="B10" s="160"/>
    </row>
    <row r="11" spans="1:2">
      <c r="A11" s="111" t="s">
        <v>103</v>
      </c>
      <c r="B11" s="161" t="s">
        <v>763</v>
      </c>
    </row>
    <row r="12" spans="1:2">
      <c r="A12" s="10"/>
      <c r="B12" s="160"/>
    </row>
    <row r="13" spans="1:2">
      <c r="A13" s="10"/>
      <c r="B13" s="160"/>
    </row>
    <row r="14" spans="1:2">
      <c r="A14" s="10"/>
      <c r="B14" s="160"/>
    </row>
    <row r="15" spans="1:2">
      <c r="A15" s="10"/>
      <c r="B15" s="160"/>
    </row>
    <row r="16" spans="1:2">
      <c r="A16" s="10"/>
      <c r="B16" s="160"/>
    </row>
    <row r="17" spans="1:2">
      <c r="A17" s="10"/>
      <c r="B17" s="160"/>
    </row>
    <row r="18" spans="1:2">
      <c r="A18" s="10"/>
      <c r="B18" s="160"/>
    </row>
    <row r="19" spans="1:2">
      <c r="A19" s="10"/>
      <c r="B19" s="160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rightToLeft="1" topLeftCell="K1" workbookViewId="0">
      <selection activeCell="I22" sqref="I22"/>
    </sheetView>
  </sheetViews>
  <sheetFormatPr baseColWidth="10" defaultRowHeight="1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topLeftCell="A22" zoomScale="120" zoomScaleNormal="120" workbookViewId="0">
      <selection activeCell="C21" sqref="C21"/>
    </sheetView>
  </sheetViews>
  <sheetFormatPr baseColWidth="10" defaultColWidth="9.140625" defaultRowHeight="15"/>
  <cols>
    <col min="1" max="1" width="47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 t="s">
        <v>1052</v>
      </c>
      <c r="B2" s="10" t="s">
        <v>756</v>
      </c>
    </row>
    <row r="3" spans="1:12" ht="15.75">
      <c r="A3" s="13" t="s">
        <v>1053</v>
      </c>
      <c r="B3" s="10" t="s">
        <v>757</v>
      </c>
      <c r="K3" s="117" t="s">
        <v>756</v>
      </c>
      <c r="L3" s="117" t="s">
        <v>758</v>
      </c>
    </row>
    <row r="4" spans="1:12" ht="15.75">
      <c r="A4" s="13" t="s">
        <v>1054</v>
      </c>
      <c r="B4" s="10" t="s">
        <v>757</v>
      </c>
      <c r="K4" s="117" t="s">
        <v>757</v>
      </c>
      <c r="L4" s="117" t="s">
        <v>759</v>
      </c>
    </row>
    <row r="5" spans="1:12" ht="15.75">
      <c r="A5" s="13" t="s">
        <v>1055</v>
      </c>
      <c r="B5" s="10" t="s">
        <v>757</v>
      </c>
      <c r="L5" s="117" t="s">
        <v>760</v>
      </c>
    </row>
    <row r="6" spans="1:12" ht="15.75">
      <c r="A6" s="13" t="s">
        <v>1056</v>
      </c>
      <c r="B6" s="10" t="s">
        <v>757</v>
      </c>
      <c r="L6" s="117" t="s">
        <v>761</v>
      </c>
    </row>
    <row r="7" spans="1:12" ht="15.75">
      <c r="A7" s="13" t="s">
        <v>1057</v>
      </c>
      <c r="B7" s="10" t="s">
        <v>757</v>
      </c>
    </row>
    <row r="8" spans="1:12" ht="15.75">
      <c r="A8" s="13" t="s">
        <v>1058</v>
      </c>
      <c r="B8" s="10" t="s">
        <v>757</v>
      </c>
    </row>
    <row r="9" spans="1:12" ht="15.75">
      <c r="A9" s="13" t="s">
        <v>1059</v>
      </c>
      <c r="B9" s="10" t="s">
        <v>757</v>
      </c>
    </row>
    <row r="10" spans="1:12" ht="15.75">
      <c r="A10" s="13" t="s">
        <v>1060</v>
      </c>
      <c r="B10" s="10" t="s">
        <v>757</v>
      </c>
    </row>
    <row r="11" spans="1:12" ht="15.75">
      <c r="A11" s="13" t="s">
        <v>1061</v>
      </c>
      <c r="B11" s="10" t="s">
        <v>757</v>
      </c>
    </row>
    <row r="12" spans="1:12" ht="15.75">
      <c r="A12" s="13" t="s">
        <v>1062</v>
      </c>
      <c r="B12" s="10" t="s">
        <v>757</v>
      </c>
    </row>
    <row r="13" spans="1:12" ht="15.75">
      <c r="A13" s="13" t="s">
        <v>1063</v>
      </c>
      <c r="B13" s="10" t="s">
        <v>757</v>
      </c>
    </row>
    <row r="14" spans="1:12" ht="15.75">
      <c r="A14" s="13" t="s">
        <v>1064</v>
      </c>
      <c r="B14" s="10" t="s">
        <v>757</v>
      </c>
    </row>
    <row r="15" spans="1:12" ht="15.75">
      <c r="A15" s="13" t="s">
        <v>1065</v>
      </c>
      <c r="B15" s="10" t="s">
        <v>757</v>
      </c>
    </row>
    <row r="16" spans="1:12" ht="15.75">
      <c r="A16" s="13" t="s">
        <v>1066</v>
      </c>
      <c r="B16" s="10" t="s">
        <v>757</v>
      </c>
    </row>
    <row r="17" spans="1:2" ht="15.75">
      <c r="A17" s="13" t="s">
        <v>1067</v>
      </c>
      <c r="B17" s="10" t="s">
        <v>757</v>
      </c>
    </row>
    <row r="18" spans="1:2" ht="15.75">
      <c r="A18" s="13" t="s">
        <v>1068</v>
      </c>
      <c r="B18" s="10" t="s">
        <v>757</v>
      </c>
    </row>
    <row r="19" spans="1:2" ht="15.75">
      <c r="A19" s="13" t="s">
        <v>1069</v>
      </c>
      <c r="B19" s="10" t="s">
        <v>757</v>
      </c>
    </row>
    <row r="20" spans="1:2" ht="15.75">
      <c r="A20" s="13" t="s">
        <v>1070</v>
      </c>
      <c r="B20" s="10" t="s">
        <v>757</v>
      </c>
    </row>
    <row r="21" spans="1:2" ht="15.75">
      <c r="A21" s="13" t="s">
        <v>1071</v>
      </c>
      <c r="B21" s="10" t="s">
        <v>757</v>
      </c>
    </row>
    <row r="22" spans="1:2" ht="15.75">
      <c r="A22" s="13" t="s">
        <v>1072</v>
      </c>
      <c r="B22" s="10" t="s">
        <v>757</v>
      </c>
    </row>
    <row r="23" spans="1:2" ht="15.75">
      <c r="A23" s="13" t="s">
        <v>1073</v>
      </c>
      <c r="B23" s="10" t="s">
        <v>757</v>
      </c>
    </row>
    <row r="24" spans="1:2" ht="15.75">
      <c r="A24" s="13" t="s">
        <v>1074</v>
      </c>
      <c r="B24" s="10" t="s">
        <v>757</v>
      </c>
    </row>
    <row r="25" spans="1:2" ht="15.75">
      <c r="A25" s="13" t="s">
        <v>1075</v>
      </c>
      <c r="B25" s="10" t="s">
        <v>757</v>
      </c>
    </row>
    <row r="26" spans="1:2" ht="15.75">
      <c r="A26" s="13" t="s">
        <v>1076</v>
      </c>
      <c r="B26" s="10" t="s">
        <v>757</v>
      </c>
    </row>
    <row r="27" spans="1:2" ht="15.75">
      <c r="A27" s="13" t="s">
        <v>1077</v>
      </c>
      <c r="B27" s="10" t="s">
        <v>757</v>
      </c>
    </row>
    <row r="28" spans="1:2" ht="15.75">
      <c r="A28" s="13" t="s">
        <v>1078</v>
      </c>
      <c r="B28" s="10" t="s">
        <v>757</v>
      </c>
    </row>
    <row r="29" spans="1:2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68"/>
  <sheetViews>
    <sheetView rightToLeft="1" topLeftCell="A64" zoomScale="110" zoomScaleNormal="110" workbookViewId="0">
      <selection activeCell="A44" sqref="A44"/>
    </sheetView>
  </sheetViews>
  <sheetFormatPr baseColWidth="10" defaultColWidth="9.140625" defaultRowHeight="15"/>
  <cols>
    <col min="1" max="1" width="48.28515625" style="10" customWidth="1"/>
    <col min="2" max="2" width="18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69" t="s">
        <v>1079</v>
      </c>
      <c r="B2" s="170"/>
      <c r="C2" s="171"/>
    </row>
    <row r="3" spans="1:36" ht="15.75">
      <c r="A3" s="13" t="s">
        <v>1080</v>
      </c>
      <c r="J3" s="117" t="s">
        <v>756</v>
      </c>
      <c r="K3" s="117" t="s">
        <v>758</v>
      </c>
    </row>
    <row r="4" spans="1:36" ht="15.75">
      <c r="A4" s="13" t="s">
        <v>1081</v>
      </c>
      <c r="J4" s="117" t="s">
        <v>757</v>
      </c>
      <c r="K4" s="117" t="s">
        <v>759</v>
      </c>
    </row>
    <row r="5" spans="1:36" ht="15.75">
      <c r="A5" s="13" t="s">
        <v>1082</v>
      </c>
      <c r="K5" s="117" t="s">
        <v>760</v>
      </c>
    </row>
    <row r="6" spans="1:36" ht="15.75">
      <c r="A6" s="13" t="s">
        <v>1083</v>
      </c>
      <c r="K6" s="117" t="s">
        <v>761</v>
      </c>
    </row>
    <row r="7" spans="1:36" ht="15.75">
      <c r="A7" s="13" t="s">
        <v>1084</v>
      </c>
    </row>
    <row r="8" spans="1:36" ht="15.75">
      <c r="A8" s="13" t="s">
        <v>1085</v>
      </c>
    </row>
    <row r="9" spans="1:36" ht="15.75">
      <c r="A9" s="13" t="s">
        <v>1086</v>
      </c>
    </row>
    <row r="10" spans="1:36" ht="15.75">
      <c r="A10" s="13" t="s">
        <v>1087</v>
      </c>
    </row>
    <row r="11" spans="1:36" ht="15.75">
      <c r="A11" s="13" t="s">
        <v>1088</v>
      </c>
    </row>
    <row r="12" spans="1:36" ht="15.75">
      <c r="A12" s="13" t="s">
        <v>1089</v>
      </c>
    </row>
    <row r="13" spans="1:36" ht="15.75">
      <c r="A13" s="13" t="s">
        <v>1090</v>
      </c>
    </row>
    <row r="14" spans="1:36" ht="15.75">
      <c r="A14" s="13" t="s">
        <v>1091</v>
      </c>
    </row>
    <row r="15" spans="1:36" ht="15.75">
      <c r="A15" s="13" t="s">
        <v>1092</v>
      </c>
    </row>
    <row r="16" spans="1:36" ht="15.75">
      <c r="A16" s="13" t="s">
        <v>1093</v>
      </c>
    </row>
    <row r="17" spans="1:1" ht="15.75">
      <c r="A17" s="13" t="s">
        <v>1094</v>
      </c>
    </row>
    <row r="18" spans="1:1" ht="15.75">
      <c r="A18" s="13" t="s">
        <v>1095</v>
      </c>
    </row>
    <row r="19" spans="1:1" ht="15.75">
      <c r="A19" s="13"/>
    </row>
    <row r="20" spans="1:1" ht="15.75">
      <c r="A20" s="169" t="s">
        <v>1096</v>
      </c>
    </row>
    <row r="21" spans="1:1" ht="15.75">
      <c r="A21" s="13" t="s">
        <v>1097</v>
      </c>
    </row>
    <row r="22" spans="1:1" ht="15.75">
      <c r="A22" s="13" t="s">
        <v>1098</v>
      </c>
    </row>
    <row r="23" spans="1:1" ht="15.75">
      <c r="A23" s="13" t="s">
        <v>1099</v>
      </c>
    </row>
    <row r="24" spans="1:1" ht="15.75">
      <c r="A24" s="13" t="s">
        <v>1100</v>
      </c>
    </row>
    <row r="25" spans="1:1" ht="15.75">
      <c r="A25" s="13" t="s">
        <v>1101</v>
      </c>
    </row>
    <row r="26" spans="1:1" ht="15.75">
      <c r="A26" s="13"/>
    </row>
    <row r="27" spans="1:1" ht="15.75">
      <c r="A27" s="169" t="s">
        <v>1102</v>
      </c>
    </row>
    <row r="28" spans="1:1" ht="15.75">
      <c r="A28" s="13" t="s">
        <v>1103</v>
      </c>
    </row>
    <row r="29" spans="1:1" ht="15.75">
      <c r="A29" s="13" t="s">
        <v>1104</v>
      </c>
    </row>
    <row r="30" spans="1:1" ht="15.75">
      <c r="A30" s="168" t="s">
        <v>1105</v>
      </c>
    </row>
    <row r="32" spans="1:1" ht="15.75">
      <c r="A32" s="172" t="s">
        <v>1106</v>
      </c>
    </row>
    <row r="33" spans="1:1" ht="15.75">
      <c r="A33" s="168" t="s">
        <v>1107</v>
      </c>
    </row>
    <row r="34" spans="1:1" ht="15.75">
      <c r="A34" s="168" t="s">
        <v>1108</v>
      </c>
    </row>
    <row r="35" spans="1:1" ht="15.75">
      <c r="A35" s="168" t="s">
        <v>1109</v>
      </c>
    </row>
    <row r="36" spans="1:1" ht="15.75">
      <c r="A36" s="168" t="s">
        <v>1110</v>
      </c>
    </row>
    <row r="37" spans="1:1" ht="15.75">
      <c r="A37" s="168" t="s">
        <v>1111</v>
      </c>
    </row>
    <row r="38" spans="1:1" ht="15.75">
      <c r="A38" s="168" t="s">
        <v>1112</v>
      </c>
    </row>
    <row r="39" spans="1:1" ht="15.75">
      <c r="A39" s="168" t="s">
        <v>1113</v>
      </c>
    </row>
    <row r="41" spans="1:1" ht="15.75">
      <c r="A41" s="172" t="s">
        <v>1114</v>
      </c>
    </row>
    <row r="42" spans="1:1" ht="15.75">
      <c r="A42" s="168" t="s">
        <v>1115</v>
      </c>
    </row>
    <row r="43" spans="1:1" ht="15.75">
      <c r="A43" s="168"/>
    </row>
    <row r="44" spans="1:1" ht="15.75">
      <c r="A44" s="172" t="s">
        <v>1116</v>
      </c>
    </row>
    <row r="45" spans="1:1" ht="15.75">
      <c r="A45" s="168" t="s">
        <v>1117</v>
      </c>
    </row>
    <row r="46" spans="1:1" ht="15.75">
      <c r="A46" s="168" t="s">
        <v>1118</v>
      </c>
    </row>
    <row r="47" spans="1:1" ht="15.75">
      <c r="A47" s="168" t="s">
        <v>1119</v>
      </c>
    </row>
    <row r="48" spans="1:1" ht="15.75">
      <c r="A48" s="168" t="s">
        <v>1120</v>
      </c>
    </row>
    <row r="49" spans="1:1" ht="15.75">
      <c r="A49" s="168" t="s">
        <v>1121</v>
      </c>
    </row>
    <row r="50" spans="1:1" ht="15.75">
      <c r="A50" s="168" t="s">
        <v>1122</v>
      </c>
    </row>
    <row r="51" spans="1:1" ht="15.75">
      <c r="A51" s="168" t="s">
        <v>1123</v>
      </c>
    </row>
    <row r="52" spans="1:1" ht="15.75">
      <c r="A52" s="168" t="s">
        <v>1124</v>
      </c>
    </row>
    <row r="53" spans="1:1" ht="15.75">
      <c r="A53" s="168" t="s">
        <v>1125</v>
      </c>
    </row>
    <row r="54" spans="1:1" ht="15.75">
      <c r="A54" s="168" t="s">
        <v>1126</v>
      </c>
    </row>
    <row r="55" spans="1:1" ht="15.75">
      <c r="A55" s="168" t="s">
        <v>1127</v>
      </c>
    </row>
    <row r="56" spans="1:1" ht="15.75">
      <c r="A56" s="168" t="s">
        <v>1128</v>
      </c>
    </row>
    <row r="57" spans="1:1" ht="15.75">
      <c r="A57" s="168" t="s">
        <v>1129</v>
      </c>
    </row>
    <row r="58" spans="1:1" ht="15.75">
      <c r="A58" s="168" t="s">
        <v>1130</v>
      </c>
    </row>
    <row r="59" spans="1:1" ht="15.75">
      <c r="A59" s="168" t="s">
        <v>1131</v>
      </c>
    </row>
    <row r="60" spans="1:1" ht="15.75">
      <c r="A60" s="168" t="s">
        <v>1132</v>
      </c>
    </row>
    <row r="61" spans="1:1" ht="15.75">
      <c r="A61" s="168" t="s">
        <v>1133</v>
      </c>
    </row>
    <row r="62" spans="1:1" ht="15.75">
      <c r="A62" s="168" t="s">
        <v>1134</v>
      </c>
    </row>
    <row r="63" spans="1:1" ht="15.75">
      <c r="A63" s="168" t="s">
        <v>1135</v>
      </c>
    </row>
    <row r="64" spans="1:1" ht="15.75">
      <c r="A64" s="168" t="s">
        <v>1136</v>
      </c>
    </row>
    <row r="65" spans="1:1" ht="15.75">
      <c r="A65" s="168" t="s">
        <v>1137</v>
      </c>
    </row>
    <row r="66" spans="1:1" ht="15.75">
      <c r="A66" s="168" t="s">
        <v>1138</v>
      </c>
    </row>
    <row r="67" spans="1:1" ht="15.75">
      <c r="A67" s="168" t="s">
        <v>1139</v>
      </c>
    </row>
    <row r="68" spans="1:1" ht="15.75">
      <c r="A68" s="168" t="s">
        <v>1140</v>
      </c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20"/>
  <sheetViews>
    <sheetView rightToLeft="1" topLeftCell="A22" workbookViewId="0">
      <selection activeCell="A19" sqref="A19:A20"/>
    </sheetView>
  </sheetViews>
  <sheetFormatPr baseColWidth="10" defaultColWidth="9.140625" defaultRowHeight="15"/>
  <cols>
    <col min="1" max="1" width="38.42578125" style="10" customWidth="1"/>
    <col min="2" max="28" width="9.140625" style="117"/>
  </cols>
  <sheetData>
    <row r="1" spans="1:1">
      <c r="A1" s="10" t="s">
        <v>981</v>
      </c>
    </row>
    <row r="2" spans="1:1">
      <c r="A2" s="10" t="s">
        <v>982</v>
      </c>
    </row>
    <row r="3" spans="1:1">
      <c r="A3" s="10" t="s">
        <v>983</v>
      </c>
    </row>
    <row r="4" spans="1:1">
      <c r="A4" s="10" t="s">
        <v>984</v>
      </c>
    </row>
    <row r="5" spans="1:1">
      <c r="A5" s="10" t="s">
        <v>985</v>
      </c>
    </row>
    <row r="6" spans="1:1">
      <c r="A6" s="10" t="s">
        <v>986</v>
      </c>
    </row>
    <row r="7" spans="1:1">
      <c r="A7" s="10" t="s">
        <v>987</v>
      </c>
    </row>
    <row r="8" spans="1:1">
      <c r="A8" s="10" t="s">
        <v>988</v>
      </c>
    </row>
    <row r="9" spans="1:1">
      <c r="A9" s="10" t="s">
        <v>989</v>
      </c>
    </row>
    <row r="10" spans="1:1">
      <c r="A10" s="10" t="s">
        <v>990</v>
      </c>
    </row>
    <row r="11" spans="1:1">
      <c r="A11" s="10" t="s">
        <v>991</v>
      </c>
    </row>
    <row r="12" spans="1:1">
      <c r="A12" s="10" t="s">
        <v>992</v>
      </c>
    </row>
    <row r="13" spans="1:1">
      <c r="A13" s="10" t="s">
        <v>993</v>
      </c>
    </row>
    <row r="14" spans="1:1">
      <c r="A14" s="10" t="s">
        <v>994</v>
      </c>
    </row>
    <row r="15" spans="1:1">
      <c r="A15" s="10" t="s">
        <v>995</v>
      </c>
    </row>
    <row r="16" spans="1:1">
      <c r="A16" s="10" t="s">
        <v>996</v>
      </c>
    </row>
    <row r="17" spans="1:1">
      <c r="A17" s="10" t="s">
        <v>997</v>
      </c>
    </row>
    <row r="18" spans="1:1">
      <c r="A18" s="10" t="s">
        <v>998</v>
      </c>
    </row>
    <row r="19" spans="1:1">
      <c r="A19" s="10" t="s">
        <v>999</v>
      </c>
    </row>
    <row r="20" spans="1:1">
      <c r="A20" s="10" t="s">
        <v>1000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52" t="s">
        <v>602</v>
      </c>
      <c r="C1" s="254" t="s">
        <v>603</v>
      </c>
      <c r="D1" s="254" t="s">
        <v>604</v>
      </c>
      <c r="E1" s="254" t="s">
        <v>605</v>
      </c>
      <c r="F1" s="254" t="s">
        <v>606</v>
      </c>
      <c r="G1" s="254" t="s">
        <v>607</v>
      </c>
      <c r="H1" s="254" t="s">
        <v>608</v>
      </c>
      <c r="I1" s="254" t="s">
        <v>609</v>
      </c>
      <c r="J1" s="254" t="s">
        <v>610</v>
      </c>
      <c r="K1" s="254" t="s">
        <v>611</v>
      </c>
      <c r="L1" s="254" t="s">
        <v>612</v>
      </c>
      <c r="M1" s="250" t="s">
        <v>737</v>
      </c>
      <c r="N1" s="239" t="s">
        <v>613</v>
      </c>
      <c r="O1" s="239"/>
      <c r="P1" s="239"/>
      <c r="Q1" s="239"/>
      <c r="R1" s="239"/>
      <c r="S1" s="250" t="s">
        <v>738</v>
      </c>
      <c r="T1" s="239" t="s">
        <v>613</v>
      </c>
      <c r="U1" s="239"/>
      <c r="V1" s="239"/>
      <c r="W1" s="239"/>
      <c r="X1" s="239"/>
      <c r="Y1" s="240" t="s">
        <v>614</v>
      </c>
      <c r="Z1" s="240" t="s">
        <v>615</v>
      </c>
      <c r="AA1" s="240" t="s">
        <v>616</v>
      </c>
      <c r="AB1" s="240" t="s">
        <v>617</v>
      </c>
      <c r="AC1" s="240" t="s">
        <v>618</v>
      </c>
      <c r="AD1" s="240" t="s">
        <v>619</v>
      </c>
      <c r="AE1" s="242" t="s">
        <v>620</v>
      </c>
      <c r="AF1" s="244" t="s">
        <v>621</v>
      </c>
      <c r="AG1" s="246" t="s">
        <v>622</v>
      </c>
      <c r="AH1" s="248" t="s">
        <v>623</v>
      </c>
      <c r="AI1" s="237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53"/>
      <c r="C2" s="255"/>
      <c r="D2" s="255"/>
      <c r="E2" s="255"/>
      <c r="F2" s="255"/>
      <c r="G2" s="255"/>
      <c r="H2" s="255"/>
      <c r="I2" s="255"/>
      <c r="J2" s="255"/>
      <c r="K2" s="255"/>
      <c r="L2" s="255"/>
      <c r="M2" s="251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51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41"/>
      <c r="Z2" s="241"/>
      <c r="AA2" s="241"/>
      <c r="AB2" s="241"/>
      <c r="AC2" s="241"/>
      <c r="AD2" s="241"/>
      <c r="AE2" s="243"/>
      <c r="AF2" s="245"/>
      <c r="AG2" s="247"/>
      <c r="AH2" s="249"/>
      <c r="AI2" s="238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F25" sqref="F25"/>
    </sheetView>
  </sheetViews>
  <sheetFormatPr baseColWidth="10" defaultColWidth="9.140625" defaultRowHeight="15"/>
  <cols>
    <col min="1" max="1" width="14.42578125" style="10" bestFit="1" customWidth="1"/>
    <col min="2" max="2" width="29.2851562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A2" s="10" t="s">
        <v>764</v>
      </c>
      <c r="B2" s="10" t="s">
        <v>963</v>
      </c>
      <c r="F2" s="10" t="s">
        <v>773</v>
      </c>
      <c r="G2" s="10" t="s">
        <v>777</v>
      </c>
    </row>
    <row r="3" spans="1:13">
      <c r="A3" s="10" t="s">
        <v>764</v>
      </c>
      <c r="F3" s="10" t="s">
        <v>773</v>
      </c>
      <c r="G3" s="10" t="s">
        <v>777</v>
      </c>
      <c r="K3" s="117" t="s">
        <v>764</v>
      </c>
      <c r="L3" s="117" t="s">
        <v>772</v>
      </c>
      <c r="M3" s="117" t="s">
        <v>777</v>
      </c>
    </row>
    <row r="4" spans="1:13">
      <c r="A4" s="10" t="s">
        <v>764</v>
      </c>
      <c r="B4" s="10" t="s">
        <v>964</v>
      </c>
      <c r="F4" s="10" t="s">
        <v>774</v>
      </c>
      <c r="G4" s="10" t="s">
        <v>777</v>
      </c>
      <c r="K4" s="117" t="s">
        <v>765</v>
      </c>
      <c r="L4" s="117" t="s">
        <v>773</v>
      </c>
      <c r="M4" s="117" t="s">
        <v>778</v>
      </c>
    </row>
    <row r="5" spans="1:13">
      <c r="A5" s="10" t="s">
        <v>764</v>
      </c>
      <c r="B5" s="10" t="s">
        <v>965</v>
      </c>
      <c r="F5" s="10" t="s">
        <v>773</v>
      </c>
      <c r="G5" s="10" t="s">
        <v>777</v>
      </c>
      <c r="K5" s="117" t="s">
        <v>766</v>
      </c>
      <c r="L5" s="117" t="s">
        <v>774</v>
      </c>
      <c r="M5" s="117" t="s">
        <v>779</v>
      </c>
    </row>
    <row r="6" spans="1:13">
      <c r="A6" s="10" t="s">
        <v>764</v>
      </c>
      <c r="B6" s="10" t="s">
        <v>966</v>
      </c>
      <c r="F6" s="10" t="s">
        <v>775</v>
      </c>
      <c r="G6" s="10" t="s">
        <v>777</v>
      </c>
      <c r="K6" s="117" t="s">
        <v>767</v>
      </c>
      <c r="L6" s="117" t="s">
        <v>775</v>
      </c>
    </row>
    <row r="7" spans="1:13">
      <c r="A7" s="10" t="s">
        <v>764</v>
      </c>
      <c r="B7" s="10" t="s">
        <v>966</v>
      </c>
      <c r="F7" s="10" t="s">
        <v>775</v>
      </c>
      <c r="G7" s="10" t="s">
        <v>777</v>
      </c>
      <c r="K7" s="117" t="s">
        <v>768</v>
      </c>
      <c r="L7" s="117" t="s">
        <v>776</v>
      </c>
    </row>
    <row r="8" spans="1:13">
      <c r="A8" s="10" t="s">
        <v>764</v>
      </c>
      <c r="B8" s="10" t="s">
        <v>966</v>
      </c>
      <c r="F8" s="10" t="s">
        <v>775</v>
      </c>
      <c r="G8" s="10" t="s">
        <v>777</v>
      </c>
      <c r="K8" s="117" t="s">
        <v>769</v>
      </c>
    </row>
    <row r="9" spans="1:13">
      <c r="A9" s="10" t="s">
        <v>764</v>
      </c>
      <c r="B9" s="10" t="s">
        <v>967</v>
      </c>
      <c r="F9" s="10" t="s">
        <v>775</v>
      </c>
      <c r="G9" s="10" t="s">
        <v>778</v>
      </c>
      <c r="K9" s="117" t="s">
        <v>770</v>
      </c>
    </row>
    <row r="10" spans="1:13">
      <c r="A10" s="10" t="s">
        <v>765</v>
      </c>
      <c r="B10" s="10" t="s">
        <v>968</v>
      </c>
      <c r="F10" s="10" t="s">
        <v>775</v>
      </c>
      <c r="G10" s="10" t="s">
        <v>777</v>
      </c>
      <c r="K10" s="117" t="s">
        <v>771</v>
      </c>
    </row>
    <row r="11" spans="1:13">
      <c r="A11" s="10" t="s">
        <v>769</v>
      </c>
      <c r="B11" s="10" t="s">
        <v>969</v>
      </c>
      <c r="F11" s="10" t="s">
        <v>775</v>
      </c>
      <c r="G11" s="10" t="s">
        <v>777</v>
      </c>
    </row>
    <row r="12" spans="1:13">
      <c r="A12" s="10" t="s">
        <v>764</v>
      </c>
      <c r="B12" s="10" t="s">
        <v>970</v>
      </c>
      <c r="F12" s="10" t="s">
        <v>775</v>
      </c>
      <c r="G12" s="10" t="s">
        <v>777</v>
      </c>
      <c r="K12" s="117" t="s">
        <v>770</v>
      </c>
    </row>
    <row r="13" spans="1:13">
      <c r="A13" s="10" t="s">
        <v>770</v>
      </c>
      <c r="B13" s="10" t="s">
        <v>971</v>
      </c>
      <c r="F13" s="10" t="s">
        <v>775</v>
      </c>
      <c r="G13" s="10" t="s">
        <v>777</v>
      </c>
    </row>
    <row r="14" spans="1:13">
      <c r="A14" s="10" t="s">
        <v>769</v>
      </c>
      <c r="B14" s="10" t="s">
        <v>972</v>
      </c>
      <c r="D14" s="12"/>
      <c r="F14" s="10" t="s">
        <v>775</v>
      </c>
      <c r="G14" s="10" t="s">
        <v>779</v>
      </c>
    </row>
    <row r="15" spans="1:13">
      <c r="A15" s="10" t="s">
        <v>764</v>
      </c>
      <c r="B15" s="10" t="s">
        <v>973</v>
      </c>
      <c r="F15" s="10" t="s">
        <v>773</v>
      </c>
      <c r="G15" s="10" t="s">
        <v>777</v>
      </c>
    </row>
    <row r="16" spans="1:13">
      <c r="A16" s="10" t="s">
        <v>764</v>
      </c>
      <c r="B16" s="10" t="s">
        <v>973</v>
      </c>
      <c r="D16" s="12"/>
      <c r="E16" s="12"/>
      <c r="F16" s="10" t="s">
        <v>773</v>
      </c>
      <c r="G16" s="10" t="s">
        <v>778</v>
      </c>
    </row>
    <row r="17" spans="1:7">
      <c r="A17" s="10" t="s">
        <v>764</v>
      </c>
      <c r="B17" s="10" t="s">
        <v>974</v>
      </c>
      <c r="D17" s="12"/>
      <c r="F17" s="10" t="s">
        <v>774</v>
      </c>
      <c r="G17" s="10" t="s">
        <v>778</v>
      </c>
    </row>
    <row r="18" spans="1:7">
      <c r="A18" s="10" t="s">
        <v>771</v>
      </c>
      <c r="B18" s="10" t="s">
        <v>975</v>
      </c>
      <c r="D18" s="12"/>
      <c r="F18" s="10" t="s">
        <v>774</v>
      </c>
      <c r="G18" s="10" t="s">
        <v>778</v>
      </c>
    </row>
    <row r="19" spans="1:7">
      <c r="A19" s="10" t="s">
        <v>771</v>
      </c>
      <c r="B19" s="10" t="s">
        <v>976</v>
      </c>
      <c r="D19" s="12"/>
      <c r="F19" s="10" t="s">
        <v>774</v>
      </c>
      <c r="G19" s="10" t="s">
        <v>778</v>
      </c>
    </row>
    <row r="20" spans="1:7">
      <c r="A20" s="10" t="s">
        <v>771</v>
      </c>
      <c r="B20" s="10" t="s">
        <v>978</v>
      </c>
      <c r="F20" s="10" t="s">
        <v>775</v>
      </c>
      <c r="G20" s="10" t="s">
        <v>777</v>
      </c>
    </row>
    <row r="21" spans="1:7">
      <c r="A21" s="10" t="s">
        <v>771</v>
      </c>
      <c r="B21" s="10" t="s">
        <v>978</v>
      </c>
      <c r="D21" s="12"/>
      <c r="F21" s="10" t="s">
        <v>775</v>
      </c>
      <c r="G21" s="10" t="s">
        <v>777</v>
      </c>
    </row>
    <row r="22" spans="1:7">
      <c r="A22" s="10" t="s">
        <v>771</v>
      </c>
      <c r="B22" s="10" t="s">
        <v>977</v>
      </c>
      <c r="F22" s="10" t="s">
        <v>775</v>
      </c>
      <c r="G22" s="10" t="s">
        <v>777</v>
      </c>
    </row>
    <row r="23" spans="1:7">
      <c r="A23" s="10" t="s">
        <v>771</v>
      </c>
      <c r="B23" s="10" t="s">
        <v>979</v>
      </c>
      <c r="D23" s="12"/>
      <c r="F23" s="10" t="s">
        <v>775</v>
      </c>
      <c r="G23" s="10" t="s">
        <v>777</v>
      </c>
    </row>
    <row r="24" spans="1:7">
      <c r="A24" s="10" t="s">
        <v>771</v>
      </c>
      <c r="B24" s="10" t="s">
        <v>979</v>
      </c>
      <c r="D24" s="12"/>
      <c r="F24" s="10" t="s">
        <v>775</v>
      </c>
      <c r="G24" s="10" t="s">
        <v>777</v>
      </c>
    </row>
    <row r="25" spans="1:7">
      <c r="A25" s="10" t="s">
        <v>769</v>
      </c>
      <c r="B25" s="10" t="s">
        <v>980</v>
      </c>
      <c r="F25" s="10" t="s">
        <v>774</v>
      </c>
      <c r="G25" s="10" t="s">
        <v>779</v>
      </c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5:B29 C1:C21 C36:C1048576 C23:C29 B1:B2 A29:A1048576 B34:B1048576 D1 D30:D1048576 A1:A27 B4:B22 E1:G1048576">
    <cfRule type="cellIs" dxfId="0" priority="11" operator="equal">
      <formula>0</formula>
    </cfRule>
  </conditionalFormatting>
  <dataValidations count="4">
    <dataValidation type="list" allowBlank="1" showInputMessage="1" showErrorMessage="1" sqref="A29:A1048576 A13 A2:A11 A25:A27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  <dataValidation type="list" allowBlank="1" showInputMessage="1" showErrorMessage="1" sqref="A14:A24 A12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56" t="s">
        <v>815</v>
      </c>
      <c r="B1" s="25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 s="10">
        <f>SUM(D2:D8)</f>
        <v>0</v>
      </c>
      <c r="H2" s="10">
        <f t="shared" ref="H2:I2" si="0">SUM(E2:E8)</f>
        <v>0</v>
      </c>
      <c r="I2" s="10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  <c r="G3" s="10"/>
      <c r="H3" s="10"/>
      <c r="I3" s="10"/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  <c r="G4" s="10"/>
      <c r="H4" s="10"/>
      <c r="I4" s="10"/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  <c r="G5" s="10"/>
      <c r="H5" s="10"/>
      <c r="I5" s="10"/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  <c r="G6" s="10"/>
      <c r="H6" s="10"/>
      <c r="I6" s="10"/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  <c r="G7" s="10"/>
      <c r="H7" s="10"/>
      <c r="I7" s="10"/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  <c r="G8" s="10"/>
      <c r="H8" s="10"/>
      <c r="I8" s="10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 s="10">
        <f>SUM(D9:D22)</f>
        <v>23</v>
      </c>
      <c r="H9" s="10">
        <f t="shared" ref="H9:I9" si="2">SUM(E9:E22)</f>
        <v>4</v>
      </c>
      <c r="I9" s="10">
        <f t="shared" si="2"/>
        <v>19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>
        <v>2</v>
      </c>
      <c r="E11" s="10"/>
      <c r="F11" s="10">
        <f t="shared" si="1"/>
        <v>2</v>
      </c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>
        <v>3</v>
      </c>
      <c r="E13" s="10">
        <v>2</v>
      </c>
      <c r="F13" s="10">
        <f t="shared" si="1"/>
        <v>1</v>
      </c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>
        <v>4</v>
      </c>
      <c r="E14" s="10"/>
      <c r="F14" s="10">
        <f t="shared" si="1"/>
        <v>4</v>
      </c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>
        <v>4</v>
      </c>
      <c r="E17" s="10">
        <v>1</v>
      </c>
      <c r="F17" s="10">
        <f t="shared" si="1"/>
        <v>3</v>
      </c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>
        <v>4</v>
      </c>
      <c r="E18" s="10"/>
      <c r="F18" s="10">
        <f t="shared" si="1"/>
        <v>4</v>
      </c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>
        <v>4</v>
      </c>
      <c r="E19" s="10">
        <v>1</v>
      </c>
      <c r="F19" s="10">
        <f t="shared" si="1"/>
        <v>3</v>
      </c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>
        <v>1</v>
      </c>
      <c r="E20" s="10"/>
      <c r="F20" s="10">
        <f t="shared" si="1"/>
        <v>1</v>
      </c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>
        <v>1</v>
      </c>
      <c r="E22" s="10"/>
      <c r="F22" s="10">
        <f t="shared" si="1"/>
        <v>1</v>
      </c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 s="10">
        <f>SUM(D23:D31)</f>
        <v>11</v>
      </c>
      <c r="H23" s="10">
        <f t="shared" ref="H23:I23" si="3">SUM(E23:E31)</f>
        <v>4</v>
      </c>
      <c r="I23" s="10">
        <f t="shared" si="3"/>
        <v>7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  <c r="G24" s="10"/>
      <c r="H24" s="10"/>
      <c r="I24" s="10"/>
    </row>
    <row r="25" spans="1:9">
      <c r="A25" s="84" t="s">
        <v>683</v>
      </c>
      <c r="B25" s="85">
        <v>2</v>
      </c>
      <c r="C25" s="84" t="s">
        <v>686</v>
      </c>
      <c r="D25" s="84">
        <v>1</v>
      </c>
      <c r="E25" s="84"/>
      <c r="F25" s="84">
        <f t="shared" si="1"/>
        <v>1</v>
      </c>
      <c r="G25" s="10"/>
      <c r="H25" s="10"/>
      <c r="I25" s="10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  <c r="G26" s="10"/>
      <c r="H26" s="10"/>
      <c r="I26" s="10"/>
    </row>
    <row r="27" spans="1:9">
      <c r="A27" s="84" t="s">
        <v>683</v>
      </c>
      <c r="B27" s="85">
        <v>2</v>
      </c>
      <c r="C27" s="84" t="s">
        <v>688</v>
      </c>
      <c r="D27" s="84">
        <v>1</v>
      </c>
      <c r="E27" s="84"/>
      <c r="F27" s="84">
        <f t="shared" si="1"/>
        <v>1</v>
      </c>
      <c r="G27" s="10"/>
      <c r="H27" s="10"/>
      <c r="I27" s="10"/>
    </row>
    <row r="28" spans="1:9">
      <c r="A28" s="84" t="s">
        <v>683</v>
      </c>
      <c r="B28" s="85">
        <v>2</v>
      </c>
      <c r="C28" s="84" t="s">
        <v>689</v>
      </c>
      <c r="D28" s="84">
        <v>3</v>
      </c>
      <c r="E28" s="84"/>
      <c r="F28" s="84">
        <f t="shared" si="1"/>
        <v>3</v>
      </c>
      <c r="G28" s="10"/>
      <c r="H28" s="10"/>
      <c r="I28" s="10"/>
    </row>
    <row r="29" spans="1:9">
      <c r="A29" s="84" t="s">
        <v>683</v>
      </c>
      <c r="B29" s="85">
        <v>2</v>
      </c>
      <c r="C29" s="84" t="s">
        <v>690</v>
      </c>
      <c r="D29" s="84">
        <v>3</v>
      </c>
      <c r="E29" s="84">
        <v>3</v>
      </c>
      <c r="F29" s="84">
        <f t="shared" si="1"/>
        <v>0</v>
      </c>
      <c r="G29" s="10"/>
      <c r="H29" s="10"/>
      <c r="I29" s="10"/>
    </row>
    <row r="30" spans="1:9">
      <c r="A30" s="84" t="s">
        <v>683</v>
      </c>
      <c r="B30" s="85">
        <v>2</v>
      </c>
      <c r="C30" s="84" t="s">
        <v>691</v>
      </c>
      <c r="D30" s="84">
        <v>2</v>
      </c>
      <c r="E30" s="84">
        <v>1</v>
      </c>
      <c r="F30" s="84">
        <f t="shared" si="1"/>
        <v>1</v>
      </c>
      <c r="G30" s="10"/>
      <c r="H30" s="10"/>
      <c r="I30" s="10"/>
    </row>
    <row r="31" spans="1:9">
      <c r="A31" s="84" t="s">
        <v>683</v>
      </c>
      <c r="B31" s="85">
        <v>2</v>
      </c>
      <c r="C31" s="84" t="s">
        <v>692</v>
      </c>
      <c r="D31" s="84">
        <v>1</v>
      </c>
      <c r="E31" s="84"/>
      <c r="F31" s="84">
        <f t="shared" si="1"/>
        <v>1</v>
      </c>
      <c r="G31" s="10"/>
      <c r="H31" s="10"/>
      <c r="I31" s="10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 s="10">
        <f>SUM(D32:D34)</f>
        <v>0</v>
      </c>
      <c r="H32" s="10">
        <f t="shared" ref="H32:I32" si="4">SUM(E32:E34)</f>
        <v>0</v>
      </c>
      <c r="I32" s="10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 s="10">
        <f>SUM(D35:D37)</f>
        <v>0</v>
      </c>
      <c r="H35" s="10">
        <f t="shared" ref="H35:I35" si="5">SUM(E35:E37)</f>
        <v>0</v>
      </c>
      <c r="I35" s="10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  <c r="G36" s="10"/>
      <c r="H36" s="10"/>
      <c r="I36" s="10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  <c r="G37" s="10"/>
      <c r="H37" s="10"/>
      <c r="I37" s="10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 s="10">
        <f>SUM(D38:D44)</f>
        <v>0</v>
      </c>
      <c r="H38" s="10">
        <f t="shared" ref="H38:I38" si="6">SUM(E38:E44)</f>
        <v>0</v>
      </c>
      <c r="I38" s="10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 s="10">
        <f>SUM(D45:D46)</f>
        <v>0</v>
      </c>
      <c r="H45" s="10">
        <f t="shared" ref="H45:I45" si="7">SUM(E45:E46)</f>
        <v>0</v>
      </c>
      <c r="I45" s="10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  <c r="G46" s="10"/>
      <c r="H46" s="10"/>
      <c r="I46" s="10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 s="10">
        <f>SUM(D47:D48)</f>
        <v>0</v>
      </c>
      <c r="H47" s="10">
        <f t="shared" ref="H47:I47" si="8">SUM(E47:E48)</f>
        <v>0</v>
      </c>
      <c r="I47" s="10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 s="10">
        <f>SUM(D49:D57)</f>
        <v>0</v>
      </c>
      <c r="H49" s="10">
        <f t="shared" ref="H49:I49" si="9">SUM(E49:E57)</f>
        <v>0</v>
      </c>
      <c r="I49" s="10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  <c r="G50" s="10"/>
      <c r="H50" s="10"/>
      <c r="I50" s="10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  <c r="G51" s="10"/>
      <c r="H51" s="10"/>
      <c r="I51" s="10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  <c r="G52" s="10"/>
      <c r="H52" s="10"/>
      <c r="I52" s="10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  <c r="G53" s="10"/>
      <c r="H53" s="10"/>
      <c r="I53" s="10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  <c r="G54" s="10"/>
      <c r="H54" s="10"/>
      <c r="I54" s="10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  <c r="G55" s="10"/>
      <c r="H55" s="10"/>
      <c r="I55" s="10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  <c r="G56" s="10"/>
      <c r="H56" s="10"/>
      <c r="I56" s="10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  <c r="G57" s="10"/>
      <c r="H57" s="10"/>
      <c r="I57" s="10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 s="10">
        <f>SUM(D58:D60)</f>
        <v>0</v>
      </c>
      <c r="H58" s="10">
        <f t="shared" ref="H58" si="11">SUM(E58:E60)</f>
        <v>0</v>
      </c>
      <c r="I58" s="10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  <c r="G59" s="10"/>
      <c r="H59" s="10"/>
      <c r="I59" s="10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  <c r="G60" s="10"/>
      <c r="H60" s="10"/>
      <c r="I60" s="10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  <c r="G61" s="10"/>
      <c r="H61" s="10"/>
      <c r="I61" s="10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  <c r="G62" s="10"/>
      <c r="H62" s="10"/>
      <c r="I62" s="10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 s="10">
        <f>SUM(D63:D65)</f>
        <v>0</v>
      </c>
      <c r="H63" s="10">
        <f t="shared" ref="H63:I63" si="14">SUM(E63:E65)</f>
        <v>0</v>
      </c>
      <c r="I63" s="10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  <c r="G64" s="10"/>
      <c r="H64" s="10"/>
      <c r="I64" s="10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  <c r="G65" s="10"/>
      <c r="H65" s="10"/>
      <c r="I65" s="10"/>
    </row>
    <row r="66" spans="1:9">
      <c r="A66" s="87" t="s">
        <v>728</v>
      </c>
      <c r="B66" s="81">
        <v>11</v>
      </c>
      <c r="C66" s="87" t="s">
        <v>732</v>
      </c>
      <c r="D66" s="10">
        <v>1</v>
      </c>
      <c r="E66" s="10">
        <v>1</v>
      </c>
      <c r="F66" s="10">
        <f t="shared" si="1"/>
        <v>0</v>
      </c>
      <c r="G66" s="10">
        <f>SUM(D66:D67)</f>
        <v>2</v>
      </c>
      <c r="H66" s="10">
        <f>SUM(E66:E67)</f>
        <v>1</v>
      </c>
      <c r="I66" s="10">
        <f>SUM(F66:F67)</f>
        <v>1</v>
      </c>
    </row>
    <row r="67" spans="1:9">
      <c r="A67" s="87" t="s">
        <v>728</v>
      </c>
      <c r="B67" s="81">
        <v>11</v>
      </c>
      <c r="C67" s="87" t="s">
        <v>733</v>
      </c>
      <c r="D67" s="10">
        <v>1</v>
      </c>
      <c r="E67" s="10"/>
      <c r="F67" s="10">
        <f t="shared" si="1"/>
        <v>1</v>
      </c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 s="10">
        <f>SUM(D68:D70)</f>
        <v>0</v>
      </c>
      <c r="H68" s="10">
        <f t="shared" ref="H68:I68" si="15">SUM(E68:E70)</f>
        <v>0</v>
      </c>
      <c r="I68" s="10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  <c r="G69" s="10"/>
      <c r="H69" s="10"/>
      <c r="I69" s="10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  <c r="G70" s="10"/>
      <c r="H70" s="10"/>
      <c r="I70" s="10"/>
    </row>
    <row r="71" spans="1:9">
      <c r="A71" s="10" t="s">
        <v>719</v>
      </c>
      <c r="B71" s="81"/>
      <c r="C71" s="10" t="s">
        <v>720</v>
      </c>
      <c r="D71" s="10">
        <v>59</v>
      </c>
      <c r="E71" s="10">
        <v>33</v>
      </c>
      <c r="F71" s="10">
        <f t="shared" si="1"/>
        <v>26</v>
      </c>
      <c r="G71" s="10">
        <f>SUM(D71:D73)</f>
        <v>111</v>
      </c>
      <c r="H71" s="10">
        <f t="shared" ref="H71:I71" si="16">SUM(E71:E73)</f>
        <v>40</v>
      </c>
      <c r="I71" s="10">
        <f t="shared" si="16"/>
        <v>71</v>
      </c>
    </row>
    <row r="72" spans="1:9">
      <c r="A72" s="10" t="s">
        <v>719</v>
      </c>
      <c r="B72" s="81"/>
      <c r="C72" s="10" t="s">
        <v>721</v>
      </c>
      <c r="D72" s="10">
        <v>48</v>
      </c>
      <c r="E72" s="10">
        <v>6</v>
      </c>
      <c r="F72" s="10">
        <f t="shared" si="1"/>
        <v>42</v>
      </c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>
        <v>4</v>
      </c>
      <c r="E73" s="10">
        <v>1</v>
      </c>
      <c r="F73" s="10">
        <f t="shared" si="1"/>
        <v>3</v>
      </c>
      <c r="G73" s="10"/>
      <c r="H73" s="10"/>
      <c r="I73" s="10"/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workbookViewId="0">
      <selection activeCell="E560" sqref="E560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3" t="s">
        <v>30</v>
      </c>
      <c r="B1" s="173"/>
      <c r="C1" s="17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0</v>
      </c>
      <c r="D2" s="26">
        <v>724607</v>
      </c>
      <c r="E2" s="26">
        <f>D2</f>
        <v>724607</v>
      </c>
      <c r="G2" s="39" t="s">
        <v>60</v>
      </c>
      <c r="H2" s="41"/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0</v>
      </c>
      <c r="D114" s="26">
        <v>60362</v>
      </c>
      <c r="E114" s="26">
        <f>D114</f>
        <v>60362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0</v>
      </c>
      <c r="D257" s="37">
        <v>724398</v>
      </c>
      <c r="E257" s="37">
        <f>D257</f>
        <v>724398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0</v>
      </c>
      <c r="D559" s="37">
        <v>60571</v>
      </c>
      <c r="E559" s="37">
        <f>D559</f>
        <v>60571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0" t="s">
        <v>570</v>
      </c>
      <c r="B716" s="19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851</v>
      </c>
      <c r="B718" s="19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848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549" workbookViewId="0">
      <selection activeCell="D262" sqref="D262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4" width="14.140625" bestFit="1" customWidth="1"/>
    <col min="5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3" t="s">
        <v>30</v>
      </c>
      <c r="B1" s="173"/>
      <c r="C1" s="173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774800</v>
      </c>
      <c r="D2" s="26">
        <f>D3+D67</f>
        <v>824800</v>
      </c>
      <c r="E2" s="26">
        <f>E3+E67</f>
        <v>824800</v>
      </c>
      <c r="G2" s="39" t="s">
        <v>60</v>
      </c>
      <c r="H2" s="41"/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346800</v>
      </c>
      <c r="D3" s="23">
        <f>D4+D11+D38+D61</f>
        <v>346800</v>
      </c>
      <c r="E3" s="23">
        <f>E4+E11+E38+E61</f>
        <v>346800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172000</v>
      </c>
      <c r="D4" s="21">
        <f>SUM(D5:D10)</f>
        <v>172000</v>
      </c>
      <c r="E4" s="21">
        <f>SUM(E5:E10)</f>
        <v>172000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28000</v>
      </c>
      <c r="D5" s="2">
        <f>C5</f>
        <v>28000</v>
      </c>
      <c r="E5" s="2">
        <f>D5</f>
        <v>28000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0"/>
        <v>100000</v>
      </c>
      <c r="E7" s="2">
        <f t="shared" si="0"/>
        <v>100000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72800</v>
      </c>
      <c r="D11" s="21">
        <f>SUM(D12:D37)</f>
        <v>72800</v>
      </c>
      <c r="E11" s="21">
        <f>SUM(E12:E37)</f>
        <v>72800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49000</v>
      </c>
      <c r="D12" s="2">
        <f>C12</f>
        <v>49000</v>
      </c>
      <c r="E12" s="2">
        <f>D12</f>
        <v>49000</v>
      </c>
    </row>
    <row r="13" spans="1:14" outlineLevel="1">
      <c r="A13" s="3">
        <v>2102</v>
      </c>
      <c r="B13" s="1" t="s">
        <v>126</v>
      </c>
      <c r="C13" s="2">
        <v>8800</v>
      </c>
      <c r="D13" s="2">
        <f t="shared" ref="D13:E28" si="1">C13</f>
        <v>8800</v>
      </c>
      <c r="E13" s="2">
        <f t="shared" si="1"/>
        <v>8800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5000</v>
      </c>
      <c r="D29" s="2">
        <f t="shared" ref="D29:E37" si="2">C29</f>
        <v>5000</v>
      </c>
      <c r="E29" s="2">
        <f t="shared" si="2"/>
        <v>5000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4000</v>
      </c>
      <c r="D34" s="2">
        <f t="shared" si="2"/>
        <v>4000</v>
      </c>
      <c r="E34" s="2">
        <f t="shared" si="2"/>
        <v>4000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102000</v>
      </c>
      <c r="D38" s="21">
        <f>SUM(D39:D60)</f>
        <v>102000</v>
      </c>
      <c r="E38" s="21">
        <f>SUM(E39:E60)</f>
        <v>102000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3"/>
        <v>1000</v>
      </c>
      <c r="E44" s="2">
        <f t="shared" si="3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3"/>
        <v>50000</v>
      </c>
      <c r="E55" s="2">
        <f t="shared" si="3"/>
        <v>50000</v>
      </c>
    </row>
    <row r="56" spans="1:10" outlineLevel="1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 outlineLevel="1">
      <c r="A57" s="20">
        <v>3304</v>
      </c>
      <c r="B57" s="20" t="s">
        <v>155</v>
      </c>
      <c r="C57" s="2">
        <v>4000</v>
      </c>
      <c r="D57" s="2">
        <f t="shared" si="4"/>
        <v>4000</v>
      </c>
      <c r="E57" s="2">
        <f t="shared" si="4"/>
        <v>4000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428000</v>
      </c>
      <c r="D67" s="25">
        <f>D97+D68</f>
        <v>478000</v>
      </c>
      <c r="E67" s="25">
        <f>E97+E68</f>
        <v>478000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61000</v>
      </c>
      <c r="D68" s="21">
        <f>SUM(D69:D96)</f>
        <v>61000</v>
      </c>
      <c r="E68" s="21">
        <f>SUM(E69:E96)</f>
        <v>61000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6000</v>
      </c>
      <c r="D83" s="2">
        <f t="shared" si="6"/>
        <v>6000</v>
      </c>
      <c r="E83" s="2">
        <f t="shared" si="6"/>
        <v>6000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10000</v>
      </c>
      <c r="D90" s="2">
        <f t="shared" si="7"/>
        <v>10000</v>
      </c>
      <c r="E90" s="2">
        <f t="shared" si="7"/>
        <v>10000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2000</v>
      </c>
      <c r="D95" s="2">
        <f t="shared" si="7"/>
        <v>2000</v>
      </c>
      <c r="E95" s="2">
        <f t="shared" si="7"/>
        <v>2000</v>
      </c>
    </row>
    <row r="96" spans="1:5" ht="13.5" customHeight="1" outlineLevel="1">
      <c r="A96" s="3">
        <v>5399</v>
      </c>
      <c r="B96" s="2" t="s">
        <v>183</v>
      </c>
      <c r="C96" s="2">
        <v>3000</v>
      </c>
      <c r="D96" s="2">
        <f t="shared" si="7"/>
        <v>3000</v>
      </c>
      <c r="E96" s="2">
        <f t="shared" si="7"/>
        <v>3000</v>
      </c>
    </row>
    <row r="97" spans="1:10">
      <c r="A97" s="19" t="s">
        <v>184</v>
      </c>
      <c r="B97" s="24"/>
      <c r="C97" s="21">
        <f>SUM(C98:C113)</f>
        <v>367000</v>
      </c>
      <c r="D97" s="21">
        <f>SUM(D98:D113)</f>
        <v>417000</v>
      </c>
      <c r="E97" s="21">
        <f>SUM(E98:E113)</f>
        <v>417000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315000</v>
      </c>
      <c r="D98" s="2">
        <f>C98</f>
        <v>315000</v>
      </c>
      <c r="E98" s="2">
        <f>D98</f>
        <v>315000</v>
      </c>
    </row>
    <row r="99" spans="1:10" ht="15" customHeight="1" outlineLevel="1">
      <c r="A99" s="3">
        <v>6002</v>
      </c>
      <c r="B99" s="1" t="s">
        <v>185</v>
      </c>
      <c r="C99" s="2">
        <v>46000</v>
      </c>
      <c r="D99" s="2">
        <f t="shared" ref="D99:E113" si="8">C99</f>
        <v>46000</v>
      </c>
      <c r="E99" s="2">
        <f t="shared" si="8"/>
        <v>46000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50000</v>
      </c>
      <c r="E100" s="2">
        <f t="shared" si="8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4000</v>
      </c>
      <c r="D106" s="2">
        <f t="shared" si="8"/>
        <v>4000</v>
      </c>
      <c r="E106" s="2">
        <f t="shared" si="8"/>
        <v>4000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592765</v>
      </c>
      <c r="D114" s="26">
        <f>D115+D152+D177</f>
        <v>592765</v>
      </c>
      <c r="E114" s="26">
        <f>E115+E152+E177</f>
        <v>592765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592765</v>
      </c>
      <c r="D115" s="23">
        <f>D116+D135</f>
        <v>592765</v>
      </c>
      <c r="E115" s="23">
        <f>E116+E135</f>
        <v>592765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481298</v>
      </c>
      <c r="D116" s="21">
        <f>D117+D120+D123+D126+D129+D132</f>
        <v>481298</v>
      </c>
      <c r="E116" s="21">
        <f>E117+E120+E123+E126+E129+E132</f>
        <v>481298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481298</v>
      </c>
      <c r="D117" s="2">
        <f>D118+D119</f>
        <v>481298</v>
      </c>
      <c r="E117" s="2">
        <f>E118+E119</f>
        <v>481298</v>
      </c>
    </row>
    <row r="118" spans="1:10" ht="15" customHeight="1" outlineLevel="2">
      <c r="A118" s="131"/>
      <c r="B118" s="130" t="s">
        <v>855</v>
      </c>
      <c r="C118" s="129">
        <v>481298</v>
      </c>
      <c r="D118" s="129">
        <f>C118</f>
        <v>481298</v>
      </c>
      <c r="E118" s="129">
        <f>D118</f>
        <v>481298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111467</v>
      </c>
      <c r="D135" s="21">
        <f>D136+D140+D143+D146+D149</f>
        <v>111467</v>
      </c>
      <c r="E135" s="21">
        <f>E136+E140+E143+E146+E149</f>
        <v>111467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111467</v>
      </c>
      <c r="D136" s="2">
        <f>D137+D138+D139</f>
        <v>111467</v>
      </c>
      <c r="E136" s="2">
        <f>E137+E138+E139</f>
        <v>111467</v>
      </c>
    </row>
    <row r="137" spans="1:10" ht="15" customHeight="1" outlineLevel="2">
      <c r="A137" s="131"/>
      <c r="B137" s="130" t="s">
        <v>855</v>
      </c>
      <c r="C137" s="129">
        <v>50845</v>
      </c>
      <c r="D137" s="129">
        <f>C137</f>
        <v>50845</v>
      </c>
      <c r="E137" s="129">
        <f>D137</f>
        <v>50845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>
        <v>60622</v>
      </c>
      <c r="D139" s="129">
        <f t="shared" si="9"/>
        <v>60622</v>
      </c>
      <c r="E139" s="129">
        <f t="shared" si="9"/>
        <v>60622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 collapsed="1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 collapsed="1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 collapsed="1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2"/>
        <v>0</v>
      </c>
      <c r="E198" s="129">
        <f t="shared" si="12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 collapsed="1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3">C208</f>
        <v>0</v>
      </c>
      <c r="E208" s="128">
        <f t="shared" si="13"/>
        <v>0</v>
      </c>
    </row>
    <row r="209" spans="1:5" hidden="1" outlineLevel="3">
      <c r="A209" s="90"/>
      <c r="B209" s="89" t="s">
        <v>838</v>
      </c>
      <c r="C209" s="128"/>
      <c r="D209" s="128">
        <f t="shared" si="13"/>
        <v>0</v>
      </c>
      <c r="E209" s="128">
        <f t="shared" si="13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3"/>
        <v>0</v>
      </c>
      <c r="E210" s="128">
        <f t="shared" si="13"/>
        <v>0</v>
      </c>
    </row>
    <row r="211" spans="1:5" outlineLevel="2" collapsed="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 collapsed="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4">C217</f>
        <v>0</v>
      </c>
      <c r="E217" s="128">
        <f t="shared" si="14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4"/>
        <v>0</v>
      </c>
      <c r="E218" s="132">
        <f t="shared" si="14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4"/>
        <v>0</v>
      </c>
      <c r="E219" s="132">
        <f t="shared" si="14"/>
        <v>0</v>
      </c>
    </row>
    <row r="220" spans="1:5" outlineLevel="2" collapsed="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5">C225</f>
        <v>0</v>
      </c>
      <c r="E225" s="128">
        <f t="shared" si="15"/>
        <v>0</v>
      </c>
    </row>
    <row r="226" spans="1:5" outlineLevel="3">
      <c r="A226" s="90"/>
      <c r="B226" s="89" t="s">
        <v>832</v>
      </c>
      <c r="C226" s="128"/>
      <c r="D226" s="128">
        <f t="shared" si="15"/>
        <v>0</v>
      </c>
      <c r="E226" s="128">
        <f t="shared" si="15"/>
        <v>0</v>
      </c>
    </row>
    <row r="227" spans="1:5" outlineLevel="3">
      <c r="A227" s="90"/>
      <c r="B227" s="89" t="s">
        <v>831</v>
      </c>
      <c r="C227" s="128"/>
      <c r="D227" s="128">
        <f t="shared" si="15"/>
        <v>0</v>
      </c>
      <c r="E227" s="128">
        <f t="shared" si="15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6">C231</f>
        <v>0</v>
      </c>
      <c r="E231" s="128">
        <f t="shared" si="16"/>
        <v>0</v>
      </c>
    </row>
    <row r="232" spans="1:5" outlineLevel="3">
      <c r="A232" s="90"/>
      <c r="B232" s="89" t="s">
        <v>819</v>
      </c>
      <c r="C232" s="128"/>
      <c r="D232" s="128">
        <f t="shared" si="16"/>
        <v>0</v>
      </c>
      <c r="E232" s="128">
        <f t="shared" si="16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7">C241</f>
        <v>0</v>
      </c>
      <c r="E241" s="128">
        <f t="shared" si="17"/>
        <v>0</v>
      </c>
    </row>
    <row r="242" spans="1:10" outlineLevel="3">
      <c r="A242" s="90"/>
      <c r="B242" s="89" t="s">
        <v>824</v>
      </c>
      <c r="C242" s="128"/>
      <c r="D242" s="128">
        <f t="shared" si="17"/>
        <v>0</v>
      </c>
      <c r="E242" s="128">
        <f t="shared" si="17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8">C246</f>
        <v>0</v>
      </c>
      <c r="E246" s="128">
        <f t="shared" si="18"/>
        <v>0</v>
      </c>
    </row>
    <row r="247" spans="1:10" outlineLevel="3">
      <c r="A247" s="90"/>
      <c r="B247" s="89" t="s">
        <v>820</v>
      </c>
      <c r="C247" s="128"/>
      <c r="D247" s="128">
        <f t="shared" si="18"/>
        <v>0</v>
      </c>
      <c r="E247" s="128">
        <f t="shared" si="18"/>
        <v>0</v>
      </c>
    </row>
    <row r="248" spans="1:10" outlineLevel="3">
      <c r="A248" s="90"/>
      <c r="B248" s="89" t="s">
        <v>819</v>
      </c>
      <c r="C248" s="128"/>
      <c r="D248" s="128">
        <f t="shared" si="18"/>
        <v>0</v>
      </c>
      <c r="E248" s="128">
        <f t="shared" si="18"/>
        <v>0</v>
      </c>
    </row>
    <row r="249" spans="1:10" outlineLevel="3">
      <c r="A249" s="90"/>
      <c r="B249" s="89" t="s">
        <v>818</v>
      </c>
      <c r="C249" s="128"/>
      <c r="D249" s="128">
        <f t="shared" si="18"/>
        <v>0</v>
      </c>
      <c r="E249" s="128">
        <f t="shared" si="18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774800</v>
      </c>
      <c r="D257" s="37">
        <f>D258+D550</f>
        <v>824800</v>
      </c>
      <c r="E257" s="37">
        <f>E258+E550</f>
        <v>824800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766718</v>
      </c>
      <c r="D258" s="36">
        <f>D259+D339+D483+D547</f>
        <v>816718</v>
      </c>
      <c r="E258" s="36">
        <f>E259+E339+E483+E547</f>
        <v>816718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509122</v>
      </c>
      <c r="D259" s="33">
        <f>D260+D263+D314</f>
        <v>523122</v>
      </c>
      <c r="E259" s="33">
        <f>E260+E263+E314</f>
        <v>523122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720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>
        <v>720</v>
      </c>
      <c r="D261" s="5"/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508402</v>
      </c>
      <c r="D263" s="32">
        <f>D264+D265+D289+D296+D298+D302+D305+D308+D313</f>
        <v>523122</v>
      </c>
      <c r="E263" s="32">
        <f>E264+E265+E289+E296+E298+E302+E305+E308+E313</f>
        <v>523122</v>
      </c>
    </row>
    <row r="264" spans="1:10" outlineLevel="2">
      <c r="A264" s="6">
        <v>1101</v>
      </c>
      <c r="B264" s="4" t="s">
        <v>34</v>
      </c>
      <c r="C264" s="5">
        <v>196035</v>
      </c>
      <c r="D264" s="5">
        <v>200955</v>
      </c>
      <c r="E264" s="5">
        <f>D264</f>
        <v>200955</v>
      </c>
    </row>
    <row r="265" spans="1:10" outlineLevel="2">
      <c r="A265" s="6">
        <v>1101</v>
      </c>
      <c r="B265" s="4" t="s">
        <v>35</v>
      </c>
      <c r="C265" s="5">
        <v>206289</v>
      </c>
      <c r="D265" s="5">
        <v>218289</v>
      </c>
      <c r="E265" s="5">
        <f>D265</f>
        <v>218289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outlineLevel="2" collapsed="1">
      <c r="A289" s="6">
        <v>1101</v>
      </c>
      <c r="B289" s="4" t="s">
        <v>36</v>
      </c>
      <c r="C289" s="5">
        <v>4449</v>
      </c>
      <c r="D289" s="5">
        <v>2449</v>
      </c>
      <c r="E289" s="5">
        <f>D289</f>
        <v>2449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outlineLevel="2" collapsed="1">
      <c r="A296" s="6">
        <v>1101</v>
      </c>
      <c r="B296" s="4" t="s">
        <v>247</v>
      </c>
      <c r="C296" s="5">
        <v>300</v>
      </c>
      <c r="D296" s="5">
        <f t="shared" ref="D296:E299" si="22">C296</f>
        <v>300</v>
      </c>
      <c r="E296" s="5">
        <f t="shared" si="22"/>
        <v>300</v>
      </c>
    </row>
    <row r="297" spans="1:5" hidden="1" outlineLevel="3">
      <c r="A297" s="29"/>
      <c r="B297" s="28" t="s">
        <v>111</v>
      </c>
      <c r="C297" s="30"/>
      <c r="D297" s="30">
        <f t="shared" si="22"/>
        <v>0</v>
      </c>
      <c r="E297" s="30">
        <f t="shared" si="22"/>
        <v>0</v>
      </c>
    </row>
    <row r="298" spans="1:5" outlineLevel="2" collapsed="1">
      <c r="A298" s="6">
        <v>1101</v>
      </c>
      <c r="B298" s="4" t="s">
        <v>37</v>
      </c>
      <c r="C298" s="5">
        <v>12920</v>
      </c>
      <c r="D298" s="5">
        <f t="shared" si="22"/>
        <v>12920</v>
      </c>
      <c r="E298" s="5">
        <f t="shared" si="22"/>
        <v>12920</v>
      </c>
    </row>
    <row r="299" spans="1:5" hidden="1" outlineLevel="3">
      <c r="A299" s="29"/>
      <c r="B299" s="28" t="s">
        <v>248</v>
      </c>
      <c r="C299" s="30"/>
      <c r="D299" s="30">
        <f t="shared" si="22"/>
        <v>0</v>
      </c>
      <c r="E299" s="30">
        <f t="shared" si="22"/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3">C300</f>
        <v>0</v>
      </c>
      <c r="E300" s="30">
        <f t="shared" si="23"/>
        <v>0</v>
      </c>
    </row>
    <row r="301" spans="1:5" hidden="1" outlineLevel="3">
      <c r="A301" s="29"/>
      <c r="B301" s="28" t="s">
        <v>250</v>
      </c>
      <c r="C301" s="30"/>
      <c r="D301" s="30">
        <f t="shared" si="23"/>
        <v>0</v>
      </c>
      <c r="E301" s="30">
        <f t="shared" si="23"/>
        <v>0</v>
      </c>
    </row>
    <row r="302" spans="1:5" outlineLevel="2" collapsed="1">
      <c r="A302" s="6">
        <v>1101</v>
      </c>
      <c r="B302" s="4" t="s">
        <v>251</v>
      </c>
      <c r="C302" s="5">
        <v>8000</v>
      </c>
      <c r="D302" s="5">
        <v>5800</v>
      </c>
      <c r="E302" s="5">
        <f t="shared" ref="E302:E309" si="24">D302</f>
        <v>5800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 t="shared" si="24"/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 t="shared" si="24"/>
        <v>0</v>
      </c>
    </row>
    <row r="305" spans="1:5" outlineLevel="2" collapsed="1">
      <c r="A305" s="6">
        <v>1101</v>
      </c>
      <c r="B305" s="4" t="s">
        <v>38</v>
      </c>
      <c r="C305" s="5">
        <v>5881</v>
      </c>
      <c r="D305" s="5">
        <v>6181</v>
      </c>
      <c r="E305" s="5">
        <f t="shared" si="24"/>
        <v>6181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 t="shared" si="24"/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 t="shared" si="24"/>
        <v>0</v>
      </c>
    </row>
    <row r="308" spans="1:5" outlineLevel="2" collapsed="1">
      <c r="A308" s="6">
        <v>1101</v>
      </c>
      <c r="B308" s="4" t="s">
        <v>39</v>
      </c>
      <c r="C308" s="5">
        <v>74528</v>
      </c>
      <c r="D308" s="5">
        <v>76228</v>
      </c>
      <c r="E308" s="5">
        <f t="shared" si="24"/>
        <v>76228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 t="shared" si="24"/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5">C310</f>
        <v>0</v>
      </c>
      <c r="E310" s="30">
        <f t="shared" si="25"/>
        <v>0</v>
      </c>
    </row>
    <row r="311" spans="1:5" hidden="1" outlineLevel="3">
      <c r="A311" s="29"/>
      <c r="B311" s="28" t="s">
        <v>258</v>
      </c>
      <c r="C311" s="30"/>
      <c r="D311" s="30">
        <f t="shared" si="25"/>
        <v>0</v>
      </c>
      <c r="E311" s="30">
        <f t="shared" si="25"/>
        <v>0</v>
      </c>
    </row>
    <row r="312" spans="1:5" hidden="1" outlineLevel="3">
      <c r="A312" s="29"/>
      <c r="B312" s="28" t="s">
        <v>259</v>
      </c>
      <c r="C312" s="30"/>
      <c r="D312" s="30">
        <f t="shared" si="25"/>
        <v>0</v>
      </c>
      <c r="E312" s="30">
        <f t="shared" si="25"/>
        <v>0</v>
      </c>
    </row>
    <row r="313" spans="1:5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6">C317</f>
        <v>0</v>
      </c>
      <c r="E317" s="30">
        <f t="shared" si="26"/>
        <v>0</v>
      </c>
    </row>
    <row r="318" spans="1:5" hidden="1" outlineLevel="3">
      <c r="A318" s="29"/>
      <c r="B318" s="28" t="s">
        <v>261</v>
      </c>
      <c r="C318" s="30"/>
      <c r="D318" s="30">
        <f t="shared" si="26"/>
        <v>0</v>
      </c>
      <c r="E318" s="30">
        <f t="shared" si="26"/>
        <v>0</v>
      </c>
    </row>
    <row r="319" spans="1:5" hidden="1" outlineLevel="3">
      <c r="A319" s="29"/>
      <c r="B319" s="28" t="s">
        <v>248</v>
      </c>
      <c r="C319" s="30"/>
      <c r="D319" s="30">
        <f t="shared" si="26"/>
        <v>0</v>
      </c>
      <c r="E319" s="30">
        <f t="shared" si="26"/>
        <v>0</v>
      </c>
    </row>
    <row r="320" spans="1:5" hidden="1" outlineLevel="3">
      <c r="A320" s="29"/>
      <c r="B320" s="28" t="s">
        <v>262</v>
      </c>
      <c r="C320" s="30"/>
      <c r="D320" s="30">
        <f t="shared" si="26"/>
        <v>0</v>
      </c>
      <c r="E320" s="30">
        <f t="shared" si="26"/>
        <v>0</v>
      </c>
    </row>
    <row r="321" spans="1:5" hidden="1" outlineLevel="3">
      <c r="A321" s="29"/>
      <c r="B321" s="28" t="s">
        <v>252</v>
      </c>
      <c r="C321" s="30"/>
      <c r="D321" s="30">
        <f t="shared" si="26"/>
        <v>0</v>
      </c>
      <c r="E321" s="30">
        <f t="shared" si="26"/>
        <v>0</v>
      </c>
    </row>
    <row r="322" spans="1:5" hidden="1" outlineLevel="3">
      <c r="A322" s="29"/>
      <c r="B322" s="28" t="s">
        <v>253</v>
      </c>
      <c r="C322" s="30"/>
      <c r="D322" s="30">
        <f t="shared" si="26"/>
        <v>0</v>
      </c>
      <c r="E322" s="30">
        <f t="shared" si="26"/>
        <v>0</v>
      </c>
    </row>
    <row r="323" spans="1:5" hidden="1" outlineLevel="3">
      <c r="A323" s="29"/>
      <c r="B323" s="28" t="s">
        <v>238</v>
      </c>
      <c r="C323" s="30"/>
      <c r="D323" s="30">
        <f t="shared" si="26"/>
        <v>0</v>
      </c>
      <c r="E323" s="30">
        <f t="shared" si="26"/>
        <v>0</v>
      </c>
    </row>
    <row r="324" spans="1:5" hidden="1" outlineLevel="3">
      <c r="A324" s="29"/>
      <c r="B324" s="28" t="s">
        <v>239</v>
      </c>
      <c r="C324" s="30"/>
      <c r="D324" s="30">
        <f t="shared" si="26"/>
        <v>0</v>
      </c>
      <c r="E324" s="30">
        <f t="shared" si="26"/>
        <v>0</v>
      </c>
    </row>
    <row r="325" spans="1:5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7">C333</f>
        <v>0</v>
      </c>
      <c r="E333" s="30">
        <f t="shared" si="27"/>
        <v>0</v>
      </c>
    </row>
    <row r="334" spans="1:5" hidden="1" outlineLevel="3">
      <c r="A334" s="29"/>
      <c r="B334" s="28" t="s">
        <v>258</v>
      </c>
      <c r="C334" s="30"/>
      <c r="D334" s="30">
        <f t="shared" si="27"/>
        <v>0</v>
      </c>
      <c r="E334" s="30">
        <f t="shared" si="27"/>
        <v>0</v>
      </c>
    </row>
    <row r="335" spans="1:5" hidden="1" outlineLevel="3">
      <c r="A335" s="29"/>
      <c r="B335" s="28" t="s">
        <v>259</v>
      </c>
      <c r="C335" s="30"/>
      <c r="D335" s="30">
        <f t="shared" si="27"/>
        <v>0</v>
      </c>
      <c r="E335" s="30">
        <f t="shared" si="27"/>
        <v>0</v>
      </c>
    </row>
    <row r="336" spans="1:5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8">C337</f>
        <v>0</v>
      </c>
      <c r="E337" s="5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8"/>
        <v>0</v>
      </c>
      <c r="E338" s="5">
        <f t="shared" si="28"/>
        <v>0</v>
      </c>
    </row>
    <row r="339" spans="1:10">
      <c r="A339" s="186" t="s">
        <v>270</v>
      </c>
      <c r="B339" s="187"/>
      <c r="C339" s="33">
        <f>C340+C444+C482</f>
        <v>238096</v>
      </c>
      <c r="D339" s="33">
        <f>D340+D444+D482</f>
        <v>274096</v>
      </c>
      <c r="E339" s="33">
        <f>E340+E444+E482</f>
        <v>274096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225096</v>
      </c>
      <c r="D340" s="32">
        <f>D341+D342+D343+D344+D347+D348+D353+D356+D357+D362+D367+BH290668+D371+D372+D373+D376+D377+D378+D382+D388+D391+D392+D395+D398+D399+D404+D407+D408+D409+D412+D415+D416+D419+D420+D421+D422+D429+D443</f>
        <v>261096</v>
      </c>
      <c r="E340" s="32">
        <f>E341+E342+E343+E344+E347+E348+E353+E356+E357+E362+E367+BI290668+E371+E372+E373+E376+E377+E378+E382+E388+E391+E392+E395+E398+E399+E404+E407+E408+E409+E412+E415+E416+E419+E420+E421+E422+E429+E443</f>
        <v>261096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9000</v>
      </c>
      <c r="D342" s="5">
        <f t="shared" ref="D342:E343" si="29">C342</f>
        <v>9000</v>
      </c>
      <c r="E342" s="5">
        <f t="shared" si="29"/>
        <v>9000</v>
      </c>
    </row>
    <row r="343" spans="1:10" outlineLevel="2">
      <c r="A343" s="6">
        <v>2201</v>
      </c>
      <c r="B343" s="4" t="s">
        <v>41</v>
      </c>
      <c r="C343" s="5">
        <v>35000</v>
      </c>
      <c r="D343" s="5">
        <v>51000</v>
      </c>
      <c r="E343" s="5">
        <f t="shared" si="29"/>
        <v>51000</v>
      </c>
    </row>
    <row r="344" spans="1:10" outlineLevel="2">
      <c r="A344" s="6">
        <v>2201</v>
      </c>
      <c r="B344" s="4" t="s">
        <v>273</v>
      </c>
      <c r="C344" s="5">
        <f>SUM(C345:C346)</f>
        <v>4716</v>
      </c>
      <c r="D344" s="5">
        <f>SUM(D345:D346)</f>
        <v>4716</v>
      </c>
      <c r="E344" s="5">
        <f>SUM(E345:E346)</f>
        <v>4716</v>
      </c>
    </row>
    <row r="345" spans="1:10" outlineLevel="3">
      <c r="A345" s="29"/>
      <c r="B345" s="28" t="s">
        <v>274</v>
      </c>
      <c r="C345" s="30">
        <v>1716</v>
      </c>
      <c r="D345" s="30">
        <f t="shared" ref="D345:E347" si="30">C345</f>
        <v>1716</v>
      </c>
      <c r="E345" s="30">
        <f t="shared" si="30"/>
        <v>1716</v>
      </c>
    </row>
    <row r="346" spans="1:10" outlineLevel="3">
      <c r="A346" s="29"/>
      <c r="B346" s="28" t="s">
        <v>275</v>
      </c>
      <c r="C346" s="30">
        <v>3000</v>
      </c>
      <c r="D346" s="30">
        <f t="shared" si="30"/>
        <v>3000</v>
      </c>
      <c r="E346" s="30">
        <f t="shared" si="30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0"/>
        <v>0</v>
      </c>
      <c r="E347" s="5">
        <f t="shared" si="30"/>
        <v>0</v>
      </c>
    </row>
    <row r="348" spans="1:10" outlineLevel="2">
      <c r="A348" s="6">
        <v>2201</v>
      </c>
      <c r="B348" s="4" t="s">
        <v>277</v>
      </c>
      <c r="C348" s="5">
        <f>SUM(C349:C352)</f>
        <v>33000</v>
      </c>
      <c r="D348" s="5">
        <f>SUM(D349:D352)</f>
        <v>36000</v>
      </c>
      <c r="E348" s="5">
        <f>SUM(E349:E352)</f>
        <v>36000</v>
      </c>
    </row>
    <row r="349" spans="1:10" outlineLevel="3">
      <c r="A349" s="29"/>
      <c r="B349" s="28" t="s">
        <v>278</v>
      </c>
      <c r="C349" s="30">
        <v>33000</v>
      </c>
      <c r="D349" s="30">
        <v>36000</v>
      </c>
      <c r="E349" s="30">
        <f>D349</f>
        <v>36000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1">C350</f>
        <v>0</v>
      </c>
      <c r="E350" s="30">
        <f t="shared" si="31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1"/>
        <v>0</v>
      </c>
      <c r="E351" s="30">
        <f t="shared" si="31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1"/>
        <v>0</v>
      </c>
      <c r="E352" s="30">
        <f t="shared" si="31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32">C354</f>
        <v>200</v>
      </c>
      <c r="E354" s="30">
        <f t="shared" si="32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32"/>
        <v>0</v>
      </c>
      <c r="E355" s="30">
        <f t="shared" si="32"/>
        <v>0</v>
      </c>
    </row>
    <row r="356" spans="1:5" outlineLevel="2">
      <c r="A356" s="6">
        <v>2201</v>
      </c>
      <c r="B356" s="4" t="s">
        <v>284</v>
      </c>
      <c r="C356" s="5">
        <v>3000</v>
      </c>
      <c r="D356" s="5">
        <f t="shared" si="32"/>
        <v>3000</v>
      </c>
      <c r="E356" s="5">
        <f t="shared" si="32"/>
        <v>3000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outlineLevel="3">
      <c r="A359" s="29"/>
      <c r="B359" s="28" t="s">
        <v>287</v>
      </c>
      <c r="C359" s="30"/>
      <c r="D359" s="30">
        <f t="shared" ref="D359:E361" si="33">C359</f>
        <v>0</v>
      </c>
      <c r="E359" s="30">
        <f t="shared" si="33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3"/>
        <v>1000</v>
      </c>
      <c r="E360" s="30">
        <f t="shared" si="33"/>
        <v>1000</v>
      </c>
    </row>
    <row r="361" spans="1:5" outlineLevel="3">
      <c r="A361" s="29"/>
      <c r="B361" s="28" t="s">
        <v>289</v>
      </c>
      <c r="C361" s="30"/>
      <c r="D361" s="30">
        <f t="shared" si="33"/>
        <v>0</v>
      </c>
      <c r="E361" s="30">
        <f t="shared" si="33"/>
        <v>0</v>
      </c>
    </row>
    <row r="362" spans="1:5" outlineLevel="2">
      <c r="A362" s="6">
        <v>2201</v>
      </c>
      <c r="B362" s="4" t="s">
        <v>290</v>
      </c>
      <c r="C362" s="5">
        <f>SUM(C363:C366)</f>
        <v>18000</v>
      </c>
      <c r="D362" s="5">
        <f>SUM(D363:D366)</f>
        <v>23000</v>
      </c>
      <c r="E362" s="5">
        <f>SUM(E363:E366)</f>
        <v>23000</v>
      </c>
    </row>
    <row r="363" spans="1:5" outlineLevel="3">
      <c r="A363" s="29"/>
      <c r="B363" s="28" t="s">
        <v>291</v>
      </c>
      <c r="C363" s="30">
        <v>2000</v>
      </c>
      <c r="D363" s="30">
        <f>C363</f>
        <v>2000</v>
      </c>
      <c r="E363" s="30">
        <f>D363</f>
        <v>2000</v>
      </c>
    </row>
    <row r="364" spans="1:5" outlineLevel="3">
      <c r="A364" s="29"/>
      <c r="B364" s="28" t="s">
        <v>292</v>
      </c>
      <c r="C364" s="30">
        <v>16000</v>
      </c>
      <c r="D364" s="30">
        <v>21000</v>
      </c>
      <c r="E364" s="30">
        <f t="shared" ref="D364:E366" si="34">D364</f>
        <v>21000</v>
      </c>
    </row>
    <row r="365" spans="1:5" outlineLevel="3">
      <c r="A365" s="29"/>
      <c r="B365" s="28" t="s">
        <v>293</v>
      </c>
      <c r="C365" s="30"/>
      <c r="D365" s="30">
        <f t="shared" si="34"/>
        <v>0</v>
      </c>
      <c r="E365" s="30">
        <f t="shared" si="34"/>
        <v>0</v>
      </c>
    </row>
    <row r="366" spans="1:5" outlineLevel="3">
      <c r="A366" s="29"/>
      <c r="B366" s="28" t="s">
        <v>294</v>
      </c>
      <c r="C366" s="30"/>
      <c r="D366" s="30">
        <f t="shared" si="34"/>
        <v>0</v>
      </c>
      <c r="E366" s="30">
        <f t="shared" si="34"/>
        <v>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5">C369</f>
        <v>0</v>
      </c>
      <c r="E369" s="30">
        <f t="shared" si="35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5"/>
        <v>0</v>
      </c>
      <c r="E370" s="30">
        <f t="shared" si="35"/>
        <v>0</v>
      </c>
    </row>
    <row r="371" spans="1:5" outlineLevel="2">
      <c r="A371" s="6">
        <v>2201</v>
      </c>
      <c r="B371" s="4" t="s">
        <v>44</v>
      </c>
      <c r="C371" s="5">
        <v>1000</v>
      </c>
      <c r="D371" s="5">
        <f t="shared" si="35"/>
        <v>1000</v>
      </c>
      <c r="E371" s="5">
        <f t="shared" si="35"/>
        <v>1000</v>
      </c>
    </row>
    <row r="372" spans="1:5" outlineLevel="2">
      <c r="A372" s="6">
        <v>2201</v>
      </c>
      <c r="B372" s="4" t="s">
        <v>45</v>
      </c>
      <c r="C372" s="5">
        <v>4100</v>
      </c>
      <c r="D372" s="5">
        <f t="shared" si="35"/>
        <v>4100</v>
      </c>
      <c r="E372" s="5">
        <f t="shared" si="35"/>
        <v>4100</v>
      </c>
    </row>
    <row r="373" spans="1:5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6">C374</f>
        <v>0</v>
      </c>
      <c r="E374" s="30">
        <f t="shared" si="36"/>
        <v>0</v>
      </c>
    </row>
    <row r="375" spans="1:5" outlineLevel="3">
      <c r="A375" s="29"/>
      <c r="B375" s="28" t="s">
        <v>300</v>
      </c>
      <c r="C375" s="30">
        <v>400</v>
      </c>
      <c r="D375" s="30">
        <f t="shared" si="36"/>
        <v>400</v>
      </c>
      <c r="E375" s="30">
        <f t="shared" si="36"/>
        <v>400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6"/>
        <v>0</v>
      </c>
      <c r="E376" s="5">
        <f t="shared" si="36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6"/>
        <v>1000</v>
      </c>
      <c r="E377" s="5">
        <f t="shared" si="36"/>
        <v>1000</v>
      </c>
    </row>
    <row r="378" spans="1:5" outlineLevel="2">
      <c r="A378" s="6">
        <v>2201</v>
      </c>
      <c r="B378" s="4" t="s">
        <v>303</v>
      </c>
      <c r="C378" s="5">
        <f>SUM(C379:C381)</f>
        <v>2000</v>
      </c>
      <c r="D378" s="5">
        <f>SUM(D379:D381)</f>
        <v>2000</v>
      </c>
      <c r="E378" s="5">
        <f>SUM(E379:E381)</f>
        <v>2000</v>
      </c>
    </row>
    <row r="379" spans="1:5" outlineLevel="3">
      <c r="A379" s="29"/>
      <c r="B379" s="28" t="s">
        <v>46</v>
      </c>
      <c r="C379" s="30">
        <v>1000</v>
      </c>
      <c r="D379" s="30">
        <f>C379</f>
        <v>1000</v>
      </c>
      <c r="E379" s="30">
        <f>D379</f>
        <v>1000</v>
      </c>
    </row>
    <row r="380" spans="1:5" outlineLevel="3">
      <c r="A380" s="29"/>
      <c r="B380" s="28" t="s">
        <v>113</v>
      </c>
      <c r="C380" s="30"/>
      <c r="D380" s="30">
        <f t="shared" ref="D380:E381" si="37">C380</f>
        <v>0</v>
      </c>
      <c r="E380" s="30">
        <f t="shared" si="37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7"/>
        <v>1000</v>
      </c>
      <c r="E381" s="30">
        <f t="shared" si="37"/>
        <v>1000</v>
      </c>
    </row>
    <row r="382" spans="1:5" outlineLevel="2">
      <c r="A382" s="6">
        <v>2201</v>
      </c>
      <c r="B382" s="4" t="s">
        <v>114</v>
      </c>
      <c r="C382" s="5">
        <f>SUM(C383:C387)</f>
        <v>5000</v>
      </c>
      <c r="D382" s="5">
        <f>SUM(D383:D387)</f>
        <v>5000</v>
      </c>
      <c r="E382" s="5">
        <f>SUM(E383:E387)</f>
        <v>5000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8">C384</f>
        <v>0</v>
      </c>
      <c r="E384" s="30">
        <f t="shared" si="38"/>
        <v>0</v>
      </c>
    </row>
    <row r="385" spans="1:5" outlineLevel="3">
      <c r="A385" s="29"/>
      <c r="B385" s="28" t="s">
        <v>306</v>
      </c>
      <c r="C385" s="30"/>
      <c r="D385" s="30">
        <f t="shared" si="38"/>
        <v>0</v>
      </c>
      <c r="E385" s="30">
        <f t="shared" si="38"/>
        <v>0</v>
      </c>
    </row>
    <row r="386" spans="1:5" outlineLevel="3">
      <c r="A386" s="29"/>
      <c r="B386" s="28" t="s">
        <v>307</v>
      </c>
      <c r="C386" s="30">
        <v>3000</v>
      </c>
      <c r="D386" s="30">
        <f t="shared" si="38"/>
        <v>3000</v>
      </c>
      <c r="E386" s="30">
        <f t="shared" si="38"/>
        <v>3000</v>
      </c>
    </row>
    <row r="387" spans="1:5" outlineLevel="3">
      <c r="A387" s="29"/>
      <c r="B387" s="28" t="s">
        <v>308</v>
      </c>
      <c r="C387" s="30">
        <v>1000</v>
      </c>
      <c r="D387" s="30">
        <f t="shared" si="38"/>
        <v>1000</v>
      </c>
      <c r="E387" s="30">
        <f t="shared" si="38"/>
        <v>1000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9">C389</f>
        <v>0</v>
      </c>
      <c r="E389" s="30">
        <f t="shared" si="39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9"/>
        <v>0</v>
      </c>
      <c r="E390" s="30">
        <f t="shared" si="39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9"/>
        <v>0</v>
      </c>
      <c r="E391" s="5">
        <f t="shared" si="39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40">C396</f>
        <v>0</v>
      </c>
      <c r="E396" s="30">
        <f t="shared" si="40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40"/>
        <v>0</v>
      </c>
      <c r="E397" s="30">
        <f t="shared" si="40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40"/>
        <v>0</v>
      </c>
      <c r="E398" s="5">
        <f t="shared" si="40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41">C401</f>
        <v>0</v>
      </c>
      <c r="E401" s="30">
        <f t="shared" si="41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41"/>
        <v>0</v>
      </c>
      <c r="E402" s="30">
        <f t="shared" si="41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41"/>
        <v>0</v>
      </c>
      <c r="E403" s="30">
        <f t="shared" si="41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42">C405</f>
        <v>500</v>
      </c>
      <c r="E405" s="30">
        <f t="shared" si="42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42"/>
        <v>500</v>
      </c>
      <c r="E406" s="30">
        <f t="shared" si="42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42"/>
        <v>0</v>
      </c>
      <c r="E407" s="5">
        <f t="shared" si="42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42"/>
        <v>0</v>
      </c>
      <c r="E408" s="5">
        <f t="shared" si="42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3">C413</f>
        <v>0</v>
      </c>
      <c r="E413" s="30">
        <f t="shared" si="43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3"/>
        <v>0</v>
      </c>
      <c r="E414" s="30">
        <f t="shared" si="43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3"/>
        <v>0</v>
      </c>
      <c r="E415" s="5">
        <f t="shared" si="43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4">C417</f>
        <v>0</v>
      </c>
      <c r="E417" s="30">
        <f t="shared" si="44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4"/>
        <v>0</v>
      </c>
      <c r="E418" s="30">
        <f t="shared" si="44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4"/>
        <v>0</v>
      </c>
      <c r="E419" s="5">
        <f t="shared" si="44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4"/>
        <v>0</v>
      </c>
      <c r="E420" s="5">
        <f t="shared" si="44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4"/>
        <v>0</v>
      </c>
      <c r="E421" s="5">
        <f t="shared" si="44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5">C424</f>
        <v>0</v>
      </c>
      <c r="E424" s="30">
        <f t="shared" si="45"/>
        <v>0</v>
      </c>
    </row>
    <row r="425" spans="1:5" outlineLevel="3">
      <c r="A425" s="29"/>
      <c r="B425" s="28" t="s">
        <v>338</v>
      </c>
      <c r="C425" s="30"/>
      <c r="D425" s="30">
        <f t="shared" si="45"/>
        <v>0</v>
      </c>
      <c r="E425" s="30">
        <f t="shared" si="45"/>
        <v>0</v>
      </c>
    </row>
    <row r="426" spans="1:5" outlineLevel="3">
      <c r="A426" s="29"/>
      <c r="B426" s="28" t="s">
        <v>339</v>
      </c>
      <c r="C426" s="30"/>
      <c r="D426" s="30">
        <f t="shared" si="45"/>
        <v>0</v>
      </c>
      <c r="E426" s="30">
        <f t="shared" si="45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5"/>
        <v>180</v>
      </c>
      <c r="E427" s="30">
        <f t="shared" si="45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5"/>
        <v>0</v>
      </c>
      <c r="E428" s="30">
        <f t="shared" si="45"/>
        <v>0</v>
      </c>
    </row>
    <row r="429" spans="1:5" outlineLevel="2">
      <c r="A429" s="6">
        <v>2201</v>
      </c>
      <c r="B429" s="4" t="s">
        <v>342</v>
      </c>
      <c r="C429" s="5">
        <f>SUM(C430:C442)</f>
        <v>96000</v>
      </c>
      <c r="D429" s="5">
        <f>SUM(D430:D442)</f>
        <v>108000</v>
      </c>
      <c r="E429" s="5">
        <f>SUM(E430:E442)</f>
        <v>108000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60000</v>
      </c>
      <c r="D431" s="30">
        <f t="shared" ref="D431:E442" si="46">C431</f>
        <v>60000</v>
      </c>
      <c r="E431" s="30">
        <f t="shared" si="46"/>
        <v>60000</v>
      </c>
    </row>
    <row r="432" spans="1:5" outlineLevel="3">
      <c r="A432" s="29"/>
      <c r="B432" s="28" t="s">
        <v>345</v>
      </c>
      <c r="C432" s="30">
        <v>10000</v>
      </c>
      <c r="D432" s="30">
        <f t="shared" si="46"/>
        <v>10000</v>
      </c>
      <c r="E432" s="30">
        <f t="shared" si="46"/>
        <v>10000</v>
      </c>
    </row>
    <row r="433" spans="1:5" outlineLevel="3">
      <c r="A433" s="29"/>
      <c r="B433" s="28" t="s">
        <v>346</v>
      </c>
      <c r="C433" s="30">
        <v>4000</v>
      </c>
      <c r="D433" s="30">
        <f t="shared" si="46"/>
        <v>4000</v>
      </c>
      <c r="E433" s="30">
        <f t="shared" si="46"/>
        <v>4000</v>
      </c>
    </row>
    <row r="434" spans="1:5" outlineLevel="3">
      <c r="A434" s="29"/>
      <c r="B434" s="28" t="s">
        <v>347</v>
      </c>
      <c r="C434" s="30">
        <v>4000</v>
      </c>
      <c r="D434" s="30">
        <f t="shared" si="46"/>
        <v>4000</v>
      </c>
      <c r="E434" s="30">
        <f t="shared" si="46"/>
        <v>4000</v>
      </c>
    </row>
    <row r="435" spans="1:5" outlineLevel="3">
      <c r="A435" s="29"/>
      <c r="B435" s="28" t="s">
        <v>348</v>
      </c>
      <c r="C435" s="30"/>
      <c r="D435" s="30">
        <f t="shared" si="46"/>
        <v>0</v>
      </c>
      <c r="E435" s="30">
        <f t="shared" si="46"/>
        <v>0</v>
      </c>
    </row>
    <row r="436" spans="1:5" outlineLevel="3">
      <c r="A436" s="29"/>
      <c r="B436" s="28" t="s">
        <v>349</v>
      </c>
      <c r="C436" s="30"/>
      <c r="D436" s="30">
        <f t="shared" si="46"/>
        <v>0</v>
      </c>
      <c r="E436" s="30">
        <f t="shared" si="46"/>
        <v>0</v>
      </c>
    </row>
    <row r="437" spans="1:5" outlineLevel="3">
      <c r="A437" s="29"/>
      <c r="B437" s="28" t="s">
        <v>350</v>
      </c>
      <c r="C437" s="30"/>
      <c r="D437" s="30">
        <f t="shared" si="46"/>
        <v>0</v>
      </c>
      <c r="E437" s="30">
        <f t="shared" si="46"/>
        <v>0</v>
      </c>
    </row>
    <row r="438" spans="1:5" outlineLevel="3">
      <c r="A438" s="29"/>
      <c r="B438" s="28" t="s">
        <v>351</v>
      </c>
      <c r="C438" s="30"/>
      <c r="D438" s="30">
        <f t="shared" si="46"/>
        <v>0</v>
      </c>
      <c r="E438" s="30">
        <f t="shared" si="46"/>
        <v>0</v>
      </c>
    </row>
    <row r="439" spans="1:5" outlineLevel="3">
      <c r="A439" s="29"/>
      <c r="B439" s="28" t="s">
        <v>352</v>
      </c>
      <c r="C439" s="30"/>
      <c r="D439" s="30">
        <f t="shared" si="46"/>
        <v>0</v>
      </c>
      <c r="E439" s="30">
        <f t="shared" si="46"/>
        <v>0</v>
      </c>
    </row>
    <row r="440" spans="1:5" outlineLevel="3">
      <c r="A440" s="29"/>
      <c r="B440" s="28" t="s">
        <v>353</v>
      </c>
      <c r="C440" s="30"/>
      <c r="D440" s="30">
        <f t="shared" si="46"/>
        <v>0</v>
      </c>
      <c r="E440" s="30">
        <f t="shared" si="46"/>
        <v>0</v>
      </c>
    </row>
    <row r="441" spans="1:5" outlineLevel="3">
      <c r="A441" s="29"/>
      <c r="B441" s="28" t="s">
        <v>354</v>
      </c>
      <c r="C441" s="30">
        <v>8000</v>
      </c>
      <c r="D441" s="30">
        <f t="shared" si="46"/>
        <v>8000</v>
      </c>
      <c r="E441" s="30">
        <f t="shared" si="46"/>
        <v>8000</v>
      </c>
    </row>
    <row r="442" spans="1:5" outlineLevel="3">
      <c r="A442" s="29"/>
      <c r="B442" s="28" t="s">
        <v>355</v>
      </c>
      <c r="C442" s="30">
        <v>10000</v>
      </c>
      <c r="D442" s="30">
        <v>22000</v>
      </c>
      <c r="E442" s="30">
        <f t="shared" si="46"/>
        <v>22000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13000</v>
      </c>
      <c r="D444" s="32">
        <f>D445+D454+D455+D459+D462+D463+D468+D474+D477+D480+D481+D450</f>
        <v>13000</v>
      </c>
      <c r="E444" s="32">
        <f>E445+E454+E455+E459+E462+E463+E468+E474+E477+E480+E481+E450</f>
        <v>13000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7000</v>
      </c>
      <c r="D445" s="5">
        <f>SUM(D446:D449)</f>
        <v>7000</v>
      </c>
      <c r="E445" s="5">
        <f>SUM(E446:E449)</f>
        <v>7000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7000</v>
      </c>
      <c r="D447" s="30">
        <f t="shared" ref="D447:E449" si="47">C447</f>
        <v>7000</v>
      </c>
      <c r="E447" s="30">
        <f t="shared" si="47"/>
        <v>7000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7"/>
        <v>0</v>
      </c>
      <c r="E448" s="30">
        <f t="shared" si="47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7"/>
        <v>0</v>
      </c>
      <c r="E449" s="30">
        <f t="shared" si="47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8">C452</f>
        <v>0</v>
      </c>
      <c r="E452" s="30">
        <f t="shared" si="48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8"/>
        <v>0</v>
      </c>
      <c r="E453" s="30">
        <f t="shared" si="48"/>
        <v>0</v>
      </c>
    </row>
    <row r="454" spans="1:5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9">C457</f>
        <v>0</v>
      </c>
      <c r="E457" s="30">
        <f t="shared" si="49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9"/>
        <v>0</v>
      </c>
      <c r="E458" s="30">
        <f t="shared" si="49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50">C460</f>
        <v>0</v>
      </c>
      <c r="E460" s="30">
        <f t="shared" si="50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50"/>
        <v>0</v>
      </c>
      <c r="E461" s="30">
        <f t="shared" si="50"/>
        <v>0</v>
      </c>
    </row>
    <row r="462" spans="1:5" outlineLevel="2" collapsed="1">
      <c r="A462" s="6">
        <v>2202</v>
      </c>
      <c r="B462" s="4" t="s">
        <v>371</v>
      </c>
      <c r="C462" s="5">
        <v>0</v>
      </c>
      <c r="D462" s="5">
        <f t="shared" si="50"/>
        <v>0</v>
      </c>
      <c r="E462" s="5">
        <f t="shared" si="50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51">C465</f>
        <v>0</v>
      </c>
      <c r="E465" s="30">
        <f t="shared" si="51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51"/>
        <v>0</v>
      </c>
      <c r="E466" s="30">
        <f t="shared" si="51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51"/>
        <v>0</v>
      </c>
      <c r="E467" s="30">
        <f t="shared" si="51"/>
        <v>0</v>
      </c>
    </row>
    <row r="468" spans="1:5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2">C470</f>
        <v>0</v>
      </c>
      <c r="E470" s="30">
        <f t="shared" si="52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2"/>
        <v>0</v>
      </c>
      <c r="E471" s="30">
        <f t="shared" si="52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2"/>
        <v>0</v>
      </c>
      <c r="E472" s="30">
        <f t="shared" si="52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2"/>
        <v>0</v>
      </c>
      <c r="E473" s="30">
        <f t="shared" si="52"/>
        <v>0</v>
      </c>
    </row>
    <row r="474" spans="1:5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3">C478</f>
        <v>0</v>
      </c>
      <c r="E478" s="30">
        <f t="shared" si="53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3"/>
        <v>0</v>
      </c>
      <c r="E479" s="30">
        <f t="shared" si="53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3"/>
        <v>1000</v>
      </c>
      <c r="E480" s="5">
        <f t="shared" si="53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3"/>
        <v>0</v>
      </c>
      <c r="E481" s="5">
        <f t="shared" si="53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19500</v>
      </c>
      <c r="D483" s="35">
        <f>D484+D504+D509+D522+D528+D538</f>
        <v>19500</v>
      </c>
      <c r="E483" s="35">
        <f>E484+E504+E509+E522+E528+E538</f>
        <v>19500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8000</v>
      </c>
      <c r="D484" s="32">
        <f>D485+D486+D490+D491+D494+D497+D500+D501+D502+D503</f>
        <v>8000</v>
      </c>
      <c r="E484" s="32">
        <f>E485+E486+E490+E491+E494+E497+E500+E501+E502+E503</f>
        <v>8000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7000</v>
      </c>
      <c r="D486" s="5">
        <f>SUM(D487:D489)</f>
        <v>7000</v>
      </c>
      <c r="E486" s="5">
        <f>SUM(E487:E489)</f>
        <v>7000</v>
      </c>
    </row>
    <row r="487" spans="1:10" ht="15" customHeight="1" outlineLevel="3">
      <c r="A487" s="28"/>
      <c r="B487" s="28" t="s">
        <v>393</v>
      </c>
      <c r="C487" s="30">
        <v>6000</v>
      </c>
      <c r="D487" s="30">
        <f>C487</f>
        <v>6000</v>
      </c>
      <c r="E487" s="30">
        <f>D487</f>
        <v>6000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4">C488</f>
        <v>1000</v>
      </c>
      <c r="E488" s="30">
        <f t="shared" si="54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4"/>
        <v>0</v>
      </c>
      <c r="E489" s="30">
        <f t="shared" si="54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5">C498</f>
        <v>0</v>
      </c>
      <c r="E498" s="30">
        <f t="shared" si="55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5"/>
        <v>0</v>
      </c>
      <c r="E499" s="30">
        <f t="shared" si="55"/>
        <v>0</v>
      </c>
    </row>
    <row r="500" spans="1:12" outlineLevel="2" collapsed="1">
      <c r="A500" s="6">
        <v>3302</v>
      </c>
      <c r="B500" s="4" t="s">
        <v>406</v>
      </c>
      <c r="C500" s="5"/>
      <c r="D500" s="5">
        <f t="shared" si="55"/>
        <v>0</v>
      </c>
      <c r="E500" s="5">
        <f t="shared" si="55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5"/>
        <v>0</v>
      </c>
      <c r="E501" s="5">
        <f t="shared" si="55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5"/>
        <v>0</v>
      </c>
      <c r="E502" s="5">
        <f t="shared" si="55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5"/>
        <v>0</v>
      </c>
      <c r="E503" s="5">
        <f t="shared" si="55"/>
        <v>0</v>
      </c>
    </row>
    <row r="504" spans="1:12" outlineLevel="1">
      <c r="A504" s="184" t="s">
        <v>410</v>
      </c>
      <c r="B504" s="185"/>
      <c r="C504" s="32">
        <f>SUM(C505:C508)</f>
        <v>2000</v>
      </c>
      <c r="D504" s="32">
        <f>SUM(D505:D508)</f>
        <v>2000</v>
      </c>
      <c r="E504" s="32">
        <f>SUM(E505:E508)</f>
        <v>2000</v>
      </c>
    </row>
    <row r="505" spans="1:12" outlineLevel="2" collapsed="1">
      <c r="A505" s="6">
        <v>3303</v>
      </c>
      <c r="B505" s="4" t="s">
        <v>411</v>
      </c>
      <c r="C505" s="5">
        <v>2000</v>
      </c>
      <c r="D505" s="5">
        <f>C505</f>
        <v>2000</v>
      </c>
      <c r="E505" s="5">
        <f>D505</f>
        <v>2000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6">C506</f>
        <v>0</v>
      </c>
      <c r="E506" s="5">
        <f t="shared" si="56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6"/>
        <v>0</v>
      </c>
      <c r="E507" s="5">
        <f t="shared" si="56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6"/>
        <v>0</v>
      </c>
      <c r="E508" s="5">
        <f t="shared" si="56"/>
        <v>0</v>
      </c>
    </row>
    <row r="509" spans="1:12" outlineLevel="1">
      <c r="A509" s="184" t="s">
        <v>414</v>
      </c>
      <c r="B509" s="185"/>
      <c r="C509" s="32">
        <f>C510+C511+C512+C513+C517+C518+C519+C520+C521</f>
        <v>9500</v>
      </c>
      <c r="D509" s="32">
        <f>D510+D511+D512+D513+D517+D518+D519+D520+D521</f>
        <v>9500</v>
      </c>
      <c r="E509" s="32">
        <f>E510+E511+E512+E513+E517+E518+E519+E520+E521</f>
        <v>9500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7">C511</f>
        <v>0</v>
      </c>
      <c r="E511" s="5">
        <f t="shared" si="57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7"/>
        <v>0</v>
      </c>
      <c r="E512" s="5">
        <f t="shared" si="57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8">C514</f>
        <v>0</v>
      </c>
      <c r="E514" s="30">
        <f t="shared" si="58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8"/>
        <v>0</v>
      </c>
      <c r="E515" s="30">
        <f t="shared" si="58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8"/>
        <v>0</v>
      </c>
      <c r="E516" s="30">
        <f t="shared" si="58"/>
        <v>0</v>
      </c>
    </row>
    <row r="517" spans="1:5" outlineLevel="2" collapsed="1">
      <c r="A517" s="6">
        <v>3305</v>
      </c>
      <c r="B517" s="4" t="s">
        <v>422</v>
      </c>
      <c r="C517" s="5">
        <v>3500</v>
      </c>
      <c r="D517" s="5">
        <f t="shared" si="58"/>
        <v>3500</v>
      </c>
      <c r="E517" s="5">
        <f t="shared" si="58"/>
        <v>3500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8"/>
        <v>0</v>
      </c>
      <c r="E518" s="5">
        <f t="shared" si="58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8"/>
        <v>0</v>
      </c>
      <c r="E519" s="5">
        <f t="shared" si="58"/>
        <v>0</v>
      </c>
    </row>
    <row r="520" spans="1:5" outlineLevel="2">
      <c r="A520" s="6">
        <v>3305</v>
      </c>
      <c r="B520" s="4" t="s">
        <v>425</v>
      </c>
      <c r="C520" s="5">
        <v>6000</v>
      </c>
      <c r="D520" s="5">
        <f t="shared" si="58"/>
        <v>6000</v>
      </c>
      <c r="E520" s="5">
        <f t="shared" si="58"/>
        <v>6000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8"/>
        <v>0</v>
      </c>
      <c r="E521" s="5">
        <f t="shared" si="58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9">C524</f>
        <v>0</v>
      </c>
      <c r="E524" s="5">
        <f t="shared" si="59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9"/>
        <v>0</v>
      </c>
      <c r="E525" s="5">
        <f t="shared" si="59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9"/>
        <v>0</v>
      </c>
      <c r="E526" s="5">
        <f t="shared" si="59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9"/>
        <v>0</v>
      </c>
      <c r="E527" s="5">
        <f t="shared" si="59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60">C533</f>
        <v>0</v>
      </c>
      <c r="E533" s="30">
        <f t="shared" si="60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60"/>
        <v>0</v>
      </c>
      <c r="E534" s="30">
        <f t="shared" si="60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60"/>
        <v>0</v>
      </c>
      <c r="E535" s="30">
        <f t="shared" si="60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60"/>
        <v>0</v>
      </c>
      <c r="E536" s="30">
        <f t="shared" si="60"/>
        <v>0</v>
      </c>
    </row>
    <row r="537" spans="1:5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61">C540</f>
        <v>0</v>
      </c>
      <c r="E540" s="5">
        <f t="shared" si="61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61"/>
        <v>0</v>
      </c>
      <c r="E541" s="5">
        <f t="shared" si="61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61"/>
        <v>0</v>
      </c>
      <c r="E542" s="5">
        <f t="shared" si="61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61"/>
        <v>0</v>
      </c>
      <c r="E543" s="5">
        <f t="shared" si="61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8082</v>
      </c>
      <c r="D550" s="36">
        <f>D551</f>
        <v>8082</v>
      </c>
      <c r="E550" s="36">
        <f>E551</f>
        <v>8082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8082</v>
      </c>
      <c r="D551" s="33">
        <f>D552+D556</f>
        <v>8082</v>
      </c>
      <c r="E551" s="33">
        <f>E552+E556</f>
        <v>8082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8082</v>
      </c>
      <c r="D552" s="32">
        <f>SUM(D553:D555)</f>
        <v>8082</v>
      </c>
      <c r="E552" s="32">
        <f>SUM(E553:E555)</f>
        <v>8082</v>
      </c>
    </row>
    <row r="553" spans="1:10" outlineLevel="2" collapsed="1">
      <c r="A553" s="6">
        <v>5500</v>
      </c>
      <c r="B553" s="4" t="s">
        <v>458</v>
      </c>
      <c r="C553" s="5">
        <v>8082</v>
      </c>
      <c r="D553" s="5">
        <f t="shared" ref="D553:E555" si="62">C553</f>
        <v>8082</v>
      </c>
      <c r="E553" s="5">
        <f t="shared" si="62"/>
        <v>8082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2"/>
        <v>0</v>
      </c>
      <c r="E554" s="5">
        <f t="shared" si="62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2"/>
        <v>0</v>
      </c>
      <c r="E555" s="5">
        <f t="shared" si="62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592765</v>
      </c>
      <c r="D559" s="37">
        <f>D560+D716+D725</f>
        <v>592765</v>
      </c>
      <c r="E559" s="37">
        <f>E560+E716+E725</f>
        <v>592765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516298</v>
      </c>
      <c r="D560" s="36">
        <f>D561+D638+D642+D645</f>
        <v>516298</v>
      </c>
      <c r="E560" s="36">
        <f>E561+E638+E642+E645</f>
        <v>516298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516298</v>
      </c>
      <c r="D561" s="38">
        <f>D562+D567+D568+D569+D576+D577+D581+D584+D585+D586+D587+D592+D595+D599+D603+D610+D616+D628</f>
        <v>516298</v>
      </c>
      <c r="E561" s="38">
        <f>E562+E567+E568+E569+E576+E577+E581+E584+E585+E586+E587+E592+E595+E599+E603+E610+E616+E628</f>
        <v>516298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3360</v>
      </c>
      <c r="D562" s="32">
        <f>SUM(D563:D566)</f>
        <v>3360</v>
      </c>
      <c r="E562" s="32">
        <f>SUM(E563:E566)</f>
        <v>3360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3">C564</f>
        <v>0</v>
      </c>
      <c r="E564" s="5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3"/>
        <v>0</v>
      </c>
      <c r="E565" s="5">
        <f t="shared" si="63"/>
        <v>0</v>
      </c>
    </row>
    <row r="566" spans="1:10" outlineLevel="2">
      <c r="A566" s="6">
        <v>6600</v>
      </c>
      <c r="B566" s="4" t="s">
        <v>471</v>
      </c>
      <c r="C566" s="5">
        <v>3360</v>
      </c>
      <c r="D566" s="5">
        <f t="shared" si="63"/>
        <v>3360</v>
      </c>
      <c r="E566" s="5">
        <f t="shared" si="63"/>
        <v>3360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4">C571</f>
        <v>0</v>
      </c>
      <c r="E571" s="5">
        <f t="shared" si="64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4"/>
        <v>0</v>
      </c>
      <c r="E572" s="5">
        <f t="shared" si="64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4"/>
        <v>0</v>
      </c>
      <c r="E573" s="5">
        <f t="shared" si="64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4"/>
        <v>0</v>
      </c>
      <c r="E574" s="5">
        <f t="shared" si="64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4"/>
        <v>0</v>
      </c>
      <c r="E575" s="5">
        <f t="shared" si="64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5">C578</f>
        <v>0</v>
      </c>
      <c r="E578" s="5">
        <f t="shared" si="65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5"/>
        <v>0</v>
      </c>
      <c r="E579" s="5">
        <f t="shared" si="65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5"/>
        <v>0</v>
      </c>
      <c r="E580" s="5">
        <f t="shared" si="65"/>
        <v>0</v>
      </c>
    </row>
    <row r="581" spans="1:5" outlineLevel="1">
      <c r="A581" s="184" t="s">
        <v>485</v>
      </c>
      <c r="B581" s="185"/>
      <c r="C581" s="32">
        <f>SUM(C582:C583)</f>
        <v>129</v>
      </c>
      <c r="D581" s="32">
        <f>SUM(D582:D583)</f>
        <v>129</v>
      </c>
      <c r="E581" s="32">
        <f>SUM(E582:E583)</f>
        <v>129</v>
      </c>
    </row>
    <row r="582" spans="1:5" outlineLevel="2">
      <c r="A582" s="7">
        <v>6606</v>
      </c>
      <c r="B582" s="4" t="s">
        <v>486</v>
      </c>
      <c r="C582" s="5">
        <v>129</v>
      </c>
      <c r="D582" s="5">
        <f t="shared" ref="D582:E586" si="66">C582</f>
        <v>129</v>
      </c>
      <c r="E582" s="5">
        <f t="shared" si="66"/>
        <v>129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6"/>
        <v>0</v>
      </c>
      <c r="E583" s="5">
        <f t="shared" si="66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6"/>
        <v>0</v>
      </c>
      <c r="E584" s="32">
        <f t="shared" si="66"/>
        <v>0</v>
      </c>
    </row>
    <row r="585" spans="1:5" outlineLevel="1" collapsed="1">
      <c r="A585" s="184" t="s">
        <v>489</v>
      </c>
      <c r="B585" s="185"/>
      <c r="C585" s="32">
        <v>35000</v>
      </c>
      <c r="D585" s="32">
        <f t="shared" si="66"/>
        <v>35000</v>
      </c>
      <c r="E585" s="32">
        <f t="shared" si="66"/>
        <v>35000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6"/>
        <v>0</v>
      </c>
      <c r="E586" s="32">
        <f t="shared" si="66"/>
        <v>0</v>
      </c>
    </row>
    <row r="587" spans="1:5" outlineLevel="1">
      <c r="A587" s="184" t="s">
        <v>491</v>
      </c>
      <c r="B587" s="185"/>
      <c r="C587" s="32">
        <f>SUM(C588:C591)</f>
        <v>81520</v>
      </c>
      <c r="D587" s="32">
        <f>SUM(D588:D591)</f>
        <v>81520</v>
      </c>
      <c r="E587" s="32">
        <f>SUM(E588:E591)</f>
        <v>81520</v>
      </c>
    </row>
    <row r="588" spans="1:5" outlineLevel="2">
      <c r="A588" s="7">
        <v>6610</v>
      </c>
      <c r="B588" s="4" t="s">
        <v>492</v>
      </c>
      <c r="C588" s="5">
        <v>81520</v>
      </c>
      <c r="D588" s="5">
        <f>C588</f>
        <v>81520</v>
      </c>
      <c r="E588" s="5">
        <f>D588</f>
        <v>81520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7">C589</f>
        <v>0</v>
      </c>
      <c r="E589" s="5">
        <f t="shared" si="67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7"/>
        <v>0</v>
      </c>
      <c r="E590" s="5">
        <f t="shared" si="67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7"/>
        <v>0</v>
      </c>
      <c r="E591" s="5">
        <f t="shared" si="67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8">C597</f>
        <v>0</v>
      </c>
      <c r="E597" s="5">
        <f t="shared" si="68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8"/>
        <v>0</v>
      </c>
      <c r="E598" s="5">
        <f t="shared" si="68"/>
        <v>0</v>
      </c>
    </row>
    <row r="599" spans="1:5" outlineLevel="1">
      <c r="A599" s="184" t="s">
        <v>503</v>
      </c>
      <c r="B599" s="185"/>
      <c r="C599" s="32">
        <f>SUM(C600:C602)</f>
        <v>389734</v>
      </c>
      <c r="D599" s="32">
        <f>SUM(D600:D602)</f>
        <v>389734</v>
      </c>
      <c r="E599" s="32">
        <f>SUM(E600:E602)</f>
        <v>389734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9">C600</f>
        <v>0</v>
      </c>
      <c r="E600" s="5">
        <f t="shared" si="69"/>
        <v>0</v>
      </c>
    </row>
    <row r="601" spans="1:5" outlineLevel="2">
      <c r="A601" s="7">
        <v>6613</v>
      </c>
      <c r="B601" s="4" t="s">
        <v>505</v>
      </c>
      <c r="C601" s="5">
        <v>389734</v>
      </c>
      <c r="D601" s="5">
        <f t="shared" si="69"/>
        <v>389734</v>
      </c>
      <c r="E601" s="5">
        <f t="shared" si="69"/>
        <v>389734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9"/>
        <v>0</v>
      </c>
      <c r="E602" s="5">
        <f t="shared" si="69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70">C605</f>
        <v>0</v>
      </c>
      <c r="E605" s="5">
        <f t="shared" si="70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70"/>
        <v>0</v>
      </c>
      <c r="E606" s="5">
        <f t="shared" si="70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70"/>
        <v>0</v>
      </c>
      <c r="E607" s="5">
        <f t="shared" si="70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70"/>
        <v>0</v>
      </c>
      <c r="E608" s="5">
        <f t="shared" si="70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70"/>
        <v>0</v>
      </c>
      <c r="E609" s="5">
        <f t="shared" si="70"/>
        <v>0</v>
      </c>
    </row>
    <row r="610" spans="1:5" outlineLevel="1">
      <c r="A610" s="184" t="s">
        <v>513</v>
      </c>
      <c r="B610" s="185"/>
      <c r="C610" s="32">
        <f>SUM(C611:C615)</f>
        <v>3128</v>
      </c>
      <c r="D610" s="32">
        <f>SUM(D611:D615)</f>
        <v>3128</v>
      </c>
      <c r="E610" s="32">
        <f>SUM(E611:E615)</f>
        <v>3128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71">C612</f>
        <v>0</v>
      </c>
      <c r="E612" s="5">
        <f t="shared" si="71"/>
        <v>0</v>
      </c>
    </row>
    <row r="613" spans="1:5" outlineLevel="2">
      <c r="A613" s="7">
        <v>6615</v>
      </c>
      <c r="B613" s="4" t="s">
        <v>516</v>
      </c>
      <c r="C613" s="5">
        <v>3128</v>
      </c>
      <c r="D613" s="5">
        <f t="shared" si="71"/>
        <v>3128</v>
      </c>
      <c r="E613" s="5">
        <f t="shared" si="71"/>
        <v>3128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71"/>
        <v>0</v>
      </c>
      <c r="E614" s="5">
        <f t="shared" si="71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71"/>
        <v>0</v>
      </c>
      <c r="E615" s="5">
        <f t="shared" si="71"/>
        <v>0</v>
      </c>
    </row>
    <row r="616" spans="1:5" outlineLevel="1">
      <c r="A616" s="184" t="s">
        <v>519</v>
      </c>
      <c r="B616" s="185"/>
      <c r="C616" s="32">
        <f>SUM(C617:C627)</f>
        <v>2148</v>
      </c>
      <c r="D616" s="32">
        <f>SUM(D617:D627)</f>
        <v>2148</v>
      </c>
      <c r="E616" s="32">
        <f>SUM(E617:E627)</f>
        <v>2148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72">C618</f>
        <v>0</v>
      </c>
      <c r="E618" s="5">
        <f t="shared" si="72"/>
        <v>0</v>
      </c>
    </row>
    <row r="619" spans="1:5" outlineLevel="2">
      <c r="A619" s="7">
        <v>6616</v>
      </c>
      <c r="B619" s="4" t="s">
        <v>522</v>
      </c>
      <c r="C619" s="5">
        <v>2148</v>
      </c>
      <c r="D619" s="5">
        <f t="shared" si="72"/>
        <v>2148</v>
      </c>
      <c r="E619" s="5">
        <f t="shared" si="72"/>
        <v>2148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72"/>
        <v>0</v>
      </c>
      <c r="E620" s="5">
        <f t="shared" si="72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72"/>
        <v>0</v>
      </c>
      <c r="E621" s="5">
        <f t="shared" si="72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72"/>
        <v>0</v>
      </c>
      <c r="E622" s="5">
        <f t="shared" si="72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72"/>
        <v>0</v>
      </c>
      <c r="E623" s="5">
        <f t="shared" si="72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72"/>
        <v>0</v>
      </c>
      <c r="E624" s="5">
        <f t="shared" si="72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2"/>
        <v>0</v>
      </c>
      <c r="E625" s="5">
        <f t="shared" si="72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2"/>
        <v>0</v>
      </c>
      <c r="E626" s="5">
        <f t="shared" si="72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2"/>
        <v>0</v>
      </c>
      <c r="E627" s="5">
        <f t="shared" si="72"/>
        <v>0</v>
      </c>
    </row>
    <row r="628" spans="1:10" outlineLevel="1">
      <c r="A628" s="184" t="s">
        <v>531</v>
      </c>
      <c r="B628" s="185"/>
      <c r="C628" s="32">
        <f>SUM(C629:C637)</f>
        <v>1279</v>
      </c>
      <c r="D628" s="32">
        <f>SUM(D629:D637)</f>
        <v>1279</v>
      </c>
      <c r="E628" s="32">
        <f>SUM(E629:E637)</f>
        <v>1279</v>
      </c>
    </row>
    <row r="629" spans="1:10" outlineLevel="2">
      <c r="A629" s="7">
        <v>6617</v>
      </c>
      <c r="B629" s="4" t="s">
        <v>532</v>
      </c>
      <c r="C629" s="5">
        <v>1279</v>
      </c>
      <c r="D629" s="5">
        <f>C629</f>
        <v>1279</v>
      </c>
      <c r="E629" s="5">
        <f>D629</f>
        <v>1279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3">C630</f>
        <v>0</v>
      </c>
      <c r="E630" s="5">
        <f t="shared" si="73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3"/>
        <v>0</v>
      </c>
      <c r="E631" s="5">
        <f t="shared" si="73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3"/>
        <v>0</v>
      </c>
      <c r="E632" s="5">
        <f t="shared" si="73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3"/>
        <v>0</v>
      </c>
      <c r="E633" s="5">
        <f t="shared" si="73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3"/>
        <v>0</v>
      </c>
      <c r="E634" s="5">
        <f t="shared" si="73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3"/>
        <v>0</v>
      </c>
      <c r="E635" s="5">
        <f t="shared" si="73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3"/>
        <v>0</v>
      </c>
      <c r="E636" s="5">
        <f t="shared" si="73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3"/>
        <v>0</v>
      </c>
      <c r="E637" s="5">
        <f t="shared" si="73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4">C639</f>
        <v>0</v>
      </c>
      <c r="E639" s="32">
        <f t="shared" si="74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4"/>
        <v>0</v>
      </c>
      <c r="E640" s="32">
        <f t="shared" si="74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4"/>
        <v>0</v>
      </c>
      <c r="E641" s="32">
        <f t="shared" si="74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5">C648</f>
        <v>0</v>
      </c>
      <c r="E648" s="5">
        <f t="shared" si="75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5"/>
        <v>0</v>
      </c>
      <c r="E649" s="5">
        <f t="shared" si="75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5"/>
        <v>0</v>
      </c>
      <c r="E650" s="5">
        <f t="shared" si="75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6">C655</f>
        <v>0</v>
      </c>
      <c r="E655" s="5">
        <f t="shared" si="76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6"/>
        <v>0</v>
      </c>
      <c r="E656" s="5">
        <f t="shared" si="76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6"/>
        <v>0</v>
      </c>
      <c r="E657" s="5">
        <f t="shared" si="76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6"/>
        <v>0</v>
      </c>
      <c r="E658" s="5">
        <f t="shared" si="76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6"/>
        <v>0</v>
      </c>
      <c r="E659" s="5">
        <f t="shared" si="76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7">C662</f>
        <v>0</v>
      </c>
      <c r="E662" s="5">
        <f t="shared" si="77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7"/>
        <v>0</v>
      </c>
      <c r="E663" s="5">
        <f t="shared" si="77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7"/>
        <v>0</v>
      </c>
      <c r="E664" s="5">
        <f t="shared" si="77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8">C666</f>
        <v>0</v>
      </c>
      <c r="E666" s="5">
        <f t="shared" si="78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8"/>
        <v>0</v>
      </c>
      <c r="E667" s="5">
        <f t="shared" si="78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8"/>
        <v>0</v>
      </c>
      <c r="E668" s="32">
        <f t="shared" si="78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8"/>
        <v>0</v>
      </c>
      <c r="E669" s="32">
        <f t="shared" si="78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8"/>
        <v>0</v>
      </c>
      <c r="E670" s="32">
        <f t="shared" si="78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9">C673</f>
        <v>0</v>
      </c>
      <c r="E673" s="5">
        <f t="shared" si="79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9"/>
        <v>0</v>
      </c>
      <c r="E674" s="5">
        <f t="shared" si="79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9"/>
        <v>0</v>
      </c>
      <c r="E675" s="5">
        <f t="shared" si="79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80">C681</f>
        <v>0</v>
      </c>
      <c r="E681" s="5">
        <f t="shared" si="80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80"/>
        <v>0</v>
      </c>
      <c r="E682" s="5">
        <f t="shared" si="80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81">C684</f>
        <v>0</v>
      </c>
      <c r="E684" s="5">
        <f t="shared" si="81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81"/>
        <v>0</v>
      </c>
      <c r="E685" s="5">
        <f t="shared" si="81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81"/>
        <v>0</v>
      </c>
      <c r="E686" s="5">
        <f t="shared" si="81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82">C689</f>
        <v>0</v>
      </c>
      <c r="E689" s="5">
        <f t="shared" si="82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82"/>
        <v>0</v>
      </c>
      <c r="E690" s="5">
        <f t="shared" si="82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82"/>
        <v>0</v>
      </c>
      <c r="E691" s="5">
        <f t="shared" si="82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82"/>
        <v>0</v>
      </c>
      <c r="E692" s="5">
        <f t="shared" si="82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82"/>
        <v>0</v>
      </c>
      <c r="E693" s="5">
        <f t="shared" si="82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3">C696</f>
        <v>0</v>
      </c>
      <c r="E696" s="5">
        <f t="shared" si="83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3"/>
        <v>0</v>
      </c>
      <c r="E697" s="5">
        <f t="shared" si="83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3"/>
        <v>0</v>
      </c>
      <c r="E698" s="5">
        <f t="shared" si="83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3"/>
        <v>0</v>
      </c>
      <c r="E699" s="5">
        <f t="shared" si="83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4">C702</f>
        <v>0</v>
      </c>
      <c r="E702" s="5">
        <f t="shared" si="84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4"/>
        <v>0</v>
      </c>
      <c r="E703" s="5">
        <f t="shared" si="84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4"/>
        <v>0</v>
      </c>
      <c r="E704" s="5">
        <f t="shared" si="84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4"/>
        <v>0</v>
      </c>
      <c r="E705" s="5">
        <f t="shared" si="84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4"/>
        <v>0</v>
      </c>
      <c r="E706" s="5">
        <f t="shared" si="84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4"/>
        <v>0</v>
      </c>
      <c r="E707" s="5">
        <f t="shared" si="84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4"/>
        <v>0</v>
      </c>
      <c r="E708" s="5">
        <f t="shared" si="84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4"/>
        <v>0</v>
      </c>
      <c r="E709" s="5">
        <f t="shared" si="84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4"/>
        <v>0</v>
      </c>
      <c r="E710" s="5">
        <f t="shared" si="84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4"/>
        <v>0</v>
      </c>
      <c r="E711" s="5">
        <f t="shared" si="84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5">C713</f>
        <v>0</v>
      </c>
      <c r="E713" s="31">
        <f t="shared" si="85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5"/>
        <v>0</v>
      </c>
      <c r="E714" s="31">
        <f t="shared" si="85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5"/>
        <v>0</v>
      </c>
      <c r="E715" s="31">
        <f t="shared" si="85"/>
        <v>0</v>
      </c>
    </row>
    <row r="716" spans="1:10">
      <c r="A716" s="190" t="s">
        <v>570</v>
      </c>
      <c r="B716" s="191"/>
      <c r="C716" s="36">
        <f>C717</f>
        <v>76467</v>
      </c>
      <c r="D716" s="36">
        <f>D717</f>
        <v>76467</v>
      </c>
      <c r="E716" s="36">
        <f>E717</f>
        <v>76467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76467</v>
      </c>
      <c r="D717" s="33">
        <f>D718+D722</f>
        <v>76467</v>
      </c>
      <c r="E717" s="33">
        <f>E718+E722</f>
        <v>76467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851</v>
      </c>
      <c r="B718" s="197"/>
      <c r="C718" s="31">
        <f>SUM(C719:C721)</f>
        <v>76467</v>
      </c>
      <c r="D718" s="31">
        <f>SUM(D719:D721)</f>
        <v>76467</v>
      </c>
      <c r="E718" s="31">
        <f>SUM(E719:E721)</f>
        <v>76467</v>
      </c>
    </row>
    <row r="719" spans="1:10" ht="15" customHeight="1" outlineLevel="2">
      <c r="A719" s="6">
        <v>10950</v>
      </c>
      <c r="B719" s="4" t="s">
        <v>572</v>
      </c>
      <c r="C719" s="5">
        <v>76467</v>
      </c>
      <c r="D719" s="5">
        <f>C719</f>
        <v>76467</v>
      </c>
      <c r="E719" s="5">
        <f>D719</f>
        <v>76467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6">C720</f>
        <v>0</v>
      </c>
      <c r="E720" s="5">
        <f t="shared" si="86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6"/>
        <v>0</v>
      </c>
      <c r="E721" s="5">
        <f t="shared" si="86"/>
        <v>0</v>
      </c>
    </row>
    <row r="722" spans="1:10" outlineLevel="1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848</v>
      </c>
      <c r="B730" s="197"/>
      <c r="C730" s="31">
        <f t="shared" ref="C730:C731" si="87">C731</f>
        <v>0</v>
      </c>
      <c r="D730" s="31">
        <f t="shared" ref="D730:E731" si="88">D731</f>
        <v>0</v>
      </c>
      <c r="E730" s="31">
        <f t="shared" si="88"/>
        <v>0</v>
      </c>
    </row>
    <row r="731" spans="1:10" outlineLevel="2">
      <c r="A731" s="6">
        <v>2</v>
      </c>
      <c r="B731" s="4" t="s">
        <v>822</v>
      </c>
      <c r="C731" s="5">
        <f t="shared" si="87"/>
        <v>0</v>
      </c>
      <c r="D731" s="5">
        <f t="shared" si="88"/>
        <v>0</v>
      </c>
      <c r="E731" s="5">
        <f t="shared" si="88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9">C735</f>
        <v>0</v>
      </c>
      <c r="E735" s="30">
        <f t="shared" si="89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9"/>
        <v>0</v>
      </c>
      <c r="E736" s="30">
        <f t="shared" si="89"/>
        <v>0</v>
      </c>
    </row>
    <row r="737" spans="1:5" outlineLevel="2" collapsed="1">
      <c r="A737" s="6">
        <v>3</v>
      </c>
      <c r="B737" s="4" t="s">
        <v>827</v>
      </c>
      <c r="C737" s="5"/>
      <c r="D737" s="5">
        <f t="shared" si="89"/>
        <v>0</v>
      </c>
      <c r="E737" s="5">
        <f t="shared" si="89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9"/>
        <v>0</v>
      </c>
      <c r="E738" s="5">
        <f t="shared" si="89"/>
        <v>0</v>
      </c>
    </row>
    <row r="739" spans="1:5" outlineLevel="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0">C747</f>
        <v>0</v>
      </c>
      <c r="E747" s="30">
        <f t="shared" si="90"/>
        <v>0</v>
      </c>
    </row>
    <row r="748" spans="1:5" outlineLevel="2" collapsed="1">
      <c r="A748" s="6">
        <v>3</v>
      </c>
      <c r="B748" s="4" t="s">
        <v>827</v>
      </c>
      <c r="C748" s="5"/>
      <c r="D748" s="5">
        <f t="shared" si="90"/>
        <v>0</v>
      </c>
      <c r="E748" s="5">
        <f t="shared" si="90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0"/>
        <v>0</v>
      </c>
      <c r="E749" s="5">
        <f t="shared" si="90"/>
        <v>0</v>
      </c>
    </row>
    <row r="750" spans="1:5" outlineLevel="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1">C752</f>
        <v>0</v>
      </c>
      <c r="E752" s="125">
        <f t="shared" si="91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1"/>
        <v>0</v>
      </c>
      <c r="E753" s="125">
        <f t="shared" si="91"/>
        <v>0</v>
      </c>
    </row>
    <row r="754" spans="1:5" outlineLevel="2" collapsed="1">
      <c r="A754" s="6">
        <v>3</v>
      </c>
      <c r="B754" s="4" t="s">
        <v>827</v>
      </c>
      <c r="C754" s="5"/>
      <c r="D754" s="5">
        <f t="shared" si="91"/>
        <v>0</v>
      </c>
      <c r="E754" s="5">
        <f t="shared" si="91"/>
        <v>0</v>
      </c>
    </row>
    <row r="755" spans="1:5" outlineLevel="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2">C758</f>
        <v>0</v>
      </c>
      <c r="E758" s="30">
        <f t="shared" si="92"/>
        <v>0</v>
      </c>
    </row>
    <row r="759" spans="1:5" outlineLevel="3">
      <c r="A759" s="29"/>
      <c r="B759" s="28" t="s">
        <v>831</v>
      </c>
      <c r="C759" s="30"/>
      <c r="D759" s="30">
        <f t="shared" si="92"/>
        <v>0</v>
      </c>
      <c r="E759" s="30">
        <f t="shared" si="92"/>
        <v>0</v>
      </c>
    </row>
    <row r="760" spans="1:5" outlineLevel="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3">C762</f>
        <v>0</v>
      </c>
      <c r="E762" s="30">
        <f t="shared" si="93"/>
        <v>0</v>
      </c>
    </row>
    <row r="763" spans="1:5" hidden="1" outlineLevel="3">
      <c r="A763" s="29"/>
      <c r="B763" s="28" t="s">
        <v>819</v>
      </c>
      <c r="C763" s="30"/>
      <c r="D763" s="30">
        <f t="shared" si="93"/>
        <v>0</v>
      </c>
      <c r="E763" s="30">
        <f t="shared" si="93"/>
        <v>0</v>
      </c>
    </row>
    <row r="764" spans="1:5" outlineLevel="2" collapsed="1">
      <c r="A764" s="6">
        <v>3</v>
      </c>
      <c r="B764" s="4" t="s">
        <v>827</v>
      </c>
      <c r="C764" s="5">
        <v>0</v>
      </c>
      <c r="D764" s="5">
        <f t="shared" si="93"/>
        <v>0</v>
      </c>
      <c r="E764" s="5">
        <f t="shared" si="93"/>
        <v>0</v>
      </c>
    </row>
    <row r="765" spans="1:5" outlineLevel="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4">C774</f>
        <v>0</v>
      </c>
      <c r="E774" s="30">
        <f t="shared" si="94"/>
        <v>0</v>
      </c>
    </row>
    <row r="775" spans="1:5" outlineLevel="3">
      <c r="A775" s="29"/>
      <c r="B775" s="28" t="s">
        <v>819</v>
      </c>
      <c r="C775" s="30"/>
      <c r="D775" s="30">
        <f t="shared" si="94"/>
        <v>0</v>
      </c>
      <c r="E775" s="30">
        <f t="shared" si="94"/>
        <v>0</v>
      </c>
    </row>
    <row r="776" spans="1:5" outlineLevel="3">
      <c r="A776" s="29"/>
      <c r="B776" s="28" t="s">
        <v>818</v>
      </c>
      <c r="C776" s="30"/>
      <c r="D776" s="30">
        <f t="shared" si="94"/>
        <v>0</v>
      </c>
      <c r="E776" s="30">
        <f t="shared" si="94"/>
        <v>0</v>
      </c>
    </row>
    <row r="777" spans="1:5" outlineLevel="1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80" spans="1:5">
      <c r="D780" s="158"/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80"/>
  <sheetViews>
    <sheetView rightToLeft="1" topLeftCell="A219" workbookViewId="0">
      <selection activeCell="D115" sqref="D11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3" t="s">
        <v>30</v>
      </c>
      <c r="B1" s="173"/>
      <c r="C1" s="173"/>
      <c r="D1" s="137" t="s">
        <v>853</v>
      </c>
      <c r="E1" s="13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74" t="s">
        <v>60</v>
      </c>
      <c r="B2" s="174"/>
      <c r="C2" s="26">
        <f>C3+C67</f>
        <v>819300</v>
      </c>
      <c r="D2" s="26">
        <f>D3+D67</f>
        <v>932424</v>
      </c>
      <c r="E2" s="26">
        <f>E3+E67</f>
        <v>932424</v>
      </c>
      <c r="G2" s="39" t="s">
        <v>60</v>
      </c>
      <c r="H2" s="41"/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385300</v>
      </c>
      <c r="D3" s="23">
        <f>D4+D11+D38+D61</f>
        <v>448424</v>
      </c>
      <c r="E3" s="23">
        <f>E4+E11+E38+E61</f>
        <v>448424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76" t="s">
        <v>124</v>
      </c>
      <c r="B4" s="177"/>
      <c r="C4" s="21">
        <f>SUM(C5:C10)</f>
        <v>179000</v>
      </c>
      <c r="D4" s="21">
        <f>SUM(D5:D10)</f>
        <v>191177</v>
      </c>
      <c r="E4" s="21">
        <f>SUM(E5:E10)</f>
        <v>191177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3000</v>
      </c>
      <c r="D6" s="2">
        <f t="shared" ref="D6:E10" si="0">C6</f>
        <v>3000</v>
      </c>
      <c r="E6" s="2">
        <f t="shared" si="0"/>
        <v>3000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100000</v>
      </c>
      <c r="D7" s="2">
        <f t="shared" si="0"/>
        <v>100000</v>
      </c>
      <c r="E7" s="2">
        <f t="shared" si="0"/>
        <v>100000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45000</v>
      </c>
      <c r="D8" s="2">
        <v>57177</v>
      </c>
      <c r="E8" s="2">
        <f t="shared" si="0"/>
        <v>57177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76" t="s">
        <v>125</v>
      </c>
      <c r="B11" s="177"/>
      <c r="C11" s="21">
        <f>SUM(C12:C37)</f>
        <v>107300</v>
      </c>
      <c r="D11" s="21">
        <f>SUM(D12:D37)</f>
        <v>107300</v>
      </c>
      <c r="E11" s="21">
        <f>SUM(E12:E37)</f>
        <v>107300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73300</v>
      </c>
      <c r="D12" s="2">
        <f>C12</f>
        <v>73300</v>
      </c>
      <c r="E12" s="2">
        <f>D12</f>
        <v>73300</v>
      </c>
    </row>
    <row r="13" spans="1:14" outlineLevel="1">
      <c r="A13" s="3">
        <v>2102</v>
      </c>
      <c r="B13" s="1" t="s">
        <v>126</v>
      </c>
      <c r="C13" s="2">
        <v>9000</v>
      </c>
      <c r="D13" s="2">
        <f t="shared" ref="D13:E28" si="1">C13</f>
        <v>9000</v>
      </c>
      <c r="E13" s="2">
        <f t="shared" si="1"/>
        <v>9000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>
        <v>5000</v>
      </c>
      <c r="D29" s="2">
        <f t="shared" ref="D29:E37" si="2">C29</f>
        <v>5000</v>
      </c>
      <c r="E29" s="2">
        <f t="shared" si="2"/>
        <v>5000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>
        <v>8000</v>
      </c>
      <c r="D32" s="2">
        <f t="shared" si="2"/>
        <v>8000</v>
      </c>
      <c r="E32" s="2">
        <f t="shared" si="2"/>
        <v>8000</v>
      </c>
    </row>
    <row r="33" spans="1:10" outlineLevel="1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 outlineLevel="1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99000</v>
      </c>
      <c r="D38" s="21">
        <f>SUM(D39:D60)</f>
        <v>149947</v>
      </c>
      <c r="E38" s="21">
        <f>SUM(E39:E60)</f>
        <v>149947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3">C40</f>
        <v>5000</v>
      </c>
      <c r="E40" s="2">
        <f t="shared" si="3"/>
        <v>5000</v>
      </c>
    </row>
    <row r="41" spans="1:10" outlineLevel="1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3"/>
        <v>1000</v>
      </c>
      <c r="E45" s="2">
        <f t="shared" si="3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3"/>
        <v>1000</v>
      </c>
      <c r="E54" s="2">
        <f t="shared" si="3"/>
        <v>1000</v>
      </c>
    </row>
    <row r="55" spans="1:10" outlineLevel="1">
      <c r="A55" s="20">
        <v>3303</v>
      </c>
      <c r="B55" s="20" t="s">
        <v>153</v>
      </c>
      <c r="C55" s="2">
        <v>40000</v>
      </c>
      <c r="D55" s="2">
        <v>84021</v>
      </c>
      <c r="E55" s="2">
        <f t="shared" si="3"/>
        <v>84021</v>
      </c>
    </row>
    <row r="56" spans="1:10" outlineLevel="1">
      <c r="A56" s="20">
        <v>3303</v>
      </c>
      <c r="B56" s="20" t="s">
        <v>154</v>
      </c>
      <c r="C56" s="2">
        <v>25000</v>
      </c>
      <c r="D56" s="2">
        <v>31926</v>
      </c>
      <c r="E56" s="2">
        <f t="shared" ref="D56:E60" si="4">D56</f>
        <v>31926</v>
      </c>
    </row>
    <row r="57" spans="1:10" outlineLevel="1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434000</v>
      </c>
      <c r="D67" s="25">
        <f>D97+D68</f>
        <v>484000</v>
      </c>
      <c r="E67" s="25">
        <f>E97+E68</f>
        <v>484000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52000</v>
      </c>
      <c r="D68" s="21">
        <f>SUM(D69:D96)</f>
        <v>52000</v>
      </c>
      <c r="E68" s="21">
        <f>SUM(E69:E96)</f>
        <v>52000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>
        <v>25000</v>
      </c>
      <c r="D79" s="2">
        <f t="shared" si="6"/>
        <v>25000</v>
      </c>
      <c r="E79" s="2">
        <f t="shared" si="6"/>
        <v>25000</v>
      </c>
    </row>
    <row r="80" spans="1:10" ht="15" customHeight="1" outlineLevel="1">
      <c r="A80" s="3">
        <v>5202</v>
      </c>
      <c r="B80" s="2" t="s">
        <v>172</v>
      </c>
      <c r="C80" s="2">
        <v>15000</v>
      </c>
      <c r="D80" s="2">
        <f t="shared" si="6"/>
        <v>15000</v>
      </c>
      <c r="E80" s="2">
        <f t="shared" si="6"/>
        <v>15000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>
        <v>2000</v>
      </c>
      <c r="D83" s="2">
        <f t="shared" si="6"/>
        <v>2000</v>
      </c>
      <c r="E83" s="2">
        <f t="shared" si="6"/>
        <v>2000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>
        <v>8000</v>
      </c>
      <c r="D90" s="2">
        <f t="shared" si="7"/>
        <v>8000</v>
      </c>
      <c r="E90" s="2">
        <f t="shared" si="7"/>
        <v>8000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5" ht="13.5" customHeight="1" outlineLevel="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382000</v>
      </c>
      <c r="D97" s="21">
        <f>SUM(D98:D113)</f>
        <v>432000</v>
      </c>
      <c r="E97" s="21">
        <f>SUM(E98:E113)</f>
        <v>432000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>
        <v>370000</v>
      </c>
      <c r="D98" s="2">
        <f>C98</f>
        <v>370000</v>
      </c>
      <c r="E98" s="2">
        <f>D98</f>
        <v>370000</v>
      </c>
    </row>
    <row r="99" spans="1:10" ht="15" customHeight="1" outlineLevel="1">
      <c r="A99" s="3">
        <v>6002</v>
      </c>
      <c r="B99" s="1" t="s">
        <v>185</v>
      </c>
      <c r="C99" s="2">
        <v>9000</v>
      </c>
      <c r="D99" s="2">
        <f t="shared" ref="D99:E113" si="8">C99</f>
        <v>9000</v>
      </c>
      <c r="E99" s="2">
        <f t="shared" si="8"/>
        <v>9000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v>50000</v>
      </c>
      <c r="E100" s="2">
        <f t="shared" si="8"/>
        <v>50000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8"/>
        <v>1000</v>
      </c>
      <c r="E104" s="2">
        <f t="shared" si="8"/>
        <v>1000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>
        <v>1000</v>
      </c>
      <c r="D106" s="2">
        <f t="shared" si="8"/>
        <v>1000</v>
      </c>
      <c r="E106" s="2">
        <f t="shared" si="8"/>
        <v>1000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43450</v>
      </c>
      <c r="D114" s="26">
        <v>58573</v>
      </c>
      <c r="E114" s="26">
        <f>E115+E152+E177</f>
        <v>50509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43450</v>
      </c>
      <c r="D115" s="23">
        <f>D116+D135</f>
        <v>50509</v>
      </c>
      <c r="E115" s="23">
        <f>E116+E135</f>
        <v>50509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76" t="s">
        <v>195</v>
      </c>
      <c r="B116" s="177"/>
      <c r="C116" s="21">
        <f>C117+C120+C123+C126+C129+C132</f>
        <v>37125</v>
      </c>
      <c r="D116" s="21">
        <f>D117+D120+D123+D126+D129+D132</f>
        <v>37125</v>
      </c>
      <c r="E116" s="21">
        <f>E117+E120+E123+E126+E129+E132</f>
        <v>37125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37125</v>
      </c>
      <c r="D117" s="2">
        <f>D118+D119</f>
        <v>37125</v>
      </c>
      <c r="E117" s="2">
        <f>E118+E119</f>
        <v>37125</v>
      </c>
    </row>
    <row r="118" spans="1:10" ht="15" customHeight="1" outlineLevel="2">
      <c r="A118" s="131"/>
      <c r="B118" s="130" t="s">
        <v>855</v>
      </c>
      <c r="C118" s="129">
        <v>37125</v>
      </c>
      <c r="D118" s="129">
        <f>C118</f>
        <v>37125</v>
      </c>
      <c r="E118" s="129">
        <f>D118</f>
        <v>37125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6325</v>
      </c>
      <c r="D135" s="21">
        <f>D136+D140+D143+D146+D149</f>
        <v>13384</v>
      </c>
      <c r="E135" s="21">
        <f>E136+E140+E143+E146+E149</f>
        <v>13384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6325</v>
      </c>
      <c r="D136" s="2">
        <f>D137+D138+D139</f>
        <v>13384</v>
      </c>
      <c r="E136" s="2">
        <f>E137+E138+E139</f>
        <v>13384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v>7059</v>
      </c>
      <c r="E138" s="129">
        <f t="shared" ref="D138:E139" si="9">D138</f>
        <v>7059</v>
      </c>
    </row>
    <row r="139" spans="1:10" ht="15" customHeight="1" outlineLevel="2">
      <c r="A139" s="131"/>
      <c r="B139" s="130" t="s">
        <v>861</v>
      </c>
      <c r="C139" s="129">
        <v>6325</v>
      </c>
      <c r="D139" s="129">
        <f t="shared" si="9"/>
        <v>6325</v>
      </c>
      <c r="E139" s="129">
        <f t="shared" si="9"/>
        <v>6325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37" t="s">
        <v>853</v>
      </c>
      <c r="E256" s="13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819300</v>
      </c>
      <c r="D257" s="37">
        <f>D258+D550</f>
        <v>480622</v>
      </c>
      <c r="E257" s="37">
        <f>E258+E550</f>
        <v>480622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814461</v>
      </c>
      <c r="D258" s="36">
        <f>D259+D339+D483+D547</f>
        <v>475783</v>
      </c>
      <c r="E258" s="36">
        <f>E259+E339+E483+E547</f>
        <v>475783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533309</v>
      </c>
      <c r="D259" s="33">
        <f>D260+D263+D314</f>
        <v>194631</v>
      </c>
      <c r="E259" s="33">
        <f>E260+E263+E314</f>
        <v>194631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4" t="s">
        <v>269</v>
      </c>
      <c r="B263" s="185"/>
      <c r="C263" s="32">
        <f>C264+C265+C289+C296+C298+C302+C305+C308+C313</f>
        <v>533309</v>
      </c>
      <c r="D263" s="32">
        <f>D264+D265+D289+D296+D298+D302+D305+D308+D313</f>
        <v>194631</v>
      </c>
      <c r="E263" s="32">
        <f>E264+E265+E289+E296+E298+E302+E305+E308+E313</f>
        <v>194631</v>
      </c>
    </row>
    <row r="264" spans="1:10" outlineLevel="2">
      <c r="A264" s="6">
        <v>1101</v>
      </c>
      <c r="B264" s="4" t="s">
        <v>34</v>
      </c>
      <c r="C264" s="5">
        <v>194631</v>
      </c>
      <c r="D264" s="5">
        <f>C264</f>
        <v>194631</v>
      </c>
      <c r="E264" s="5">
        <f>D264</f>
        <v>194631</v>
      </c>
    </row>
    <row r="265" spans="1:10" outlineLevel="2">
      <c r="A265" s="6">
        <v>1101</v>
      </c>
      <c r="B265" s="4" t="s">
        <v>35</v>
      </c>
      <c r="C265" s="5">
        <v>230280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v>3729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v>13470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v>6000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v>6364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v>78535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261152</v>
      </c>
      <c r="D339" s="33">
        <f>D340+D444+D482</f>
        <v>261152</v>
      </c>
      <c r="E339" s="33">
        <f>E340+E444+E482</f>
        <v>261152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248152</v>
      </c>
      <c r="D340" s="32">
        <f>D341+D342+D343+D344+D347+D348+D353+D356+D357+D362+D367+BH290668+D371+D372+D373+D376+D377+D378+D382+D388+D391+D392+D395+D398+D399+D404+D407+D408+D409+D412+D415+D416+D419+D420+D421+D422+D429+D443</f>
        <v>248152</v>
      </c>
      <c r="E340" s="32">
        <f>E341+E342+E343+E344+E347+E348+E353+E356+E357+E362+E367+BI290668+E371+E372+E373+E376+E377+E378+E382+E388+E391+E392+E395+E398+E399+E404+E407+E408+E409+E412+E415+E416+E419+E420+E421+E422+E429+E443</f>
        <v>248152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 outlineLevel="2">
      <c r="A343" s="6">
        <v>2201</v>
      </c>
      <c r="B343" s="4" t="s">
        <v>41</v>
      </c>
      <c r="C343" s="5">
        <v>50000</v>
      </c>
      <c r="D343" s="5">
        <f t="shared" si="26"/>
        <v>50000</v>
      </c>
      <c r="E343" s="5">
        <f t="shared" si="26"/>
        <v>50000</v>
      </c>
    </row>
    <row r="344" spans="1:10" outlineLevel="2">
      <c r="A344" s="6">
        <v>2201</v>
      </c>
      <c r="B344" s="4" t="s">
        <v>273</v>
      </c>
      <c r="C344" s="5">
        <f>SUM(C345:C346)</f>
        <v>4972</v>
      </c>
      <c r="D344" s="5">
        <f>SUM(D345:D346)</f>
        <v>4972</v>
      </c>
      <c r="E344" s="5">
        <f>SUM(E345:E346)</f>
        <v>4972</v>
      </c>
    </row>
    <row r="345" spans="1:10" outlineLevel="3">
      <c r="A345" s="29"/>
      <c r="B345" s="28" t="s">
        <v>274</v>
      </c>
      <c r="C345" s="30">
        <v>1972</v>
      </c>
      <c r="D345" s="30">
        <f t="shared" ref="D345:E347" si="27">C345</f>
        <v>1972</v>
      </c>
      <c r="E345" s="30">
        <f t="shared" si="27"/>
        <v>1972</v>
      </c>
    </row>
    <row r="346" spans="1:10" outlineLevel="3">
      <c r="A346" s="29"/>
      <c r="B346" s="28" t="s">
        <v>275</v>
      </c>
      <c r="C346" s="30">
        <v>3000</v>
      </c>
      <c r="D346" s="30">
        <f t="shared" si="27"/>
        <v>3000</v>
      </c>
      <c r="E346" s="30">
        <f t="shared" si="27"/>
        <v>3000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</row>
    <row r="349" spans="1:10" outlineLevel="3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 outlineLevel="3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 outlineLevel="2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 outlineLevel="3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25000</v>
      </c>
      <c r="D362" s="5">
        <f>SUM(D363:D366)</f>
        <v>25000</v>
      </c>
      <c r="E362" s="5">
        <f>SUM(E363:E366)</f>
        <v>25000</v>
      </c>
    </row>
    <row r="363" spans="1:5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 outlineLevel="3">
      <c r="A364" s="29"/>
      <c r="B364" s="28" t="s">
        <v>292</v>
      </c>
      <c r="C364" s="30">
        <v>20000</v>
      </c>
      <c r="D364" s="30">
        <f t="shared" ref="D364:E366" si="31">C364</f>
        <v>20000</v>
      </c>
      <c r="E364" s="30">
        <f t="shared" si="31"/>
        <v>20000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>
        <v>1000</v>
      </c>
      <c r="D366" s="30">
        <f t="shared" si="31"/>
        <v>1000</v>
      </c>
      <c r="E366" s="30">
        <f t="shared" si="31"/>
        <v>1000</v>
      </c>
    </row>
    <row r="367" spans="1:5" outlineLevel="2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 outlineLevel="2">
      <c r="A372" s="6">
        <v>2201</v>
      </c>
      <c r="B372" s="4" t="s">
        <v>45</v>
      </c>
      <c r="C372" s="5">
        <v>3900</v>
      </c>
      <c r="D372" s="5">
        <f t="shared" si="32"/>
        <v>3900</v>
      </c>
      <c r="E372" s="5">
        <f t="shared" si="32"/>
        <v>3900</v>
      </c>
    </row>
    <row r="373" spans="1:5" outlineLevel="2" collapsed="1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400</v>
      </c>
      <c r="D375" s="30">
        <f t="shared" si="33"/>
        <v>400</v>
      </c>
      <c r="E375" s="30">
        <f t="shared" si="33"/>
        <v>400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</row>
    <row r="379" spans="1:5" outlineLevel="3">
      <c r="A379" s="29"/>
      <c r="B379" s="28" t="s">
        <v>46</v>
      </c>
      <c r="C379" s="30">
        <v>2000</v>
      </c>
      <c r="D379" s="30">
        <f>C379</f>
        <v>2000</v>
      </c>
      <c r="E379" s="30">
        <f>D379</f>
        <v>2000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 outlineLevel="2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</row>
    <row r="383" spans="1:5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 outlineLevel="3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5000</v>
      </c>
      <c r="D392" s="5">
        <f>SUM(D393:D394)</f>
        <v>5000</v>
      </c>
      <c r="E392" s="5">
        <f>SUM(E393:E394)</f>
        <v>5000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>
        <v>5000</v>
      </c>
      <c r="D394" s="30">
        <f>C394</f>
        <v>5000</v>
      </c>
      <c r="E394" s="30">
        <f>D394</f>
        <v>5000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 outlineLevel="3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 outlineLevel="3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87500</v>
      </c>
      <c r="D429" s="5">
        <f>SUM(D430:D442)</f>
        <v>87500</v>
      </c>
      <c r="E429" s="5">
        <f>SUM(E430:E442)</f>
        <v>87500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>
        <v>50000</v>
      </c>
      <c r="D431" s="30">
        <f t="shared" ref="D431:E442" si="43">C431</f>
        <v>50000</v>
      </c>
      <c r="E431" s="30">
        <f t="shared" si="43"/>
        <v>50000</v>
      </c>
    </row>
    <row r="432" spans="1:5" outlineLevel="3">
      <c r="A432" s="29"/>
      <c r="B432" s="28" t="s">
        <v>345</v>
      </c>
      <c r="C432" s="30">
        <v>10000</v>
      </c>
      <c r="D432" s="30">
        <f t="shared" si="43"/>
        <v>10000</v>
      </c>
      <c r="E432" s="30">
        <f t="shared" si="43"/>
        <v>10000</v>
      </c>
    </row>
    <row r="433" spans="1:5" outlineLevel="3">
      <c r="A433" s="29"/>
      <c r="B433" s="28" t="s">
        <v>346</v>
      </c>
      <c r="C433" s="30">
        <v>4000</v>
      </c>
      <c r="D433" s="30">
        <f t="shared" si="43"/>
        <v>4000</v>
      </c>
      <c r="E433" s="30">
        <f t="shared" si="43"/>
        <v>4000</v>
      </c>
    </row>
    <row r="434" spans="1:5" outlineLevel="3">
      <c r="A434" s="29"/>
      <c r="B434" s="28" t="s">
        <v>347</v>
      </c>
      <c r="C434" s="30">
        <v>3500</v>
      </c>
      <c r="D434" s="30">
        <f t="shared" si="43"/>
        <v>3500</v>
      </c>
      <c r="E434" s="30">
        <f t="shared" si="43"/>
        <v>3500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>
        <v>10000</v>
      </c>
      <c r="D441" s="30">
        <f t="shared" si="43"/>
        <v>10000</v>
      </c>
      <c r="E441" s="30">
        <f t="shared" si="43"/>
        <v>10000</v>
      </c>
    </row>
    <row r="442" spans="1:5" outlineLevel="3">
      <c r="A442" s="29"/>
      <c r="B442" s="28" t="s">
        <v>355</v>
      </c>
      <c r="C442" s="30">
        <v>10000</v>
      </c>
      <c r="D442" s="30">
        <f t="shared" si="43"/>
        <v>10000</v>
      </c>
      <c r="E442" s="30">
        <f t="shared" si="43"/>
        <v>10000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4" t="s">
        <v>357</v>
      </c>
      <c r="B444" s="185"/>
      <c r="C444" s="32">
        <f>C445+C454+C455+C459+C462+C463+C468+C474+C477+C480+C481+C450</f>
        <v>13000</v>
      </c>
      <c r="D444" s="32">
        <f>D445+D454+D455+D459+D462+D463+D468+D474+D477+D480+D481+D450</f>
        <v>13000</v>
      </c>
      <c r="E444" s="32">
        <f>E445+E454+E455+E459+E462+E463+E468+E474+E477+E480+E481+E450</f>
        <v>13000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4000</v>
      </c>
      <c r="D445" s="5">
        <f>SUM(D446:D449)</f>
        <v>4000</v>
      </c>
      <c r="E445" s="5">
        <f>SUM(E446:E449)</f>
        <v>4000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4000</v>
      </c>
      <c r="D447" s="30">
        <f t="shared" ref="D447:E449" si="44">C447</f>
        <v>4000</v>
      </c>
      <c r="E447" s="30">
        <f t="shared" si="44"/>
        <v>4000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>
        <v>8000</v>
      </c>
      <c r="D454" s="5">
        <f>C454</f>
        <v>8000</v>
      </c>
      <c r="E454" s="5">
        <f>D454</f>
        <v>8000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2000</v>
      </c>
      <c r="D483" s="35">
        <f>D484+D504+D509+D522+D528+D538</f>
        <v>2000</v>
      </c>
      <c r="E483" s="35">
        <f>E484+E504+E509+E522+E528+E538</f>
        <v>2000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4" t="s">
        <v>390</v>
      </c>
      <c r="B484" s="185"/>
      <c r="C484" s="32">
        <f>C485+C486+C490+C491+C494+C497+C500+C501+C502+C503</f>
        <v>2000</v>
      </c>
      <c r="D484" s="32">
        <f>D485+D486+D490+D491+D494+D497+D500+D501+D502+D503</f>
        <v>2000</v>
      </c>
      <c r="E484" s="32">
        <f>E485+E486+E490+E491+E494+E497+E500+E501+E502+E503</f>
        <v>2000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18000</v>
      </c>
      <c r="D547" s="35">
        <f>D548+D549</f>
        <v>18000</v>
      </c>
      <c r="E547" s="35">
        <f>E548+E549</f>
        <v>18000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 outlineLevel="1">
      <c r="A549" s="184" t="s">
        <v>451</v>
      </c>
      <c r="B549" s="185"/>
      <c r="C549" s="32">
        <v>18000</v>
      </c>
      <c r="D549" s="32">
        <f>C549</f>
        <v>18000</v>
      </c>
      <c r="E549" s="32">
        <f>D549</f>
        <v>18000</v>
      </c>
    </row>
    <row r="550" spans="1:10">
      <c r="A550" s="190" t="s">
        <v>455</v>
      </c>
      <c r="B550" s="191"/>
      <c r="C550" s="36">
        <f>C551</f>
        <v>4839</v>
      </c>
      <c r="D550" s="36">
        <f>D551</f>
        <v>4839</v>
      </c>
      <c r="E550" s="36">
        <f>E551</f>
        <v>4839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4839</v>
      </c>
      <c r="D551" s="33">
        <f>D552+D556</f>
        <v>4839</v>
      </c>
      <c r="E551" s="33">
        <f>E552+E556</f>
        <v>4839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4" t="s">
        <v>457</v>
      </c>
      <c r="B552" s="185"/>
      <c r="C552" s="32">
        <f>SUM(C553:C555)</f>
        <v>4839</v>
      </c>
      <c r="D552" s="32">
        <f>SUM(D553:D555)</f>
        <v>4839</v>
      </c>
      <c r="E552" s="32">
        <f>SUM(E553:E555)</f>
        <v>4839</v>
      </c>
    </row>
    <row r="553" spans="1:10" outlineLevel="2" collapsed="1">
      <c r="A553" s="6">
        <v>5500</v>
      </c>
      <c r="B553" s="4" t="s">
        <v>458</v>
      </c>
      <c r="C553" s="5">
        <v>4839</v>
      </c>
      <c r="D553" s="5">
        <f t="shared" ref="D553:E555" si="59">C553</f>
        <v>4839</v>
      </c>
      <c r="E553" s="5">
        <f t="shared" si="59"/>
        <v>4839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43450</v>
      </c>
      <c r="D559" s="37">
        <f>D560+D716+D725</f>
        <v>43450</v>
      </c>
      <c r="E559" s="37">
        <f>E560+E716+E725</f>
        <v>43450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37125</v>
      </c>
      <c r="D560" s="36">
        <f>D561+D638+D642+D645</f>
        <v>37125</v>
      </c>
      <c r="E560" s="36">
        <f>E561+E638+E642+E645</f>
        <v>37125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37125</v>
      </c>
      <c r="D561" s="38">
        <f>D562+D567+D568+D569+D576+D577+D581+D584+D585+D586+D587+D592+D595+D599+D603+D610+D616+D628</f>
        <v>37125</v>
      </c>
      <c r="E561" s="38">
        <f>E562+E567+E568+E569+E576+E577+E581+E584+E585+E586+E587+E592+E595+E599+E603+E610+E616+E628</f>
        <v>37125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4" t="s">
        <v>503</v>
      </c>
      <c r="B599" s="185"/>
      <c r="C599" s="32">
        <f>SUM(C600:C602)</f>
        <v>30570</v>
      </c>
      <c r="D599" s="32">
        <f>SUM(D600:D602)</f>
        <v>30570</v>
      </c>
      <c r="E599" s="32">
        <f>SUM(E600:E602)</f>
        <v>30570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30570</v>
      </c>
      <c r="D601" s="5">
        <f t="shared" si="66"/>
        <v>30570</v>
      </c>
      <c r="E601" s="5">
        <f t="shared" si="66"/>
        <v>30570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4" t="s">
        <v>513</v>
      </c>
      <c r="B610" s="185"/>
      <c r="C610" s="32">
        <f>SUM(C611:C615)</f>
        <v>3128</v>
      </c>
      <c r="D610" s="32">
        <f>SUM(D611:D615)</f>
        <v>3128</v>
      </c>
      <c r="E610" s="32">
        <f>SUM(E611:E615)</f>
        <v>3128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3128</v>
      </c>
      <c r="D613" s="5">
        <f t="shared" si="68"/>
        <v>3128</v>
      </c>
      <c r="E613" s="5">
        <f t="shared" si="68"/>
        <v>3128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4" t="s">
        <v>519</v>
      </c>
      <c r="B616" s="185"/>
      <c r="C616" s="32">
        <f>SUM(C617:C627)</f>
        <v>2148</v>
      </c>
      <c r="D616" s="32">
        <f>SUM(D617:D627)</f>
        <v>2148</v>
      </c>
      <c r="E616" s="32">
        <f>SUM(E617:E627)</f>
        <v>2148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2148</v>
      </c>
      <c r="D619" s="5">
        <f t="shared" si="69"/>
        <v>2148</v>
      </c>
      <c r="E619" s="5">
        <f t="shared" si="69"/>
        <v>2148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4" t="s">
        <v>531</v>
      </c>
      <c r="B628" s="185"/>
      <c r="C628" s="32">
        <f>SUM(C629:C637)</f>
        <v>1279</v>
      </c>
      <c r="D628" s="32">
        <f>SUM(D629:D637)</f>
        <v>1279</v>
      </c>
      <c r="E628" s="32">
        <f>SUM(E629:E637)</f>
        <v>1279</v>
      </c>
    </row>
    <row r="629" spans="1:10" outlineLevel="2">
      <c r="A629" s="7">
        <v>6617</v>
      </c>
      <c r="B629" s="4" t="s">
        <v>532</v>
      </c>
      <c r="C629" s="5">
        <v>1279</v>
      </c>
      <c r="D629" s="5">
        <f>C629</f>
        <v>1279</v>
      </c>
      <c r="E629" s="5">
        <f>D629</f>
        <v>1279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0" t="s">
        <v>570</v>
      </c>
      <c r="B716" s="191"/>
      <c r="C716" s="36">
        <f>C717</f>
        <v>6325</v>
      </c>
      <c r="D716" s="36">
        <f>D717</f>
        <v>6325</v>
      </c>
      <c r="E716" s="36">
        <f>E717</f>
        <v>6325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6325</v>
      </c>
      <c r="D717" s="33">
        <f>D718+D722</f>
        <v>6325</v>
      </c>
      <c r="E717" s="33">
        <f>E718+E722</f>
        <v>6325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96" t="s">
        <v>851</v>
      </c>
      <c r="B718" s="197"/>
      <c r="C718" s="31">
        <f>SUM(C719:C721)</f>
        <v>6325</v>
      </c>
      <c r="D718" s="31">
        <f>SUM(D719:D721)</f>
        <v>6325</v>
      </c>
      <c r="E718" s="31">
        <f>SUM(E719:E721)</f>
        <v>6325</v>
      </c>
    </row>
    <row r="719" spans="1:10" ht="15" customHeight="1" outlineLevel="2">
      <c r="A719" s="6">
        <v>10950</v>
      </c>
      <c r="B719" s="4" t="s">
        <v>572</v>
      </c>
      <c r="C719" s="5">
        <v>6325</v>
      </c>
      <c r="D719" s="5">
        <f>C719</f>
        <v>6325</v>
      </c>
      <c r="E719" s="5">
        <f>D719</f>
        <v>6325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96" t="s">
        <v>848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outlineLevel="3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</row>
    <row r="753" spans="1:5" s="124" customFormat="1" outlineLevel="3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80" spans="1:5">
      <c r="D780" s="158"/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workbookViewId="0">
      <selection activeCell="B79" sqref="B79"/>
    </sheetView>
  </sheetViews>
  <sheetFormatPr baseColWidth="10" defaultColWidth="9.140625" defaultRowHeight="15"/>
  <cols>
    <col min="1" max="1" width="22.7109375" customWidth="1"/>
    <col min="2" max="2" width="105" customWidth="1"/>
    <col min="3" max="3" width="14" customWidth="1"/>
    <col min="4" max="4" width="18.5703125" customWidth="1"/>
    <col min="5" max="5" width="19.140625" customWidth="1"/>
    <col min="6" max="6" width="15.5703125" bestFit="1" customWidth="1"/>
  </cols>
  <sheetData>
    <row r="1" spans="1:11" ht="18.75">
      <c r="A1" s="173" t="s">
        <v>30</v>
      </c>
      <c r="B1" s="173"/>
      <c r="C1" s="173"/>
      <c r="D1" s="138" t="s">
        <v>853</v>
      </c>
      <c r="E1" s="138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4" t="s">
        <v>60</v>
      </c>
      <c r="B2" s="174"/>
      <c r="C2" s="26">
        <f>C3+C67</f>
        <v>949650</v>
      </c>
      <c r="D2" s="26">
        <f>D3+D67</f>
        <v>949650</v>
      </c>
      <c r="E2" s="26">
        <f>E3+E67</f>
        <v>949650</v>
      </c>
      <c r="G2" s="39" t="s">
        <v>60</v>
      </c>
      <c r="H2" s="41"/>
      <c r="I2" s="42"/>
      <c r="J2" s="40" t="b">
        <f>AND(H2=I2)</f>
        <v>1</v>
      </c>
    </row>
    <row r="3" spans="1:11">
      <c r="A3" s="175" t="s">
        <v>578</v>
      </c>
      <c r="B3" s="175"/>
      <c r="C3" s="23">
        <f>C4+C11+C38+C61</f>
        <v>433150</v>
      </c>
      <c r="D3" s="23">
        <f>D4+D11+D38+D61</f>
        <v>433150</v>
      </c>
      <c r="E3" s="23">
        <f>E4+E11+E38+E61</f>
        <v>433150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76" t="s">
        <v>124</v>
      </c>
      <c r="B4" s="177"/>
      <c r="C4" s="21">
        <f>SUM(C5:C10)</f>
        <v>229500</v>
      </c>
      <c r="D4" s="21">
        <f>SUM(D5:D10)</f>
        <v>229500</v>
      </c>
      <c r="E4" s="21">
        <f>SUM(E5:E10)</f>
        <v>229500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>
        <v>35000</v>
      </c>
      <c r="D5" s="2">
        <f>C5</f>
        <v>35000</v>
      </c>
      <c r="E5" s="2">
        <f>D5</f>
        <v>35000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>
        <v>4000</v>
      </c>
      <c r="D6" s="2">
        <f t="shared" ref="D6:E10" si="0">C6</f>
        <v>4000</v>
      </c>
      <c r="E6" s="2">
        <f t="shared" si="0"/>
        <v>4000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>
        <v>150000</v>
      </c>
      <c r="D7" s="2">
        <f t="shared" si="0"/>
        <v>150000</v>
      </c>
      <c r="E7" s="2">
        <f t="shared" si="0"/>
        <v>150000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>
        <v>40000</v>
      </c>
      <c r="D8" s="2">
        <f t="shared" si="0"/>
        <v>40000</v>
      </c>
      <c r="E8" s="2">
        <f t="shared" si="0"/>
        <v>40000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>
        <v>500</v>
      </c>
      <c r="D10" s="2">
        <f t="shared" si="0"/>
        <v>500</v>
      </c>
      <c r="E10" s="2">
        <f t="shared" si="0"/>
        <v>500</v>
      </c>
      <c r="F10" s="17"/>
      <c r="G10" s="17"/>
      <c r="H10" s="17"/>
      <c r="I10" s="17"/>
      <c r="J10" s="17"/>
      <c r="K10" s="17"/>
    </row>
    <row r="11" spans="1:11" ht="15.75" customHeight="1">
      <c r="A11" s="176" t="s">
        <v>125</v>
      </c>
      <c r="B11" s="177"/>
      <c r="C11" s="21">
        <f>SUM(C12:C37)</f>
        <v>105150</v>
      </c>
      <c r="D11" s="21">
        <f>SUM(D12:D37)</f>
        <v>105150</v>
      </c>
      <c r="E11" s="21">
        <f>SUM(E12:E37)</f>
        <v>105150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73000</v>
      </c>
      <c r="D12" s="2">
        <f>C12</f>
        <v>73000</v>
      </c>
      <c r="E12" s="2">
        <f>D12</f>
        <v>73000</v>
      </c>
    </row>
    <row r="13" spans="1:11">
      <c r="A13" s="3">
        <v>2102</v>
      </c>
      <c r="B13" s="1" t="s">
        <v>126</v>
      </c>
      <c r="C13" s="2">
        <v>9150</v>
      </c>
      <c r="D13" s="2">
        <f t="shared" ref="D13:E28" si="1">C13</f>
        <v>9150</v>
      </c>
      <c r="E13" s="2">
        <f t="shared" si="1"/>
        <v>9150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3000</v>
      </c>
      <c r="D29" s="2">
        <f t="shared" ref="D29:E37" si="2">C29</f>
        <v>3000</v>
      </c>
      <c r="E29" s="2">
        <f t="shared" si="2"/>
        <v>3000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7000</v>
      </c>
      <c r="D32" s="2">
        <f t="shared" si="2"/>
        <v>7000</v>
      </c>
      <c r="E32" s="2">
        <f t="shared" si="2"/>
        <v>7000</v>
      </c>
    </row>
    <row r="33" spans="1:10">
      <c r="A33" s="3">
        <v>2403</v>
      </c>
      <c r="B33" s="1" t="s">
        <v>144</v>
      </c>
      <c r="C33" s="2">
        <v>1000</v>
      </c>
      <c r="D33" s="2">
        <f t="shared" si="2"/>
        <v>1000</v>
      </c>
      <c r="E33" s="2">
        <f t="shared" si="2"/>
        <v>1000</v>
      </c>
    </row>
    <row r="34" spans="1:10">
      <c r="A34" s="3">
        <v>2404</v>
      </c>
      <c r="B34" s="1" t="s">
        <v>7</v>
      </c>
      <c r="C34" s="2">
        <v>7000</v>
      </c>
      <c r="D34" s="2">
        <f t="shared" si="2"/>
        <v>7000</v>
      </c>
      <c r="E34" s="2">
        <f t="shared" si="2"/>
        <v>7000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4000</v>
      </c>
      <c r="D36" s="2">
        <f t="shared" si="2"/>
        <v>4000</v>
      </c>
      <c r="E36" s="2">
        <f t="shared" si="2"/>
        <v>4000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98500</v>
      </c>
      <c r="D38" s="21">
        <f>SUM(D39:D60)</f>
        <v>98500</v>
      </c>
      <c r="E38" s="21">
        <f>SUM(E39:E60)</f>
        <v>98500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10000</v>
      </c>
      <c r="D39" s="2">
        <f>C39</f>
        <v>10000</v>
      </c>
      <c r="E39" s="2">
        <f>D39</f>
        <v>10000</v>
      </c>
    </row>
    <row r="40" spans="1:10">
      <c r="A40" s="20">
        <v>3102</v>
      </c>
      <c r="B40" s="20" t="s">
        <v>12</v>
      </c>
      <c r="C40" s="2">
        <v>3000</v>
      </c>
      <c r="D40" s="2">
        <f t="shared" ref="D40:E55" si="3">C40</f>
        <v>3000</v>
      </c>
      <c r="E40" s="2">
        <f t="shared" si="3"/>
        <v>3000</v>
      </c>
    </row>
    <row r="41" spans="1:10">
      <c r="A41" s="20">
        <v>3103</v>
      </c>
      <c r="B41" s="20" t="s">
        <v>13</v>
      </c>
      <c r="C41" s="2">
        <v>5000</v>
      </c>
      <c r="D41" s="2">
        <f t="shared" si="3"/>
        <v>5000</v>
      </c>
      <c r="E41" s="2">
        <f t="shared" si="3"/>
        <v>5000</v>
      </c>
    </row>
    <row r="42" spans="1:10">
      <c r="A42" s="20">
        <v>3199</v>
      </c>
      <c r="B42" s="20" t="s">
        <v>14</v>
      </c>
      <c r="C42" s="2">
        <v>1000</v>
      </c>
      <c r="D42" s="2">
        <f t="shared" si="3"/>
        <v>1000</v>
      </c>
      <c r="E42" s="2">
        <f t="shared" si="3"/>
        <v>1000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2000</v>
      </c>
      <c r="D44" s="2">
        <f t="shared" si="3"/>
        <v>2000</v>
      </c>
      <c r="E44" s="2">
        <f t="shared" si="3"/>
        <v>2000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6000</v>
      </c>
      <c r="D48" s="2">
        <f t="shared" si="3"/>
        <v>6000</v>
      </c>
      <c r="E48" s="2">
        <f t="shared" si="3"/>
        <v>6000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2000</v>
      </c>
      <c r="D54" s="2">
        <f t="shared" si="3"/>
        <v>2000</v>
      </c>
      <c r="E54" s="2">
        <f t="shared" si="3"/>
        <v>2000</v>
      </c>
    </row>
    <row r="55" spans="1:10">
      <c r="A55" s="20">
        <v>3303</v>
      </c>
      <c r="B55" s="20" t="s">
        <v>153</v>
      </c>
      <c r="C55" s="2">
        <v>40000</v>
      </c>
      <c r="D55" s="2">
        <f t="shared" si="3"/>
        <v>40000</v>
      </c>
      <c r="E55" s="2">
        <f t="shared" si="3"/>
        <v>40000</v>
      </c>
    </row>
    <row r="56" spans="1:10">
      <c r="A56" s="20">
        <v>3303</v>
      </c>
      <c r="B56" s="20" t="s">
        <v>154</v>
      </c>
      <c r="C56" s="2">
        <v>25000</v>
      </c>
      <c r="D56" s="2">
        <f t="shared" ref="D56:E60" si="4">C56</f>
        <v>25000</v>
      </c>
      <c r="E56" s="2">
        <f t="shared" si="4"/>
        <v>25000</v>
      </c>
    </row>
    <row r="57" spans="1:10">
      <c r="A57" s="20">
        <v>3304</v>
      </c>
      <c r="B57" s="20" t="s">
        <v>155</v>
      </c>
      <c r="C57" s="2">
        <v>3000</v>
      </c>
      <c r="D57" s="2">
        <f t="shared" si="4"/>
        <v>3000</v>
      </c>
      <c r="E57" s="2">
        <f t="shared" si="4"/>
        <v>3000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516500</v>
      </c>
      <c r="D67" s="25">
        <f>D97+D68</f>
        <v>516500</v>
      </c>
      <c r="E67" s="25">
        <f>E97+E68</f>
        <v>516500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65000</v>
      </c>
      <c r="D68" s="21">
        <f>SUM(D69:D96)</f>
        <v>65000</v>
      </c>
      <c r="E68" s="21">
        <f>SUM(E69:E96)</f>
        <v>65000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30000</v>
      </c>
      <c r="D79" s="2">
        <f t="shared" si="6"/>
        <v>30000</v>
      </c>
      <c r="E79" s="2">
        <f t="shared" si="6"/>
        <v>30000</v>
      </c>
    </row>
    <row r="80" spans="1:10">
      <c r="A80" s="3">
        <v>5202</v>
      </c>
      <c r="B80" s="2" t="s">
        <v>172</v>
      </c>
      <c r="C80" s="2">
        <v>20000</v>
      </c>
      <c r="D80" s="2">
        <f t="shared" si="6"/>
        <v>20000</v>
      </c>
      <c r="E80" s="2">
        <f t="shared" si="6"/>
        <v>20000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5000</v>
      </c>
      <c r="D83" s="2">
        <f t="shared" si="6"/>
        <v>5000</v>
      </c>
      <c r="E83" s="2">
        <f t="shared" si="6"/>
        <v>5000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8000</v>
      </c>
      <c r="D90" s="2">
        <f t="shared" si="7"/>
        <v>8000</v>
      </c>
      <c r="E90" s="2">
        <f t="shared" si="7"/>
        <v>8000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>
        <v>1000</v>
      </c>
      <c r="D95" s="2">
        <f t="shared" si="7"/>
        <v>1000</v>
      </c>
      <c r="E95" s="2">
        <f t="shared" si="7"/>
        <v>1000</v>
      </c>
    </row>
    <row r="96" spans="1:11">
      <c r="A96" s="3">
        <v>5399</v>
      </c>
      <c r="B96" s="2" t="s">
        <v>183</v>
      </c>
      <c r="C96" s="2">
        <v>1000</v>
      </c>
      <c r="D96" s="2">
        <f t="shared" si="7"/>
        <v>1000</v>
      </c>
      <c r="E96" s="2">
        <f t="shared" si="7"/>
        <v>1000</v>
      </c>
    </row>
    <row r="97" spans="1:10">
      <c r="A97" s="19" t="s">
        <v>184</v>
      </c>
      <c r="B97" s="24"/>
      <c r="C97" s="21">
        <f>SUM(C98:C113)</f>
        <v>451500</v>
      </c>
      <c r="D97" s="21">
        <f>SUM(D98:D113)</f>
        <v>451500</v>
      </c>
      <c r="E97" s="21">
        <f>SUM(E98:E113)</f>
        <v>451500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450000</v>
      </c>
      <c r="D98" s="2">
        <f>C98</f>
        <v>450000</v>
      </c>
      <c r="E98" s="2">
        <f>D98</f>
        <v>450000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500</v>
      </c>
      <c r="D103" s="2">
        <f t="shared" si="8"/>
        <v>500</v>
      </c>
      <c r="E103" s="2">
        <f t="shared" si="8"/>
        <v>500</v>
      </c>
    </row>
    <row r="104" spans="1:10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500</v>
      </c>
      <c r="D106" s="2">
        <f t="shared" si="8"/>
        <v>500</v>
      </c>
      <c r="E106" s="2">
        <f t="shared" si="8"/>
        <v>500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262621</v>
      </c>
      <c r="D114" s="26">
        <f>D115+D152+D177</f>
        <v>262621</v>
      </c>
      <c r="E114" s="26">
        <f>E115+E152+E177</f>
        <v>262621</v>
      </c>
      <c r="F114" s="51"/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262621</v>
      </c>
      <c r="D115" s="23">
        <f>D116+D135</f>
        <v>262621</v>
      </c>
      <c r="E115" s="23">
        <f>E116+E135</f>
        <v>262621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6" t="s">
        <v>195</v>
      </c>
      <c r="B116" s="177"/>
      <c r="C116" s="21">
        <f>C117+C120+C123+C126+C129+C132</f>
        <v>189125</v>
      </c>
      <c r="D116" s="21">
        <f>D117+D120+D123+D126+D129+D132</f>
        <v>189125</v>
      </c>
      <c r="E116" s="21">
        <f>E117+E120+E123+E126+E129+E132</f>
        <v>189125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189125</v>
      </c>
      <c r="D117" s="2">
        <f>D118+D119</f>
        <v>189125</v>
      </c>
      <c r="E117" s="2">
        <f>E118+E119</f>
        <v>189125</v>
      </c>
    </row>
    <row r="118" spans="1:10">
      <c r="A118" s="131"/>
      <c r="B118" s="130" t="s">
        <v>855</v>
      </c>
      <c r="C118" s="129">
        <v>37125</v>
      </c>
      <c r="D118" s="129">
        <f>C118</f>
        <v>37125</v>
      </c>
      <c r="E118" s="129">
        <f>D118</f>
        <v>37125</v>
      </c>
    </row>
    <row r="119" spans="1:10">
      <c r="A119" s="131"/>
      <c r="B119" s="130" t="s">
        <v>860</v>
      </c>
      <c r="C119" s="129">
        <v>152000</v>
      </c>
      <c r="D119" s="129">
        <f>C119</f>
        <v>152000</v>
      </c>
      <c r="E119" s="129">
        <f>D119</f>
        <v>152000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73496</v>
      </c>
      <c r="D135" s="21">
        <f>D136+D140+D143+D146+D149</f>
        <v>73496</v>
      </c>
      <c r="E135" s="21">
        <f>E136+E140+E143+E146+E149</f>
        <v>73496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73496</v>
      </c>
      <c r="D136" s="2">
        <f>D137+D138+D139</f>
        <v>73496</v>
      </c>
      <c r="E136" s="2">
        <f>E137+E138+E139</f>
        <v>73496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>
        <v>69482</v>
      </c>
      <c r="D138" s="129">
        <f t="shared" ref="D138:E139" si="9">C138</f>
        <v>69482</v>
      </c>
      <c r="E138" s="129">
        <f t="shared" si="9"/>
        <v>69482</v>
      </c>
    </row>
    <row r="139" spans="1:10">
      <c r="A139" s="131"/>
      <c r="B139" s="130" t="s">
        <v>861</v>
      </c>
      <c r="C139" s="129">
        <v>4014</v>
      </c>
      <c r="D139" s="129">
        <f t="shared" si="9"/>
        <v>4014</v>
      </c>
      <c r="E139" s="129">
        <f t="shared" si="9"/>
        <v>4014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38" t="s">
        <v>853</v>
      </c>
      <c r="E256" s="13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917400</v>
      </c>
      <c r="D257" s="37">
        <f>D258+D550</f>
        <v>509519</v>
      </c>
      <c r="E257" s="37">
        <f>E258+E550</f>
        <v>509519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915228</v>
      </c>
      <c r="D258" s="36">
        <f>D259+D339+D483+D547</f>
        <v>507347</v>
      </c>
      <c r="E258" s="36">
        <f>E259+E339+E483+E547</f>
        <v>507347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553301</v>
      </c>
      <c r="D259" s="33">
        <f>D260+D263+D314</f>
        <v>166947</v>
      </c>
      <c r="E259" s="33">
        <f>E260+E263+E314</f>
        <v>166947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4" t="s">
        <v>269</v>
      </c>
      <c r="B263" s="185"/>
      <c r="C263" s="32">
        <f>C264+C265+C289+C296+C298+C302+C305+C308+C313</f>
        <v>553301</v>
      </c>
      <c r="D263" s="32">
        <f>D264+D265+D289+D296+D298+D302+D305+D308+D313</f>
        <v>166947</v>
      </c>
      <c r="E263" s="32">
        <f>E264+E265+E289+E296+E298+E302+E305+E308+E313</f>
        <v>166947</v>
      </c>
    </row>
    <row r="264" spans="1:10">
      <c r="A264" s="6">
        <v>1101</v>
      </c>
      <c r="B264" s="4" t="s">
        <v>34</v>
      </c>
      <c r="C264" s="5">
        <v>166947</v>
      </c>
      <c r="D264" s="5">
        <f>C264</f>
        <v>166947</v>
      </c>
      <c r="E264" s="5">
        <f>D264</f>
        <v>166947</v>
      </c>
    </row>
    <row r="265" spans="1:10">
      <c r="A265" s="6">
        <v>1101</v>
      </c>
      <c r="B265" s="4" t="s">
        <v>35</v>
      </c>
      <c r="C265" s="5">
        <v>274836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7457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11127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5972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81662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330400</v>
      </c>
      <c r="D339" s="33">
        <f>D340+D444+D482</f>
        <v>330400</v>
      </c>
      <c r="E339" s="33">
        <f>E340+E444+E482</f>
        <v>330400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315400</v>
      </c>
      <c r="D340" s="32">
        <f>D341+D342+D343+D344+D347+D348+D353+D356+D357+D362+D367+BH290668+D371+D372+D373+D376+D377+D378+D382+D388+D391+D392+D395+D398+D399+D404+D407+D408+D409+D412+D415+D416+D419+D420+D421+D422+D429+D443</f>
        <v>315400</v>
      </c>
      <c r="E340" s="32">
        <f>E341+E342+E343+E344+E347+E348+E353+E356+E357+E362+E367+BI290668+E371+E372+E373+E376+E377+E378+E382+E388+E391+E392+E395+E398+E399+E404+E407+E408+E409+E412+E415+E416+E419+E420+E421+E422+E429+E443</f>
        <v>315400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10000</v>
      </c>
      <c r="D342" s="5">
        <f t="shared" ref="D342:E343" si="26">C342</f>
        <v>10000</v>
      </c>
      <c r="E342" s="5">
        <f t="shared" si="26"/>
        <v>10000</v>
      </c>
    </row>
    <row r="343" spans="1:10">
      <c r="A343" s="6">
        <v>2201</v>
      </c>
      <c r="B343" s="4" t="s">
        <v>41</v>
      </c>
      <c r="C343" s="5">
        <v>95000</v>
      </c>
      <c r="D343" s="5">
        <f t="shared" si="26"/>
        <v>95000</v>
      </c>
      <c r="E343" s="5">
        <f t="shared" si="26"/>
        <v>95000</v>
      </c>
    </row>
    <row r="344" spans="1:10">
      <c r="A344" s="6">
        <v>2201</v>
      </c>
      <c r="B344" s="4" t="s">
        <v>273</v>
      </c>
      <c r="C344" s="5">
        <f>SUM(C345:C346)</f>
        <v>5170</v>
      </c>
      <c r="D344" s="5">
        <f>SUM(D345:D346)</f>
        <v>5170</v>
      </c>
      <c r="E344" s="5">
        <f>SUM(E345:E346)</f>
        <v>5170</v>
      </c>
    </row>
    <row r="345" spans="1:10">
      <c r="A345" s="29"/>
      <c r="B345" s="28" t="s">
        <v>274</v>
      </c>
      <c r="C345" s="30">
        <v>1370</v>
      </c>
      <c r="D345" s="30">
        <f t="shared" ref="D345:E347" si="27">C345</f>
        <v>1370</v>
      </c>
      <c r="E345" s="30">
        <f t="shared" si="27"/>
        <v>1370</v>
      </c>
    </row>
    <row r="346" spans="1:10">
      <c r="A346" s="29"/>
      <c r="B346" s="28" t="s">
        <v>275</v>
      </c>
      <c r="C346" s="30">
        <v>3800</v>
      </c>
      <c r="D346" s="30">
        <f t="shared" si="27"/>
        <v>3800</v>
      </c>
      <c r="E346" s="30">
        <f t="shared" si="27"/>
        <v>3800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40000</v>
      </c>
      <c r="D348" s="5">
        <f>SUM(D349:D352)</f>
        <v>40000</v>
      </c>
      <c r="E348" s="5">
        <f>SUM(E349:E352)</f>
        <v>40000</v>
      </c>
    </row>
    <row r="349" spans="1:10">
      <c r="A349" s="29"/>
      <c r="B349" s="28" t="s">
        <v>278</v>
      </c>
      <c r="C349" s="30">
        <v>40000</v>
      </c>
      <c r="D349" s="30">
        <f>C349</f>
        <v>40000</v>
      </c>
      <c r="E349" s="30">
        <f>D349</f>
        <v>40000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11000</v>
      </c>
      <c r="D356" s="5">
        <f t="shared" si="29"/>
        <v>11000</v>
      </c>
      <c r="E356" s="5">
        <f t="shared" si="29"/>
        <v>11000</v>
      </c>
    </row>
    <row r="357" spans="1:5">
      <c r="A357" s="6">
        <v>2201</v>
      </c>
      <c r="B357" s="4" t="s">
        <v>285</v>
      </c>
      <c r="C357" s="5">
        <f>SUM(C358:C361)</f>
        <v>5000</v>
      </c>
      <c r="D357" s="5">
        <f>SUM(D358:D361)</f>
        <v>5000</v>
      </c>
      <c r="E357" s="5">
        <f>SUM(E358:E361)</f>
        <v>5000</v>
      </c>
    </row>
    <row r="358" spans="1:5">
      <c r="A358" s="29"/>
      <c r="B358" s="28" t="s">
        <v>286</v>
      </c>
      <c r="C358" s="30">
        <v>4000</v>
      </c>
      <c r="D358" s="30">
        <f>C358</f>
        <v>4000</v>
      </c>
      <c r="E358" s="30">
        <f>D358</f>
        <v>4000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</row>
    <row r="363" spans="1:5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</row>
    <row r="364" spans="1:5">
      <c r="A364" s="29"/>
      <c r="B364" s="28" t="s">
        <v>292</v>
      </c>
      <c r="C364" s="30">
        <v>24000</v>
      </c>
      <c r="D364" s="30">
        <f t="shared" ref="D364:E366" si="31">C364</f>
        <v>24000</v>
      </c>
      <c r="E364" s="30">
        <f t="shared" si="31"/>
        <v>24000</v>
      </c>
    </row>
    <row r="365" spans="1:5">
      <c r="A365" s="29"/>
      <c r="B365" s="28" t="s">
        <v>293</v>
      </c>
      <c r="C365" s="30">
        <v>1000</v>
      </c>
      <c r="D365" s="30">
        <f t="shared" si="31"/>
        <v>1000</v>
      </c>
      <c r="E365" s="30">
        <f t="shared" si="31"/>
        <v>1000</v>
      </c>
    </row>
    <row r="366" spans="1:5">
      <c r="A366" s="29"/>
      <c r="B366" s="28" t="s">
        <v>294</v>
      </c>
      <c r="C366" s="30">
        <v>1000</v>
      </c>
      <c r="D366" s="30">
        <f t="shared" si="31"/>
        <v>1000</v>
      </c>
      <c r="E366" s="30">
        <f t="shared" si="31"/>
        <v>1000</v>
      </c>
    </row>
    <row r="367" spans="1:5">
      <c r="A367" s="6">
        <v>2201</v>
      </c>
      <c r="B367" s="4" t="s">
        <v>43</v>
      </c>
      <c r="C367" s="5">
        <v>500</v>
      </c>
      <c r="D367" s="5">
        <f>C367</f>
        <v>500</v>
      </c>
      <c r="E367" s="5">
        <f>D367</f>
        <v>500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2000</v>
      </c>
      <c r="D371" s="5">
        <f t="shared" si="32"/>
        <v>2000</v>
      </c>
      <c r="E371" s="5">
        <f t="shared" si="32"/>
        <v>2000</v>
      </c>
    </row>
    <row r="372" spans="1:5">
      <c r="A372" s="6">
        <v>2201</v>
      </c>
      <c r="B372" s="4" t="s">
        <v>45</v>
      </c>
      <c r="C372" s="5">
        <v>4500</v>
      </c>
      <c r="D372" s="5">
        <f t="shared" si="32"/>
        <v>4500</v>
      </c>
      <c r="E372" s="5">
        <f t="shared" si="32"/>
        <v>4500</v>
      </c>
    </row>
    <row r="373" spans="1:5">
      <c r="A373" s="6">
        <v>2201</v>
      </c>
      <c r="B373" s="4" t="s">
        <v>298</v>
      </c>
      <c r="C373" s="5">
        <f>SUM(C374:C375)</f>
        <v>400</v>
      </c>
      <c r="D373" s="5">
        <f>SUM(D374:D375)</f>
        <v>400</v>
      </c>
      <c r="E373" s="5">
        <f>SUM(E374:E375)</f>
        <v>400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400</v>
      </c>
      <c r="D375" s="30">
        <f t="shared" si="33"/>
        <v>400</v>
      </c>
      <c r="E375" s="30">
        <f t="shared" si="33"/>
        <v>400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4000</v>
      </c>
      <c r="D378" s="5">
        <f>SUM(D379:D381)</f>
        <v>4000</v>
      </c>
      <c r="E378" s="5">
        <f>SUM(E379:E381)</f>
        <v>4000</v>
      </c>
    </row>
    <row r="379" spans="1:5">
      <c r="A379" s="29"/>
      <c r="B379" s="28" t="s">
        <v>46</v>
      </c>
      <c r="C379" s="30">
        <v>3000</v>
      </c>
      <c r="D379" s="30">
        <f>C379</f>
        <v>3000</v>
      </c>
      <c r="E379" s="30">
        <f>D379</f>
        <v>3000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>
        <v>1000</v>
      </c>
      <c r="D381" s="30">
        <f t="shared" si="34"/>
        <v>1000</v>
      </c>
      <c r="E381" s="30">
        <f t="shared" si="34"/>
        <v>1000</v>
      </c>
    </row>
    <row r="382" spans="1:5">
      <c r="A382" s="6">
        <v>2201</v>
      </c>
      <c r="B382" s="4" t="s">
        <v>114</v>
      </c>
      <c r="C382" s="5">
        <f>SUM(C383:C387)</f>
        <v>3500</v>
      </c>
      <c r="D382" s="5">
        <f>SUM(D383:D387)</f>
        <v>3500</v>
      </c>
      <c r="E382" s="5">
        <f>SUM(E383:E387)</f>
        <v>3500</v>
      </c>
    </row>
    <row r="383" spans="1:5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1500</v>
      </c>
      <c r="D386" s="30">
        <f t="shared" si="35"/>
        <v>1500</v>
      </c>
      <c r="E386" s="30">
        <f t="shared" si="35"/>
        <v>1500</v>
      </c>
    </row>
    <row r="387" spans="1:5">
      <c r="A387" s="29"/>
      <c r="B387" s="28" t="s">
        <v>308</v>
      </c>
      <c r="C387" s="30">
        <v>1000</v>
      </c>
      <c r="D387" s="30">
        <f t="shared" si="35"/>
        <v>1000</v>
      </c>
      <c r="E387" s="30">
        <f t="shared" si="35"/>
        <v>1000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6000</v>
      </c>
      <c r="D392" s="5">
        <f>SUM(D393:D394)</f>
        <v>6000</v>
      </c>
      <c r="E392" s="5">
        <f>SUM(E393:E394)</f>
        <v>6000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6000</v>
      </c>
      <c r="D394" s="30">
        <f>C394</f>
        <v>6000</v>
      </c>
      <c r="E394" s="30">
        <f>D394</f>
        <v>6000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</row>
    <row r="405" spans="1:5">
      <c r="A405" s="29"/>
      <c r="B405" s="28" t="s">
        <v>323</v>
      </c>
      <c r="C405" s="30">
        <v>500</v>
      </c>
      <c r="D405" s="30">
        <f t="shared" ref="D405:E408" si="39">C405</f>
        <v>500</v>
      </c>
      <c r="E405" s="30">
        <f t="shared" si="39"/>
        <v>500</v>
      </c>
    </row>
    <row r="406" spans="1:5">
      <c r="A406" s="29"/>
      <c r="B406" s="28" t="s">
        <v>324</v>
      </c>
      <c r="C406" s="30">
        <v>500</v>
      </c>
      <c r="D406" s="30">
        <f t="shared" si="39"/>
        <v>500</v>
      </c>
      <c r="E406" s="30">
        <f t="shared" si="39"/>
        <v>500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</row>
    <row r="410" spans="1:5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1000</v>
      </c>
      <c r="D412" s="5">
        <f>SUM(D413:D414)</f>
        <v>1000</v>
      </c>
      <c r="E412" s="5">
        <f>SUM(E413:E414)</f>
        <v>1000</v>
      </c>
    </row>
    <row r="413" spans="1:5">
      <c r="A413" s="29"/>
      <c r="B413" s="28" t="s">
        <v>328</v>
      </c>
      <c r="C413" s="30">
        <v>1000</v>
      </c>
      <c r="D413" s="30">
        <f t="shared" ref="D413:E415" si="40">C413</f>
        <v>1000</v>
      </c>
      <c r="E413" s="30">
        <f t="shared" si="40"/>
        <v>1000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40"/>
        <v>1000</v>
      </c>
      <c r="E415" s="5">
        <f t="shared" si="40"/>
        <v>1000</v>
      </c>
    </row>
    <row r="416" spans="1:5">
      <c r="A416" s="6">
        <v>2201</v>
      </c>
      <c r="B416" s="4" t="s">
        <v>332</v>
      </c>
      <c r="C416" s="5">
        <f>SUM(C417:C418)</f>
        <v>250</v>
      </c>
      <c r="D416" s="5">
        <f>SUM(D417:D418)</f>
        <v>250</v>
      </c>
      <c r="E416" s="5">
        <f>SUM(E417:E418)</f>
        <v>250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250</v>
      </c>
      <c r="D418" s="30">
        <f t="shared" si="41"/>
        <v>250</v>
      </c>
      <c r="E418" s="30">
        <f t="shared" si="41"/>
        <v>250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180</v>
      </c>
      <c r="D422" s="5">
        <f>SUM(D423:D428)</f>
        <v>180</v>
      </c>
      <c r="E422" s="5">
        <f>SUM(E423:E428)</f>
        <v>180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>
        <v>180</v>
      </c>
      <c r="D427" s="30">
        <f t="shared" si="42"/>
        <v>180</v>
      </c>
      <c r="E427" s="30">
        <f t="shared" si="42"/>
        <v>180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92700</v>
      </c>
      <c r="D429" s="5">
        <f>SUM(D430:D442)</f>
        <v>92700</v>
      </c>
      <c r="E429" s="5">
        <f>SUM(E430:E442)</f>
        <v>92700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65000</v>
      </c>
      <c r="D431" s="30">
        <f t="shared" ref="D431:E442" si="43">C431</f>
        <v>65000</v>
      </c>
      <c r="E431" s="30">
        <f t="shared" si="43"/>
        <v>65000</v>
      </c>
    </row>
    <row r="432" spans="1:5">
      <c r="A432" s="29"/>
      <c r="B432" s="28" t="s">
        <v>345</v>
      </c>
      <c r="C432" s="30">
        <v>16000</v>
      </c>
      <c r="D432" s="30">
        <f t="shared" si="43"/>
        <v>16000</v>
      </c>
      <c r="E432" s="30">
        <f t="shared" si="43"/>
        <v>16000</v>
      </c>
    </row>
    <row r="433" spans="1:5">
      <c r="A433" s="29"/>
      <c r="B433" s="28" t="s">
        <v>346</v>
      </c>
      <c r="C433" s="30">
        <v>4300</v>
      </c>
      <c r="D433" s="30">
        <f t="shared" si="43"/>
        <v>4300</v>
      </c>
      <c r="E433" s="30">
        <f t="shared" si="43"/>
        <v>4300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4400</v>
      </c>
      <c r="D441" s="30">
        <f t="shared" si="43"/>
        <v>4400</v>
      </c>
      <c r="E441" s="30">
        <f t="shared" si="43"/>
        <v>4400</v>
      </c>
    </row>
    <row r="442" spans="1:5">
      <c r="A442" s="29"/>
      <c r="B442" s="28" t="s">
        <v>355</v>
      </c>
      <c r="C442" s="30">
        <v>3000</v>
      </c>
      <c r="D442" s="30">
        <f t="shared" si="43"/>
        <v>3000</v>
      </c>
      <c r="E442" s="30">
        <f t="shared" si="43"/>
        <v>3000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4" t="s">
        <v>357</v>
      </c>
      <c r="B444" s="185"/>
      <c r="C444" s="32">
        <f>C445+C454+C455+C459+C462+C463+C468+C474+C477+C480+C481+C450</f>
        <v>15000</v>
      </c>
      <c r="D444" s="32">
        <f>D445+D454+D455+D459+D462+D463+D468+D474+D477+D480+D481+D450</f>
        <v>15000</v>
      </c>
      <c r="E444" s="32">
        <f>E445+E454+E455+E459+E462+E463+E468+E474+E477+E480+E481+E450</f>
        <v>15000</v>
      </c>
    </row>
    <row r="445" spans="1:5">
      <c r="A445" s="6">
        <v>2202</v>
      </c>
      <c r="B445" s="4" t="s">
        <v>358</v>
      </c>
      <c r="C445" s="5">
        <f>SUM(C446:C449)</f>
        <v>2000</v>
      </c>
      <c r="D445" s="5">
        <f>SUM(D446:D449)</f>
        <v>2000</v>
      </c>
      <c r="E445" s="5">
        <f>SUM(E446:E449)</f>
        <v>2000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2000</v>
      </c>
      <c r="D447" s="30">
        <f t="shared" ref="D447:E449" si="44">C447</f>
        <v>2000</v>
      </c>
      <c r="E447" s="30">
        <f t="shared" si="44"/>
        <v>2000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12000</v>
      </c>
      <c r="D454" s="5">
        <f>C454</f>
        <v>12000</v>
      </c>
      <c r="E454" s="5">
        <f>D454</f>
        <v>12000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1000</v>
      </c>
      <c r="D480" s="5">
        <f t="shared" si="50"/>
        <v>1000</v>
      </c>
      <c r="E480" s="5">
        <f t="shared" si="50"/>
        <v>1000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10000</v>
      </c>
      <c r="D483" s="35">
        <f>D484+D504+D509+D522+D528+D538</f>
        <v>10000</v>
      </c>
      <c r="E483" s="35">
        <f>E484+E504+E509+E522+E528+E538</f>
        <v>10000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4" t="s">
        <v>390</v>
      </c>
      <c r="B484" s="185"/>
      <c r="C484" s="32">
        <f>C485+C486+C490+C491+C494+C497+C500+C501+C502+C503</f>
        <v>2000</v>
      </c>
      <c r="D484" s="32">
        <f>D485+D486+D490+D491+D494+D497+D500+D501+D502+D503</f>
        <v>2000</v>
      </c>
      <c r="E484" s="32">
        <f>E485+E486+E490+E491+E494+E497+E500+E501+E502+E503</f>
        <v>2000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1000</v>
      </c>
      <c r="D486" s="5">
        <f>SUM(D487:D489)</f>
        <v>1000</v>
      </c>
      <c r="E486" s="5">
        <f>SUM(E487:E489)</f>
        <v>1000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>
        <v>1000</v>
      </c>
      <c r="D488" s="30">
        <f t="shared" ref="D488:E489" si="51">C488</f>
        <v>1000</v>
      </c>
      <c r="E488" s="30">
        <f t="shared" si="51"/>
        <v>1000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4" t="s">
        <v>414</v>
      </c>
      <c r="B509" s="185"/>
      <c r="C509" s="32">
        <f>C510+C511+C512+C513+C517+C518+C519+C520+C521</f>
        <v>8000</v>
      </c>
      <c r="D509" s="32">
        <f>D510+D511+D512+D513+D517+D518+D519+D520+D521</f>
        <v>8000</v>
      </c>
      <c r="E509" s="32">
        <f>E510+E511+E512+E513+E517+E518+E519+E520+E521</f>
        <v>8000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2000</v>
      </c>
      <c r="D517" s="5">
        <f t="shared" si="55"/>
        <v>2000</v>
      </c>
      <c r="E517" s="5">
        <f t="shared" si="55"/>
        <v>2000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6000</v>
      </c>
      <c r="D520" s="5">
        <f t="shared" si="55"/>
        <v>6000</v>
      </c>
      <c r="E520" s="5">
        <f t="shared" si="55"/>
        <v>6000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v>21527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2172</v>
      </c>
      <c r="D550" s="36">
        <f>D551</f>
        <v>2172</v>
      </c>
      <c r="E550" s="36">
        <f>E551</f>
        <v>2172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2172</v>
      </c>
      <c r="D551" s="33">
        <f>D552+D556</f>
        <v>2172</v>
      </c>
      <c r="E551" s="33">
        <f>E552+E556</f>
        <v>2172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4" t="s">
        <v>457</v>
      </c>
      <c r="B552" s="185"/>
      <c r="C552" s="32">
        <f>SUM(C553:C555)</f>
        <v>2172</v>
      </c>
      <c r="D552" s="32">
        <f>SUM(D553:D555)</f>
        <v>2172</v>
      </c>
      <c r="E552" s="32">
        <f>SUM(E553:E555)</f>
        <v>2172</v>
      </c>
    </row>
    <row r="553" spans="1:10">
      <c r="A553" s="6">
        <v>5500</v>
      </c>
      <c r="B553" s="4" t="s">
        <v>458</v>
      </c>
      <c r="C553" s="5">
        <v>2172</v>
      </c>
      <c r="D553" s="5">
        <f t="shared" ref="D553:E555" si="59">C553</f>
        <v>2172</v>
      </c>
      <c r="E553" s="5">
        <f t="shared" si="59"/>
        <v>2172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294871</v>
      </c>
      <c r="D559" s="37">
        <f>D560+D716+D725</f>
        <v>294871</v>
      </c>
      <c r="E559" s="37">
        <f>E560+E716+E725</f>
        <v>294871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212808</v>
      </c>
      <c r="D560" s="36">
        <f>D561+D638+D642+D645</f>
        <v>212808</v>
      </c>
      <c r="E560" s="36">
        <f>E561+E638+E642+E645</f>
        <v>212808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37125</v>
      </c>
      <c r="D561" s="38">
        <f>D562+D567+D568+D569+D576+D577+D581+D584+D585+D586+D587+D592+D595+D599+D603+D610+D616+D628</f>
        <v>37125</v>
      </c>
      <c r="E561" s="38">
        <f>E562+E567+E568+E569+E576+E577+E581+E584+E585+E586+E587+E592+E595+E599+E603+E610+E616+E628</f>
        <v>37125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4" t="s">
        <v>503</v>
      </c>
      <c r="B599" s="185"/>
      <c r="C599" s="32">
        <f>SUM(C600:C602)</f>
        <v>30570</v>
      </c>
      <c r="D599" s="32">
        <f>SUM(D600:D602)</f>
        <v>30570</v>
      </c>
      <c r="E599" s="32">
        <f>SUM(E600:E602)</f>
        <v>30570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30570</v>
      </c>
      <c r="D601" s="5">
        <f t="shared" si="66"/>
        <v>30570</v>
      </c>
      <c r="E601" s="5">
        <f t="shared" si="66"/>
        <v>30570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4" t="s">
        <v>513</v>
      </c>
      <c r="B610" s="185"/>
      <c r="C610" s="32">
        <f>SUM(C611:C615)</f>
        <v>3128</v>
      </c>
      <c r="D610" s="32">
        <f>SUM(D611:D615)</f>
        <v>3128</v>
      </c>
      <c r="E610" s="32">
        <f>SUM(E611:E615)</f>
        <v>3128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3128</v>
      </c>
      <c r="D613" s="5">
        <f t="shared" si="68"/>
        <v>3128</v>
      </c>
      <c r="E613" s="5">
        <f t="shared" si="68"/>
        <v>3128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4" t="s">
        <v>519</v>
      </c>
      <c r="B616" s="185"/>
      <c r="C616" s="32">
        <f>SUM(C617:C627)</f>
        <v>2148</v>
      </c>
      <c r="D616" s="32">
        <f>SUM(D617:D627)</f>
        <v>2148</v>
      </c>
      <c r="E616" s="32">
        <f>SUM(E617:E627)</f>
        <v>2148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2148</v>
      </c>
      <c r="D619" s="5">
        <f t="shared" si="69"/>
        <v>2148</v>
      </c>
      <c r="E619" s="5">
        <f t="shared" si="69"/>
        <v>2148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4" t="s">
        <v>531</v>
      </c>
      <c r="B628" s="185"/>
      <c r="C628" s="32">
        <f>SUM(C629:C637)</f>
        <v>1279</v>
      </c>
      <c r="D628" s="32">
        <f>SUM(D629:D637)</f>
        <v>1279</v>
      </c>
      <c r="E628" s="32">
        <f>SUM(E629:E637)</f>
        <v>1279</v>
      </c>
    </row>
    <row r="629" spans="1:10">
      <c r="A629" s="7">
        <v>6617</v>
      </c>
      <c r="B629" s="4" t="s">
        <v>532</v>
      </c>
      <c r="C629" s="5">
        <v>1279</v>
      </c>
      <c r="D629" s="5">
        <f>C629</f>
        <v>1279</v>
      </c>
      <c r="E629" s="5">
        <f>D629</f>
        <v>1279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175683</v>
      </c>
      <c r="D642" s="38">
        <f>D643+D644</f>
        <v>175683</v>
      </c>
      <c r="E642" s="38">
        <f>E643+E644</f>
        <v>175683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>
      <c r="A644" s="184" t="s">
        <v>547</v>
      </c>
      <c r="B644" s="185"/>
      <c r="C644" s="32">
        <v>175683</v>
      </c>
      <c r="D644" s="32">
        <f>C644</f>
        <v>175683</v>
      </c>
      <c r="E644" s="32">
        <f>D644</f>
        <v>175683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0" t="s">
        <v>570</v>
      </c>
      <c r="B716" s="191"/>
      <c r="C716" s="36">
        <f>C717</f>
        <v>82063</v>
      </c>
      <c r="D716" s="36">
        <f>D717</f>
        <v>82063</v>
      </c>
      <c r="E716" s="36">
        <f>E717</f>
        <v>82063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82063</v>
      </c>
      <c r="D717" s="33">
        <f>D718+D722</f>
        <v>82063</v>
      </c>
      <c r="E717" s="33">
        <f>E718+E722</f>
        <v>82063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6" t="s">
        <v>851</v>
      </c>
      <c r="B718" s="197"/>
      <c r="C718" s="31">
        <f>SUM(C719:C721)</f>
        <v>82063</v>
      </c>
      <c r="D718" s="31">
        <f>SUM(D719:D721)</f>
        <v>82063</v>
      </c>
      <c r="E718" s="31">
        <f>SUM(E719:E721)</f>
        <v>82063</v>
      </c>
    </row>
    <row r="719" spans="1:10">
      <c r="A719" s="6">
        <v>10950</v>
      </c>
      <c r="B719" s="4" t="s">
        <v>572</v>
      </c>
      <c r="C719" s="5">
        <v>82063</v>
      </c>
      <c r="D719" s="5">
        <f>C719</f>
        <v>82063</v>
      </c>
      <c r="E719" s="5">
        <f>D719</f>
        <v>82063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96" t="s">
        <v>848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B5" workbookViewId="0">
      <selection activeCell="I20" sqref="I20"/>
    </sheetView>
  </sheetViews>
  <sheetFormatPr baseColWidth="10" defaultColWidth="9.140625" defaultRowHeight="15"/>
  <cols>
    <col min="1" max="1" width="30.7109375" customWidth="1"/>
    <col min="2" max="2" width="40.7109375" customWidth="1"/>
    <col min="3" max="3" width="24.85546875" customWidth="1"/>
    <col min="4" max="4" width="37.5703125" customWidth="1"/>
    <col min="5" max="5" width="34.42578125" customWidth="1"/>
  </cols>
  <sheetData>
    <row r="1" spans="1:11" ht="18.75">
      <c r="A1" s="173" t="s">
        <v>30</v>
      </c>
      <c r="B1" s="173"/>
      <c r="C1" s="173"/>
      <c r="D1" s="138" t="s">
        <v>853</v>
      </c>
      <c r="E1" s="138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4" t="s">
        <v>60</v>
      </c>
      <c r="B2" s="174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6" t="s">
        <v>124</v>
      </c>
      <c r="B4" s="177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76" t="s">
        <v>125</v>
      </c>
      <c r="B11" s="177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76" t="s">
        <v>145</v>
      </c>
      <c r="B38" s="177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76" t="s">
        <v>158</v>
      </c>
      <c r="B61" s="177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76" t="s">
        <v>163</v>
      </c>
      <c r="B68" s="177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0" t="s">
        <v>62</v>
      </c>
      <c r="B114" s="181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8" t="s">
        <v>580</v>
      </c>
      <c r="B115" s="179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6" t="s">
        <v>195</v>
      </c>
      <c r="B116" s="177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76" t="s">
        <v>202</v>
      </c>
      <c r="B135" s="177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78" t="s">
        <v>581</v>
      </c>
      <c r="B152" s="179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6" t="s">
        <v>208</v>
      </c>
      <c r="B153" s="177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76" t="s">
        <v>212</v>
      </c>
      <c r="B163" s="177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76" t="s">
        <v>214</v>
      </c>
      <c r="B170" s="177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78" t="s">
        <v>582</v>
      </c>
      <c r="B177" s="179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6" t="s">
        <v>217</v>
      </c>
      <c r="B178" s="177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82" t="s">
        <v>849</v>
      </c>
      <c r="B179" s="183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>
      <c r="A184" s="182" t="s">
        <v>848</v>
      </c>
      <c r="B184" s="183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>
      <c r="A188" s="182" t="s">
        <v>846</v>
      </c>
      <c r="B188" s="183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>
      <c r="A197" s="182" t="s">
        <v>843</v>
      </c>
      <c r="B197" s="183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>
      <c r="A200" s="182" t="s">
        <v>842</v>
      </c>
      <c r="B200" s="183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>
      <c r="A203" s="182" t="s">
        <v>841</v>
      </c>
      <c r="B203" s="183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11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11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11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11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11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11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11">
      <c r="A215" s="182" t="s">
        <v>836</v>
      </c>
      <c r="B215" s="183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11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11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  <c r="F218" s="124"/>
      <c r="G218" s="124"/>
      <c r="H218" s="124"/>
      <c r="I218" s="124"/>
      <c r="J218" s="124"/>
      <c r="K218" s="124"/>
    </row>
    <row r="219" spans="1:11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  <c r="F219" s="124"/>
      <c r="G219" s="124"/>
      <c r="H219" s="124"/>
      <c r="I219" s="124"/>
      <c r="J219" s="124"/>
      <c r="K219" s="124"/>
    </row>
    <row r="220" spans="1:11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11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11">
      <c r="A222" s="182" t="s">
        <v>834</v>
      </c>
      <c r="B222" s="183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11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>
      <c r="A228" s="182" t="s">
        <v>830</v>
      </c>
      <c r="B228" s="183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>
      <c r="A235" s="182" t="s">
        <v>828</v>
      </c>
      <c r="B235" s="183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>
      <c r="A238" s="182" t="s">
        <v>826</v>
      </c>
      <c r="B238" s="183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>
      <c r="A243" s="182" t="s">
        <v>823</v>
      </c>
      <c r="B243" s="183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>
      <c r="A250" s="182" t="s">
        <v>817</v>
      </c>
      <c r="B250" s="183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3" t="s">
        <v>67</v>
      </c>
      <c r="B256" s="173"/>
      <c r="C256" s="173"/>
      <c r="D256" s="138" t="s">
        <v>853</v>
      </c>
      <c r="E256" s="13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88" t="s">
        <v>60</v>
      </c>
      <c r="B257" s="189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90" t="s">
        <v>266</v>
      </c>
      <c r="B258" s="191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6" t="s">
        <v>267</v>
      </c>
      <c r="B259" s="18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4" t="s">
        <v>268</v>
      </c>
      <c r="B260" s="185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4" t="s">
        <v>269</v>
      </c>
      <c r="B263" s="185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84" t="s">
        <v>601</v>
      </c>
      <c r="B314" s="185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6" t="s">
        <v>270</v>
      </c>
      <c r="B339" s="18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4" t="s">
        <v>271</v>
      </c>
      <c r="B340" s="185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84" t="s">
        <v>357</v>
      </c>
      <c r="B444" s="185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84" t="s">
        <v>388</v>
      </c>
      <c r="B482" s="185"/>
      <c r="C482" s="32">
        <v>0</v>
      </c>
      <c r="D482" s="32">
        <v>0</v>
      </c>
      <c r="E482" s="32">
        <v>0</v>
      </c>
    </row>
    <row r="483" spans="1:10">
      <c r="A483" s="194" t="s">
        <v>389</v>
      </c>
      <c r="B483" s="195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4" t="s">
        <v>390</v>
      </c>
      <c r="B484" s="185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84" t="s">
        <v>410</v>
      </c>
      <c r="B504" s="185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84" t="s">
        <v>414</v>
      </c>
      <c r="B509" s="185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84" t="s">
        <v>426</v>
      </c>
      <c r="B522" s="185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84" t="s">
        <v>432</v>
      </c>
      <c r="B528" s="185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84" t="s">
        <v>441</v>
      </c>
      <c r="B538" s="185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2" t="s">
        <v>449</v>
      </c>
      <c r="B547" s="193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4" t="s">
        <v>450</v>
      </c>
      <c r="B548" s="185"/>
      <c r="C548" s="32"/>
      <c r="D548" s="32">
        <f>C548</f>
        <v>0</v>
      </c>
      <c r="E548" s="32">
        <f>D548</f>
        <v>0</v>
      </c>
    </row>
    <row r="549" spans="1:10">
      <c r="A549" s="184" t="s">
        <v>451</v>
      </c>
      <c r="B549" s="185"/>
      <c r="C549" s="32">
        <v>0</v>
      </c>
      <c r="D549" s="32">
        <f>C549</f>
        <v>0</v>
      </c>
      <c r="E549" s="32">
        <f>D549</f>
        <v>0</v>
      </c>
    </row>
    <row r="550" spans="1:10">
      <c r="A550" s="190" t="s">
        <v>455</v>
      </c>
      <c r="B550" s="191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6" t="s">
        <v>456</v>
      </c>
      <c r="B551" s="18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4" t="s">
        <v>457</v>
      </c>
      <c r="B552" s="185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84" t="s">
        <v>461</v>
      </c>
      <c r="B556" s="185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88" t="s">
        <v>62</v>
      </c>
      <c r="B559" s="189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90" t="s">
        <v>464</v>
      </c>
      <c r="B560" s="191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6" t="s">
        <v>465</v>
      </c>
      <c r="B561" s="18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4" t="s">
        <v>466</v>
      </c>
      <c r="B562" s="185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84" t="s">
        <v>467</v>
      </c>
      <c r="B567" s="185"/>
      <c r="C567" s="31">
        <v>0</v>
      </c>
      <c r="D567" s="31">
        <f>C567</f>
        <v>0</v>
      </c>
      <c r="E567" s="31">
        <f>D567</f>
        <v>0</v>
      </c>
    </row>
    <row r="568" spans="1:10">
      <c r="A568" s="184" t="s">
        <v>472</v>
      </c>
      <c r="B568" s="185"/>
      <c r="C568" s="32">
        <v>0</v>
      </c>
      <c r="D568" s="32">
        <f>C568</f>
        <v>0</v>
      </c>
      <c r="E568" s="32">
        <f>D568</f>
        <v>0</v>
      </c>
    </row>
    <row r="569" spans="1:10">
      <c r="A569" s="184" t="s">
        <v>473</v>
      </c>
      <c r="B569" s="185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84" t="s">
        <v>480</v>
      </c>
      <c r="B576" s="185"/>
      <c r="C576" s="32">
        <v>0</v>
      </c>
      <c r="D576" s="32">
        <f>C576</f>
        <v>0</v>
      </c>
      <c r="E576" s="32">
        <f>D576</f>
        <v>0</v>
      </c>
    </row>
    <row r="577" spans="1:5">
      <c r="A577" s="184" t="s">
        <v>481</v>
      </c>
      <c r="B577" s="185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84" t="s">
        <v>485</v>
      </c>
      <c r="B581" s="185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84" t="s">
        <v>488</v>
      </c>
      <c r="B584" s="185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84" t="s">
        <v>489</v>
      </c>
      <c r="B585" s="185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84" t="s">
        <v>490</v>
      </c>
      <c r="B586" s="185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84" t="s">
        <v>491</v>
      </c>
      <c r="B587" s="185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84" t="s">
        <v>498</v>
      </c>
      <c r="B592" s="185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4" t="s">
        <v>502</v>
      </c>
      <c r="B595" s="185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84" t="s">
        <v>503</v>
      </c>
      <c r="B599" s="185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84" t="s">
        <v>506</v>
      </c>
      <c r="B603" s="185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84" t="s">
        <v>513</v>
      </c>
      <c r="B610" s="185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84" t="s">
        <v>519</v>
      </c>
      <c r="B616" s="185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84" t="s">
        <v>531</v>
      </c>
      <c r="B628" s="185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6" t="s">
        <v>541</v>
      </c>
      <c r="B638" s="18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4" t="s">
        <v>542</v>
      </c>
      <c r="B639" s="185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84" t="s">
        <v>543</v>
      </c>
      <c r="B640" s="185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84" t="s">
        <v>544</v>
      </c>
      <c r="B641" s="185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6" t="s">
        <v>545</v>
      </c>
      <c r="B642" s="18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4" t="s">
        <v>546</v>
      </c>
      <c r="B643" s="185"/>
      <c r="C643" s="32">
        <v>0</v>
      </c>
      <c r="D643" s="32">
        <f>C643</f>
        <v>0</v>
      </c>
      <c r="E643" s="32">
        <f>D643</f>
        <v>0</v>
      </c>
    </row>
    <row r="644" spans="1:10">
      <c r="A644" s="184" t="s">
        <v>547</v>
      </c>
      <c r="B644" s="185"/>
      <c r="C644" s="32">
        <v>0</v>
      </c>
      <c r="D644" s="32">
        <f>C644</f>
        <v>0</v>
      </c>
      <c r="E644" s="32">
        <f>D644</f>
        <v>0</v>
      </c>
    </row>
    <row r="645" spans="1:10">
      <c r="A645" s="186" t="s">
        <v>548</v>
      </c>
      <c r="B645" s="18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4" t="s">
        <v>549</v>
      </c>
      <c r="B646" s="185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84" t="s">
        <v>550</v>
      </c>
      <c r="B651" s="185"/>
      <c r="C651" s="31">
        <v>0</v>
      </c>
      <c r="D651" s="31">
        <f>C651</f>
        <v>0</v>
      </c>
      <c r="E651" s="31">
        <f>D651</f>
        <v>0</v>
      </c>
    </row>
    <row r="652" spans="1:10">
      <c r="A652" s="184" t="s">
        <v>551</v>
      </c>
      <c r="B652" s="185"/>
      <c r="C652" s="32">
        <v>0</v>
      </c>
      <c r="D652" s="32">
        <f>C652</f>
        <v>0</v>
      </c>
      <c r="E652" s="32">
        <f>D652</f>
        <v>0</v>
      </c>
    </row>
    <row r="653" spans="1:10">
      <c r="A653" s="184" t="s">
        <v>552</v>
      </c>
      <c r="B653" s="185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84" t="s">
        <v>553</v>
      </c>
      <c r="B660" s="185"/>
      <c r="C660" s="32">
        <v>0</v>
      </c>
      <c r="D660" s="32">
        <f>C660</f>
        <v>0</v>
      </c>
      <c r="E660" s="32">
        <f>D660</f>
        <v>0</v>
      </c>
    </row>
    <row r="661" spans="1:5">
      <c r="A661" s="184" t="s">
        <v>554</v>
      </c>
      <c r="B661" s="185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84" t="s">
        <v>555</v>
      </c>
      <c r="B665" s="185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84" t="s">
        <v>556</v>
      </c>
      <c r="B668" s="185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84" t="s">
        <v>557</v>
      </c>
      <c r="B669" s="185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84" t="s">
        <v>558</v>
      </c>
      <c r="B670" s="185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84" t="s">
        <v>559</v>
      </c>
      <c r="B671" s="185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84" t="s">
        <v>560</v>
      </c>
      <c r="B676" s="185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4" t="s">
        <v>561</v>
      </c>
      <c r="B679" s="185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84" t="s">
        <v>562</v>
      </c>
      <c r="B683" s="185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84" t="s">
        <v>563</v>
      </c>
      <c r="B687" s="185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84" t="s">
        <v>564</v>
      </c>
      <c r="B694" s="185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84" t="s">
        <v>565</v>
      </c>
      <c r="B700" s="185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84" t="s">
        <v>566</v>
      </c>
      <c r="B712" s="185"/>
      <c r="C712" s="31">
        <v>0</v>
      </c>
      <c r="D712" s="31">
        <f>C712</f>
        <v>0</v>
      </c>
      <c r="E712" s="31">
        <f>D712</f>
        <v>0</v>
      </c>
    </row>
    <row r="713" spans="1:10">
      <c r="A713" s="184" t="s">
        <v>567</v>
      </c>
      <c r="B713" s="185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84" t="s">
        <v>568</v>
      </c>
      <c r="B714" s="185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84" t="s">
        <v>569</v>
      </c>
      <c r="B715" s="185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90" t="s">
        <v>570</v>
      </c>
      <c r="B716" s="191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6" t="s">
        <v>571</v>
      </c>
      <c r="B717" s="18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96" t="s">
        <v>851</v>
      </c>
      <c r="B718" s="197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96" t="s">
        <v>850</v>
      </c>
      <c r="B722" s="197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90" t="s">
        <v>577</v>
      </c>
      <c r="B725" s="191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6" t="s">
        <v>588</v>
      </c>
      <c r="B726" s="18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96" t="s">
        <v>849</v>
      </c>
      <c r="B727" s="197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96" t="s">
        <v>848</v>
      </c>
      <c r="B730" s="197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96" t="s">
        <v>846</v>
      </c>
      <c r="B733" s="197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96" t="s">
        <v>843</v>
      </c>
      <c r="B739" s="197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96" t="s">
        <v>842</v>
      </c>
      <c r="B741" s="197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96" t="s">
        <v>841</v>
      </c>
      <c r="B743" s="197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96" t="s">
        <v>836</v>
      </c>
      <c r="B750" s="197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7"/>
      <c r="B752" s="126" t="s">
        <v>835</v>
      </c>
      <c r="C752" s="125"/>
      <c r="D752" s="125">
        <f t="shared" ref="D752:E754" si="87">C752</f>
        <v>0</v>
      </c>
      <c r="E752" s="125">
        <f t="shared" si="87"/>
        <v>0</v>
      </c>
      <c r="F752" s="124"/>
      <c r="G752" s="124"/>
      <c r="H752" s="124"/>
      <c r="I752" s="124"/>
      <c r="J752" s="124"/>
      <c r="K752" s="124"/>
    </row>
    <row r="753" spans="1:11">
      <c r="A753" s="127"/>
      <c r="B753" s="126" t="s">
        <v>821</v>
      </c>
      <c r="C753" s="125"/>
      <c r="D753" s="125">
        <f t="shared" si="87"/>
        <v>0</v>
      </c>
      <c r="E753" s="125">
        <f t="shared" si="87"/>
        <v>0</v>
      </c>
      <c r="F753" s="124"/>
      <c r="G753" s="124"/>
      <c r="H753" s="124"/>
      <c r="I753" s="124"/>
      <c r="J753" s="124"/>
      <c r="K753" s="124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96" t="s">
        <v>834</v>
      </c>
      <c r="B755" s="197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96" t="s">
        <v>830</v>
      </c>
      <c r="B760" s="197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96" t="s">
        <v>828</v>
      </c>
      <c r="B765" s="197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96" t="s">
        <v>826</v>
      </c>
      <c r="B767" s="197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96" t="s">
        <v>823</v>
      </c>
      <c r="B771" s="197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96" t="s">
        <v>817</v>
      </c>
      <c r="B777" s="197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B1" workbookViewId="0">
      <selection activeCell="C7" sqref="C7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98" t="s">
        <v>902</v>
      </c>
      <c r="B1" s="198" t="s">
        <v>903</v>
      </c>
      <c r="C1" s="198" t="s">
        <v>904</v>
      </c>
      <c r="D1" s="201" t="s">
        <v>613</v>
      </c>
      <c r="E1" s="202"/>
      <c r="F1" s="202"/>
      <c r="G1" s="202"/>
      <c r="H1" s="202"/>
      <c r="I1" s="203"/>
    </row>
    <row r="2" spans="1:9">
      <c r="A2" s="199"/>
      <c r="B2" s="199"/>
      <c r="C2" s="199"/>
      <c r="D2" s="198" t="s">
        <v>625</v>
      </c>
      <c r="E2" s="198" t="s">
        <v>626</v>
      </c>
      <c r="F2" s="204" t="s">
        <v>905</v>
      </c>
      <c r="G2" s="204" t="s">
        <v>906</v>
      </c>
      <c r="H2" s="206" t="s">
        <v>907</v>
      </c>
      <c r="I2" s="207"/>
    </row>
    <row r="3" spans="1:9">
      <c r="A3" s="200"/>
      <c r="B3" s="200"/>
      <c r="C3" s="200"/>
      <c r="D3" s="200"/>
      <c r="E3" s="200"/>
      <c r="F3" s="205"/>
      <c r="G3" s="205"/>
      <c r="H3" s="139" t="s">
        <v>908</v>
      </c>
      <c r="I3" s="140" t="s">
        <v>909</v>
      </c>
    </row>
    <row r="4" spans="1:9">
      <c r="A4" s="141" t="s">
        <v>910</v>
      </c>
      <c r="B4" s="141"/>
      <c r="C4" s="141">
        <f>C5+C10+C13+C16+C19+C22+C25</f>
        <v>250000</v>
      </c>
      <c r="D4" s="141">
        <f t="shared" ref="D4:I4" si="0">D5+D10+D13+D16+D19+D22+D25</f>
        <v>980000</v>
      </c>
      <c r="E4" s="141">
        <f t="shared" si="0"/>
        <v>0</v>
      </c>
      <c r="F4" s="141">
        <f t="shared" si="0"/>
        <v>0</v>
      </c>
      <c r="G4" s="141">
        <f t="shared" si="0"/>
        <v>1520000</v>
      </c>
      <c r="H4" s="141">
        <f t="shared" si="0"/>
        <v>0</v>
      </c>
      <c r="I4" s="141">
        <f t="shared" si="0"/>
        <v>0</v>
      </c>
    </row>
    <row r="5" spans="1:9">
      <c r="A5" s="142" t="s">
        <v>911</v>
      </c>
      <c r="B5" s="143"/>
      <c r="C5" s="143">
        <f t="shared" ref="C5:I5" si="1">SUM(C6:C9)</f>
        <v>250000</v>
      </c>
      <c r="D5" s="143">
        <f t="shared" si="1"/>
        <v>980000</v>
      </c>
      <c r="E5" s="143">
        <f t="shared" si="1"/>
        <v>0</v>
      </c>
      <c r="F5" s="143">
        <f t="shared" si="1"/>
        <v>0</v>
      </c>
      <c r="G5" s="143">
        <f t="shared" si="1"/>
        <v>1520000</v>
      </c>
      <c r="H5" s="143">
        <f t="shared" si="1"/>
        <v>0</v>
      </c>
      <c r="I5" s="143">
        <f t="shared" si="1"/>
        <v>0</v>
      </c>
    </row>
    <row r="6" spans="1:9">
      <c r="A6" s="10" t="s">
        <v>912</v>
      </c>
      <c r="B6" s="10">
        <v>2016</v>
      </c>
      <c r="C6" s="10">
        <v>250000</v>
      </c>
      <c r="D6" s="10">
        <v>980000</v>
      </c>
      <c r="E6" s="10"/>
      <c r="F6" s="10"/>
      <c r="G6" s="10">
        <v>1520000</v>
      </c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2" t="s">
        <v>915</v>
      </c>
      <c r="B10" s="142"/>
      <c r="C10" s="142">
        <f t="shared" ref="C10:I10" si="2">SUM(C11:C12)</f>
        <v>0</v>
      </c>
      <c r="D10" s="142">
        <f t="shared" si="2"/>
        <v>0</v>
      </c>
      <c r="E10" s="142">
        <f t="shared" si="2"/>
        <v>0</v>
      </c>
      <c r="F10" s="142">
        <f t="shared" si="2"/>
        <v>0</v>
      </c>
      <c r="G10" s="142">
        <f t="shared" si="2"/>
        <v>0</v>
      </c>
      <c r="H10" s="142">
        <f t="shared" si="2"/>
        <v>0</v>
      </c>
      <c r="I10" s="142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2" t="s">
        <v>916</v>
      </c>
      <c r="B13" s="142"/>
      <c r="C13" s="142">
        <f t="shared" ref="C13:I13" si="3">SUM(C14:C15)</f>
        <v>0</v>
      </c>
      <c r="D13" s="142">
        <f t="shared" si="3"/>
        <v>0</v>
      </c>
      <c r="E13" s="142">
        <f t="shared" si="3"/>
        <v>0</v>
      </c>
      <c r="F13" s="142">
        <f t="shared" si="3"/>
        <v>0</v>
      </c>
      <c r="G13" s="142">
        <f t="shared" si="3"/>
        <v>0</v>
      </c>
      <c r="H13" s="142">
        <f t="shared" si="3"/>
        <v>0</v>
      </c>
      <c r="I13" s="142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2" t="s">
        <v>917</v>
      </c>
      <c r="B16" s="142"/>
      <c r="C16" s="142">
        <f t="shared" ref="C16:I16" si="4">SUM(C17:C18)</f>
        <v>0</v>
      </c>
      <c r="D16" s="142">
        <f t="shared" si="4"/>
        <v>0</v>
      </c>
      <c r="E16" s="142">
        <f t="shared" si="4"/>
        <v>0</v>
      </c>
      <c r="F16" s="142">
        <f t="shared" si="4"/>
        <v>0</v>
      </c>
      <c r="G16" s="142">
        <f t="shared" si="4"/>
        <v>0</v>
      </c>
      <c r="H16" s="142">
        <f t="shared" si="4"/>
        <v>0</v>
      </c>
      <c r="I16" s="142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2" t="s">
        <v>918</v>
      </c>
      <c r="B19" s="142"/>
      <c r="C19" s="142">
        <f t="shared" ref="C19:I19" si="5">SUM(C20:C21)</f>
        <v>0</v>
      </c>
      <c r="D19" s="142">
        <f t="shared" si="5"/>
        <v>0</v>
      </c>
      <c r="E19" s="142">
        <f t="shared" si="5"/>
        <v>0</v>
      </c>
      <c r="F19" s="142">
        <f t="shared" si="5"/>
        <v>0</v>
      </c>
      <c r="G19" s="142">
        <f t="shared" si="5"/>
        <v>0</v>
      </c>
      <c r="H19" s="142">
        <f t="shared" si="5"/>
        <v>0</v>
      </c>
      <c r="I19" s="142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2" t="s">
        <v>919</v>
      </c>
      <c r="B22" s="142"/>
      <c r="C22" s="142">
        <f t="shared" ref="C22:I22" si="6">SUM(C23:C24)</f>
        <v>0</v>
      </c>
      <c r="D22" s="142">
        <f t="shared" si="6"/>
        <v>0</v>
      </c>
      <c r="E22" s="142">
        <f t="shared" si="6"/>
        <v>0</v>
      </c>
      <c r="F22" s="142">
        <f t="shared" si="6"/>
        <v>0</v>
      </c>
      <c r="G22" s="142">
        <f t="shared" si="6"/>
        <v>0</v>
      </c>
      <c r="H22" s="142">
        <f t="shared" si="6"/>
        <v>0</v>
      </c>
      <c r="I22" s="142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2" t="s">
        <v>920</v>
      </c>
      <c r="B25" s="142"/>
      <c r="C25" s="142">
        <f t="shared" ref="C25:I25" si="7">C26+C29</f>
        <v>0</v>
      </c>
      <c r="D25" s="142">
        <f t="shared" si="7"/>
        <v>0</v>
      </c>
      <c r="E25" s="142">
        <f t="shared" si="7"/>
        <v>0</v>
      </c>
      <c r="F25" s="142">
        <f t="shared" si="7"/>
        <v>0</v>
      </c>
      <c r="G25" s="142">
        <f t="shared" si="7"/>
        <v>0</v>
      </c>
      <c r="H25" s="142">
        <f t="shared" si="7"/>
        <v>0</v>
      </c>
      <c r="I25" s="142">
        <f t="shared" si="7"/>
        <v>0</v>
      </c>
    </row>
    <row r="26" spans="1:9">
      <c r="A26" s="144" t="s">
        <v>921</v>
      </c>
      <c r="B26" s="144"/>
      <c r="C26" s="144">
        <f t="shared" ref="C26:I26" si="8">SUM(C27:C28)</f>
        <v>0</v>
      </c>
      <c r="D26" s="144">
        <f t="shared" si="8"/>
        <v>0</v>
      </c>
      <c r="E26" s="144">
        <f t="shared" si="8"/>
        <v>0</v>
      </c>
      <c r="F26" s="144">
        <f t="shared" si="8"/>
        <v>0</v>
      </c>
      <c r="G26" s="144">
        <f t="shared" si="8"/>
        <v>0</v>
      </c>
      <c r="H26" s="144">
        <f t="shared" si="8"/>
        <v>0</v>
      </c>
      <c r="I26" s="144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4" t="s">
        <v>922</v>
      </c>
      <c r="B29" s="144"/>
      <c r="C29" s="144">
        <f t="shared" ref="C29:I29" si="9">SUM(C30:C31)</f>
        <v>0</v>
      </c>
      <c r="D29" s="144">
        <f t="shared" si="9"/>
        <v>0</v>
      </c>
      <c r="E29" s="144">
        <f t="shared" si="9"/>
        <v>0</v>
      </c>
      <c r="F29" s="144">
        <f t="shared" si="9"/>
        <v>0</v>
      </c>
      <c r="G29" s="144">
        <f t="shared" si="9"/>
        <v>0</v>
      </c>
      <c r="H29" s="144">
        <f t="shared" si="9"/>
        <v>0</v>
      </c>
      <c r="I29" s="144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5" t="s">
        <v>923</v>
      </c>
      <c r="B32" s="145"/>
      <c r="C32" s="145">
        <f t="shared" ref="C32:I32" si="10">C33+C48+C51+C54+C57+C60+C63+C70+C73</f>
        <v>80509</v>
      </c>
      <c r="D32" s="145">
        <f t="shared" si="10"/>
        <v>0</v>
      </c>
      <c r="E32" s="145">
        <f t="shared" si="10"/>
        <v>0</v>
      </c>
      <c r="F32" s="145">
        <f t="shared" si="10"/>
        <v>7208</v>
      </c>
      <c r="G32" s="145">
        <f t="shared" si="10"/>
        <v>0</v>
      </c>
      <c r="H32" s="145">
        <f t="shared" si="10"/>
        <v>0</v>
      </c>
      <c r="I32" s="145">
        <f t="shared" si="10"/>
        <v>0</v>
      </c>
    </row>
    <row r="33" spans="1:9">
      <c r="A33" s="142" t="s">
        <v>911</v>
      </c>
      <c r="B33" s="142"/>
      <c r="C33" s="142">
        <f t="shared" ref="C33:I33" si="11">SUM(C34:C47)</f>
        <v>80509</v>
      </c>
      <c r="D33" s="142">
        <f t="shared" si="11"/>
        <v>0</v>
      </c>
      <c r="E33" s="142">
        <f t="shared" si="11"/>
        <v>0</v>
      </c>
      <c r="F33" s="142">
        <f t="shared" si="11"/>
        <v>7208</v>
      </c>
      <c r="G33" s="142">
        <f t="shared" si="11"/>
        <v>0</v>
      </c>
      <c r="H33" s="142">
        <f t="shared" si="11"/>
        <v>0</v>
      </c>
      <c r="I33" s="142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>
        <v>2013</v>
      </c>
      <c r="C37" s="10">
        <v>80509</v>
      </c>
      <c r="D37" s="10"/>
      <c r="E37" s="10"/>
      <c r="F37" s="10">
        <v>7208</v>
      </c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6" t="s">
        <v>935</v>
      </c>
      <c r="B46" s="146"/>
      <c r="C46" s="146"/>
      <c r="D46" s="146"/>
      <c r="E46" s="146"/>
      <c r="F46" s="146"/>
      <c r="G46" s="146"/>
      <c r="H46" s="146"/>
      <c r="I46" s="146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2" t="s">
        <v>915</v>
      </c>
      <c r="B48" s="142"/>
      <c r="C48" s="142">
        <f t="shared" ref="C48:I48" si="12">SUM(C49:C50)</f>
        <v>0</v>
      </c>
      <c r="D48" s="142">
        <f t="shared" si="12"/>
        <v>0</v>
      </c>
      <c r="E48" s="142">
        <f t="shared" si="12"/>
        <v>0</v>
      </c>
      <c r="F48" s="142">
        <f t="shared" si="12"/>
        <v>0</v>
      </c>
      <c r="G48" s="142">
        <f t="shared" si="12"/>
        <v>0</v>
      </c>
      <c r="H48" s="142">
        <f t="shared" si="12"/>
        <v>0</v>
      </c>
      <c r="I48" s="142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2" t="s">
        <v>916</v>
      </c>
      <c r="B51" s="142"/>
      <c r="C51" s="142">
        <f t="shared" ref="C51:I51" si="13">SUM(C52:C53)</f>
        <v>0</v>
      </c>
      <c r="D51" s="142">
        <f t="shared" si="13"/>
        <v>0</v>
      </c>
      <c r="E51" s="142">
        <f t="shared" si="13"/>
        <v>0</v>
      </c>
      <c r="F51" s="142">
        <f t="shared" si="13"/>
        <v>0</v>
      </c>
      <c r="G51" s="142">
        <f t="shared" si="13"/>
        <v>0</v>
      </c>
      <c r="H51" s="142">
        <f t="shared" si="13"/>
        <v>0</v>
      </c>
      <c r="I51" s="142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2" t="s">
        <v>917</v>
      </c>
      <c r="B54" s="142"/>
      <c r="C54" s="142">
        <f t="shared" ref="C54:I54" si="14">SUM(C55:C56)</f>
        <v>0</v>
      </c>
      <c r="D54" s="142">
        <f t="shared" si="14"/>
        <v>0</v>
      </c>
      <c r="E54" s="142">
        <f t="shared" si="14"/>
        <v>0</v>
      </c>
      <c r="F54" s="142">
        <f t="shared" si="14"/>
        <v>0</v>
      </c>
      <c r="G54" s="142">
        <f t="shared" si="14"/>
        <v>0</v>
      </c>
      <c r="H54" s="142">
        <f t="shared" si="14"/>
        <v>0</v>
      </c>
      <c r="I54" s="142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2" t="s">
        <v>918</v>
      </c>
      <c r="B57" s="142"/>
      <c r="C57" s="142">
        <f t="shared" ref="C57:I57" si="15">SUM(C58:C59)</f>
        <v>0</v>
      </c>
      <c r="D57" s="142">
        <f t="shared" si="15"/>
        <v>0</v>
      </c>
      <c r="E57" s="142">
        <f t="shared" si="15"/>
        <v>0</v>
      </c>
      <c r="F57" s="142">
        <f t="shared" si="15"/>
        <v>0</v>
      </c>
      <c r="G57" s="142">
        <f t="shared" si="15"/>
        <v>0</v>
      </c>
      <c r="H57" s="142">
        <f t="shared" si="15"/>
        <v>0</v>
      </c>
      <c r="I57" s="142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2" t="s">
        <v>919</v>
      </c>
      <c r="B60" s="142"/>
      <c r="C60" s="142">
        <f t="shared" ref="C60:H60" si="16">SUM(C61:C62)</f>
        <v>0</v>
      </c>
      <c r="D60" s="142">
        <f t="shared" si="16"/>
        <v>0</v>
      </c>
      <c r="E60" s="142">
        <f t="shared" si="16"/>
        <v>0</v>
      </c>
      <c r="F60" s="142">
        <f t="shared" si="16"/>
        <v>0</v>
      </c>
      <c r="G60" s="142">
        <f t="shared" si="16"/>
        <v>0</v>
      </c>
      <c r="H60" s="142">
        <f t="shared" si="16"/>
        <v>0</v>
      </c>
      <c r="I60" s="142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2" t="s">
        <v>920</v>
      </c>
      <c r="B63" s="142"/>
      <c r="C63" s="142">
        <f t="shared" ref="C63:I63" si="17">C64+C67</f>
        <v>0</v>
      </c>
      <c r="D63" s="142">
        <f t="shared" si="17"/>
        <v>0</v>
      </c>
      <c r="E63" s="142">
        <f t="shared" si="17"/>
        <v>0</v>
      </c>
      <c r="F63" s="142">
        <f t="shared" si="17"/>
        <v>0</v>
      </c>
      <c r="G63" s="142">
        <f t="shared" si="17"/>
        <v>0</v>
      </c>
      <c r="H63" s="142">
        <f t="shared" si="17"/>
        <v>0</v>
      </c>
      <c r="I63" s="142">
        <f t="shared" si="17"/>
        <v>0</v>
      </c>
    </row>
    <row r="64" spans="1:9">
      <c r="A64" s="144" t="s">
        <v>921</v>
      </c>
      <c r="B64" s="144"/>
      <c r="C64" s="144">
        <f t="shared" ref="C64:I64" si="18">SUM(C65:C66)</f>
        <v>0</v>
      </c>
      <c r="D64" s="144">
        <f t="shared" si="18"/>
        <v>0</v>
      </c>
      <c r="E64" s="144">
        <f t="shared" si="18"/>
        <v>0</v>
      </c>
      <c r="F64" s="144">
        <f t="shared" si="18"/>
        <v>0</v>
      </c>
      <c r="G64" s="144">
        <f t="shared" si="18"/>
        <v>0</v>
      </c>
      <c r="H64" s="144">
        <f t="shared" si="18"/>
        <v>0</v>
      </c>
      <c r="I64" s="144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4" t="s">
        <v>922</v>
      </c>
      <c r="B67" s="144"/>
      <c r="C67" s="144">
        <f t="shared" ref="C67:I67" si="19">SUM(C68:C69)</f>
        <v>0</v>
      </c>
      <c r="D67" s="144">
        <f t="shared" si="19"/>
        <v>0</v>
      </c>
      <c r="E67" s="144">
        <f t="shared" si="19"/>
        <v>0</v>
      </c>
      <c r="F67" s="144">
        <f t="shared" si="19"/>
        <v>0</v>
      </c>
      <c r="G67" s="144">
        <f t="shared" si="19"/>
        <v>0</v>
      </c>
      <c r="H67" s="144">
        <f t="shared" si="19"/>
        <v>0</v>
      </c>
      <c r="I67" s="144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2" t="s">
        <v>937</v>
      </c>
      <c r="B70" s="142"/>
      <c r="C70" s="142">
        <f t="shared" ref="C70:I70" si="20">SUM(C71:C72)</f>
        <v>0</v>
      </c>
      <c r="D70" s="142">
        <f t="shared" si="20"/>
        <v>0</v>
      </c>
      <c r="E70" s="142">
        <f t="shared" si="20"/>
        <v>0</v>
      </c>
      <c r="F70" s="142">
        <f t="shared" si="20"/>
        <v>0</v>
      </c>
      <c r="G70" s="142">
        <f t="shared" si="20"/>
        <v>0</v>
      </c>
      <c r="H70" s="142">
        <f t="shared" si="20"/>
        <v>0</v>
      </c>
      <c r="I70" s="142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2" t="s">
        <v>938</v>
      </c>
      <c r="B73" s="142"/>
      <c r="C73" s="142"/>
      <c r="D73" s="142"/>
      <c r="E73" s="142"/>
      <c r="F73" s="142"/>
      <c r="G73" s="142"/>
      <c r="H73" s="142"/>
      <c r="I73" s="142"/>
    </row>
    <row r="74" spans="1:9">
      <c r="A74" s="142" t="s">
        <v>939</v>
      </c>
      <c r="B74" s="142"/>
      <c r="C74" s="142">
        <f>C32+C4</f>
        <v>330509</v>
      </c>
      <c r="D74" s="142">
        <f t="shared" ref="D74:I74" si="21">D73+D70+D63+D60+D57+D54+D51+D48+D33+D25+D22+D19+D16+D13+D10+D5</f>
        <v>980000</v>
      </c>
      <c r="E74" s="142">
        <f t="shared" si="21"/>
        <v>0</v>
      </c>
      <c r="F74" s="142">
        <f t="shared" si="21"/>
        <v>7208</v>
      </c>
      <c r="G74" s="142">
        <f t="shared" si="21"/>
        <v>1520000</v>
      </c>
      <c r="H74" s="142">
        <f t="shared" si="21"/>
        <v>0</v>
      </c>
      <c r="I74" s="14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A58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98" t="s">
        <v>902</v>
      </c>
      <c r="B1" s="198" t="s">
        <v>903</v>
      </c>
      <c r="C1" s="198" t="s">
        <v>904</v>
      </c>
      <c r="D1" s="201" t="s">
        <v>613</v>
      </c>
      <c r="E1" s="202"/>
      <c r="F1" s="202"/>
      <c r="G1" s="202"/>
      <c r="H1" s="202"/>
      <c r="I1" s="203"/>
    </row>
    <row r="2" spans="1:9">
      <c r="A2" s="199"/>
      <c r="B2" s="199"/>
      <c r="C2" s="199"/>
      <c r="D2" s="198" t="s">
        <v>625</v>
      </c>
      <c r="E2" s="198" t="s">
        <v>626</v>
      </c>
      <c r="F2" s="204" t="s">
        <v>905</v>
      </c>
      <c r="G2" s="204" t="s">
        <v>906</v>
      </c>
      <c r="H2" s="206" t="s">
        <v>907</v>
      </c>
      <c r="I2" s="207"/>
    </row>
    <row r="3" spans="1:9">
      <c r="A3" s="200"/>
      <c r="B3" s="200"/>
      <c r="C3" s="200"/>
      <c r="D3" s="200"/>
      <c r="E3" s="200"/>
      <c r="F3" s="205"/>
      <c r="G3" s="205"/>
      <c r="H3" s="139" t="s">
        <v>908</v>
      </c>
      <c r="I3" s="140" t="s">
        <v>909</v>
      </c>
    </row>
    <row r="4" spans="1:9">
      <c r="A4" s="141" t="s">
        <v>910</v>
      </c>
      <c r="B4" s="141"/>
      <c r="C4" s="141">
        <f t="shared" ref="C4:I4" si="0">C5+C10+C13+C16+C19+C22+C25</f>
        <v>0</v>
      </c>
      <c r="D4" s="141">
        <f t="shared" si="0"/>
        <v>0</v>
      </c>
      <c r="E4" s="141">
        <f t="shared" si="0"/>
        <v>0</v>
      </c>
      <c r="F4" s="141">
        <f t="shared" si="0"/>
        <v>0</v>
      </c>
      <c r="G4" s="141">
        <f t="shared" si="0"/>
        <v>0</v>
      </c>
      <c r="H4" s="141">
        <f t="shared" si="0"/>
        <v>0</v>
      </c>
      <c r="I4" s="141">
        <f t="shared" si="0"/>
        <v>0</v>
      </c>
    </row>
    <row r="5" spans="1:9">
      <c r="A5" s="142" t="s">
        <v>911</v>
      </c>
      <c r="B5" s="143"/>
      <c r="C5" s="143">
        <f t="shared" ref="C5:I5" si="1">SUM(C6:C9)</f>
        <v>0</v>
      </c>
      <c r="D5" s="143">
        <f t="shared" si="1"/>
        <v>0</v>
      </c>
      <c r="E5" s="143">
        <f t="shared" si="1"/>
        <v>0</v>
      </c>
      <c r="F5" s="143">
        <f t="shared" si="1"/>
        <v>0</v>
      </c>
      <c r="G5" s="143">
        <f t="shared" si="1"/>
        <v>0</v>
      </c>
      <c r="H5" s="143">
        <f t="shared" si="1"/>
        <v>0</v>
      </c>
      <c r="I5" s="143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2" t="s">
        <v>915</v>
      </c>
      <c r="B10" s="142"/>
      <c r="C10" s="142">
        <f t="shared" ref="C10:I10" si="2">SUM(C11:C12)</f>
        <v>0</v>
      </c>
      <c r="D10" s="142">
        <f t="shared" si="2"/>
        <v>0</v>
      </c>
      <c r="E10" s="142">
        <f t="shared" si="2"/>
        <v>0</v>
      </c>
      <c r="F10" s="142">
        <f t="shared" si="2"/>
        <v>0</v>
      </c>
      <c r="G10" s="142">
        <f t="shared" si="2"/>
        <v>0</v>
      </c>
      <c r="H10" s="142">
        <f t="shared" si="2"/>
        <v>0</v>
      </c>
      <c r="I10" s="142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2" t="s">
        <v>916</v>
      </c>
      <c r="B13" s="142"/>
      <c r="C13" s="142">
        <f t="shared" ref="C13:I13" si="3">SUM(C14:C15)</f>
        <v>0</v>
      </c>
      <c r="D13" s="142">
        <f t="shared" si="3"/>
        <v>0</v>
      </c>
      <c r="E13" s="142">
        <f t="shared" si="3"/>
        <v>0</v>
      </c>
      <c r="F13" s="142">
        <f t="shared" si="3"/>
        <v>0</v>
      </c>
      <c r="G13" s="142">
        <f t="shared" si="3"/>
        <v>0</v>
      </c>
      <c r="H13" s="142">
        <f t="shared" si="3"/>
        <v>0</v>
      </c>
      <c r="I13" s="142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2" t="s">
        <v>917</v>
      </c>
      <c r="B16" s="142"/>
      <c r="C16" s="142">
        <f t="shared" ref="C16:I16" si="4">SUM(C17:C18)</f>
        <v>0</v>
      </c>
      <c r="D16" s="142">
        <f t="shared" si="4"/>
        <v>0</v>
      </c>
      <c r="E16" s="142">
        <f t="shared" si="4"/>
        <v>0</v>
      </c>
      <c r="F16" s="142">
        <f t="shared" si="4"/>
        <v>0</v>
      </c>
      <c r="G16" s="142">
        <f t="shared" si="4"/>
        <v>0</v>
      </c>
      <c r="H16" s="142">
        <f t="shared" si="4"/>
        <v>0</v>
      </c>
      <c r="I16" s="142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2" t="s">
        <v>918</v>
      </c>
      <c r="B19" s="142"/>
      <c r="C19" s="142">
        <f t="shared" ref="C19:I19" si="5">SUM(C20:C21)</f>
        <v>0</v>
      </c>
      <c r="D19" s="142">
        <f t="shared" si="5"/>
        <v>0</v>
      </c>
      <c r="E19" s="142">
        <f t="shared" si="5"/>
        <v>0</v>
      </c>
      <c r="F19" s="142">
        <f t="shared" si="5"/>
        <v>0</v>
      </c>
      <c r="G19" s="142">
        <f t="shared" si="5"/>
        <v>0</v>
      </c>
      <c r="H19" s="142">
        <f t="shared" si="5"/>
        <v>0</v>
      </c>
      <c r="I19" s="142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2" t="s">
        <v>919</v>
      </c>
      <c r="B22" s="142"/>
      <c r="C22" s="142">
        <f t="shared" ref="C22:I22" si="6">SUM(C23:C24)</f>
        <v>0</v>
      </c>
      <c r="D22" s="142">
        <f t="shared" si="6"/>
        <v>0</v>
      </c>
      <c r="E22" s="142">
        <f t="shared" si="6"/>
        <v>0</v>
      </c>
      <c r="F22" s="142">
        <f t="shared" si="6"/>
        <v>0</v>
      </c>
      <c r="G22" s="142">
        <f t="shared" si="6"/>
        <v>0</v>
      </c>
      <c r="H22" s="142">
        <f t="shared" si="6"/>
        <v>0</v>
      </c>
      <c r="I22" s="142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2" t="s">
        <v>920</v>
      </c>
      <c r="B25" s="142"/>
      <c r="C25" s="142">
        <f t="shared" ref="C25:I25" si="7">C26+C29</f>
        <v>0</v>
      </c>
      <c r="D25" s="142">
        <f t="shared" si="7"/>
        <v>0</v>
      </c>
      <c r="E25" s="142">
        <f t="shared" si="7"/>
        <v>0</v>
      </c>
      <c r="F25" s="142">
        <f t="shared" si="7"/>
        <v>0</v>
      </c>
      <c r="G25" s="142">
        <f t="shared" si="7"/>
        <v>0</v>
      </c>
      <c r="H25" s="142">
        <f t="shared" si="7"/>
        <v>0</v>
      </c>
      <c r="I25" s="142">
        <f t="shared" si="7"/>
        <v>0</v>
      </c>
    </row>
    <row r="26" spans="1:9">
      <c r="A26" s="144" t="s">
        <v>921</v>
      </c>
      <c r="B26" s="144"/>
      <c r="C26" s="144">
        <f t="shared" ref="C26:I26" si="8">SUM(C27:C28)</f>
        <v>0</v>
      </c>
      <c r="D26" s="144">
        <f t="shared" si="8"/>
        <v>0</v>
      </c>
      <c r="E26" s="144">
        <f t="shared" si="8"/>
        <v>0</v>
      </c>
      <c r="F26" s="144">
        <f t="shared" si="8"/>
        <v>0</v>
      </c>
      <c r="G26" s="144">
        <f t="shared" si="8"/>
        <v>0</v>
      </c>
      <c r="H26" s="144">
        <f t="shared" si="8"/>
        <v>0</v>
      </c>
      <c r="I26" s="144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4" t="s">
        <v>922</v>
      </c>
      <c r="B29" s="144"/>
      <c r="C29" s="144">
        <f t="shared" ref="C29:I29" si="9">SUM(C30:C31)</f>
        <v>0</v>
      </c>
      <c r="D29" s="144">
        <f t="shared" si="9"/>
        <v>0</v>
      </c>
      <c r="E29" s="144">
        <f t="shared" si="9"/>
        <v>0</v>
      </c>
      <c r="F29" s="144">
        <f t="shared" si="9"/>
        <v>0</v>
      </c>
      <c r="G29" s="144">
        <f t="shared" si="9"/>
        <v>0</v>
      </c>
      <c r="H29" s="144">
        <f t="shared" si="9"/>
        <v>0</v>
      </c>
      <c r="I29" s="144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5" t="s">
        <v>923</v>
      </c>
      <c r="B32" s="145"/>
      <c r="C32" s="145">
        <f t="shared" ref="C32:I32" si="10">C33+C48+C51+C54+C57+C60+C63+C70+C73</f>
        <v>0</v>
      </c>
      <c r="D32" s="145">
        <f t="shared" si="10"/>
        <v>0</v>
      </c>
      <c r="E32" s="145">
        <f t="shared" si="10"/>
        <v>0</v>
      </c>
      <c r="F32" s="145">
        <f t="shared" si="10"/>
        <v>0</v>
      </c>
      <c r="G32" s="145">
        <f t="shared" si="10"/>
        <v>0</v>
      </c>
      <c r="H32" s="145">
        <f t="shared" si="10"/>
        <v>0</v>
      </c>
      <c r="I32" s="145">
        <f t="shared" si="10"/>
        <v>0</v>
      </c>
    </row>
    <row r="33" spans="1:9">
      <c r="A33" s="142" t="s">
        <v>911</v>
      </c>
      <c r="B33" s="142"/>
      <c r="C33" s="142">
        <f t="shared" ref="C33:I33" si="11">SUM(C34:C47)</f>
        <v>0</v>
      </c>
      <c r="D33" s="142">
        <f t="shared" si="11"/>
        <v>0</v>
      </c>
      <c r="E33" s="142">
        <f t="shared" si="11"/>
        <v>0</v>
      </c>
      <c r="F33" s="142">
        <f t="shared" si="11"/>
        <v>0</v>
      </c>
      <c r="G33" s="142">
        <f t="shared" si="11"/>
        <v>0</v>
      </c>
      <c r="H33" s="142">
        <f t="shared" si="11"/>
        <v>0</v>
      </c>
      <c r="I33" s="142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6" t="s">
        <v>935</v>
      </c>
      <c r="B46" s="146"/>
      <c r="C46" s="146"/>
      <c r="D46" s="146"/>
      <c r="E46" s="146"/>
      <c r="F46" s="146"/>
      <c r="G46" s="146"/>
      <c r="H46" s="146"/>
      <c r="I46" s="146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2" t="s">
        <v>915</v>
      </c>
      <c r="B48" s="142"/>
      <c r="C48" s="142">
        <f t="shared" ref="C48:I48" si="12">SUM(C49:C50)</f>
        <v>0</v>
      </c>
      <c r="D48" s="142">
        <f t="shared" si="12"/>
        <v>0</v>
      </c>
      <c r="E48" s="142">
        <f t="shared" si="12"/>
        <v>0</v>
      </c>
      <c r="F48" s="142">
        <f t="shared" si="12"/>
        <v>0</v>
      </c>
      <c r="G48" s="142">
        <f t="shared" si="12"/>
        <v>0</v>
      </c>
      <c r="H48" s="142">
        <f t="shared" si="12"/>
        <v>0</v>
      </c>
      <c r="I48" s="142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2" t="s">
        <v>916</v>
      </c>
      <c r="B51" s="142"/>
      <c r="C51" s="142">
        <f t="shared" ref="C51:I51" si="13">SUM(C52:C53)</f>
        <v>0</v>
      </c>
      <c r="D51" s="142">
        <f t="shared" si="13"/>
        <v>0</v>
      </c>
      <c r="E51" s="142">
        <f t="shared" si="13"/>
        <v>0</v>
      </c>
      <c r="F51" s="142">
        <f t="shared" si="13"/>
        <v>0</v>
      </c>
      <c r="G51" s="142">
        <f t="shared" si="13"/>
        <v>0</v>
      </c>
      <c r="H51" s="142">
        <f t="shared" si="13"/>
        <v>0</v>
      </c>
      <c r="I51" s="142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2" t="s">
        <v>917</v>
      </c>
      <c r="B54" s="142"/>
      <c r="C54" s="142">
        <f t="shared" ref="C54:I54" si="14">SUM(C55:C56)</f>
        <v>0</v>
      </c>
      <c r="D54" s="142">
        <f t="shared" si="14"/>
        <v>0</v>
      </c>
      <c r="E54" s="142">
        <f t="shared" si="14"/>
        <v>0</v>
      </c>
      <c r="F54" s="142">
        <f t="shared" si="14"/>
        <v>0</v>
      </c>
      <c r="G54" s="142">
        <f t="shared" si="14"/>
        <v>0</v>
      </c>
      <c r="H54" s="142">
        <f t="shared" si="14"/>
        <v>0</v>
      </c>
      <c r="I54" s="142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2" t="s">
        <v>918</v>
      </c>
      <c r="B57" s="142"/>
      <c r="C57" s="142">
        <f t="shared" ref="C57:I57" si="15">SUM(C58:C59)</f>
        <v>0</v>
      </c>
      <c r="D57" s="142">
        <f t="shared" si="15"/>
        <v>0</v>
      </c>
      <c r="E57" s="142">
        <f t="shared" si="15"/>
        <v>0</v>
      </c>
      <c r="F57" s="142">
        <f t="shared" si="15"/>
        <v>0</v>
      </c>
      <c r="G57" s="142">
        <f t="shared" si="15"/>
        <v>0</v>
      </c>
      <c r="H57" s="142">
        <f t="shared" si="15"/>
        <v>0</v>
      </c>
      <c r="I57" s="142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2" t="s">
        <v>919</v>
      </c>
      <c r="B60" s="142"/>
      <c r="C60" s="142">
        <f t="shared" ref="C60:H60" si="16">SUM(C61:C62)</f>
        <v>0</v>
      </c>
      <c r="D60" s="142">
        <f t="shared" si="16"/>
        <v>0</v>
      </c>
      <c r="E60" s="142">
        <f t="shared" si="16"/>
        <v>0</v>
      </c>
      <c r="F60" s="142">
        <f t="shared" si="16"/>
        <v>0</v>
      </c>
      <c r="G60" s="142">
        <f t="shared" si="16"/>
        <v>0</v>
      </c>
      <c r="H60" s="142">
        <f t="shared" si="16"/>
        <v>0</v>
      </c>
      <c r="I60" s="142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2" t="s">
        <v>920</v>
      </c>
      <c r="B63" s="142"/>
      <c r="C63" s="142">
        <f t="shared" ref="C63:I63" si="17">C64+C67</f>
        <v>0</v>
      </c>
      <c r="D63" s="142">
        <f t="shared" si="17"/>
        <v>0</v>
      </c>
      <c r="E63" s="142">
        <f t="shared" si="17"/>
        <v>0</v>
      </c>
      <c r="F63" s="142">
        <f t="shared" si="17"/>
        <v>0</v>
      </c>
      <c r="G63" s="142">
        <f t="shared" si="17"/>
        <v>0</v>
      </c>
      <c r="H63" s="142">
        <f t="shared" si="17"/>
        <v>0</v>
      </c>
      <c r="I63" s="142">
        <f t="shared" si="17"/>
        <v>0</v>
      </c>
    </row>
    <row r="64" spans="1:9">
      <c r="A64" s="144" t="s">
        <v>921</v>
      </c>
      <c r="B64" s="144"/>
      <c r="C64" s="144">
        <f t="shared" ref="C64:I64" si="18">SUM(C65:C66)</f>
        <v>0</v>
      </c>
      <c r="D64" s="144">
        <f t="shared" si="18"/>
        <v>0</v>
      </c>
      <c r="E64" s="144">
        <f t="shared" si="18"/>
        <v>0</v>
      </c>
      <c r="F64" s="144">
        <f t="shared" si="18"/>
        <v>0</v>
      </c>
      <c r="G64" s="144">
        <f t="shared" si="18"/>
        <v>0</v>
      </c>
      <c r="H64" s="144">
        <f t="shared" si="18"/>
        <v>0</v>
      </c>
      <c r="I64" s="144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4" t="s">
        <v>922</v>
      </c>
      <c r="B67" s="144"/>
      <c r="C67" s="144">
        <f t="shared" ref="C67:I67" si="19">SUM(C68:C69)</f>
        <v>0</v>
      </c>
      <c r="D67" s="144">
        <f t="shared" si="19"/>
        <v>0</v>
      </c>
      <c r="E67" s="144">
        <f t="shared" si="19"/>
        <v>0</v>
      </c>
      <c r="F67" s="144">
        <f t="shared" si="19"/>
        <v>0</v>
      </c>
      <c r="G67" s="144">
        <f t="shared" si="19"/>
        <v>0</v>
      </c>
      <c r="H67" s="144">
        <f t="shared" si="19"/>
        <v>0</v>
      </c>
      <c r="I67" s="144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2" t="s">
        <v>937</v>
      </c>
      <c r="B70" s="142"/>
      <c r="C70" s="142">
        <f t="shared" ref="C70:I70" si="20">SUM(C71:C72)</f>
        <v>0</v>
      </c>
      <c r="D70" s="142">
        <f t="shared" si="20"/>
        <v>0</v>
      </c>
      <c r="E70" s="142">
        <f t="shared" si="20"/>
        <v>0</v>
      </c>
      <c r="F70" s="142">
        <f t="shared" si="20"/>
        <v>0</v>
      </c>
      <c r="G70" s="142">
        <f t="shared" si="20"/>
        <v>0</v>
      </c>
      <c r="H70" s="142">
        <f t="shared" si="20"/>
        <v>0</v>
      </c>
      <c r="I70" s="142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2" t="s">
        <v>938</v>
      </c>
      <c r="B73" s="142"/>
      <c r="C73" s="142"/>
      <c r="D73" s="142"/>
      <c r="E73" s="142"/>
      <c r="F73" s="142"/>
      <c r="G73" s="142"/>
      <c r="H73" s="142"/>
      <c r="I73" s="142"/>
    </row>
    <row r="74" spans="1:9">
      <c r="A74" s="142" t="s">
        <v>939</v>
      </c>
      <c r="B74" s="142"/>
      <c r="C74" s="142">
        <f>C32+C4</f>
        <v>0</v>
      </c>
      <c r="D74" s="142">
        <f t="shared" ref="D74:I74" si="21">D73+D70+D63+D60+D57+D54+D51+D48+D33+D25+D22+D19+D16+D13+D10+D5</f>
        <v>0</v>
      </c>
      <c r="E74" s="142">
        <f t="shared" si="21"/>
        <v>0</v>
      </c>
      <c r="F74" s="142">
        <f t="shared" si="21"/>
        <v>0</v>
      </c>
      <c r="G74" s="142">
        <f t="shared" si="21"/>
        <v>0</v>
      </c>
      <c r="H74" s="142">
        <f t="shared" si="21"/>
        <v>0</v>
      </c>
      <c r="I74" s="142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2017-10-23T14:04:27Z</dcterms:modified>
</cp:coreProperties>
</file>