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8" activeTab="16"/>
  </bookViews>
  <sheets>
    <sheet name="ميزانية 2012" sheetId="36" r:id="rId1"/>
    <sheet name="ميزانية 2013" sheetId="35" r:id="rId2"/>
    <sheet name="ميزانية 2014" sheetId="34" r:id="rId3"/>
    <sheet name="ميزانية 2015" sheetId="33" r:id="rId4"/>
    <sheet name="ميزانية 2016" sheetId="37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 " sheetId="38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'المشاريع '!$A$1:$AI$23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25725"/>
</workbook>
</file>

<file path=xl/calcChain.xml><?xml version="1.0" encoding="utf-8"?>
<calcChain xmlns="http://schemas.openxmlformats.org/spreadsheetml/2006/main">
  <c r="BA1" i="38"/>
  <c r="BA2"/>
  <c r="B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BA5"/>
  <c r="BA6"/>
  <c r="BA7"/>
  <c r="BA8"/>
  <c r="BA9"/>
  <c r="BA10"/>
  <c r="M7"/>
  <c r="S7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O37"/>
  <c r="BA29"/>
  <c r="BA30"/>
  <c r="BA31"/>
  <c r="BA32"/>
  <c r="BA33"/>
  <c r="BA34"/>
  <c r="N37"/>
  <c r="BA35"/>
  <c r="P21"/>
  <c r="BA36"/>
  <c r="M37"/>
  <c r="P37"/>
  <c r="S37"/>
  <c r="BA37"/>
  <c r="Q38"/>
  <c r="S38"/>
  <c r="BA38"/>
  <c r="M39"/>
  <c r="S39"/>
  <c r="BA39"/>
  <c r="M40"/>
  <c r="S40"/>
  <c r="BA40"/>
  <c r="M41"/>
  <c r="S41"/>
  <c r="BA41"/>
  <c r="M42"/>
  <c r="S42"/>
  <c r="BA42"/>
  <c r="M43"/>
  <c r="S43"/>
  <c r="BA43"/>
  <c r="M44"/>
  <c r="S44"/>
  <c r="BA44"/>
  <c r="M45"/>
  <c r="S45"/>
  <c r="BA45"/>
  <c r="M46"/>
  <c r="S46"/>
  <c r="BA46"/>
  <c r="M47"/>
  <c r="S47"/>
  <c r="BA47"/>
  <c r="M48"/>
  <c r="S48"/>
  <c r="BA48"/>
  <c r="M49"/>
  <c r="S49"/>
  <c r="BA49"/>
  <c r="M50"/>
  <c r="S50"/>
  <c r="BA50"/>
  <c r="M51"/>
  <c r="S51"/>
  <c r="BA51"/>
  <c r="M52"/>
  <c r="S52"/>
  <c r="BA52"/>
  <c r="M53"/>
  <c r="S53"/>
  <c r="BA53"/>
  <c r="M54"/>
  <c r="S54"/>
  <c r="BA54"/>
  <c r="M55"/>
  <c r="S55"/>
  <c r="BA55"/>
  <c r="M56"/>
  <c r="S56"/>
  <c r="BA56"/>
  <c r="M57"/>
  <c r="S57"/>
  <c r="BA57"/>
  <c r="M58"/>
  <c r="S58"/>
  <c r="BA58"/>
  <c r="M59"/>
  <c r="S59"/>
  <c r="BA59"/>
  <c r="M60"/>
  <c r="S60"/>
  <c r="BA60"/>
  <c r="M61"/>
  <c r="S61"/>
  <c r="BA61"/>
  <c r="M62"/>
  <c r="S62"/>
  <c r="BA62"/>
  <c r="M63"/>
  <c r="S63"/>
  <c r="BA63"/>
  <c r="M64"/>
  <c r="S64"/>
  <c r="BA64"/>
  <c r="M65"/>
  <c r="S65"/>
  <c r="BA65"/>
  <c r="M66"/>
  <c r="S66"/>
  <c r="BA66"/>
  <c r="M67"/>
  <c r="S67"/>
  <c r="BA67"/>
  <c r="M68"/>
  <c r="S68"/>
  <c r="BA68"/>
  <c r="M69"/>
  <c r="S69"/>
  <c r="BA69"/>
  <c r="M70"/>
  <c r="S70"/>
  <c r="BA70"/>
  <c r="M71"/>
  <c r="S71"/>
  <c r="BA71"/>
  <c r="M72"/>
  <c r="S72"/>
  <c r="BA72"/>
  <c r="M73"/>
  <c r="S73"/>
  <c r="BA73"/>
  <c r="M74"/>
  <c r="S74"/>
  <c r="BA74"/>
  <c r="M75"/>
  <c r="S75"/>
  <c r="BA75"/>
  <c r="M76"/>
  <c r="S76"/>
  <c r="BA76"/>
  <c r="M77"/>
  <c r="S77"/>
  <c r="BA77"/>
  <c r="M78"/>
  <c r="S78"/>
  <c r="BA78"/>
  <c r="M79"/>
  <c r="S79"/>
  <c r="BA79"/>
  <c r="M80"/>
  <c r="S80"/>
  <c r="BA80"/>
  <c r="M81"/>
  <c r="S81"/>
  <c r="BA81"/>
  <c r="M82"/>
  <c r="S82"/>
  <c r="BA82"/>
  <c r="M83"/>
  <c r="S83"/>
  <c r="BA83"/>
  <c r="M84"/>
  <c r="S84"/>
  <c r="BA84"/>
  <c r="M85"/>
  <c r="S85"/>
  <c r="BA85"/>
  <c r="M86"/>
  <c r="S86"/>
  <c r="BA86"/>
  <c r="M87"/>
  <c r="S87"/>
  <c r="BA87"/>
  <c r="M88"/>
  <c r="S88"/>
  <c r="BA88"/>
  <c r="M89"/>
  <c r="S89"/>
  <c r="BA89"/>
  <c r="M90"/>
  <c r="S90"/>
  <c r="BA90"/>
  <c r="M91"/>
  <c r="S91"/>
  <c r="BA91"/>
  <c r="M92"/>
  <c r="S92"/>
  <c r="BA92"/>
  <c r="M93"/>
  <c r="S93"/>
  <c r="BA93"/>
  <c r="M94"/>
  <c r="S94"/>
  <c r="BA94"/>
  <c r="M95"/>
  <c r="S95"/>
  <c r="BA95"/>
  <c r="M96"/>
  <c r="S96"/>
  <c r="BA96"/>
  <c r="M97"/>
  <c r="S97"/>
  <c r="BA97"/>
  <c r="M98"/>
  <c r="S98"/>
  <c r="BA98"/>
  <c r="M99"/>
  <c r="S99"/>
  <c r="BA99"/>
  <c r="M100"/>
  <c r="S100"/>
  <c r="BA100"/>
  <c r="M101"/>
  <c r="S101"/>
  <c r="BA101"/>
  <c r="M102"/>
  <c r="S102"/>
  <c r="BA102"/>
  <c r="M103"/>
  <c r="S103"/>
  <c r="BA103"/>
  <c r="M104"/>
  <c r="S104"/>
  <c r="BA104"/>
  <c r="M105"/>
  <c r="S105"/>
  <c r="BA105"/>
  <c r="M106"/>
  <c r="S106"/>
  <c r="BA106"/>
  <c r="M107"/>
  <c r="S107"/>
  <c r="BA107"/>
  <c r="M108"/>
  <c r="S108"/>
  <c r="BA108"/>
  <c r="M109"/>
  <c r="S109"/>
  <c r="BA109"/>
  <c r="M110"/>
  <c r="S110"/>
  <c r="BA110"/>
  <c r="M111"/>
  <c r="S111"/>
  <c r="BA111"/>
  <c r="M112"/>
  <c r="S112"/>
  <c r="BA112"/>
  <c r="M113"/>
  <c r="S113"/>
  <c r="BA113"/>
  <c r="M114"/>
  <c r="S114"/>
  <c r="BA114"/>
  <c r="M115"/>
  <c r="S115"/>
  <c r="BA115"/>
  <c r="M116"/>
  <c r="S116"/>
  <c r="BA116"/>
  <c r="M117"/>
  <c r="S117"/>
  <c r="BA117"/>
  <c r="M118"/>
  <c r="S118"/>
  <c r="BA118"/>
  <c r="M119"/>
  <c r="S119"/>
  <c r="BA119"/>
  <c r="M120"/>
  <c r="S120"/>
  <c r="BA120"/>
  <c r="M121"/>
  <c r="S121"/>
  <c r="BA121"/>
  <c r="M122"/>
  <c r="S122"/>
  <c r="BA122"/>
  <c r="M123"/>
  <c r="S123"/>
  <c r="BA123"/>
  <c r="M124"/>
  <c r="S124"/>
  <c r="BA124"/>
  <c r="M125"/>
  <c r="S125"/>
  <c r="BA125"/>
  <c r="M126"/>
  <c r="S126"/>
  <c r="BA126"/>
  <c r="M127"/>
  <c r="S127"/>
  <c r="BA127"/>
  <c r="M128"/>
  <c r="S128"/>
  <c r="BA128"/>
  <c r="M129"/>
  <c r="S129"/>
  <c r="BA129"/>
  <c r="M130"/>
  <c r="S130"/>
  <c r="BA130"/>
  <c r="M131"/>
  <c r="S131"/>
  <c r="BA131"/>
  <c r="M132"/>
  <c r="S132"/>
  <c r="BA132"/>
  <c r="M133"/>
  <c r="S133"/>
  <c r="BA133"/>
  <c r="M134"/>
  <c r="S134"/>
  <c r="BA134"/>
  <c r="M135"/>
  <c r="S135"/>
  <c r="BA135"/>
  <c r="M136"/>
  <c r="S136"/>
  <c r="BA136"/>
  <c r="M137"/>
  <c r="S137"/>
  <c r="BA137"/>
  <c r="M138"/>
  <c r="S138"/>
  <c r="BA138"/>
  <c r="M139"/>
  <c r="S139"/>
  <c r="BA139"/>
  <c r="M140"/>
  <c r="S140"/>
  <c r="BA140"/>
  <c r="M141"/>
  <c r="S141"/>
  <c r="BA141"/>
  <c r="M142"/>
  <c r="S142"/>
  <c r="BA142"/>
  <c r="M143"/>
  <c r="S143"/>
  <c r="BA143"/>
  <c r="M144"/>
  <c r="S144"/>
  <c r="BA144"/>
  <c r="M145"/>
  <c r="S145"/>
  <c r="BA145"/>
  <c r="M146"/>
  <c r="S146"/>
  <c r="BA146"/>
  <c r="M147"/>
  <c r="S147"/>
  <c r="BA147"/>
  <c r="M148"/>
  <c r="S148"/>
  <c r="BA148"/>
  <c r="M149"/>
  <c r="S149"/>
  <c r="BA149"/>
  <c r="M150"/>
  <c r="S150"/>
  <c r="BA150"/>
  <c r="M151"/>
  <c r="S151"/>
  <c r="BA151"/>
  <c r="M152"/>
  <c r="S152"/>
  <c r="BA152"/>
  <c r="M153"/>
  <c r="S153"/>
  <c r="BA153"/>
  <c r="M154"/>
  <c r="S154"/>
  <c r="BA154"/>
  <c r="M155"/>
  <c r="S155"/>
  <c r="BA155"/>
  <c r="M156"/>
  <c r="S156"/>
  <c r="BA156"/>
  <c r="M157"/>
  <c r="S157"/>
  <c r="BA157"/>
  <c r="M158"/>
  <c r="S158"/>
  <c r="BA158"/>
  <c r="M159"/>
  <c r="S159"/>
  <c r="BA159"/>
  <c r="M160"/>
  <c r="S160"/>
  <c r="BA160"/>
  <c r="M161"/>
  <c r="S161"/>
  <c r="BA161"/>
  <c r="M162"/>
  <c r="S162"/>
  <c r="BA162"/>
  <c r="M163"/>
  <c r="S163"/>
  <c r="BA163"/>
  <c r="M164"/>
  <c r="S164"/>
  <c r="BA164"/>
  <c r="M165"/>
  <c r="S165"/>
  <c r="BA165"/>
  <c r="M166"/>
  <c r="S166"/>
  <c r="BA166"/>
  <c r="M167"/>
  <c r="S167"/>
  <c r="BA167"/>
  <c r="M168"/>
  <c r="S168"/>
  <c r="BA168"/>
  <c r="M169"/>
  <c r="S169"/>
  <c r="BA169"/>
  <c r="M170"/>
  <c r="S170"/>
  <c r="BA170"/>
  <c r="M171"/>
  <c r="S171"/>
  <c r="BA171"/>
  <c r="M172"/>
  <c r="S172"/>
  <c r="BA172"/>
  <c r="M173"/>
  <c r="S173"/>
  <c r="BA173"/>
  <c r="M174"/>
  <c r="S174"/>
  <c r="BA174"/>
  <c r="M175"/>
  <c r="S175"/>
  <c r="BA175"/>
  <c r="M176"/>
  <c r="S176"/>
  <c r="BA176"/>
  <c r="M177"/>
  <c r="S177"/>
  <c r="BA177"/>
  <c r="M178"/>
  <c r="S178"/>
  <c r="BA178"/>
  <c r="M179"/>
  <c r="S179"/>
  <c r="BA179"/>
  <c r="M180"/>
  <c r="S180"/>
  <c r="BA180"/>
  <c r="M181"/>
  <c r="S181"/>
  <c r="BA181"/>
  <c r="M182"/>
  <c r="S182"/>
  <c r="BA182"/>
  <c r="M183"/>
  <c r="S183"/>
  <c r="BA183"/>
  <c r="M184"/>
  <c r="S184"/>
  <c r="BA184"/>
  <c r="M185"/>
  <c r="S185"/>
  <c r="BA185"/>
  <c r="M186"/>
  <c r="S186"/>
  <c r="BA186"/>
  <c r="M187"/>
  <c r="S187"/>
  <c r="BA187"/>
  <c r="M188"/>
  <c r="S188"/>
  <c r="BA188"/>
  <c r="M189"/>
  <c r="S189"/>
  <c r="BA189"/>
  <c r="M190"/>
  <c r="S190"/>
  <c r="BA190"/>
  <c r="M191"/>
  <c r="S191"/>
  <c r="BA191"/>
  <c r="M192"/>
  <c r="S192"/>
  <c r="BA192"/>
  <c r="M193"/>
  <c r="S193"/>
  <c r="BA193"/>
  <c r="M194"/>
  <c r="S194"/>
  <c r="BA194"/>
  <c r="M195"/>
  <c r="S195"/>
  <c r="BA195"/>
  <c r="M196"/>
  <c r="S196"/>
  <c r="BA196"/>
  <c r="M197"/>
  <c r="S197"/>
  <c r="BA197"/>
  <c r="M198"/>
  <c r="S198"/>
  <c r="BA198"/>
  <c r="M199"/>
  <c r="S199"/>
  <c r="BA199"/>
  <c r="M200"/>
  <c r="S200"/>
  <c r="BA200"/>
  <c r="M201"/>
  <c r="S201"/>
  <c r="BA201"/>
  <c r="M202"/>
  <c r="S202"/>
  <c r="BA202"/>
  <c r="M203"/>
  <c r="S203"/>
  <c r="BA203"/>
  <c r="M204"/>
  <c r="S204"/>
  <c r="BA204"/>
  <c r="M205"/>
  <c r="S205"/>
  <c r="BA205"/>
  <c r="M206"/>
  <c r="S206"/>
  <c r="BA206"/>
  <c r="M207"/>
  <c r="S207"/>
  <c r="BA207"/>
  <c r="M208"/>
  <c r="S208"/>
  <c r="BA208"/>
  <c r="M209"/>
  <c r="S209"/>
  <c r="BA209"/>
  <c r="M210"/>
  <c r="S210"/>
  <c r="BA210"/>
  <c r="M211"/>
  <c r="S211"/>
  <c r="BA211"/>
  <c r="M212"/>
  <c r="S212"/>
  <c r="BA212"/>
  <c r="M213"/>
  <c r="S213"/>
  <c r="BA213"/>
  <c r="M214"/>
  <c r="S214"/>
  <c r="BA214"/>
  <c r="M215"/>
  <c r="S215"/>
  <c r="BA215"/>
  <c r="M216"/>
  <c r="S216"/>
  <c r="BA216"/>
  <c r="M217"/>
  <c r="S217"/>
  <c r="BA217"/>
  <c r="M218"/>
  <c r="S218"/>
  <c r="BA218"/>
  <c r="M219"/>
  <c r="S219"/>
  <c r="BA219"/>
  <c r="M220"/>
  <c r="S220"/>
  <c r="BA220"/>
  <c r="M221"/>
  <c r="S221"/>
  <c r="BA221"/>
  <c r="M222"/>
  <c r="S222"/>
  <c r="BA222"/>
  <c r="M223"/>
  <c r="S223"/>
  <c r="BA223"/>
  <c r="M224"/>
  <c r="S224"/>
  <c r="BA224"/>
  <c r="M225"/>
  <c r="S225"/>
  <c r="BA225"/>
  <c r="M226"/>
  <c r="S226"/>
  <c r="BA226"/>
  <c r="M227"/>
  <c r="S227"/>
  <c r="BA227"/>
  <c r="M228"/>
  <c r="S228"/>
  <c r="BA228"/>
  <c r="M229"/>
  <c r="S229"/>
  <c r="BA229"/>
  <c r="M230"/>
  <c r="S230"/>
  <c r="BA230"/>
  <c r="M231"/>
  <c r="S231"/>
  <c r="BA231"/>
  <c r="M232"/>
  <c r="S232"/>
  <c r="BA232"/>
  <c r="M233"/>
  <c r="S233"/>
  <c r="BA233"/>
  <c r="M234"/>
  <c r="S234"/>
  <c r="BA234"/>
  <c r="M235"/>
  <c r="S235"/>
  <c r="BA235"/>
  <c r="M236"/>
  <c r="S236"/>
  <c r="BA236"/>
  <c r="M237"/>
  <c r="S237"/>
  <c r="BA237"/>
  <c r="M238"/>
  <c r="S238"/>
  <c r="BA238"/>
  <c r="M239"/>
  <c r="S239"/>
  <c r="BA239"/>
  <c r="M240"/>
  <c r="S240"/>
  <c r="BA240"/>
  <c r="M241"/>
  <c r="S241"/>
  <c r="BA241"/>
  <c r="M242"/>
  <c r="S242"/>
  <c r="BA242"/>
  <c r="M243"/>
  <c r="S243"/>
  <c r="BA243"/>
  <c r="M244"/>
  <c r="S244"/>
  <c r="BA244"/>
  <c r="M245"/>
  <c r="S245"/>
  <c r="BA245"/>
  <c r="M246"/>
  <c r="S246"/>
  <c r="BA246"/>
  <c r="M247"/>
  <c r="S247"/>
  <c r="BA247"/>
  <c r="M248"/>
  <c r="S248"/>
  <c r="BA248"/>
  <c r="M249"/>
  <c r="S249"/>
  <c r="BA249"/>
  <c r="M250"/>
  <c r="S250"/>
  <c r="BA250"/>
  <c r="M251"/>
  <c r="S251"/>
  <c r="BA251"/>
  <c r="M252"/>
  <c r="S252"/>
  <c r="BA252"/>
  <c r="M253"/>
  <c r="S253"/>
  <c r="BA253"/>
  <c r="M254"/>
  <c r="S254"/>
  <c r="BA254"/>
  <c r="M255"/>
  <c r="S255"/>
  <c r="BA255"/>
  <c r="M256"/>
  <c r="S256"/>
  <c r="BA256"/>
  <c r="M257"/>
  <c r="S257"/>
  <c r="BA257"/>
  <c r="M258"/>
  <c r="S258"/>
  <c r="BA258"/>
  <c r="M259"/>
  <c r="S259"/>
  <c r="BA259"/>
  <c r="M260"/>
  <c r="S260"/>
  <c r="BA260"/>
  <c r="M261"/>
  <c r="S261"/>
  <c r="BA261"/>
  <c r="M262"/>
  <c r="S262"/>
  <c r="BA262"/>
  <c r="M263"/>
  <c r="S263"/>
  <c r="BA263"/>
  <c r="M264"/>
  <c r="S264"/>
  <c r="BA264"/>
  <c r="M265"/>
  <c r="S265"/>
  <c r="BA265"/>
  <c r="M266"/>
  <c r="S266"/>
  <c r="BA266"/>
  <c r="M267"/>
  <c r="S267"/>
  <c r="BA267"/>
  <c r="M268"/>
  <c r="S268"/>
  <c r="BA268"/>
  <c r="M269"/>
  <c r="S269"/>
  <c r="BA269"/>
  <c r="M270"/>
  <c r="S270"/>
  <c r="BA270"/>
  <c r="M271"/>
  <c r="S271"/>
  <c r="BA271"/>
  <c r="M272"/>
  <c r="S272"/>
  <c r="BA272"/>
  <c r="M273"/>
  <c r="S273"/>
  <c r="BA273"/>
  <c r="M274"/>
  <c r="S274"/>
  <c r="BA274"/>
  <c r="M275"/>
  <c r="S275"/>
  <c r="BA275"/>
  <c r="M276"/>
  <c r="S276"/>
  <c r="BA276"/>
  <c r="M277"/>
  <c r="S277"/>
  <c r="BA277"/>
  <c r="M278"/>
  <c r="S278"/>
  <c r="BA278"/>
  <c r="A279"/>
  <c r="M279"/>
  <c r="S279"/>
  <c r="BA279"/>
  <c r="A280"/>
  <c r="M280"/>
  <c r="S280"/>
  <c r="BA280"/>
  <c r="A281"/>
  <c r="M281"/>
  <c r="S281"/>
  <c r="BA281"/>
  <c r="A282"/>
  <c r="M282"/>
  <c r="S282"/>
  <c r="BA282"/>
  <c r="A283"/>
  <c r="M283"/>
  <c r="S283"/>
  <c r="BA283"/>
  <c r="A284"/>
  <c r="M284"/>
  <c r="S284"/>
  <c r="BA284"/>
  <c r="A285"/>
  <c r="M285"/>
  <c r="S285"/>
  <c r="BA285"/>
  <c r="A286"/>
  <c r="M286"/>
  <c r="S286"/>
  <c r="BA286"/>
  <c r="A287"/>
  <c r="M287"/>
  <c r="S287"/>
  <c r="BA287"/>
  <c r="A288"/>
  <c r="M288"/>
  <c r="S288"/>
  <c r="BA288"/>
  <c r="A289"/>
  <c r="M289"/>
  <c r="S289"/>
  <c r="BA289"/>
  <c r="A290"/>
  <c r="M290"/>
  <c r="S290"/>
  <c r="BA290"/>
  <c r="A291"/>
  <c r="M291"/>
  <c r="S291"/>
  <c r="BA291"/>
  <c r="A292"/>
  <c r="M292"/>
  <c r="S292"/>
  <c r="BA292"/>
  <c r="A293"/>
  <c r="M293"/>
  <c r="S293"/>
  <c r="BA293"/>
  <c r="A294"/>
  <c r="M294"/>
  <c r="S294"/>
  <c r="BA294"/>
  <c r="A295"/>
  <c r="M295"/>
  <c r="S295"/>
  <c r="BA295"/>
  <c r="A296"/>
  <c r="M296"/>
  <c r="S296"/>
  <c r="BA296"/>
  <c r="A297"/>
  <c r="M297"/>
  <c r="S297"/>
  <c r="BA297"/>
  <c r="A298"/>
  <c r="M298"/>
  <c r="S298"/>
  <c r="BA298"/>
  <c r="A299"/>
  <c r="M299"/>
  <c r="S299"/>
  <c r="BA299"/>
  <c r="A300"/>
  <c r="M300"/>
  <c r="S300"/>
  <c r="BA300"/>
  <c r="A301"/>
  <c r="M301"/>
  <c r="S301"/>
  <c r="BA301"/>
  <c r="A302"/>
  <c r="M302"/>
  <c r="S302"/>
  <c r="BA302"/>
  <c r="A303"/>
  <c r="M303"/>
  <c r="S303"/>
  <c r="BA303"/>
  <c r="A304"/>
  <c r="M304"/>
  <c r="S304"/>
  <c r="BA304"/>
  <c r="A305"/>
  <c r="M305"/>
  <c r="S305"/>
  <c r="BA305"/>
  <c r="A306"/>
  <c r="M306"/>
  <c r="S306"/>
  <c r="BA306"/>
  <c r="A307"/>
  <c r="M307"/>
  <c r="S307"/>
  <c r="BA307"/>
  <c r="A308"/>
  <c r="M308"/>
  <c r="S308"/>
  <c r="BA308"/>
  <c r="A309"/>
  <c r="M309"/>
  <c r="S309"/>
  <c r="BA309"/>
  <c r="A310"/>
  <c r="M310"/>
  <c r="S310"/>
  <c r="BA310"/>
  <c r="A311"/>
  <c r="M311"/>
  <c r="S311"/>
  <c r="BA311"/>
  <c r="A312"/>
  <c r="M312"/>
  <c r="S312"/>
  <c r="BA312"/>
  <c r="A313"/>
  <c r="M313"/>
  <c r="S313"/>
  <c r="BA313"/>
  <c r="A314"/>
  <c r="M314"/>
  <c r="S314"/>
  <c r="BA314"/>
  <c r="A315"/>
  <c r="M315"/>
  <c r="S315"/>
  <c r="BA315"/>
  <c r="A316"/>
  <c r="M316"/>
  <c r="S316"/>
  <c r="BA316"/>
  <c r="A317"/>
  <c r="M317"/>
  <c r="S317"/>
  <c r="BA317"/>
  <c r="A318"/>
  <c r="M318"/>
  <c r="S318"/>
  <c r="BA318"/>
  <c r="A319"/>
  <c r="M319"/>
  <c r="S319"/>
  <c r="BA319"/>
  <c r="A320"/>
  <c r="M320"/>
  <c r="S320"/>
  <c r="BA320"/>
  <c r="A321"/>
  <c r="M321"/>
  <c r="S321"/>
  <c r="BA321"/>
  <c r="A322"/>
  <c r="M322"/>
  <c r="S322"/>
  <c r="BA322"/>
  <c r="A323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M323"/>
  <c r="S323"/>
  <c r="BA323"/>
  <c r="M324"/>
  <c r="S324"/>
  <c r="BA324"/>
  <c r="M325"/>
  <c r="S325"/>
  <c r="BA325"/>
  <c r="M326"/>
  <c r="S326"/>
  <c r="BA326"/>
  <c r="M327"/>
  <c r="S327"/>
  <c r="BA327"/>
  <c r="M328"/>
  <c r="S328"/>
  <c r="BA328"/>
  <c r="M329"/>
  <c r="S329"/>
  <c r="BA329"/>
  <c r="M330"/>
  <c r="S330"/>
  <c r="BA330"/>
  <c r="M331"/>
  <c r="S331"/>
  <c r="BA331"/>
  <c r="M332"/>
  <c r="S332"/>
  <c r="BA332"/>
  <c r="M333"/>
  <c r="S333"/>
  <c r="BA333"/>
  <c r="M334"/>
  <c r="S334"/>
  <c r="BA334"/>
  <c r="M335"/>
  <c r="S335"/>
  <c r="BA335"/>
  <c r="M336"/>
  <c r="S336"/>
  <c r="BA336"/>
  <c r="M337"/>
  <c r="S337"/>
  <c r="BA337"/>
  <c r="M338"/>
  <c r="S338"/>
  <c r="BA338"/>
  <c r="M339"/>
  <c r="S339"/>
  <c r="BA339"/>
  <c r="M340"/>
  <c r="S340"/>
  <c r="BA340"/>
  <c r="M341"/>
  <c r="S341"/>
  <c r="BA341"/>
  <c r="M342"/>
  <c r="S342"/>
  <c r="BA342"/>
  <c r="M343"/>
  <c r="S343"/>
  <c r="BA343"/>
  <c r="M344"/>
  <c r="S344"/>
  <c r="BA344"/>
  <c r="M345"/>
  <c r="S345"/>
  <c r="BA345"/>
  <c r="M346"/>
  <c r="S346"/>
  <c r="BA346"/>
  <c r="M347"/>
  <c r="S347"/>
  <c r="BA347"/>
  <c r="M348"/>
  <c r="S348"/>
  <c r="BA348"/>
  <c r="M349"/>
  <c r="S349"/>
  <c r="BA349"/>
  <c r="M350"/>
  <c r="S350"/>
  <c r="BA350"/>
  <c r="M351"/>
  <c r="S351"/>
  <c r="BA351"/>
  <c r="M352"/>
  <c r="S352"/>
  <c r="BA352"/>
  <c r="M353"/>
  <c r="S353"/>
  <c r="BA353"/>
  <c r="M354"/>
  <c r="S354"/>
  <c r="BA354"/>
  <c r="M355"/>
  <c r="S355"/>
  <c r="BA355"/>
  <c r="M356"/>
  <c r="S356"/>
  <c r="BA356"/>
  <c r="M357"/>
  <c r="S357"/>
  <c r="BA357"/>
  <c r="M358"/>
  <c r="S358"/>
  <c r="BA358"/>
  <c r="M359"/>
  <c r="S359"/>
  <c r="BA359"/>
  <c r="M360"/>
  <c r="S360"/>
  <c r="M361"/>
  <c r="S361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D768"/>
  <c r="D767" s="1"/>
  <c r="C768"/>
  <c r="C767"/>
  <c r="D766"/>
  <c r="E766" s="1"/>
  <c r="E765" s="1"/>
  <c r="D765"/>
  <c r="C765"/>
  <c r="E764"/>
  <c r="D764"/>
  <c r="E763"/>
  <c r="D763"/>
  <c r="E762"/>
  <c r="D762"/>
  <c r="E761"/>
  <c r="E760" s="1"/>
  <c r="C761"/>
  <c r="C760" s="1"/>
  <c r="E759"/>
  <c r="D759"/>
  <c r="E758"/>
  <c r="D758"/>
  <c r="E757"/>
  <c r="D757"/>
  <c r="E756"/>
  <c r="E755" s="1"/>
  <c r="C756"/>
  <c r="C755" s="1"/>
  <c r="E754"/>
  <c r="D754"/>
  <c r="E753"/>
  <c r="D753"/>
  <c r="E752"/>
  <c r="D752"/>
  <c r="E751"/>
  <c r="C751"/>
  <c r="C750" s="1"/>
  <c r="E749"/>
  <c r="D749"/>
  <c r="E748"/>
  <c r="D748"/>
  <c r="E747"/>
  <c r="D747"/>
  <c r="D746" s="1"/>
  <c r="E746"/>
  <c r="C746"/>
  <c r="D745"/>
  <c r="D744" s="1"/>
  <c r="C744"/>
  <c r="C743"/>
  <c r="D742"/>
  <c r="E742" s="1"/>
  <c r="E741" s="1"/>
  <c r="C741"/>
  <c r="E740"/>
  <c r="E739" s="1"/>
  <c r="D740"/>
  <c r="D739" s="1"/>
  <c r="C739"/>
  <c r="D738"/>
  <c r="E738" s="1"/>
  <c r="D737"/>
  <c r="E737" s="1"/>
  <c r="D736"/>
  <c r="E736" s="1"/>
  <c r="D735"/>
  <c r="E735" s="1"/>
  <c r="D734"/>
  <c r="D733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E723"/>
  <c r="D723"/>
  <c r="D722"/>
  <c r="C722"/>
  <c r="H722" s="1"/>
  <c r="H721"/>
  <c r="D721"/>
  <c r="E721" s="1"/>
  <c r="H720"/>
  <c r="E720"/>
  <c r="D720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E709"/>
  <c r="D709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E701"/>
  <c r="D70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E691"/>
  <c r="D691"/>
  <c r="H690"/>
  <c r="D690"/>
  <c r="E690" s="1"/>
  <c r="H689"/>
  <c r="D689"/>
  <c r="E689" s="1"/>
  <c r="H688"/>
  <c r="D688"/>
  <c r="E688" s="1"/>
  <c r="C687"/>
  <c r="H687" s="1"/>
  <c r="H686"/>
  <c r="E686"/>
  <c r="D686"/>
  <c r="H685"/>
  <c r="D685"/>
  <c r="E685" s="1"/>
  <c r="H684"/>
  <c r="E684"/>
  <c r="D684"/>
  <c r="H683"/>
  <c r="D683"/>
  <c r="C683"/>
  <c r="H682"/>
  <c r="D682"/>
  <c r="E682" s="1"/>
  <c r="H681"/>
  <c r="E681"/>
  <c r="D681"/>
  <c r="H680"/>
  <c r="D680"/>
  <c r="E680" s="1"/>
  <c r="E679" s="1"/>
  <c r="C679"/>
  <c r="H679" s="1"/>
  <c r="H678"/>
  <c r="D678"/>
  <c r="E678" s="1"/>
  <c r="H677"/>
  <c r="D677"/>
  <c r="E677" s="1"/>
  <c r="C676"/>
  <c r="H676" s="1"/>
  <c r="H675"/>
  <c r="E675"/>
  <c r="D675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E668"/>
  <c r="D668"/>
  <c r="H667"/>
  <c r="D667"/>
  <c r="E667" s="1"/>
  <c r="H666"/>
  <c r="D666"/>
  <c r="E666" s="1"/>
  <c r="H665"/>
  <c r="D665"/>
  <c r="C665"/>
  <c r="H664"/>
  <c r="D664"/>
  <c r="E664" s="1"/>
  <c r="H663"/>
  <c r="D663"/>
  <c r="E663" s="1"/>
  <c r="H662"/>
  <c r="D662"/>
  <c r="E662" s="1"/>
  <c r="C661"/>
  <c r="H661" s="1"/>
  <c r="H660"/>
  <c r="E660"/>
  <c r="D660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D654"/>
  <c r="H653"/>
  <c r="C653"/>
  <c r="H652"/>
  <c r="D652"/>
  <c r="E652" s="1"/>
  <c r="H651"/>
  <c r="D651"/>
  <c r="E651" s="1"/>
  <c r="H650"/>
  <c r="D650"/>
  <c r="E650" s="1"/>
  <c r="H649"/>
  <c r="D649"/>
  <c r="H648"/>
  <c r="D648"/>
  <c r="E648" s="1"/>
  <c r="H647"/>
  <c r="E647"/>
  <c r="D647"/>
  <c r="C646"/>
  <c r="H644"/>
  <c r="D644"/>
  <c r="E644" s="1"/>
  <c r="H643"/>
  <c r="D643"/>
  <c r="E643" s="1"/>
  <c r="H642"/>
  <c r="J642" s="1"/>
  <c r="D642"/>
  <c r="C642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E636"/>
  <c r="D636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E619"/>
  <c r="D619"/>
  <c r="H618"/>
  <c r="D618"/>
  <c r="E618" s="1"/>
  <c r="H617"/>
  <c r="D617"/>
  <c r="H616"/>
  <c r="C616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E609"/>
  <c r="D609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H600"/>
  <c r="D600"/>
  <c r="E600" s="1"/>
  <c r="C599"/>
  <c r="H599" s="1"/>
  <c r="H598"/>
  <c r="D598"/>
  <c r="E598" s="1"/>
  <c r="H597"/>
  <c r="E597"/>
  <c r="D597"/>
  <c r="H596"/>
  <c r="D596"/>
  <c r="E596" s="1"/>
  <c r="C595"/>
  <c r="H595" s="1"/>
  <c r="H594"/>
  <c r="D594"/>
  <c r="E594" s="1"/>
  <c r="H593"/>
  <c r="D593"/>
  <c r="E593" s="1"/>
  <c r="C592"/>
  <c r="H592" s="1"/>
  <c r="H591"/>
  <c r="E591"/>
  <c r="D59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E584"/>
  <c r="D584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H563"/>
  <c r="E563"/>
  <c r="D563"/>
  <c r="H562"/>
  <c r="C562"/>
  <c r="H558"/>
  <c r="D558"/>
  <c r="H557"/>
  <c r="D557"/>
  <c r="E557" s="1"/>
  <c r="H556"/>
  <c r="C556"/>
  <c r="H555"/>
  <c r="D555"/>
  <c r="E555" s="1"/>
  <c r="H554"/>
  <c r="D554"/>
  <c r="E554" s="1"/>
  <c r="H553"/>
  <c r="D553"/>
  <c r="C552"/>
  <c r="H549"/>
  <c r="D549"/>
  <c r="E549" s="1"/>
  <c r="H548"/>
  <c r="D548"/>
  <c r="E548" s="1"/>
  <c r="C547"/>
  <c r="H547" s="1"/>
  <c r="J547" s="1"/>
  <c r="H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E537"/>
  <c r="D537"/>
  <c r="H536"/>
  <c r="D536"/>
  <c r="E536" s="1"/>
  <c r="H535"/>
  <c r="E535"/>
  <c r="D535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E517"/>
  <c r="D517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E510"/>
  <c r="D510"/>
  <c r="H508"/>
  <c r="D508"/>
  <c r="E508" s="1"/>
  <c r="H507"/>
  <c r="D507"/>
  <c r="E507" s="1"/>
  <c r="H506"/>
  <c r="D506"/>
  <c r="H505"/>
  <c r="D505"/>
  <c r="E505" s="1"/>
  <c r="H504"/>
  <c r="C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E492"/>
  <c r="E491" s="1"/>
  <c r="D492"/>
  <c r="C491"/>
  <c r="H491" s="1"/>
  <c r="H490"/>
  <c r="D490"/>
  <c r="E490" s="1"/>
  <c r="H489"/>
  <c r="D489"/>
  <c r="H488"/>
  <c r="D488"/>
  <c r="E488" s="1"/>
  <c r="H487"/>
  <c r="E487"/>
  <c r="D487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E476"/>
  <c r="D476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E469"/>
  <c r="D469"/>
  <c r="C468"/>
  <c r="H468" s="1"/>
  <c r="H467"/>
  <c r="D467"/>
  <c r="E467" s="1"/>
  <c r="H466"/>
  <c r="D466"/>
  <c r="E466" s="1"/>
  <c r="H465"/>
  <c r="D465"/>
  <c r="E465" s="1"/>
  <c r="H464"/>
  <c r="E464"/>
  <c r="D464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E456"/>
  <c r="E455" s="1"/>
  <c r="D456"/>
  <c r="C455"/>
  <c r="H455" s="1"/>
  <c r="H454"/>
  <c r="D454"/>
  <c r="E454" s="1"/>
  <c r="H453"/>
  <c r="D453"/>
  <c r="H452"/>
  <c r="D452"/>
  <c r="E452" s="1"/>
  <c r="H451"/>
  <c r="E451"/>
  <c r="D451"/>
  <c r="C450"/>
  <c r="H450" s="1"/>
  <c r="H449"/>
  <c r="D449"/>
  <c r="E449" s="1"/>
  <c r="H448"/>
  <c r="D448"/>
  <c r="E448" s="1"/>
  <c r="H447"/>
  <c r="D447"/>
  <c r="E447" s="1"/>
  <c r="H446"/>
  <c r="E446"/>
  <c r="D446"/>
  <c r="C445"/>
  <c r="H445" s="1"/>
  <c r="H443"/>
  <c r="D443"/>
  <c r="E443" s="1"/>
  <c r="H442"/>
  <c r="D442"/>
  <c r="E442" s="1"/>
  <c r="H441"/>
  <c r="D441"/>
  <c r="E441" s="1"/>
  <c r="H440"/>
  <c r="E440"/>
  <c r="D440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E432"/>
  <c r="D432"/>
  <c r="H431"/>
  <c r="D431"/>
  <c r="E431" s="1"/>
  <c r="H430"/>
  <c r="D430"/>
  <c r="E430" s="1"/>
  <c r="C429"/>
  <c r="H429" s="1"/>
  <c r="H428"/>
  <c r="D428"/>
  <c r="E428" s="1"/>
  <c r="H427"/>
  <c r="E427"/>
  <c r="D427"/>
  <c r="H426"/>
  <c r="D426"/>
  <c r="E426" s="1"/>
  <c r="H425"/>
  <c r="D425"/>
  <c r="E425" s="1"/>
  <c r="H424"/>
  <c r="D424"/>
  <c r="E424" s="1"/>
  <c r="H423"/>
  <c r="D423"/>
  <c r="E423" s="1"/>
  <c r="H422"/>
  <c r="C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D415"/>
  <c r="E415" s="1"/>
  <c r="H414"/>
  <c r="D414"/>
  <c r="E414" s="1"/>
  <c r="H413"/>
  <c r="D413"/>
  <c r="E413" s="1"/>
  <c r="D412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H399"/>
  <c r="C399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E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E381"/>
  <c r="D38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D373"/>
  <c r="C373"/>
  <c r="H373" s="1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D331"/>
  <c r="C331"/>
  <c r="H331" s="1"/>
  <c r="H330"/>
  <c r="D330"/>
  <c r="E330" s="1"/>
  <c r="H329"/>
  <c r="D329"/>
  <c r="E329" s="1"/>
  <c r="C328"/>
  <c r="H328" s="1"/>
  <c r="H327"/>
  <c r="E327"/>
  <c r="D327"/>
  <c r="H326"/>
  <c r="D326"/>
  <c r="H325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C314"/>
  <c r="H314" s="1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D307"/>
  <c r="H306"/>
  <c r="D306"/>
  <c r="E306" s="1"/>
  <c r="H305"/>
  <c r="H304"/>
  <c r="D304"/>
  <c r="E304" s="1"/>
  <c r="H303"/>
  <c r="D303"/>
  <c r="E303" s="1"/>
  <c r="C302"/>
  <c r="H302" s="1"/>
  <c r="H301"/>
  <c r="E301"/>
  <c r="D301"/>
  <c r="H300"/>
  <c r="D300"/>
  <c r="E300" s="1"/>
  <c r="H299"/>
  <c r="D299"/>
  <c r="E299" s="1"/>
  <c r="H298"/>
  <c r="H297"/>
  <c r="D297"/>
  <c r="E297" s="1"/>
  <c r="E296" s="1"/>
  <c r="H296"/>
  <c r="H295"/>
  <c r="D295"/>
  <c r="H294"/>
  <c r="E294"/>
  <c r="D294"/>
  <c r="H293"/>
  <c r="D293"/>
  <c r="E293" s="1"/>
  <c r="H292"/>
  <c r="D292"/>
  <c r="E292" s="1"/>
  <c r="H291"/>
  <c r="D291"/>
  <c r="E291" s="1"/>
  <c r="H290"/>
  <c r="E290"/>
  <c r="D290"/>
  <c r="H289"/>
  <c r="H288"/>
  <c r="D288"/>
  <c r="E288" s="1"/>
  <c r="H287"/>
  <c r="D287"/>
  <c r="E287" s="1"/>
  <c r="H286"/>
  <c r="D286"/>
  <c r="E286" s="1"/>
  <c r="H285"/>
  <c r="E285"/>
  <c r="D285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H265"/>
  <c r="H264"/>
  <c r="D264"/>
  <c r="E264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D247"/>
  <c r="E247" s="1"/>
  <c r="D246"/>
  <c r="E246" s="1"/>
  <c r="E245"/>
  <c r="D245"/>
  <c r="C244"/>
  <c r="C243" s="1"/>
  <c r="E242"/>
  <c r="D242"/>
  <c r="D241"/>
  <c r="D240"/>
  <c r="E240" s="1"/>
  <c r="C239"/>
  <c r="C238" s="1"/>
  <c r="E237"/>
  <c r="E236" s="1"/>
  <c r="E235" s="1"/>
  <c r="D237"/>
  <c r="D236" s="1"/>
  <c r="D235" s="1"/>
  <c r="C236"/>
  <c r="C235" s="1"/>
  <c r="D234"/>
  <c r="C233"/>
  <c r="D232"/>
  <c r="E232" s="1"/>
  <c r="D231"/>
  <c r="E231" s="1"/>
  <c r="D230"/>
  <c r="E230" s="1"/>
  <c r="D229"/>
  <c r="C229"/>
  <c r="C228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D216"/>
  <c r="C216"/>
  <c r="D214"/>
  <c r="E214" s="1"/>
  <c r="E213" s="1"/>
  <c r="D213"/>
  <c r="C213"/>
  <c r="D212"/>
  <c r="D211" s="1"/>
  <c r="C211"/>
  <c r="D210"/>
  <c r="E210" s="1"/>
  <c r="E209"/>
  <c r="D209"/>
  <c r="D208"/>
  <c r="C207"/>
  <c r="D206"/>
  <c r="E206" s="1"/>
  <c r="D205"/>
  <c r="E205" s="1"/>
  <c r="C204"/>
  <c r="E202"/>
  <c r="E201" s="1"/>
  <c r="E200" s="1"/>
  <c r="D202"/>
  <c r="D201"/>
  <c r="D200" s="1"/>
  <c r="C201"/>
  <c r="C200" s="1"/>
  <c r="D199"/>
  <c r="D198" s="1"/>
  <c r="D197" s="1"/>
  <c r="C198"/>
  <c r="C197"/>
  <c r="E196"/>
  <c r="E195" s="1"/>
  <c r="D196"/>
  <c r="D195"/>
  <c r="C195"/>
  <c r="D194"/>
  <c r="D193" s="1"/>
  <c r="C193"/>
  <c r="D192"/>
  <c r="E192" s="1"/>
  <c r="E191"/>
  <c r="D191"/>
  <c r="D190"/>
  <c r="C189"/>
  <c r="D187"/>
  <c r="E187" s="1"/>
  <c r="D186"/>
  <c r="E186" s="1"/>
  <c r="C185"/>
  <c r="C184"/>
  <c r="D183"/>
  <c r="E183" s="1"/>
  <c r="E182" s="1"/>
  <c r="D182"/>
  <c r="C182"/>
  <c r="D181"/>
  <c r="D180" s="1"/>
  <c r="C180"/>
  <c r="C179" s="1"/>
  <c r="D179"/>
  <c r="H176"/>
  <c r="D176"/>
  <c r="E176" s="1"/>
  <c r="H175"/>
  <c r="D175"/>
  <c r="E175" s="1"/>
  <c r="E174" s="1"/>
  <c r="C174"/>
  <c r="H174" s="1"/>
  <c r="H173"/>
  <c r="D173"/>
  <c r="E173" s="1"/>
  <c r="H172"/>
  <c r="D172"/>
  <c r="E172" s="1"/>
  <c r="C171"/>
  <c r="C170" s="1"/>
  <c r="H170" s="1"/>
  <c r="J170"/>
  <c r="H169"/>
  <c r="D169"/>
  <c r="E169" s="1"/>
  <c r="H168"/>
  <c r="D168"/>
  <c r="E168" s="1"/>
  <c r="E167" s="1"/>
  <c r="H167"/>
  <c r="C167"/>
  <c r="H166"/>
  <c r="E166"/>
  <c r="D166"/>
  <c r="H165"/>
  <c r="D165"/>
  <c r="C164"/>
  <c r="H162"/>
  <c r="D162"/>
  <c r="E162" s="1"/>
  <c r="H161"/>
  <c r="D161"/>
  <c r="E161" s="1"/>
  <c r="E160" s="1"/>
  <c r="C160"/>
  <c r="H160" s="1"/>
  <c r="H159"/>
  <c r="E159"/>
  <c r="D159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E147"/>
  <c r="D147"/>
  <c r="D146"/>
  <c r="C146"/>
  <c r="H146" s="1"/>
  <c r="H145"/>
  <c r="D145"/>
  <c r="E145" s="1"/>
  <c r="H144"/>
  <c r="D144"/>
  <c r="H143"/>
  <c r="C143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C136"/>
  <c r="H134"/>
  <c r="D134"/>
  <c r="E134" s="1"/>
  <c r="H133"/>
  <c r="D133"/>
  <c r="E133" s="1"/>
  <c r="E132" s="1"/>
  <c r="D132"/>
  <c r="C132"/>
  <c r="H132" s="1"/>
  <c r="H131"/>
  <c r="D131"/>
  <c r="E131" s="1"/>
  <c r="H130"/>
  <c r="D130"/>
  <c r="C129"/>
  <c r="H129" s="1"/>
  <c r="H128"/>
  <c r="E128"/>
  <c r="D128"/>
  <c r="H127"/>
  <c r="D127"/>
  <c r="E127" s="1"/>
  <c r="D126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H68" s="1"/>
  <c r="J68" s="1"/>
  <c r="H66"/>
  <c r="D66"/>
  <c r="E66" s="1"/>
  <c r="H65"/>
  <c r="E65"/>
  <c r="D65"/>
  <c r="H64"/>
  <c r="D64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E51"/>
  <c r="D51"/>
  <c r="H50"/>
  <c r="D50"/>
  <c r="E50" s="1"/>
  <c r="H49"/>
  <c r="D49"/>
  <c r="E49" s="1"/>
  <c r="H48"/>
  <c r="D48"/>
  <c r="E48" s="1"/>
  <c r="H47"/>
  <c r="E47"/>
  <c r="D47"/>
  <c r="H46"/>
  <c r="D46"/>
  <c r="E46" s="1"/>
  <c r="H45"/>
  <c r="D45"/>
  <c r="E45" s="1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D768" s="1"/>
  <c r="D767" s="1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C743" s="1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D734"/>
  <c r="C734"/>
  <c r="C733" s="1"/>
  <c r="D732"/>
  <c r="E732" s="1"/>
  <c r="E731" s="1"/>
  <c r="E730" s="1"/>
  <c r="D731"/>
  <c r="D730" s="1"/>
  <c r="C731"/>
  <c r="C730" s="1"/>
  <c r="D729"/>
  <c r="E729" s="1"/>
  <c r="D728"/>
  <c r="E728" s="1"/>
  <c r="E727" s="1"/>
  <c r="D727"/>
  <c r="C727"/>
  <c r="H724"/>
  <c r="D724"/>
  <c r="D722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E549"/>
  <c r="D549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C528"/>
  <c r="H528" s="1"/>
  <c r="H527"/>
  <c r="E527"/>
  <c r="D527"/>
  <c r="H526"/>
  <c r="D526"/>
  <c r="E526" s="1"/>
  <c r="H525"/>
  <c r="D525"/>
  <c r="E525" s="1"/>
  <c r="H524"/>
  <c r="D524"/>
  <c r="E524" s="1"/>
  <c r="H523"/>
  <c r="D523"/>
  <c r="H522"/>
  <c r="C522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E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E493"/>
  <c r="D493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E474" s="1"/>
  <c r="D474"/>
  <c r="C474"/>
  <c r="H474" s="1"/>
  <c r="H473"/>
  <c r="D473"/>
  <c r="E473" s="1"/>
  <c r="H472"/>
  <c r="E472"/>
  <c r="D472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E441"/>
  <c r="D44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E419"/>
  <c r="D419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D378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D353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E337"/>
  <c r="D337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E330"/>
  <c r="D330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H308"/>
  <c r="H307"/>
  <c r="E307"/>
  <c r="D307"/>
  <c r="H306"/>
  <c r="D306"/>
  <c r="H305"/>
  <c r="H304"/>
  <c r="E304"/>
  <c r="D304"/>
  <c r="H303"/>
  <c r="D303"/>
  <c r="H302"/>
  <c r="H301"/>
  <c r="D301"/>
  <c r="E301" s="1"/>
  <c r="H300"/>
  <c r="D300"/>
  <c r="E300" s="1"/>
  <c r="H299"/>
  <c r="E299"/>
  <c r="D299"/>
  <c r="H298"/>
  <c r="H297"/>
  <c r="D297"/>
  <c r="H296"/>
  <c r="H295"/>
  <c r="E295"/>
  <c r="D295"/>
  <c r="H294"/>
  <c r="D294"/>
  <c r="E294" s="1"/>
  <c r="H293"/>
  <c r="E293"/>
  <c r="D293"/>
  <c r="H292"/>
  <c r="D292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E283"/>
  <c r="D283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E277"/>
  <c r="D277"/>
  <c r="H276"/>
  <c r="D276"/>
  <c r="E276" s="1"/>
  <c r="H275"/>
  <c r="E275"/>
  <c r="D275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E267"/>
  <c r="D267"/>
  <c r="H266"/>
  <c r="D266"/>
  <c r="E266" s="1"/>
  <c r="C263"/>
  <c r="H264"/>
  <c r="D264"/>
  <c r="E264" s="1"/>
  <c r="H262"/>
  <c r="D262"/>
  <c r="H261"/>
  <c r="D261"/>
  <c r="E261" s="1"/>
  <c r="C260"/>
  <c r="H260" s="1"/>
  <c r="D252"/>
  <c r="E252" s="1"/>
  <c r="D251"/>
  <c r="C250"/>
  <c r="D249"/>
  <c r="E248"/>
  <c r="D248"/>
  <c r="D247"/>
  <c r="E247" s="1"/>
  <c r="E246"/>
  <c r="D246"/>
  <c r="D245"/>
  <c r="E245" s="1"/>
  <c r="C244"/>
  <c r="C243" s="1"/>
  <c r="E242"/>
  <c r="D242"/>
  <c r="D241"/>
  <c r="E241" s="1"/>
  <c r="E240"/>
  <c r="D240"/>
  <c r="C239"/>
  <c r="C238" s="1"/>
  <c r="E237"/>
  <c r="E236" s="1"/>
  <c r="E235" s="1"/>
  <c r="D237"/>
  <c r="D236"/>
  <c r="C236"/>
  <c r="C235" s="1"/>
  <c r="D235"/>
  <c r="D234"/>
  <c r="E234" s="1"/>
  <c r="E233" s="1"/>
  <c r="D233"/>
  <c r="C233"/>
  <c r="C228" s="1"/>
  <c r="D232"/>
  <c r="E232" s="1"/>
  <c r="D231"/>
  <c r="E231" s="1"/>
  <c r="D230"/>
  <c r="E230" s="1"/>
  <c r="D229"/>
  <c r="D228" s="1"/>
  <c r="C229"/>
  <c r="D227"/>
  <c r="E227" s="1"/>
  <c r="D226"/>
  <c r="D225"/>
  <c r="E225" s="1"/>
  <c r="D224"/>
  <c r="E224" s="1"/>
  <c r="C223"/>
  <c r="C222" s="1"/>
  <c r="D221"/>
  <c r="D220" s="1"/>
  <c r="C220"/>
  <c r="E219"/>
  <c r="D219"/>
  <c r="D218"/>
  <c r="E218" s="1"/>
  <c r="E217"/>
  <c r="D217"/>
  <c r="C216"/>
  <c r="C215" s="1"/>
  <c r="D214"/>
  <c r="C213"/>
  <c r="D212"/>
  <c r="E212" s="1"/>
  <c r="E211" s="1"/>
  <c r="D211"/>
  <c r="C211"/>
  <c r="D210"/>
  <c r="E210" s="1"/>
  <c r="E209"/>
  <c r="D209"/>
  <c r="D208"/>
  <c r="C207"/>
  <c r="D206"/>
  <c r="E206" s="1"/>
  <c r="D205"/>
  <c r="C204"/>
  <c r="C203"/>
  <c r="D202"/>
  <c r="C201"/>
  <c r="C200"/>
  <c r="D199"/>
  <c r="C198"/>
  <c r="C197"/>
  <c r="D196"/>
  <c r="C195"/>
  <c r="D194"/>
  <c r="C193"/>
  <c r="D192"/>
  <c r="E192" s="1"/>
  <c r="D191"/>
  <c r="E191" s="1"/>
  <c r="D190"/>
  <c r="D189" s="1"/>
  <c r="C189"/>
  <c r="C188"/>
  <c r="D187"/>
  <c r="E187" s="1"/>
  <c r="D186"/>
  <c r="C185"/>
  <c r="C184"/>
  <c r="D183"/>
  <c r="C182"/>
  <c r="E181"/>
  <c r="E180" s="1"/>
  <c r="D181"/>
  <c r="D180" s="1"/>
  <c r="C180"/>
  <c r="C179" s="1"/>
  <c r="H176"/>
  <c r="D176"/>
  <c r="E176" s="1"/>
  <c r="H175"/>
  <c r="D175"/>
  <c r="H174"/>
  <c r="C174"/>
  <c r="H173"/>
  <c r="D173"/>
  <c r="D171" s="1"/>
  <c r="H172"/>
  <c r="D172"/>
  <c r="E172" s="1"/>
  <c r="H171"/>
  <c r="C171"/>
  <c r="C170"/>
  <c r="H170" s="1"/>
  <c r="J170" s="1"/>
  <c r="H169"/>
  <c r="E169"/>
  <c r="D169"/>
  <c r="H168"/>
  <c r="D168"/>
  <c r="E168" s="1"/>
  <c r="E167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H160"/>
  <c r="C160"/>
  <c r="H159"/>
  <c r="D159"/>
  <c r="E159" s="1"/>
  <c r="H158"/>
  <c r="D158"/>
  <c r="E158" s="1"/>
  <c r="H157"/>
  <c r="D157"/>
  <c r="C157"/>
  <c r="H156"/>
  <c r="D156"/>
  <c r="H155"/>
  <c r="D155"/>
  <c r="E155" s="1"/>
  <c r="C154"/>
  <c r="C153" s="1"/>
  <c r="H153" s="1"/>
  <c r="J153" s="1"/>
  <c r="H151"/>
  <c r="D151"/>
  <c r="D149" s="1"/>
  <c r="H150"/>
  <c r="D150"/>
  <c r="E150" s="1"/>
  <c r="C149"/>
  <c r="H149" s="1"/>
  <c r="H148"/>
  <c r="D148"/>
  <c r="E148" s="1"/>
  <c r="H147"/>
  <c r="E147"/>
  <c r="E146" s="1"/>
  <c r="D147"/>
  <c r="D146"/>
  <c r="C146"/>
  <c r="H146" s="1"/>
  <c r="H145"/>
  <c r="D145"/>
  <c r="D143" s="1"/>
  <c r="H144"/>
  <c r="E144"/>
  <c r="D144"/>
  <c r="C143"/>
  <c r="H143" s="1"/>
  <c r="H142"/>
  <c r="D142"/>
  <c r="E142" s="1"/>
  <c r="H141"/>
  <c r="E141"/>
  <c r="E140" s="1"/>
  <c r="D141"/>
  <c r="D140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E130"/>
  <c r="D130"/>
  <c r="C129"/>
  <c r="H129" s="1"/>
  <c r="H128"/>
  <c r="D128"/>
  <c r="E128" s="1"/>
  <c r="H127"/>
  <c r="D127"/>
  <c r="H126"/>
  <c r="C126"/>
  <c r="H125"/>
  <c r="D125"/>
  <c r="E125" s="1"/>
  <c r="H124"/>
  <c r="D124"/>
  <c r="H123"/>
  <c r="C123"/>
  <c r="H122"/>
  <c r="D122"/>
  <c r="E122" s="1"/>
  <c r="H121"/>
  <c r="D121"/>
  <c r="H120"/>
  <c r="C120"/>
  <c r="H119"/>
  <c r="D119"/>
  <c r="E119" s="1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E109"/>
  <c r="D109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E87"/>
  <c r="D87"/>
  <c r="H86"/>
  <c r="D86"/>
  <c r="E86" s="1"/>
  <c r="H85"/>
  <c r="E85"/>
  <c r="D85"/>
  <c r="H84"/>
  <c r="D84"/>
  <c r="E84" s="1"/>
  <c r="H83"/>
  <c r="E83"/>
  <c r="D83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E77"/>
  <c r="D77"/>
  <c r="H76"/>
  <c r="D76"/>
  <c r="E76" s="1"/>
  <c r="H75"/>
  <c r="E75"/>
  <c r="D75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E62" s="1"/>
  <c r="C61"/>
  <c r="H61" s="1"/>
  <c r="J61" s="1"/>
  <c r="H60"/>
  <c r="D60"/>
  <c r="E60" s="1"/>
  <c r="H59"/>
  <c r="E59"/>
  <c r="D59"/>
  <c r="H58"/>
  <c r="D58"/>
  <c r="E58" s="1"/>
  <c r="H57"/>
  <c r="D57"/>
  <c r="E57" s="1"/>
  <c r="H56"/>
  <c r="D56"/>
  <c r="E56" s="1"/>
  <c r="H55"/>
  <c r="E55"/>
  <c r="D55"/>
  <c r="H54"/>
  <c r="D54"/>
  <c r="E54" s="1"/>
  <c r="H53"/>
  <c r="E53"/>
  <c r="D53"/>
  <c r="H52"/>
  <c r="D52"/>
  <c r="E52" s="1"/>
  <c r="H51"/>
  <c r="E51"/>
  <c r="D5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E45"/>
  <c r="D45"/>
  <c r="H44"/>
  <c r="D44"/>
  <c r="E44" s="1"/>
  <c r="H43"/>
  <c r="E43"/>
  <c r="D43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E19"/>
  <c r="D19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E9"/>
  <c r="D9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D772" s="1"/>
  <c r="D771" s="1"/>
  <c r="C772"/>
  <c r="C771"/>
  <c r="D770"/>
  <c r="E770" s="1"/>
  <c r="E769"/>
  <c r="E768" s="1"/>
  <c r="E767" s="1"/>
  <c r="D769"/>
  <c r="C768"/>
  <c r="C767"/>
  <c r="D766"/>
  <c r="E766" s="1"/>
  <c r="E765" s="1"/>
  <c r="C765"/>
  <c r="D764"/>
  <c r="E764" s="1"/>
  <c r="D763"/>
  <c r="E763" s="1"/>
  <c r="D762"/>
  <c r="E762" s="1"/>
  <c r="D761"/>
  <c r="D760" s="1"/>
  <c r="C761"/>
  <c r="C760"/>
  <c r="D759"/>
  <c r="E759" s="1"/>
  <c r="D758"/>
  <c r="E758" s="1"/>
  <c r="D757"/>
  <c r="E757" s="1"/>
  <c r="C756"/>
  <c r="C755" s="1"/>
  <c r="D754"/>
  <c r="E754" s="1"/>
  <c r="D753"/>
  <c r="D752"/>
  <c r="E752" s="1"/>
  <c r="C751"/>
  <c r="C750"/>
  <c r="D749"/>
  <c r="E749" s="1"/>
  <c r="D748"/>
  <c r="E748" s="1"/>
  <c r="D747"/>
  <c r="E747" s="1"/>
  <c r="E746" s="1"/>
  <c r="D746"/>
  <c r="C746"/>
  <c r="D745"/>
  <c r="D744" s="1"/>
  <c r="C744"/>
  <c r="C743"/>
  <c r="D742"/>
  <c r="D741" s="1"/>
  <c r="C741"/>
  <c r="D740"/>
  <c r="E740" s="1"/>
  <c r="E739" s="1"/>
  <c r="C739"/>
  <c r="E738"/>
  <c r="D738"/>
  <c r="D737"/>
  <c r="E737" s="1"/>
  <c r="E736"/>
  <c r="D736"/>
  <c r="D735"/>
  <c r="C734"/>
  <c r="C733"/>
  <c r="D732"/>
  <c r="D731" s="1"/>
  <c r="D730" s="1"/>
  <c r="C731"/>
  <c r="C730"/>
  <c r="D729"/>
  <c r="E728"/>
  <c r="D728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E710"/>
  <c r="D710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D700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E694" s="1"/>
  <c r="C694"/>
  <c r="H694" s="1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E688"/>
  <c r="D688"/>
  <c r="D687"/>
  <c r="C687"/>
  <c r="H687" s="1"/>
  <c r="H686"/>
  <c r="D686"/>
  <c r="E686" s="1"/>
  <c r="H685"/>
  <c r="D685"/>
  <c r="D683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E672"/>
  <c r="D672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E661" s="1"/>
  <c r="H662"/>
  <c r="E662"/>
  <c r="D662"/>
  <c r="D661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H654"/>
  <c r="D654"/>
  <c r="E654" s="1"/>
  <c r="H653"/>
  <c r="C653"/>
  <c r="H652"/>
  <c r="D652"/>
  <c r="E652" s="1"/>
  <c r="H651"/>
  <c r="D651"/>
  <c r="E651" s="1"/>
  <c r="H650"/>
  <c r="D650"/>
  <c r="E650" s="1"/>
  <c r="H649"/>
  <c r="D649"/>
  <c r="E649" s="1"/>
  <c r="H648"/>
  <c r="E648"/>
  <c r="D648"/>
  <c r="H647"/>
  <c r="D647"/>
  <c r="E647" s="1"/>
  <c r="D646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E639"/>
  <c r="D639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E611"/>
  <c r="D61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E600"/>
  <c r="D600"/>
  <c r="D599" s="1"/>
  <c r="C599"/>
  <c r="H599" s="1"/>
  <c r="H598"/>
  <c r="D598"/>
  <c r="E598" s="1"/>
  <c r="H597"/>
  <c r="D597"/>
  <c r="E597" s="1"/>
  <c r="E595" s="1"/>
  <c r="H596"/>
  <c r="E596"/>
  <c r="D596"/>
  <c r="D595"/>
  <c r="C595"/>
  <c r="H595" s="1"/>
  <c r="H594"/>
  <c r="D594"/>
  <c r="E594" s="1"/>
  <c r="H593"/>
  <c r="D593"/>
  <c r="E593" s="1"/>
  <c r="C592"/>
  <c r="H592" s="1"/>
  <c r="H591"/>
  <c r="D591"/>
  <c r="E591" s="1"/>
  <c r="H590"/>
  <c r="E590"/>
  <c r="D590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H548"/>
  <c r="D548"/>
  <c r="E548" s="1"/>
  <c r="H547"/>
  <c r="J547" s="1"/>
  <c r="C547"/>
  <c r="H546"/>
  <c r="E546"/>
  <c r="D546"/>
  <c r="H545"/>
  <c r="D545"/>
  <c r="E545" s="1"/>
  <c r="C544"/>
  <c r="C538" s="1"/>
  <c r="H538" s="1"/>
  <c r="H543"/>
  <c r="D543"/>
  <c r="E543" s="1"/>
  <c r="H542"/>
  <c r="E542"/>
  <c r="D542"/>
  <c r="H541"/>
  <c r="D541"/>
  <c r="E541" s="1"/>
  <c r="H540"/>
  <c r="D540"/>
  <c r="E540" s="1"/>
  <c r="H539"/>
  <c r="D539"/>
  <c r="E539" s="1"/>
  <c r="H537"/>
  <c r="D537"/>
  <c r="E537" s="1"/>
  <c r="H536"/>
  <c r="E536"/>
  <c r="D536"/>
  <c r="H535"/>
  <c r="D535"/>
  <c r="E535" s="1"/>
  <c r="H534"/>
  <c r="D534"/>
  <c r="E534" s="1"/>
  <c r="H533"/>
  <c r="E533"/>
  <c r="D533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E525"/>
  <c r="D525"/>
  <c r="H524"/>
  <c r="D524"/>
  <c r="E524" s="1"/>
  <c r="H523"/>
  <c r="D523"/>
  <c r="E523" s="1"/>
  <c r="C522"/>
  <c r="H522" s="1"/>
  <c r="H521"/>
  <c r="D521"/>
  <c r="E521" s="1"/>
  <c r="H520"/>
  <c r="E520"/>
  <c r="D520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E513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D497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D491" s="1"/>
  <c r="H492"/>
  <c r="D492"/>
  <c r="E492" s="1"/>
  <c r="C491"/>
  <c r="H491" s="1"/>
  <c r="H490"/>
  <c r="E490"/>
  <c r="D490"/>
  <c r="H489"/>
  <c r="D489"/>
  <c r="E489" s="1"/>
  <c r="H488"/>
  <c r="D488"/>
  <c r="H487"/>
  <c r="D487"/>
  <c r="E487" s="1"/>
  <c r="C486"/>
  <c r="H486" s="1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E477" s="1"/>
  <c r="H477"/>
  <c r="C477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C468"/>
  <c r="H468" s="1"/>
  <c r="H467"/>
  <c r="D467"/>
  <c r="E467" s="1"/>
  <c r="H466"/>
  <c r="D466"/>
  <c r="E466" s="1"/>
  <c r="H465"/>
  <c r="D465"/>
  <c r="E465" s="1"/>
  <c r="H464"/>
  <c r="D464"/>
  <c r="E464" s="1"/>
  <c r="D463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C455"/>
  <c r="H455" s="1"/>
  <c r="H454"/>
  <c r="D454"/>
  <c r="E454" s="1"/>
  <c r="H453"/>
  <c r="D453"/>
  <c r="E453" s="1"/>
  <c r="H452"/>
  <c r="D452"/>
  <c r="H451"/>
  <c r="D451"/>
  <c r="E451" s="1"/>
  <c r="C450"/>
  <c r="H450" s="1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E435"/>
  <c r="D435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E426"/>
  <c r="D426"/>
  <c r="H425"/>
  <c r="D425"/>
  <c r="E425" s="1"/>
  <c r="H424"/>
  <c r="D424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E417"/>
  <c r="D417"/>
  <c r="D416" s="1"/>
  <c r="C416"/>
  <c r="H416" s="1"/>
  <c r="H415"/>
  <c r="D415"/>
  <c r="E415" s="1"/>
  <c r="H414"/>
  <c r="D414"/>
  <c r="H413"/>
  <c r="D413"/>
  <c r="E413" s="1"/>
  <c r="C412"/>
  <c r="H412" s="1"/>
  <c r="H411"/>
  <c r="E411"/>
  <c r="D41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E401"/>
  <c r="D401"/>
  <c r="H400"/>
  <c r="D400"/>
  <c r="E400" s="1"/>
  <c r="D399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D373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D353" s="1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D344" s="1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E330"/>
  <c r="D330"/>
  <c r="H329"/>
  <c r="D329"/>
  <c r="E329" s="1"/>
  <c r="E328" s="1"/>
  <c r="C328"/>
  <c r="H328" s="1"/>
  <c r="H327"/>
  <c r="D327"/>
  <c r="E327" s="1"/>
  <c r="H326"/>
  <c r="D326"/>
  <c r="E326" s="1"/>
  <c r="H325"/>
  <c r="H324"/>
  <c r="E324"/>
  <c r="D324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E318"/>
  <c r="D318"/>
  <c r="H317"/>
  <c r="D317"/>
  <c r="E317" s="1"/>
  <c r="H316"/>
  <c r="E316"/>
  <c r="D316"/>
  <c r="H315"/>
  <c r="D315"/>
  <c r="C315"/>
  <c r="H313"/>
  <c r="D313"/>
  <c r="E313" s="1"/>
  <c r="H312"/>
  <c r="E312"/>
  <c r="D312"/>
  <c r="H311"/>
  <c r="D311"/>
  <c r="E311" s="1"/>
  <c r="H310"/>
  <c r="D310"/>
  <c r="E310" s="1"/>
  <c r="H309"/>
  <c r="D309"/>
  <c r="E309" s="1"/>
  <c r="H308"/>
  <c r="H307"/>
  <c r="E307"/>
  <c r="D307"/>
  <c r="H306"/>
  <c r="D306"/>
  <c r="E306" s="1"/>
  <c r="H305"/>
  <c r="H304"/>
  <c r="D304"/>
  <c r="E304" s="1"/>
  <c r="H303"/>
  <c r="D303"/>
  <c r="E303" s="1"/>
  <c r="H302"/>
  <c r="H301"/>
  <c r="E301"/>
  <c r="D301"/>
  <c r="H300"/>
  <c r="D300"/>
  <c r="E300" s="1"/>
  <c r="H299"/>
  <c r="E299"/>
  <c r="D299"/>
  <c r="H298"/>
  <c r="H297"/>
  <c r="D297"/>
  <c r="E297" s="1"/>
  <c r="H296"/>
  <c r="H295"/>
  <c r="D295"/>
  <c r="E295" s="1"/>
  <c r="H294"/>
  <c r="D294"/>
  <c r="E294" s="1"/>
  <c r="H293"/>
  <c r="D293"/>
  <c r="E293" s="1"/>
  <c r="H292"/>
  <c r="D292"/>
  <c r="E292" s="1"/>
  <c r="H291"/>
  <c r="E291"/>
  <c r="D29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E284"/>
  <c r="D284"/>
  <c r="H283"/>
  <c r="D283"/>
  <c r="E283" s="1"/>
  <c r="H282"/>
  <c r="E282"/>
  <c r="D282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E274"/>
  <c r="D274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E266"/>
  <c r="D266"/>
  <c r="H265"/>
  <c r="H264"/>
  <c r="D264"/>
  <c r="E264" s="1"/>
  <c r="H262"/>
  <c r="D262"/>
  <c r="E262" s="1"/>
  <c r="H261"/>
  <c r="D261"/>
  <c r="E261" s="1"/>
  <c r="C260"/>
  <c r="H260" s="1"/>
  <c r="E252"/>
  <c r="D252"/>
  <c r="D251"/>
  <c r="D250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E229" s="1"/>
  <c r="E231"/>
  <c r="D231"/>
  <c r="D230"/>
  <c r="E230" s="1"/>
  <c r="D229"/>
  <c r="C229"/>
  <c r="C228" s="1"/>
  <c r="D227"/>
  <c r="E227" s="1"/>
  <c r="E226"/>
  <c r="D226"/>
  <c r="D225"/>
  <c r="E225" s="1"/>
  <c r="E224"/>
  <c r="D224"/>
  <c r="C223"/>
  <c r="C222" s="1"/>
  <c r="D221"/>
  <c r="C220"/>
  <c r="D219"/>
  <c r="E219" s="1"/>
  <c r="D218"/>
  <c r="E218" s="1"/>
  <c r="D217"/>
  <c r="E217" s="1"/>
  <c r="C216"/>
  <c r="D214"/>
  <c r="E214" s="1"/>
  <c r="E213" s="1"/>
  <c r="D213"/>
  <c r="C213"/>
  <c r="E212"/>
  <c r="D212"/>
  <c r="E211"/>
  <c r="D211"/>
  <c r="C211"/>
  <c r="D210"/>
  <c r="E210" s="1"/>
  <c r="D209"/>
  <c r="E209" s="1"/>
  <c r="D208"/>
  <c r="E208" s="1"/>
  <c r="C207"/>
  <c r="D206"/>
  <c r="E206" s="1"/>
  <c r="E205"/>
  <c r="E204" s="1"/>
  <c r="D205"/>
  <c r="C204"/>
  <c r="E202"/>
  <c r="E201" s="1"/>
  <c r="E200" s="1"/>
  <c r="D202"/>
  <c r="D201" s="1"/>
  <c r="D200" s="1"/>
  <c r="C201"/>
  <c r="C200" s="1"/>
  <c r="D199"/>
  <c r="C198"/>
  <c r="C197" s="1"/>
  <c r="D196"/>
  <c r="C195"/>
  <c r="D194"/>
  <c r="E194" s="1"/>
  <c r="E193" s="1"/>
  <c r="D193"/>
  <c r="C193"/>
  <c r="D192"/>
  <c r="E192" s="1"/>
  <c r="E191"/>
  <c r="D191"/>
  <c r="D190"/>
  <c r="E190" s="1"/>
  <c r="D189"/>
  <c r="C189"/>
  <c r="C188" s="1"/>
  <c r="D187"/>
  <c r="E187" s="1"/>
  <c r="E186"/>
  <c r="E185" s="1"/>
  <c r="E184" s="1"/>
  <c r="D186"/>
  <c r="C185"/>
  <c r="C184" s="1"/>
  <c r="E183"/>
  <c r="E182" s="1"/>
  <c r="D183"/>
  <c r="D182" s="1"/>
  <c r="C182"/>
  <c r="C179" s="1"/>
  <c r="D181"/>
  <c r="C180"/>
  <c r="H176"/>
  <c r="E176"/>
  <c r="D176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H167"/>
  <c r="C167"/>
  <c r="H166"/>
  <c r="D166"/>
  <c r="E166" s="1"/>
  <c r="H165"/>
  <c r="D165"/>
  <c r="E165" s="1"/>
  <c r="H164"/>
  <c r="C164"/>
  <c r="C163"/>
  <c r="H163" s="1"/>
  <c r="J163" s="1"/>
  <c r="H162"/>
  <c r="E162"/>
  <c r="D162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H143"/>
  <c r="C143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D129" s="1"/>
  <c r="H130"/>
  <c r="D130"/>
  <c r="E130" s="1"/>
  <c r="H129"/>
  <c r="C129"/>
  <c r="H128"/>
  <c r="D128"/>
  <c r="E128" s="1"/>
  <c r="H127"/>
  <c r="D127"/>
  <c r="E127" s="1"/>
  <c r="C126"/>
  <c r="H126" s="1"/>
  <c r="H125"/>
  <c r="D125"/>
  <c r="H124"/>
  <c r="D124"/>
  <c r="E124" s="1"/>
  <c r="H123"/>
  <c r="C123"/>
  <c r="H122"/>
  <c r="D122"/>
  <c r="E122" s="1"/>
  <c r="H121"/>
  <c r="D121"/>
  <c r="E121" s="1"/>
  <c r="C120"/>
  <c r="H120" s="1"/>
  <c r="H119"/>
  <c r="D119"/>
  <c r="H118"/>
  <c r="D118"/>
  <c r="E118" s="1"/>
  <c r="C117"/>
  <c r="C116" s="1"/>
  <c r="H116" s="1"/>
  <c r="J116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E102"/>
  <c r="D102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E88"/>
  <c r="D88"/>
  <c r="H87"/>
  <c r="D87"/>
  <c r="E87" s="1"/>
  <c r="H86"/>
  <c r="D86"/>
  <c r="E86" s="1"/>
  <c r="H85"/>
  <c r="D85"/>
  <c r="E85" s="1"/>
  <c r="H84"/>
  <c r="E84"/>
  <c r="D84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E72"/>
  <c r="D72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E63"/>
  <c r="D63"/>
  <c r="H62"/>
  <c r="D62"/>
  <c r="C61"/>
  <c r="H61" s="1"/>
  <c r="J61" s="1"/>
  <c r="H60"/>
  <c r="D60"/>
  <c r="E60" s="1"/>
  <c r="H59"/>
  <c r="D59"/>
  <c r="E59" s="1"/>
  <c r="H58"/>
  <c r="E58"/>
  <c r="D58"/>
  <c r="H57"/>
  <c r="D57"/>
  <c r="E57" s="1"/>
  <c r="H56"/>
  <c r="D56"/>
  <c r="E56" s="1"/>
  <c r="H55"/>
  <c r="D55"/>
  <c r="E55" s="1"/>
  <c r="H54"/>
  <c r="E54"/>
  <c r="D54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D26"/>
  <c r="E26" s="1"/>
  <c r="H25"/>
  <c r="D25"/>
  <c r="E25" s="1"/>
  <c r="H24"/>
  <c r="E24"/>
  <c r="D24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E776"/>
  <c r="D776"/>
  <c r="D775"/>
  <c r="E775" s="1"/>
  <c r="D774"/>
  <c r="E774" s="1"/>
  <c r="D773"/>
  <c r="C772"/>
  <c r="C771"/>
  <c r="D770"/>
  <c r="E769"/>
  <c r="D769"/>
  <c r="C768"/>
  <c r="C767" s="1"/>
  <c r="D766"/>
  <c r="E766" s="1"/>
  <c r="E765" s="1"/>
  <c r="D765"/>
  <c r="C765"/>
  <c r="D764"/>
  <c r="E764" s="1"/>
  <c r="E763"/>
  <c r="D763"/>
  <c r="D762"/>
  <c r="D761" s="1"/>
  <c r="D760" s="1"/>
  <c r="C761"/>
  <c r="C760"/>
  <c r="E759"/>
  <c r="D759"/>
  <c r="D758"/>
  <c r="E758" s="1"/>
  <c r="E757"/>
  <c r="D757"/>
  <c r="D756" s="1"/>
  <c r="D755" s="1"/>
  <c r="C756"/>
  <c r="C755"/>
  <c r="E754"/>
  <c r="D754"/>
  <c r="D753"/>
  <c r="E753" s="1"/>
  <c r="E752"/>
  <c r="D752"/>
  <c r="C751"/>
  <c r="C750"/>
  <c r="E749"/>
  <c r="D749"/>
  <c r="D748"/>
  <c r="E748" s="1"/>
  <c r="E747"/>
  <c r="E746" s="1"/>
  <c r="D747"/>
  <c r="D746"/>
  <c r="C746"/>
  <c r="C743" s="1"/>
  <c r="D745"/>
  <c r="D744" s="1"/>
  <c r="C744"/>
  <c r="D742"/>
  <c r="D741" s="1"/>
  <c r="C741"/>
  <c r="D740"/>
  <c r="E740" s="1"/>
  <c r="E739" s="1"/>
  <c r="C739"/>
  <c r="E738"/>
  <c r="D738"/>
  <c r="D737"/>
  <c r="E737" s="1"/>
  <c r="D736"/>
  <c r="E736" s="1"/>
  <c r="D735"/>
  <c r="E735" s="1"/>
  <c r="C734"/>
  <c r="C733" s="1"/>
  <c r="D732"/>
  <c r="E732" s="1"/>
  <c r="E731" s="1"/>
  <c r="E730" s="1"/>
  <c r="D731"/>
  <c r="D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E718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E711"/>
  <c r="D711"/>
  <c r="H710"/>
  <c r="D710"/>
  <c r="E710" s="1"/>
  <c r="H709"/>
  <c r="D709"/>
  <c r="E709" s="1"/>
  <c r="H708"/>
  <c r="D708"/>
  <c r="E708" s="1"/>
  <c r="H707"/>
  <c r="E707"/>
  <c r="D707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E698"/>
  <c r="D698"/>
  <c r="H697"/>
  <c r="D697"/>
  <c r="E697" s="1"/>
  <c r="H696"/>
  <c r="D696"/>
  <c r="E696" s="1"/>
  <c r="H695"/>
  <c r="D695"/>
  <c r="E695" s="1"/>
  <c r="H694"/>
  <c r="C694"/>
  <c r="H693"/>
  <c r="E693"/>
  <c r="D693"/>
  <c r="H692"/>
  <c r="D692"/>
  <c r="E692" s="1"/>
  <c r="H691"/>
  <c r="D691"/>
  <c r="E691" s="1"/>
  <c r="H690"/>
  <c r="D690"/>
  <c r="E690" s="1"/>
  <c r="H689"/>
  <c r="E689"/>
  <c r="D689"/>
  <c r="H688"/>
  <c r="D688"/>
  <c r="C687"/>
  <c r="H687" s="1"/>
  <c r="H686"/>
  <c r="D686"/>
  <c r="E686" s="1"/>
  <c r="H685"/>
  <c r="D685"/>
  <c r="E685" s="1"/>
  <c r="H684"/>
  <c r="E684"/>
  <c r="D684"/>
  <c r="C683"/>
  <c r="H683" s="1"/>
  <c r="H682"/>
  <c r="D682"/>
  <c r="E682" s="1"/>
  <c r="H681"/>
  <c r="D681"/>
  <c r="E681" s="1"/>
  <c r="H680"/>
  <c r="D680"/>
  <c r="E680" s="1"/>
  <c r="C679"/>
  <c r="H679" s="1"/>
  <c r="H678"/>
  <c r="E678"/>
  <c r="D678"/>
  <c r="H677"/>
  <c r="D677"/>
  <c r="C676"/>
  <c r="H676" s="1"/>
  <c r="H675"/>
  <c r="D675"/>
  <c r="E675" s="1"/>
  <c r="H674"/>
  <c r="D674"/>
  <c r="E674" s="1"/>
  <c r="H673"/>
  <c r="E673"/>
  <c r="D673"/>
  <c r="H672"/>
  <c r="D672"/>
  <c r="E672" s="1"/>
  <c r="D67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E665" s="1"/>
  <c r="C665"/>
  <c r="H665" s="1"/>
  <c r="H664"/>
  <c r="D664"/>
  <c r="E664" s="1"/>
  <c r="H663"/>
  <c r="E663"/>
  <c r="D663"/>
  <c r="H662"/>
  <c r="D662"/>
  <c r="C661"/>
  <c r="H661" s="1"/>
  <c r="H660"/>
  <c r="D660"/>
  <c r="E660" s="1"/>
  <c r="H659"/>
  <c r="D659"/>
  <c r="E659" s="1"/>
  <c r="H658"/>
  <c r="E658"/>
  <c r="D658"/>
  <c r="H657"/>
  <c r="D657"/>
  <c r="E657" s="1"/>
  <c r="H656"/>
  <c r="D656"/>
  <c r="E656" s="1"/>
  <c r="H655"/>
  <c r="D655"/>
  <c r="E655" s="1"/>
  <c r="H654"/>
  <c r="E654"/>
  <c r="D654"/>
  <c r="D653"/>
  <c r="C653"/>
  <c r="H653" s="1"/>
  <c r="H652"/>
  <c r="D652"/>
  <c r="E652" s="1"/>
  <c r="H651"/>
  <c r="D651"/>
  <c r="E651" s="1"/>
  <c r="H650"/>
  <c r="D650"/>
  <c r="E650" s="1"/>
  <c r="H649"/>
  <c r="E649"/>
  <c r="D649"/>
  <c r="H648"/>
  <c r="D648"/>
  <c r="E648" s="1"/>
  <c r="H647"/>
  <c r="D647"/>
  <c r="E647" s="1"/>
  <c r="C646"/>
  <c r="H646" s="1"/>
  <c r="C645"/>
  <c r="H645" s="1"/>
  <c r="J645" s="1"/>
  <c r="H644"/>
  <c r="D644"/>
  <c r="E644" s="1"/>
  <c r="H643"/>
  <c r="D643"/>
  <c r="E643" s="1"/>
  <c r="E642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E634"/>
  <c r="D634"/>
  <c r="H633"/>
  <c r="D633"/>
  <c r="E633" s="1"/>
  <c r="H632"/>
  <c r="D632"/>
  <c r="E632" s="1"/>
  <c r="H631"/>
  <c r="D631"/>
  <c r="E631" s="1"/>
  <c r="H630"/>
  <c r="E630"/>
  <c r="D630"/>
  <c r="H629"/>
  <c r="D629"/>
  <c r="E629" s="1"/>
  <c r="E628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E617"/>
  <c r="D617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E597"/>
  <c r="D597"/>
  <c r="H596"/>
  <c r="D596"/>
  <c r="E596" s="1"/>
  <c r="E595" s="1"/>
  <c r="C595"/>
  <c r="H595" s="1"/>
  <c r="H594"/>
  <c r="D594"/>
  <c r="E594" s="1"/>
  <c r="H593"/>
  <c r="D593"/>
  <c r="E593" s="1"/>
  <c r="E592" s="1"/>
  <c r="C592"/>
  <c r="H592" s="1"/>
  <c r="H591"/>
  <c r="E591"/>
  <c r="D591"/>
  <c r="H590"/>
  <c r="D590"/>
  <c r="E590" s="1"/>
  <c r="H589"/>
  <c r="D589"/>
  <c r="E589" s="1"/>
  <c r="H588"/>
  <c r="D588"/>
  <c r="E588" s="1"/>
  <c r="E587" s="1"/>
  <c r="C587"/>
  <c r="H587" s="1"/>
  <c r="H586"/>
  <c r="E586"/>
  <c r="D586"/>
  <c r="H585"/>
  <c r="D585"/>
  <c r="E585" s="1"/>
  <c r="H584"/>
  <c r="D584"/>
  <c r="E584" s="1"/>
  <c r="H583"/>
  <c r="D583"/>
  <c r="E583" s="1"/>
  <c r="H582"/>
  <c r="E582"/>
  <c r="D582"/>
  <c r="D58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E567"/>
  <c r="D567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E545"/>
  <c r="D545"/>
  <c r="D544" s="1"/>
  <c r="C544"/>
  <c r="H543"/>
  <c r="D543"/>
  <c r="E543" s="1"/>
  <c r="H542"/>
  <c r="E542"/>
  <c r="D542"/>
  <c r="H541"/>
  <c r="D541"/>
  <c r="E541" s="1"/>
  <c r="H540"/>
  <c r="E540"/>
  <c r="D540"/>
  <c r="H539"/>
  <c r="D539"/>
  <c r="E539" s="1"/>
  <c r="H537"/>
  <c r="D537"/>
  <c r="E537" s="1"/>
  <c r="H536"/>
  <c r="D536"/>
  <c r="E536" s="1"/>
  <c r="H535"/>
  <c r="E535"/>
  <c r="D535"/>
  <c r="H534"/>
  <c r="D534"/>
  <c r="E534" s="1"/>
  <c r="H533"/>
  <c r="E533"/>
  <c r="D533"/>
  <c r="H532"/>
  <c r="D532"/>
  <c r="E532" s="1"/>
  <c r="C531"/>
  <c r="H531" s="1"/>
  <c r="H530"/>
  <c r="D530"/>
  <c r="H529"/>
  <c r="C529"/>
  <c r="H527"/>
  <c r="D527"/>
  <c r="E527" s="1"/>
  <c r="H526"/>
  <c r="D526"/>
  <c r="E526" s="1"/>
  <c r="H525"/>
  <c r="D525"/>
  <c r="E525" s="1"/>
  <c r="H524"/>
  <c r="E524"/>
  <c r="D524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E515"/>
  <c r="D515"/>
  <c r="H514"/>
  <c r="D514"/>
  <c r="E514" s="1"/>
  <c r="C513"/>
  <c r="H513" s="1"/>
  <c r="H512"/>
  <c r="D512"/>
  <c r="E512" s="1"/>
  <c r="H511"/>
  <c r="D511"/>
  <c r="E511" s="1"/>
  <c r="H510"/>
  <c r="E510"/>
  <c r="D510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E498"/>
  <c r="D498"/>
  <c r="H497"/>
  <c r="C497"/>
  <c r="H496"/>
  <c r="D496"/>
  <c r="E496" s="1"/>
  <c r="H495"/>
  <c r="D495"/>
  <c r="C494"/>
  <c r="H494" s="1"/>
  <c r="H493"/>
  <c r="D493"/>
  <c r="E493" s="1"/>
  <c r="H492"/>
  <c r="D492"/>
  <c r="H491"/>
  <c r="C491"/>
  <c r="H490"/>
  <c r="D490"/>
  <c r="E490" s="1"/>
  <c r="H489"/>
  <c r="D489"/>
  <c r="E489" s="1"/>
  <c r="H488"/>
  <c r="D488"/>
  <c r="E488" s="1"/>
  <c r="H487"/>
  <c r="D487"/>
  <c r="E487" s="1"/>
  <c r="C486"/>
  <c r="H485"/>
  <c r="D485"/>
  <c r="E485" s="1"/>
  <c r="H482"/>
  <c r="H481"/>
  <c r="E481"/>
  <c r="D48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E471"/>
  <c r="D471"/>
  <c r="H470"/>
  <c r="D470"/>
  <c r="H469"/>
  <c r="E469"/>
  <c r="D469"/>
  <c r="C468"/>
  <c r="H468" s="1"/>
  <c r="H467"/>
  <c r="D467"/>
  <c r="E467" s="1"/>
  <c r="H466"/>
  <c r="E466"/>
  <c r="D466"/>
  <c r="H465"/>
  <c r="D465"/>
  <c r="H464"/>
  <c r="E464"/>
  <c r="D464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D451"/>
  <c r="D450" s="1"/>
  <c r="C450"/>
  <c r="H450" s="1"/>
  <c r="H449"/>
  <c r="D449"/>
  <c r="E449" s="1"/>
  <c r="H448"/>
  <c r="D448"/>
  <c r="E448" s="1"/>
  <c r="H447"/>
  <c r="D447"/>
  <c r="E447" s="1"/>
  <c r="H446"/>
  <c r="D446"/>
  <c r="E446" s="1"/>
  <c r="D445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E425"/>
  <c r="D425"/>
  <c r="H424"/>
  <c r="D424"/>
  <c r="E424" s="1"/>
  <c r="H423"/>
  <c r="E423"/>
  <c r="D423"/>
  <c r="C422"/>
  <c r="H422" s="1"/>
  <c r="H421"/>
  <c r="D421"/>
  <c r="E421" s="1"/>
  <c r="H420"/>
  <c r="E420"/>
  <c r="D420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D412"/>
  <c r="C412"/>
  <c r="H412" s="1"/>
  <c r="H411"/>
  <c r="D411"/>
  <c r="E411" s="1"/>
  <c r="H410"/>
  <c r="D410"/>
  <c r="E410" s="1"/>
  <c r="C409"/>
  <c r="H409" s="1"/>
  <c r="H408"/>
  <c r="D408"/>
  <c r="E408" s="1"/>
  <c r="H407"/>
  <c r="E407"/>
  <c r="D407"/>
  <c r="H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H399"/>
  <c r="C399"/>
  <c r="H398"/>
  <c r="D398"/>
  <c r="E398" s="1"/>
  <c r="H397"/>
  <c r="D397"/>
  <c r="E397" s="1"/>
  <c r="H396"/>
  <c r="D396"/>
  <c r="E396" s="1"/>
  <c r="C395"/>
  <c r="H395" s="1"/>
  <c r="H394"/>
  <c r="E394"/>
  <c r="D394"/>
  <c r="H393"/>
  <c r="D393"/>
  <c r="E393" s="1"/>
  <c r="C392"/>
  <c r="H392" s="1"/>
  <c r="H391"/>
  <c r="D391"/>
  <c r="E391" s="1"/>
  <c r="H390"/>
  <c r="D390"/>
  <c r="E390" s="1"/>
  <c r="H389"/>
  <c r="D389"/>
  <c r="D388" s="1"/>
  <c r="C388"/>
  <c r="H388" s="1"/>
  <c r="H387"/>
  <c r="D387"/>
  <c r="E387" s="1"/>
  <c r="H386"/>
  <c r="D386"/>
  <c r="E386" s="1"/>
  <c r="H385"/>
  <c r="D385"/>
  <c r="E385" s="1"/>
  <c r="H384"/>
  <c r="E384"/>
  <c r="D384"/>
  <c r="H383"/>
  <c r="D383"/>
  <c r="E383" s="1"/>
  <c r="C382"/>
  <c r="H382" s="1"/>
  <c r="H381"/>
  <c r="D381"/>
  <c r="E381" s="1"/>
  <c r="H380"/>
  <c r="D380"/>
  <c r="E380" s="1"/>
  <c r="H379"/>
  <c r="D379"/>
  <c r="E379" s="1"/>
  <c r="E378" s="1"/>
  <c r="C378"/>
  <c r="H378" s="1"/>
  <c r="H377"/>
  <c r="D377"/>
  <c r="E377" s="1"/>
  <c r="H376"/>
  <c r="D376"/>
  <c r="E376" s="1"/>
  <c r="H375"/>
  <c r="D375"/>
  <c r="E375" s="1"/>
  <c r="H374"/>
  <c r="E374"/>
  <c r="D374"/>
  <c r="D373" s="1"/>
  <c r="C373"/>
  <c r="H373" s="1"/>
  <c r="H372"/>
  <c r="D372"/>
  <c r="E372" s="1"/>
  <c r="H371"/>
  <c r="D371"/>
  <c r="E371" s="1"/>
  <c r="H370"/>
  <c r="D370"/>
  <c r="E370" s="1"/>
  <c r="H369"/>
  <c r="E369"/>
  <c r="E368" s="1"/>
  <c r="D369"/>
  <c r="C368"/>
  <c r="H368" s="1"/>
  <c r="H367"/>
  <c r="D367"/>
  <c r="E367" s="1"/>
  <c r="H366"/>
  <c r="E366"/>
  <c r="D366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E349" s="1"/>
  <c r="E348" s="1"/>
  <c r="C348"/>
  <c r="H348" s="1"/>
  <c r="H347"/>
  <c r="D347"/>
  <c r="E347" s="1"/>
  <c r="H346"/>
  <c r="D346"/>
  <c r="E346" s="1"/>
  <c r="H345"/>
  <c r="D345"/>
  <c r="C344"/>
  <c r="H343"/>
  <c r="E343"/>
  <c r="D343"/>
  <c r="H342"/>
  <c r="D342"/>
  <c r="E342" s="1"/>
  <c r="H341"/>
  <c r="D341"/>
  <c r="E341" s="1"/>
  <c r="H338"/>
  <c r="E338"/>
  <c r="D338"/>
  <c r="H337"/>
  <c r="D337"/>
  <c r="E337" s="1"/>
  <c r="H336"/>
  <c r="D336"/>
  <c r="E336" s="1"/>
  <c r="H335"/>
  <c r="E335"/>
  <c r="D335"/>
  <c r="H334"/>
  <c r="D334"/>
  <c r="E334" s="1"/>
  <c r="H333"/>
  <c r="E333"/>
  <c r="D333"/>
  <c r="H332"/>
  <c r="D332"/>
  <c r="E332" s="1"/>
  <c r="E331" s="1"/>
  <c r="C331"/>
  <c r="H331" s="1"/>
  <c r="H330"/>
  <c r="D330"/>
  <c r="E330" s="1"/>
  <c r="H329"/>
  <c r="D329"/>
  <c r="E329" s="1"/>
  <c r="C328"/>
  <c r="H328" s="1"/>
  <c r="H327"/>
  <c r="E327"/>
  <c r="D327"/>
  <c r="H326"/>
  <c r="D326"/>
  <c r="E326" s="1"/>
  <c r="H325"/>
  <c r="H324"/>
  <c r="D324"/>
  <c r="E324" s="1"/>
  <c r="H323"/>
  <c r="D323"/>
  <c r="E323" s="1"/>
  <c r="H322"/>
  <c r="E322"/>
  <c r="D322"/>
  <c r="H321"/>
  <c r="D321"/>
  <c r="E321" s="1"/>
  <c r="H320"/>
  <c r="E320"/>
  <c r="D320"/>
  <c r="H319"/>
  <c r="D319"/>
  <c r="E319" s="1"/>
  <c r="H318"/>
  <c r="E318"/>
  <c r="D318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E310"/>
  <c r="D310"/>
  <c r="H309"/>
  <c r="D309"/>
  <c r="E309" s="1"/>
  <c r="H308"/>
  <c r="H307"/>
  <c r="D307"/>
  <c r="E307" s="1"/>
  <c r="H306"/>
  <c r="D306"/>
  <c r="E306" s="1"/>
  <c r="H305"/>
  <c r="H304"/>
  <c r="E304"/>
  <c r="D304"/>
  <c r="H303"/>
  <c r="D303"/>
  <c r="E303" s="1"/>
  <c r="H302"/>
  <c r="H301"/>
  <c r="D301"/>
  <c r="E301" s="1"/>
  <c r="H300"/>
  <c r="D300"/>
  <c r="E300" s="1"/>
  <c r="H299"/>
  <c r="D299"/>
  <c r="H298"/>
  <c r="H297"/>
  <c r="D297"/>
  <c r="E297" s="1"/>
  <c r="H296"/>
  <c r="H295"/>
  <c r="E295"/>
  <c r="D295"/>
  <c r="H294"/>
  <c r="D294"/>
  <c r="E294" s="1"/>
  <c r="H293"/>
  <c r="E293"/>
  <c r="D293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E276"/>
  <c r="D276"/>
  <c r="H275"/>
  <c r="D275"/>
  <c r="E275" s="1"/>
  <c r="H274"/>
  <c r="D274"/>
  <c r="E274" s="1"/>
  <c r="H273"/>
  <c r="D273"/>
  <c r="E273" s="1"/>
  <c r="H272"/>
  <c r="E272"/>
  <c r="D272"/>
  <c r="H271"/>
  <c r="D271"/>
  <c r="E271" s="1"/>
  <c r="H270"/>
  <c r="D270"/>
  <c r="E270" s="1"/>
  <c r="H269"/>
  <c r="D269"/>
  <c r="E269" s="1"/>
  <c r="H268"/>
  <c r="E268"/>
  <c r="D268"/>
  <c r="H267"/>
  <c r="D267"/>
  <c r="E267" s="1"/>
  <c r="H266"/>
  <c r="D266"/>
  <c r="E266" s="1"/>
  <c r="H265"/>
  <c r="H264"/>
  <c r="D264"/>
  <c r="E264" s="1"/>
  <c r="C263"/>
  <c r="H263" s="1"/>
  <c r="H262"/>
  <c r="D262"/>
  <c r="E262" s="1"/>
  <c r="H261"/>
  <c r="D261"/>
  <c r="E261" s="1"/>
  <c r="C260"/>
  <c r="H260" s="1"/>
  <c r="D252"/>
  <c r="E252" s="1"/>
  <c r="D251"/>
  <c r="E251" s="1"/>
  <c r="D250"/>
  <c r="C250"/>
  <c r="D249"/>
  <c r="E249" s="1"/>
  <c r="D248"/>
  <c r="E248" s="1"/>
  <c r="D247"/>
  <c r="D244" s="1"/>
  <c r="D243" s="1"/>
  <c r="D246"/>
  <c r="E246" s="1"/>
  <c r="D245"/>
  <c r="E245" s="1"/>
  <c r="C244"/>
  <c r="C243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C215" s="1"/>
  <c r="D219"/>
  <c r="D218"/>
  <c r="E218" s="1"/>
  <c r="D217"/>
  <c r="E217" s="1"/>
  <c r="C216"/>
  <c r="D214"/>
  <c r="D213" s="1"/>
  <c r="C213"/>
  <c r="E212"/>
  <c r="E211" s="1"/>
  <c r="D212"/>
  <c r="D211"/>
  <c r="C211"/>
  <c r="D210"/>
  <c r="E210" s="1"/>
  <c r="D209"/>
  <c r="E209" s="1"/>
  <c r="D208"/>
  <c r="E208" s="1"/>
  <c r="C207"/>
  <c r="D206"/>
  <c r="E206" s="1"/>
  <c r="D205"/>
  <c r="D204" s="1"/>
  <c r="C204"/>
  <c r="E202"/>
  <c r="E201" s="1"/>
  <c r="E200" s="1"/>
  <c r="D202"/>
  <c r="D201" s="1"/>
  <c r="D200" s="1"/>
  <c r="C201"/>
  <c r="C200" s="1"/>
  <c r="D199"/>
  <c r="D198" s="1"/>
  <c r="D197" s="1"/>
  <c r="C198"/>
  <c r="C197" s="1"/>
  <c r="E196"/>
  <c r="E195" s="1"/>
  <c r="D196"/>
  <c r="D195" s="1"/>
  <c r="C195"/>
  <c r="D194"/>
  <c r="D193" s="1"/>
  <c r="C193"/>
  <c r="D192"/>
  <c r="E192" s="1"/>
  <c r="D191"/>
  <c r="E191" s="1"/>
  <c r="D190"/>
  <c r="C189"/>
  <c r="E187"/>
  <c r="D187"/>
  <c r="E186"/>
  <c r="D186"/>
  <c r="E185"/>
  <c r="E184" s="1"/>
  <c r="D185"/>
  <c r="D184" s="1"/>
  <c r="C185"/>
  <c r="C184" s="1"/>
  <c r="E183"/>
  <c r="E182" s="1"/>
  <c r="D183"/>
  <c r="D182" s="1"/>
  <c r="C182"/>
  <c r="D181"/>
  <c r="D180" s="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H167"/>
  <c r="C167"/>
  <c r="H166"/>
  <c r="D166"/>
  <c r="E166" s="1"/>
  <c r="H165"/>
  <c r="D165"/>
  <c r="D164" s="1"/>
  <c r="H164"/>
  <c r="C164"/>
  <c r="C163"/>
  <c r="H163" s="1"/>
  <c r="J163" s="1"/>
  <c r="H162"/>
  <c r="E162"/>
  <c r="D162"/>
  <c r="H161"/>
  <c r="D161"/>
  <c r="E161" s="1"/>
  <c r="C160"/>
  <c r="H160" s="1"/>
  <c r="H159"/>
  <c r="E159"/>
  <c r="D159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E148"/>
  <c r="D148"/>
  <c r="H147"/>
  <c r="D147"/>
  <c r="E147" s="1"/>
  <c r="C146"/>
  <c r="H146" s="1"/>
  <c r="H145"/>
  <c r="E145"/>
  <c r="D145"/>
  <c r="H144"/>
  <c r="D144"/>
  <c r="E144" s="1"/>
  <c r="C143"/>
  <c r="H143" s="1"/>
  <c r="H142"/>
  <c r="E142"/>
  <c r="D142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E107"/>
  <c r="D107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E93"/>
  <c r="D93"/>
  <c r="H92"/>
  <c r="D92"/>
  <c r="E92" s="1"/>
  <c r="H91"/>
  <c r="D91"/>
  <c r="E91" s="1"/>
  <c r="H90"/>
  <c r="D90"/>
  <c r="E90" s="1"/>
  <c r="H89"/>
  <c r="E89"/>
  <c r="D89"/>
  <c r="H88"/>
  <c r="D88"/>
  <c r="E88" s="1"/>
  <c r="H87"/>
  <c r="D87"/>
  <c r="E87" s="1"/>
  <c r="H86"/>
  <c r="D86"/>
  <c r="E86" s="1"/>
  <c r="H85"/>
  <c r="E85"/>
  <c r="D85"/>
  <c r="H84"/>
  <c r="D84"/>
  <c r="E84" s="1"/>
  <c r="H83"/>
  <c r="D83"/>
  <c r="E83" s="1"/>
  <c r="H82"/>
  <c r="D82"/>
  <c r="E82" s="1"/>
  <c r="H81"/>
  <c r="E81"/>
  <c r="D81"/>
  <c r="H80"/>
  <c r="D80"/>
  <c r="E80" s="1"/>
  <c r="H79"/>
  <c r="D79"/>
  <c r="E79" s="1"/>
  <c r="H78"/>
  <c r="D78"/>
  <c r="E78" s="1"/>
  <c r="H77"/>
  <c r="E77"/>
  <c r="D77"/>
  <c r="H76"/>
  <c r="D76"/>
  <c r="E76" s="1"/>
  <c r="H75"/>
  <c r="D75"/>
  <c r="E75" s="1"/>
  <c r="H74"/>
  <c r="D74"/>
  <c r="E74" s="1"/>
  <c r="H73"/>
  <c r="E73"/>
  <c r="D73"/>
  <c r="H72"/>
  <c r="D72"/>
  <c r="E72" s="1"/>
  <c r="H71"/>
  <c r="D71"/>
  <c r="E71" s="1"/>
  <c r="H70"/>
  <c r="D70"/>
  <c r="E70" s="1"/>
  <c r="H69"/>
  <c r="E69"/>
  <c r="D69"/>
  <c r="C68"/>
  <c r="C67" s="1"/>
  <c r="H67" s="1"/>
  <c r="J67" s="1"/>
  <c r="H66"/>
  <c r="D66"/>
  <c r="E66" s="1"/>
  <c r="H65"/>
  <c r="E65"/>
  <c r="D65"/>
  <c r="H64"/>
  <c r="D64"/>
  <c r="E64" s="1"/>
  <c r="H63"/>
  <c r="D63"/>
  <c r="E63" s="1"/>
  <c r="H62"/>
  <c r="D62"/>
  <c r="E62" s="1"/>
  <c r="C61"/>
  <c r="H61" s="1"/>
  <c r="J61" s="1"/>
  <c r="H60"/>
  <c r="E60"/>
  <c r="D60"/>
  <c r="H59"/>
  <c r="D59"/>
  <c r="E59" s="1"/>
  <c r="H58"/>
  <c r="D58"/>
  <c r="E58" s="1"/>
  <c r="H57"/>
  <c r="D57"/>
  <c r="E57" s="1"/>
  <c r="H56"/>
  <c r="E56"/>
  <c r="D56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E29"/>
  <c r="D29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E13"/>
  <c r="D13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E7"/>
  <c r="D7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D599" i="37" l="1"/>
  <c r="D547"/>
  <c r="E260"/>
  <c r="E136"/>
  <c r="E117"/>
  <c r="D117"/>
  <c r="D718" i="34"/>
  <c r="E581"/>
  <c r="E569"/>
  <c r="E513"/>
  <c r="E486"/>
  <c r="E474"/>
  <c r="E451"/>
  <c r="D409"/>
  <c r="E392"/>
  <c r="E389"/>
  <c r="E388" s="1"/>
  <c r="E382"/>
  <c r="D136"/>
  <c r="D97"/>
  <c r="H68"/>
  <c r="J68" s="1"/>
  <c r="D11"/>
  <c r="D610" i="35"/>
  <c r="D547"/>
  <c r="C509"/>
  <c r="H509" s="1"/>
  <c r="E494"/>
  <c r="D445"/>
  <c r="D412"/>
  <c r="E345"/>
  <c r="E344" s="1"/>
  <c r="C153"/>
  <c r="H153" s="1"/>
  <c r="J153" s="1"/>
  <c r="D136"/>
  <c r="H117"/>
  <c r="D513" i="36"/>
  <c r="D477"/>
  <c r="D445"/>
  <c r="E392"/>
  <c r="D382"/>
  <c r="D357"/>
  <c r="D344"/>
  <c r="H154"/>
  <c r="D154"/>
  <c r="E4"/>
  <c r="E223" i="34"/>
  <c r="E222" s="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26"/>
  <c r="E132"/>
  <c r="E143"/>
  <c r="E149"/>
  <c r="E157"/>
  <c r="E165"/>
  <c r="E164" s="1"/>
  <c r="E168"/>
  <c r="E167" s="1"/>
  <c r="C188"/>
  <c r="C178" s="1"/>
  <c r="E205"/>
  <c r="E204" s="1"/>
  <c r="D207"/>
  <c r="D422"/>
  <c r="D455"/>
  <c r="E456"/>
  <c r="E455" s="1"/>
  <c r="E623"/>
  <c r="D616"/>
  <c r="D683"/>
  <c r="E688"/>
  <c r="E687" s="1"/>
  <c r="D687"/>
  <c r="D220" i="35"/>
  <c r="E221"/>
  <c r="E220" s="1"/>
  <c r="E215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677"/>
  <c r="E676" s="1"/>
  <c r="D676"/>
  <c r="E181" i="35"/>
  <c r="E180" s="1"/>
  <c r="E179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38" i="34"/>
  <c r="C135"/>
  <c r="H135" s="1"/>
  <c r="J135" s="1"/>
  <c r="E171"/>
  <c r="E170" s="1"/>
  <c r="D189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E188" s="1"/>
  <c r="D195"/>
  <c r="E196"/>
  <c r="E195" s="1"/>
  <c r="E203"/>
  <c r="E228"/>
  <c r="E260"/>
  <c r="C263"/>
  <c r="H263" s="1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D552"/>
  <c r="E553"/>
  <c r="E552" s="1"/>
  <c r="E551" s="1"/>
  <c r="E550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D229"/>
  <c r="D228"/>
  <c r="D239"/>
  <c r="D238" s="1"/>
  <c r="E260"/>
  <c r="E299"/>
  <c r="D486"/>
  <c r="E506"/>
  <c r="D504"/>
  <c r="E509"/>
  <c r="C538"/>
  <c r="H538" s="1"/>
  <c r="H544"/>
  <c r="D562"/>
  <c r="E563"/>
  <c r="E562" s="1"/>
  <c r="E610"/>
  <c r="E770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38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D203" s="1"/>
  <c r="E369"/>
  <c r="E368" s="1"/>
  <c r="D368"/>
  <c r="E459" i="34"/>
  <c r="D463"/>
  <c r="D468"/>
  <c r="D547"/>
  <c r="E751"/>
  <c r="E750" s="1"/>
  <c r="E756"/>
  <c r="E755" s="1"/>
  <c r="E207" i="35"/>
  <c r="E392"/>
  <c r="E544"/>
  <c r="E646"/>
  <c r="E687"/>
  <c r="E98" i="36"/>
  <c r="E97" s="1"/>
  <c r="D97"/>
  <c r="D120"/>
  <c r="E121"/>
  <c r="D126"/>
  <c r="E127"/>
  <c r="D170"/>
  <c r="D174"/>
  <c r="E175"/>
  <c r="E183"/>
  <c r="E182" s="1"/>
  <c r="D182"/>
  <c r="D193"/>
  <c r="E194"/>
  <c r="E193" s="1"/>
  <c r="E306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179"/>
  <c r="D216"/>
  <c r="D223"/>
  <c r="D222" s="1"/>
  <c r="D250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D676"/>
  <c r="D694"/>
  <c r="E416" i="34"/>
  <c r="E547"/>
  <c r="E679"/>
  <c r="C726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D348"/>
  <c r="D368"/>
  <c r="E373"/>
  <c r="E395"/>
  <c r="D422"/>
  <c r="D450"/>
  <c r="D581"/>
  <c r="D616"/>
  <c r="D638"/>
  <c r="D653"/>
  <c r="D718"/>
  <c r="D717" s="1"/>
  <c r="D716" s="1"/>
  <c r="E718"/>
  <c r="E717" s="1"/>
  <c r="E716" s="1"/>
  <c r="E727"/>
  <c r="E753"/>
  <c r="D751"/>
  <c r="D750" s="1"/>
  <c r="D123" i="36"/>
  <c r="E124"/>
  <c r="D160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D687"/>
  <c r="E445"/>
  <c r="E491"/>
  <c r="E497"/>
  <c r="E504"/>
  <c r="E694"/>
  <c r="D733"/>
  <c r="E757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E353"/>
  <c r="D373"/>
  <c r="E412"/>
  <c r="C444"/>
  <c r="H444" s="1"/>
  <c r="D455"/>
  <c r="D459"/>
  <c r="E523"/>
  <c r="D569"/>
  <c r="D577"/>
  <c r="D581"/>
  <c r="D587"/>
  <c r="D595"/>
  <c r="D599"/>
  <c r="D603"/>
  <c r="D638"/>
  <c r="E665"/>
  <c r="E679"/>
  <c r="E687"/>
  <c r="E700"/>
  <c r="E751"/>
  <c r="E146" i="37"/>
  <c r="D233"/>
  <c r="D228" s="1"/>
  <c r="E234"/>
  <c r="E233" s="1"/>
  <c r="E228" s="1"/>
  <c r="E295"/>
  <c r="D289"/>
  <c r="E410"/>
  <c r="E409" s="1"/>
  <c r="D409"/>
  <c r="D486"/>
  <c r="E489"/>
  <c r="E486" s="1"/>
  <c r="D497"/>
  <c r="E498"/>
  <c r="E497" s="1"/>
  <c r="D529"/>
  <c r="E530"/>
  <c r="E529" s="1"/>
  <c r="E528" s="1"/>
  <c r="E649"/>
  <c r="D646"/>
  <c r="E676" i="35"/>
  <c r="D734"/>
  <c r="D733" s="1"/>
  <c r="D743"/>
  <c r="D129" i="36"/>
  <c r="E164"/>
  <c r="D215"/>
  <c r="D239"/>
  <c r="D238" s="1"/>
  <c r="D260"/>
  <c r="E348"/>
  <c r="E362"/>
  <c r="E373"/>
  <c r="E404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D305"/>
  <c r="C726" i="36"/>
  <c r="H726" s="1"/>
  <c r="J726" s="1"/>
  <c r="D61" i="37"/>
  <c r="E126"/>
  <c r="C188"/>
  <c r="C178" s="1"/>
  <c r="D265"/>
  <c r="E308"/>
  <c r="E463"/>
  <c r="E38"/>
  <c r="E120"/>
  <c r="D140"/>
  <c r="E154"/>
  <c r="H171"/>
  <c r="E199"/>
  <c r="E198" s="1"/>
  <c r="E197" s="1"/>
  <c r="D207"/>
  <c r="E212"/>
  <c r="E211" s="1"/>
  <c r="E305"/>
  <c r="E378"/>
  <c r="C484"/>
  <c r="E513"/>
  <c r="H544"/>
  <c r="C561"/>
  <c r="D569"/>
  <c r="E595"/>
  <c r="D700"/>
  <c r="D741"/>
  <c r="E750"/>
  <c r="D743" i="36"/>
  <c r="D751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C152"/>
  <c r="H152" s="1"/>
  <c r="J152" s="1"/>
  <c r="E153"/>
  <c r="E165"/>
  <c r="E164" s="1"/>
  <c r="E163" s="1"/>
  <c r="D164"/>
  <c r="D185"/>
  <c r="D184" s="1"/>
  <c r="D204"/>
  <c r="D203" s="1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84"/>
  <c r="D494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263" s="1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E544"/>
  <c r="E53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09"/>
  <c r="E556"/>
  <c r="C509"/>
  <c r="H509" s="1"/>
  <c r="E569"/>
  <c r="E653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C725"/>
  <c r="H725" s="1"/>
  <c r="J725" s="1"/>
  <c r="D577"/>
  <c r="D587"/>
  <c r="D592"/>
  <c r="D603"/>
  <c r="D679"/>
  <c r="D694"/>
  <c r="C717"/>
  <c r="E745"/>
  <c r="E744" s="1"/>
  <c r="E743" s="1"/>
  <c r="E773"/>
  <c r="E772" s="1"/>
  <c r="E771" s="1"/>
  <c r="D595"/>
  <c r="E601"/>
  <c r="E599" s="1"/>
  <c r="D610"/>
  <c r="D628"/>
  <c r="D661"/>
  <c r="D645" s="1"/>
  <c r="D671"/>
  <c r="D676"/>
  <c r="D687"/>
  <c r="D718"/>
  <c r="D717" s="1"/>
  <c r="D716" s="1"/>
  <c r="E728"/>
  <c r="E727" s="1"/>
  <c r="E38" i="36"/>
  <c r="D188"/>
  <c r="H263"/>
  <c r="E117"/>
  <c r="E120"/>
  <c r="E123"/>
  <c r="E126"/>
  <c r="E171"/>
  <c r="E170" s="1"/>
  <c r="E174"/>
  <c r="H178"/>
  <c r="J178" s="1"/>
  <c r="C177"/>
  <c r="H177" s="1"/>
  <c r="J177" s="1"/>
  <c r="E229"/>
  <c r="E228" s="1"/>
  <c r="E11"/>
  <c r="E61"/>
  <c r="E68"/>
  <c r="E157"/>
  <c r="E163"/>
  <c r="E179"/>
  <c r="C3"/>
  <c r="D38"/>
  <c r="D68"/>
  <c r="E131"/>
  <c r="E129" s="1"/>
  <c r="C135"/>
  <c r="H135" s="1"/>
  <c r="J135" s="1"/>
  <c r="E145"/>
  <c r="E143" s="1"/>
  <c r="E135" s="1"/>
  <c r="E151"/>
  <c r="E149" s="1"/>
  <c r="E156"/>
  <c r="E154" s="1"/>
  <c r="E162"/>
  <c r="E160" s="1"/>
  <c r="D164"/>
  <c r="E173"/>
  <c r="E190"/>
  <c r="E189" s="1"/>
  <c r="E188" s="1"/>
  <c r="E221"/>
  <c r="E220" s="1"/>
  <c r="E226"/>
  <c r="E223" s="1"/>
  <c r="E222" s="1"/>
  <c r="E251"/>
  <c r="E250" s="1"/>
  <c r="E262"/>
  <c r="E260" s="1"/>
  <c r="H265"/>
  <c r="E292"/>
  <c r="E303"/>
  <c r="E315"/>
  <c r="E357"/>
  <c r="E468"/>
  <c r="E477"/>
  <c r="E378"/>
  <c r="E382"/>
  <c r="E388"/>
  <c r="E409"/>
  <c r="D4"/>
  <c r="C67"/>
  <c r="H67" s="1"/>
  <c r="J67" s="1"/>
  <c r="C115"/>
  <c r="D136"/>
  <c r="D135" s="1"/>
  <c r="C163"/>
  <c r="H163" s="1"/>
  <c r="J163" s="1"/>
  <c r="D167"/>
  <c r="D315"/>
  <c r="H328"/>
  <c r="C314"/>
  <c r="H314" s="1"/>
  <c r="E463"/>
  <c r="E486"/>
  <c r="E484" s="1"/>
  <c r="E522"/>
  <c r="E297"/>
  <c r="E309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676"/>
  <c r="E750"/>
  <c r="E756"/>
  <c r="E755" s="1"/>
  <c r="D416"/>
  <c r="E592"/>
  <c r="E628"/>
  <c r="D429"/>
  <c r="D463"/>
  <c r="D444" s="1"/>
  <c r="D468"/>
  <c r="D494"/>
  <c r="D504"/>
  <c r="D509"/>
  <c r="D529"/>
  <c r="D528" s="1"/>
  <c r="E718"/>
  <c r="E734"/>
  <c r="E733" s="1"/>
  <c r="E772"/>
  <c r="E771" s="1"/>
  <c r="E638"/>
  <c r="D556"/>
  <c r="D551" s="1"/>
  <c r="D550" s="1"/>
  <c r="D592"/>
  <c r="C717"/>
  <c r="D739"/>
  <c r="E745"/>
  <c r="E744" s="1"/>
  <c r="E743" s="1"/>
  <c r="D777"/>
  <c r="C551"/>
  <c r="E762"/>
  <c r="E761" s="1"/>
  <c r="E760" s="1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"/>
  <c r="E11" s="1"/>
  <c r="D38"/>
  <c r="D3" s="1"/>
  <c r="D68"/>
  <c r="D67" s="1"/>
  <c r="E100"/>
  <c r="E97" s="1"/>
  <c r="E119"/>
  <c r="E117" s="1"/>
  <c r="E125"/>
  <c r="E123" s="1"/>
  <c r="E131"/>
  <c r="E129" s="1"/>
  <c r="C135"/>
  <c r="H135" s="1"/>
  <c r="J135" s="1"/>
  <c r="E145"/>
  <c r="E143" s="1"/>
  <c r="E151"/>
  <c r="E149" s="1"/>
  <c r="E161"/>
  <c r="E160" s="1"/>
  <c r="D160"/>
  <c r="E164"/>
  <c r="E167"/>
  <c r="E172"/>
  <c r="E171" s="1"/>
  <c r="D171"/>
  <c r="D207"/>
  <c r="D203" s="1"/>
  <c r="E244"/>
  <c r="E243" s="1"/>
  <c r="E315"/>
  <c r="E158"/>
  <c r="E157" s="1"/>
  <c r="D157"/>
  <c r="D164"/>
  <c r="D167"/>
  <c r="C203"/>
  <c r="D233"/>
  <c r="D228" s="1"/>
  <c r="E239"/>
  <c r="E238" s="1"/>
  <c r="E178" s="1"/>
  <c r="E177" s="1"/>
  <c r="C67"/>
  <c r="E155"/>
  <c r="E154" s="1"/>
  <c r="D154"/>
  <c r="H171"/>
  <c r="C170"/>
  <c r="E263"/>
  <c r="D120"/>
  <c r="D126"/>
  <c r="D132"/>
  <c r="D140"/>
  <c r="D135" s="1"/>
  <c r="D146"/>
  <c r="E175"/>
  <c r="E174" s="1"/>
  <c r="D174"/>
  <c r="D216"/>
  <c r="D215" s="1"/>
  <c r="D239"/>
  <c r="D238" s="1"/>
  <c r="C314"/>
  <c r="H314" s="1"/>
  <c r="D314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E486"/>
  <c r="D260"/>
  <c r="D263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D444" s="1"/>
  <c r="E488"/>
  <c r="E493"/>
  <c r="E491" s="1"/>
  <c r="E499"/>
  <c r="E497" s="1"/>
  <c r="D513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09"/>
  <c r="D529"/>
  <c r="D528" s="1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E645" s="1"/>
  <c r="D679"/>
  <c r="E685"/>
  <c r="E683" s="1"/>
  <c r="D694"/>
  <c r="C717"/>
  <c r="E732"/>
  <c r="E731" s="1"/>
  <c r="E730" s="1"/>
  <c r="E735"/>
  <c r="E734" s="1"/>
  <c r="E733" s="1"/>
  <c r="D739"/>
  <c r="D726" s="1"/>
  <c r="D725" s="1"/>
  <c r="E742"/>
  <c r="E741" s="1"/>
  <c r="E745"/>
  <c r="E744" s="1"/>
  <c r="E743" s="1"/>
  <c r="E773"/>
  <c r="E772" s="1"/>
  <c r="E771" s="1"/>
  <c r="D777"/>
  <c r="C645"/>
  <c r="H645" s="1"/>
  <c r="J645" s="1"/>
  <c r="D188" i="34"/>
  <c r="E239"/>
  <c r="E238" s="1"/>
  <c r="E116"/>
  <c r="E136"/>
  <c r="E135" s="1"/>
  <c r="E153"/>
  <c r="E207"/>
  <c r="E263"/>
  <c r="E315"/>
  <c r="E314" s="1"/>
  <c r="D203"/>
  <c r="D61"/>
  <c r="C116"/>
  <c r="D120"/>
  <c r="D126"/>
  <c r="D132"/>
  <c r="D140"/>
  <c r="D146"/>
  <c r="C153"/>
  <c r="D157"/>
  <c r="C170"/>
  <c r="H170" s="1"/>
  <c r="J170" s="1"/>
  <c r="D174"/>
  <c r="E214"/>
  <c r="E213" s="1"/>
  <c r="E203" s="1"/>
  <c r="E219"/>
  <c r="E216" s="1"/>
  <c r="E215" s="1"/>
  <c r="E234"/>
  <c r="E233" s="1"/>
  <c r="E228" s="1"/>
  <c r="E237"/>
  <c r="E236" s="1"/>
  <c r="E235" s="1"/>
  <c r="E242"/>
  <c r="E247"/>
  <c r="E244" s="1"/>
  <c r="E243" s="1"/>
  <c r="C314"/>
  <c r="H314" s="1"/>
  <c r="D331"/>
  <c r="H344"/>
  <c r="C340"/>
  <c r="D368"/>
  <c r="E373"/>
  <c r="E409"/>
  <c r="E412"/>
  <c r="E422"/>
  <c r="E445"/>
  <c r="C3"/>
  <c r="D38"/>
  <c r="D68"/>
  <c r="D67" s="1"/>
  <c r="E450"/>
  <c r="E531"/>
  <c r="E528" s="1"/>
  <c r="E538"/>
  <c r="E544"/>
  <c r="D117"/>
  <c r="D123"/>
  <c r="D129"/>
  <c r="D143"/>
  <c r="D149"/>
  <c r="D154"/>
  <c r="D153" s="1"/>
  <c r="D152" s="1"/>
  <c r="D160"/>
  <c r="D171"/>
  <c r="D170" s="1"/>
  <c r="E181"/>
  <c r="E180" s="1"/>
  <c r="E179" s="1"/>
  <c r="E194"/>
  <c r="E193" s="1"/>
  <c r="E188" s="1"/>
  <c r="D260"/>
  <c r="D328"/>
  <c r="E345"/>
  <c r="E344" s="1"/>
  <c r="D344"/>
  <c r="D348"/>
  <c r="D378"/>
  <c r="E399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D484"/>
  <c r="C509"/>
  <c r="H509" s="1"/>
  <c r="C528"/>
  <c r="H528" s="1"/>
  <c r="D531"/>
  <c r="D528" s="1"/>
  <c r="E616"/>
  <c r="E638"/>
  <c r="H726"/>
  <c r="J726" s="1"/>
  <c r="C725"/>
  <c r="H725" s="1"/>
  <c r="J725" s="1"/>
  <c r="E768"/>
  <c r="E767" s="1"/>
  <c r="E694"/>
  <c r="D382"/>
  <c r="D392"/>
  <c r="C444"/>
  <c r="H444" s="1"/>
  <c r="D477"/>
  <c r="E499"/>
  <c r="E497" s="1"/>
  <c r="E484" s="1"/>
  <c r="D513"/>
  <c r="D509" s="1"/>
  <c r="D522"/>
  <c r="D538"/>
  <c r="E552"/>
  <c r="E551" s="1"/>
  <c r="E550" s="1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C486"/>
  <c r="H486" s="1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E370"/>
  <c r="D370"/>
  <c r="D369"/>
  <c r="C368"/>
  <c r="H368" s="1"/>
  <c r="E367"/>
  <c r="D367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C203" s="1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D160" s="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E10"/>
  <c r="D10"/>
  <c r="D9"/>
  <c r="E9" s="1"/>
  <c r="D8"/>
  <c r="E8" s="1"/>
  <c r="D7"/>
  <c r="E7" s="1"/>
  <c r="D6"/>
  <c r="E6" s="1"/>
  <c r="D5"/>
  <c r="C4"/>
  <c r="H4" s="1"/>
  <c r="J4" s="1"/>
  <c r="E67" i="37" l="1"/>
  <c r="E259" i="34"/>
  <c r="D135"/>
  <c r="E67"/>
  <c r="D116" i="35"/>
  <c r="E67"/>
  <c r="C560" i="36"/>
  <c r="C339"/>
  <c r="H339" s="1"/>
  <c r="J339" s="1"/>
  <c r="D153"/>
  <c r="D67"/>
  <c r="E67"/>
  <c r="H178" i="34"/>
  <c r="J178" s="1"/>
  <c r="C177"/>
  <c r="H177" s="1"/>
  <c r="J177" s="1"/>
  <c r="D178" i="36"/>
  <c r="D177" s="1"/>
  <c r="E340" i="37"/>
  <c r="E3" i="34"/>
  <c r="E2" s="1"/>
  <c r="D178"/>
  <c r="D177" s="1"/>
  <c r="C538" i="33"/>
  <c r="H538" s="1"/>
  <c r="E561" i="34"/>
  <c r="D340"/>
  <c r="E484" i="35"/>
  <c r="E483" s="1"/>
  <c r="C115"/>
  <c r="H115" s="1"/>
  <c r="J115" s="1"/>
  <c r="C178"/>
  <c r="D726" i="36"/>
  <c r="D725" s="1"/>
  <c r="C725"/>
  <c r="H725" s="1"/>
  <c r="J725" s="1"/>
  <c r="E726"/>
  <c r="E725" s="1"/>
  <c r="D340"/>
  <c r="D339" s="1"/>
  <c r="C152"/>
  <c r="H152" s="1"/>
  <c r="J152" s="1"/>
  <c r="D3"/>
  <c r="E215"/>
  <c r="D561" i="37"/>
  <c r="E263"/>
  <c r="E215"/>
  <c r="D178"/>
  <c r="D177" s="1"/>
  <c r="D67"/>
  <c r="E314"/>
  <c r="E135"/>
  <c r="D645" i="36"/>
  <c r="E203"/>
  <c r="E163" i="34"/>
  <c r="D561"/>
  <c r="D726"/>
  <c r="D725" s="1"/>
  <c r="E340"/>
  <c r="D263"/>
  <c r="E152"/>
  <c r="E726" i="35"/>
  <c r="E725" s="1"/>
  <c r="D645"/>
  <c r="E551"/>
  <c r="E550" s="1"/>
  <c r="E314"/>
  <c r="E259" s="1"/>
  <c r="E163"/>
  <c r="E645" i="36"/>
  <c r="E444"/>
  <c r="E340"/>
  <c r="E153"/>
  <c r="E152" s="1"/>
  <c r="E3"/>
  <c r="E2" s="1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15"/>
  <c r="D153"/>
  <c r="E263" i="36"/>
  <c r="E203" i="37"/>
  <c r="D116"/>
  <c r="E3"/>
  <c r="E2" s="1"/>
  <c r="D560"/>
  <c r="D559" s="1"/>
  <c r="E726"/>
  <c r="E725" s="1"/>
  <c r="H717"/>
  <c r="J717" s="1"/>
  <c r="C716"/>
  <c r="E645"/>
  <c r="E561"/>
  <c r="E560" s="1"/>
  <c r="E717"/>
  <c r="E716" s="1"/>
  <c r="E444"/>
  <c r="E484"/>
  <c r="E483" s="1"/>
  <c r="H551"/>
  <c r="J551" s="1"/>
  <c r="C550"/>
  <c r="H550" s="1"/>
  <c r="J550" s="1"/>
  <c r="E188"/>
  <c r="E178" s="1"/>
  <c r="E177" s="1"/>
  <c r="D444"/>
  <c r="D314"/>
  <c r="D259" s="1"/>
  <c r="C483"/>
  <c r="H483" s="1"/>
  <c r="J483" s="1"/>
  <c r="D153"/>
  <c r="D152" s="1"/>
  <c r="D551"/>
  <c r="D550" s="1"/>
  <c r="D135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E259" s="1"/>
  <c r="C259"/>
  <c r="H551"/>
  <c r="J551" s="1"/>
  <c r="C550"/>
  <c r="H550" s="1"/>
  <c r="J550" s="1"/>
  <c r="H717"/>
  <c r="J717" s="1"/>
  <c r="C716"/>
  <c r="H716" s="1"/>
  <c r="J716" s="1"/>
  <c r="E561"/>
  <c r="E560" s="1"/>
  <c r="D314"/>
  <c r="D163"/>
  <c r="D152" s="1"/>
  <c r="E178"/>
  <c r="E177" s="1"/>
  <c r="E116"/>
  <c r="E115" s="1"/>
  <c r="D561"/>
  <c r="D560" s="1"/>
  <c r="D559" s="1"/>
  <c r="D484"/>
  <c r="D483" s="1"/>
  <c r="D263"/>
  <c r="H3"/>
  <c r="J3" s="1"/>
  <c r="C2"/>
  <c r="H560"/>
  <c r="J560" s="1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483" i="35"/>
  <c r="D178"/>
  <c r="D177" s="1"/>
  <c r="E116"/>
  <c r="H178"/>
  <c r="J178" s="1"/>
  <c r="C177"/>
  <c r="H177" s="1"/>
  <c r="J177" s="1"/>
  <c r="D259"/>
  <c r="C2"/>
  <c r="H67"/>
  <c r="J67" s="1"/>
  <c r="E561"/>
  <c r="E560" s="1"/>
  <c r="E559" s="1"/>
  <c r="E444"/>
  <c r="C560"/>
  <c r="D561"/>
  <c r="D560" s="1"/>
  <c r="D559" s="1"/>
  <c r="H551"/>
  <c r="J551" s="1"/>
  <c r="C550"/>
  <c r="H550" s="1"/>
  <c r="J550" s="1"/>
  <c r="E340"/>
  <c r="H340"/>
  <c r="C339"/>
  <c r="H339" s="1"/>
  <c r="J339" s="1"/>
  <c r="C259"/>
  <c r="E153"/>
  <c r="E152" s="1"/>
  <c r="D163"/>
  <c r="D170"/>
  <c r="D2"/>
  <c r="E3"/>
  <c r="E2" s="1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2" s="1"/>
  <c r="E178"/>
  <c r="E177" s="1"/>
  <c r="D116"/>
  <c r="D115" s="1"/>
  <c r="D114" s="1"/>
  <c r="E444"/>
  <c r="E339" s="1"/>
  <c r="E258" s="1"/>
  <c r="E257" s="1"/>
  <c r="H153"/>
  <c r="J153" s="1"/>
  <c r="C152"/>
  <c r="H152" s="1"/>
  <c r="J152" s="1"/>
  <c r="E115"/>
  <c r="E726"/>
  <c r="E725" s="1"/>
  <c r="H551"/>
  <c r="J551" s="1"/>
  <c r="C550"/>
  <c r="H550" s="1"/>
  <c r="J550" s="1"/>
  <c r="H3"/>
  <c r="J3" s="1"/>
  <c r="C2"/>
  <c r="D314"/>
  <c r="D483"/>
  <c r="D444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D522"/>
  <c r="D581"/>
  <c r="D592"/>
  <c r="D61"/>
  <c r="D296"/>
  <c r="E676"/>
  <c r="D683"/>
  <c r="C67"/>
  <c r="H67" s="1"/>
  <c r="J67" s="1"/>
  <c r="E39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D353"/>
  <c r="D382"/>
  <c r="D392"/>
  <c r="E412"/>
  <c r="C509"/>
  <c r="H509" s="1"/>
  <c r="D610"/>
  <c r="D661"/>
  <c r="E727"/>
  <c r="E732"/>
  <c r="E731" s="1"/>
  <c r="E730" s="1"/>
  <c r="D3"/>
  <c r="E61"/>
  <c r="D325"/>
  <c r="D120"/>
  <c r="D146"/>
  <c r="E174"/>
  <c r="D180"/>
  <c r="D185"/>
  <c r="D184" s="1"/>
  <c r="D409"/>
  <c r="D429"/>
  <c r="E513"/>
  <c r="D599"/>
  <c r="D628"/>
  <c r="D642"/>
  <c r="E734"/>
  <c r="E733" s="1"/>
  <c r="C743"/>
  <c r="D768"/>
  <c r="D767" s="1"/>
  <c r="D772"/>
  <c r="D771" s="1"/>
  <c r="D416"/>
  <c r="D445"/>
  <c r="E99"/>
  <c r="E97" s="1"/>
  <c r="E12"/>
  <c r="E11" s="1"/>
  <c r="E5"/>
  <c r="E4" s="1"/>
  <c r="D68"/>
  <c r="D67" s="1"/>
  <c r="E244"/>
  <c r="E243" s="1"/>
  <c r="E38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121"/>
  <c r="E120" s="1"/>
  <c r="D123"/>
  <c r="D132"/>
  <c r="D140"/>
  <c r="C153"/>
  <c r="E155"/>
  <c r="E154" s="1"/>
  <c r="D157"/>
  <c r="D153" s="1"/>
  <c r="E168"/>
  <c r="E167" s="1"/>
  <c r="E205"/>
  <c r="E204" s="1"/>
  <c r="E239"/>
  <c r="E238" s="1"/>
  <c r="E260"/>
  <c r="E306"/>
  <c r="D328"/>
  <c r="E363"/>
  <c r="C444"/>
  <c r="H444" s="1"/>
  <c r="H455"/>
  <c r="E491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D179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D314" s="1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67"/>
  <c r="E179"/>
  <c r="C178"/>
  <c r="D195"/>
  <c r="E196"/>
  <c r="E195" s="1"/>
  <c r="D239"/>
  <c r="D238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E603" s="1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C726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E339" i="37" l="1"/>
  <c r="D339"/>
  <c r="D258" s="1"/>
  <c r="D257" s="1"/>
  <c r="D115"/>
  <c r="D114" s="1"/>
  <c r="D339" i="34"/>
  <c r="D259"/>
  <c r="E339" i="35"/>
  <c r="C114"/>
  <c r="H114" s="1"/>
  <c r="J114" s="1"/>
  <c r="E339" i="36"/>
  <c r="E258" s="1"/>
  <c r="E257" s="1"/>
  <c r="D2"/>
  <c r="E258" i="35"/>
  <c r="E257" s="1"/>
  <c r="D560" i="34"/>
  <c r="D559" s="1"/>
  <c r="E528" i="33"/>
  <c r="D258" i="35"/>
  <c r="D257" s="1"/>
  <c r="E114" i="36"/>
  <c r="E114" i="37"/>
  <c r="E259"/>
  <c r="D444" i="33"/>
  <c r="D259" i="36"/>
  <c r="D258" s="1"/>
  <c r="D257" s="1"/>
  <c r="E560" i="34"/>
  <c r="E559" s="1"/>
  <c r="D152" i="35"/>
  <c r="D114" s="1"/>
  <c r="D114" i="36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E559"/>
  <c r="H259"/>
  <c r="J259" s="1"/>
  <c r="C258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C114"/>
  <c r="H114" s="1"/>
  <c r="J114" s="1"/>
  <c r="H2"/>
  <c r="J2" s="1"/>
  <c r="H560"/>
  <c r="J560" s="1"/>
  <c r="C559"/>
  <c r="H559" s="1"/>
  <c r="J559" s="1"/>
  <c r="H259"/>
  <c r="J259" s="1"/>
  <c r="C258"/>
  <c r="E114"/>
  <c r="D726" i="33"/>
  <c r="D725" s="1"/>
  <c r="E153"/>
  <c r="E3"/>
  <c r="E2" s="1"/>
  <c r="D163"/>
  <c r="D152" s="1"/>
  <c r="D203"/>
  <c r="E484"/>
  <c r="D2"/>
  <c r="D263"/>
  <c r="D259" s="1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59" s="1"/>
  <c r="J259" s="1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152"/>
  <c r="E538"/>
  <c r="E483" s="1"/>
  <c r="D135"/>
  <c r="E444"/>
  <c r="E263"/>
  <c r="E561"/>
  <c r="E560" s="1"/>
  <c r="E750"/>
  <c r="E726" s="1"/>
  <c r="E725" s="1"/>
  <c r="D483"/>
  <c r="D188"/>
  <c r="D116"/>
  <c r="E314"/>
  <c r="E717"/>
  <c r="E716" s="1"/>
  <c r="D645"/>
  <c r="D561"/>
  <c r="D340"/>
  <c r="D339" s="1"/>
  <c r="E188"/>
  <c r="E116"/>
  <c r="E115" s="1"/>
  <c r="E258" i="37" l="1"/>
  <c r="E257" s="1"/>
  <c r="D258" i="34"/>
  <c r="D257" s="1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H1"/>
  <c r="J1" s="1"/>
  <c r="D178" i="33"/>
  <c r="D177" s="1"/>
  <c r="D258"/>
  <c r="D257" s="1"/>
  <c r="C559"/>
  <c r="H559" s="1"/>
  <c r="J559" s="1"/>
  <c r="E178"/>
  <c r="E177" s="1"/>
  <c r="E114" s="1"/>
  <c r="E339"/>
  <c r="C114"/>
  <c r="H114" s="1"/>
  <c r="J114" s="1"/>
  <c r="E259"/>
  <c r="H2"/>
  <c r="J2" s="1"/>
  <c r="C258"/>
  <c r="H339"/>
  <c r="J339" s="1"/>
  <c r="D560"/>
  <c r="D559" s="1"/>
  <c r="D115"/>
  <c r="E559"/>
  <c r="H257" i="37" l="1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D114" i="33"/>
  <c r="H1"/>
  <c r="J1" s="1"/>
  <c r="E258"/>
  <c r="E257" s="1"/>
  <c r="C257"/>
  <c r="H258"/>
  <c r="J258" s="1"/>
  <c r="H257" l="1"/>
  <c r="J257" s="1"/>
  <c r="H256"/>
  <c r="J256" s="1"/>
  <c r="C9" i="4" l="1"/>
  <c r="C12"/>
  <c r="C19"/>
  <c r="C17"/>
  <c r="C15"/>
  <c r="C6" l="1"/>
  <c r="F62" i="16" l="1"/>
  <c r="F61"/>
  <c r="F60"/>
  <c r="F59"/>
  <c r="H58"/>
  <c r="G58"/>
  <c r="F58"/>
  <c r="I58" l="1"/>
  <c r="F22"/>
  <c r="F70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</calcChain>
</file>

<file path=xl/sharedStrings.xml><?xml version="1.0" encoding="utf-8"?>
<sst xmlns="http://schemas.openxmlformats.org/spreadsheetml/2006/main" count="4700" uniqueCount="945">
  <si>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</si>
  <si>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</si>
  <si>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</si>
  <si>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</si>
  <si>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</si>
  <si>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</si>
  <si>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</si>
  <si>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</si>
  <si>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</si>
  <si>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</si>
  <si>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</si>
  <si>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</si>
  <si>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</si>
  <si>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</si>
  <si>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</si>
  <si>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</si>
  <si>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</si>
  <si>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</si>
  <si>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</si>
  <si>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</si>
  <si>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</si>
  <si>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</si>
  <si>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</si>
  <si>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</si>
  <si>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</si>
  <si>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</si>
  <si>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</si>
  <si>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</si>
  <si>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</si>
  <si>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</si>
  <si>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</si>
  <si>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</si>
  <si>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</si>
  <si>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</si>
  <si>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</si>
  <si>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</si>
  <si>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</si>
  <si>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</si>
  <si>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</si>
  <si>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</si>
  <si>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</si>
  <si>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</si>
  <si>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</si>
  <si>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</si>
  <si>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</si>
  <si>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</si>
  <si>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</si>
  <si>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</si>
  <si>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</si>
  <si>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</si>
  <si>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</si>
  <si>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</si>
  <si>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</si>
  <si>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</si>
  <si>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</si>
  <si>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</si>
  <si>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</si>
  <si>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</si>
  <si>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</si>
  <si>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</si>
  <si>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</si>
  <si>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</si>
  <si>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</si>
  <si>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</si>
  <si>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</si>
  <si>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</si>
  <si>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</si>
  <si>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</si>
  <si>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</si>
  <si>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</si>
  <si>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</si>
  <si>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</si>
  <si>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</si>
  <si>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</si>
  <si>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</si>
  <si>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</si>
  <si>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</si>
  <si>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</si>
  <si>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</si>
  <si>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</si>
  <si>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</si>
  <si>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</si>
  <si>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</si>
  <si>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</si>
  <si>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</si>
  <si>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</si>
  <si>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</si>
  <si>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</si>
  <si>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</si>
  <si>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</si>
  <si>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</si>
  <si>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</si>
  <si>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</si>
  <si>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</si>
  <si>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</si>
  <si>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</si>
  <si>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</si>
  <si>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</si>
  <si>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</si>
  <si>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</si>
  <si>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</si>
  <si>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</si>
  <si>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</si>
  <si>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</si>
  <si>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</si>
  <si>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</si>
  <si>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</si>
  <si>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</si>
  <si>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</si>
  <si>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</si>
  <si>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</si>
  <si>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</si>
  <si>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</si>
  <si>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</si>
  <si>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</si>
  <si>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</si>
  <si>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</si>
  <si>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</si>
  <si>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</si>
  <si>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</si>
  <si>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</si>
  <si>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</si>
  <si>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</si>
  <si>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</si>
  <si>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</si>
  <si>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</si>
  <si>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</si>
  <si>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</si>
  <si>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</si>
  <si>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</si>
  <si>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</si>
  <si>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</si>
  <si>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</si>
  <si>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</si>
  <si>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</si>
  <si>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</si>
  <si>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</si>
  <si>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</si>
  <si>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</si>
  <si>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</si>
  <si>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</si>
  <si>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</si>
  <si>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</si>
  <si>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</si>
  <si>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</si>
  <si>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</si>
  <si>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</si>
  <si>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</si>
  <si>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</si>
  <si>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</si>
  <si>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</si>
  <si>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</si>
  <si>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</si>
  <si>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</si>
  <si>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</si>
  <si>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</si>
  <si>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</si>
  <si>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</si>
  <si>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</si>
  <si>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</si>
  <si>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</si>
  <si>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</si>
  <si>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</si>
  <si>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</si>
  <si>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</si>
  <si>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</si>
  <si>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</si>
  <si>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</si>
  <si>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</si>
  <si>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</si>
  <si>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</si>
  <si>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</si>
  <si>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</si>
  <si>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</si>
  <si>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</si>
  <si>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</si>
  <si>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</si>
  <si>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</si>
  <si>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</si>
  <si>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</si>
  <si>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</si>
  <si>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</si>
  <si>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</si>
  <si>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</si>
  <si>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</si>
  <si>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</si>
  <si>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</si>
  <si>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</si>
  <si>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</si>
  <si>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</si>
  <si>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</si>
  <si>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</si>
  <si>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</si>
  <si>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</si>
  <si>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</si>
  <si>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</si>
  <si>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</si>
  <si>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</si>
  <si>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</si>
  <si>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</si>
  <si>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</si>
  <si>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</si>
  <si>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</si>
  <si>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</si>
  <si>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</si>
  <si>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</si>
  <si>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</si>
  <si>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</si>
  <si>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</si>
  <si>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</si>
  <si>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</si>
  <si>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</si>
  <si>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</si>
  <si>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</si>
  <si>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</si>
  <si>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</si>
  <si>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</si>
  <si>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</si>
  <si>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</si>
  <si>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</si>
  <si>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</si>
  <si>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</si>
  <si>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</si>
  <si>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</si>
  <si>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</si>
  <si>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</si>
  <si>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</si>
  <si>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</si>
  <si>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</si>
  <si>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</si>
  <si>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</si>
  <si>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</si>
  <si>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</si>
  <si>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</si>
  <si>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</si>
  <si>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</si>
  <si>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</si>
  <si>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</si>
  <si>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</si>
  <si>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</si>
  <si>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</si>
  <si>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</si>
  <si>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</si>
  <si>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</si>
  <si>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</si>
  <si>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</si>
  <si>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</si>
  <si>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</si>
  <si>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</si>
  <si>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</si>
  <si>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</si>
  <si>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</si>
  <si>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</si>
  <si>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</si>
  <si>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</si>
  <si>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</si>
  <si>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</si>
  <si>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</si>
  <si>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</si>
  <si>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</si>
  <si>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</si>
  <si>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</si>
  <si>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</si>
  <si>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</si>
  <si>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</si>
  <si>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</si>
  <si>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</si>
  <si>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</si>
  <si>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</si>
  <si>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</si>
  <si>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</si>
  <si>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</si>
  <si>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</si>
  <si>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</si>
  <si>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</si>
  <si>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</si>
  <si>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</si>
  <si>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</si>
  <si>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</si>
  <si>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</si>
  <si>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</si>
  <si>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</si>
  <si>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</si>
  <si>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</si>
  <si>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</si>
  <si>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</si>
  <si>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</si>
  <si>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</si>
  <si>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</si>
  <si>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</si>
  <si>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</si>
  <si>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</si>
  <si>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</si>
  <si>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</si>
  <si>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</si>
  <si>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</si>
  <si>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</si>
  <si>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</si>
  <si>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</si>
  <si>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</si>
  <si>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</si>
  <si>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</si>
  <si>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</si>
  <si>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</si>
  <si>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</si>
  <si>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</si>
  <si>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</si>
  <si>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</si>
  <si>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</si>
  <si>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</si>
  <si>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</si>
  <si>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</si>
  <si>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</si>
  <si>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</si>
  <si>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</si>
  <si>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</si>
  <si>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</si>
  <si>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</si>
  <si>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</si>
  <si>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</si>
  <si>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</si>
  <si>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</si>
  <si>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</si>
  <si>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</si>
  <si>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</si>
  <si>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</si>
  <si>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</si>
  <si>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</si>
  <si>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</si>
  <si>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</si>
  <si>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</si>
  <si>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</si>
  <si>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</si>
  <si>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</si>
  <si>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</si>
  <si>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</si>
  <si>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</si>
  <si>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</si>
  <si>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</si>
  <si>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</si>
  <si>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</si>
  <si>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</si>
  <si>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</si>
  <si>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</si>
  <si>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</si>
  <si>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</si>
  <si>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</si>
  <si>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</si>
  <si>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</si>
  <si>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</si>
  <si>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</si>
  <si>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</si>
  <si>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</si>
  <si>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</si>
  <si>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</si>
  <si>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</si>
  <si>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</si>
  <si>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</si>
  <si>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</si>
  <si>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</si>
  <si>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</si>
  <si>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</si>
  <si>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</si>
  <si>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</si>
  <si>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</si>
  <si>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</si>
  <si>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</si>
  <si>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</si>
  <si>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</si>
  <si>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</si>
  <si>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</si>
  <si>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</si>
  <si>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</si>
  <si>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</si>
  <si>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</si>
  <si>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</si>
  <si>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</si>
  <si>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</si>
  <si>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</si>
  <si>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</si>
  <si>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</si>
  <si>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</si>
  <si>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</si>
  <si>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</si>
  <si>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</si>
  <si>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</si>
  <si>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</si>
  <si>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</si>
  <si>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</si>
  <si>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</si>
  <si>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</si>
  <si>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</si>
  <si>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</si>
  <si>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</si>
  <si>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</si>
  <si>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</si>
  <si>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</si>
  <si>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</si>
  <si>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</si>
  <si>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</si>
  <si>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</si>
  <si>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</si>
  <si>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</si>
  <si>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</si>
  <si>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</si>
  <si>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</si>
  <si>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</si>
  <si>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</si>
  <si>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</si>
  <si>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</si>
  <si>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</si>
  <si>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</si>
  <si>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</si>
  <si>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</si>
  <si>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</si>
  <si>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</si>
  <si>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</si>
  <si>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</si>
  <si>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</si>
  <si>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</si>
  <si>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</si>
  <si>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</si>
  <si>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</si>
  <si>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</si>
  <si>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</si>
  <si>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</si>
  <si>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</si>
  <si>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</si>
  <si>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</si>
  <si>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</si>
  <si>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</si>
  <si>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</si>
  <si>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</si>
  <si>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</si>
  <si>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</si>
  <si>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</si>
  <si>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</si>
  <si>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</si>
  <si>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</si>
  <si>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</si>
  <si>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</si>
  <si>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</si>
  <si>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</si>
  <si>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</si>
  <si>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</si>
  <si>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</si>
  <si>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</si>
  <si>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</si>
  <si>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</si>
  <si>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</si>
  <si>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</si>
  <si>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</si>
  <si>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</si>
  <si>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</si>
  <si>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</si>
  <si>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</si>
  <si>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</si>
  <si>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</si>
  <si>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</si>
  <si>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</si>
  <si>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</si>
  <si>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</si>
  <si>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</si>
  <si>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</si>
  <si>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</si>
  <si>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</si>
  <si>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</si>
  <si>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</si>
  <si>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</si>
  <si>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</si>
  <si>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</si>
  <si>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</si>
  <si>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</si>
  <si>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</si>
  <si>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</si>
  <si>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</si>
  <si>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</si>
  <si>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</si>
  <si>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</si>
  <si>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</si>
  <si>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</si>
  <si>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</si>
  <si>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</si>
  <si>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</si>
  <si>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</si>
  <si>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</si>
  <si>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</si>
  <si>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</si>
  <si>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</si>
  <si>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</si>
  <si>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</si>
  <si>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</si>
  <si>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</si>
  <si>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</si>
  <si>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</si>
  <si>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</si>
  <si>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</si>
  <si>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</si>
  <si>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</si>
  <si>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</si>
  <si>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</si>
  <si>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</si>
  <si>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</si>
  <si>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</si>
  <si>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</si>
  <si>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</si>
  <si>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</si>
  <si>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</si>
  <si>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</si>
  <si>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</si>
  <si>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</si>
  <si>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</si>
  <si>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</si>
  <si>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</si>
  <si>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</si>
  <si>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</si>
  <si>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</si>
  <si>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</si>
  <si>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</si>
  <si>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</si>
  <si>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</si>
  <si>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</si>
  <si>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</si>
  <si>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</si>
  <si>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</si>
  <si>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</si>
  <si>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</si>
  <si>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</si>
  <si>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</si>
  <si>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</si>
  <si>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</si>
  <si>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</si>
  <si>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</si>
  <si>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</si>
  <si>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</si>
  <si>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</si>
  <si>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</si>
  <si>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</si>
  <si>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</si>
  <si>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</si>
  <si>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</si>
  <si>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</si>
  <si>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</si>
  <si>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</si>
  <si>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</si>
  <si>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</si>
  <si>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</si>
  <si>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</si>
  <si>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</si>
  <si>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</si>
  <si>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</si>
  <si>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</si>
  <si>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</si>
  <si>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</si>
  <si>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</si>
  <si>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</si>
  <si>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</si>
  <si>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</si>
  <si>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</si>
  <si>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</si>
  <si>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</si>
  <si>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</si>
  <si>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</si>
  <si>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</si>
  <si>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</si>
  <si>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</si>
  <si>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</si>
  <si>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</si>
  <si>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</si>
  <si>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</si>
  <si>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</si>
  <si>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</si>
  <si>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</si>
  <si>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</si>
  <si>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</si>
  <si>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</si>
  <si>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</si>
  <si>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</si>
  <si>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</si>
  <si>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</si>
  <si>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</si>
  <si>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</si>
  <si>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</si>
  <si>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</si>
  <si>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</si>
  <si>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</si>
  <si>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</si>
  <si>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</si>
  <si>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</si>
  <si>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</si>
  <si>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</si>
  <si>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</si>
  <si>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</si>
  <si>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</si>
  <si>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</si>
  <si>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</si>
  <si>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</si>
  <si>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</si>
  <si>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</si>
  <si>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</si>
  <si>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</si>
  <si>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</si>
  <si>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</si>
  <si>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</si>
  <si>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</si>
  <si>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</si>
  <si>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</si>
  <si>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</si>
  <si>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</si>
  <si>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</si>
  <si>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</si>
  <si>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</si>
  <si>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</si>
  <si>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</si>
  <si>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</si>
  <si>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</si>
  <si>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</si>
  <si>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</si>
  <si>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</si>
  <si>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</si>
  <si>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</si>
  <si>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</si>
  <si>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</si>
  <si>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</si>
  <si>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</si>
  <si>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</si>
  <si>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</si>
  <si>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</si>
  <si>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</si>
  <si>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</si>
  <si>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</si>
  <si>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</si>
  <si>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</si>
  <si>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</si>
  <si>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</si>
  <si>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</si>
  <si>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</si>
  <si>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</si>
  <si>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</si>
  <si>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</si>
  <si>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</si>
  <si>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</si>
  <si>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</si>
  <si>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</si>
  <si>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</si>
  <si>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</si>
  <si>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</si>
  <si>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</si>
  <si>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</si>
  <si>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</si>
  <si>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</si>
  <si>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</si>
  <si>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</si>
  <si>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</si>
  <si>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</si>
  <si>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</si>
  <si>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</si>
  <si>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</si>
  <si>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</si>
  <si>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</si>
  <si>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</si>
  <si>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</si>
  <si>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</si>
  <si>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</si>
  <si>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</si>
  <si>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</si>
  <si>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</si>
  <si>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</si>
  <si>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</si>
  <si>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</si>
  <si>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</si>
  <si>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</si>
  <si>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</si>
  <si>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</si>
  <si>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</si>
  <si>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</si>
  <si>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</si>
  <si>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</si>
  <si>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</si>
  <si>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</si>
  <si>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</si>
  <si>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</si>
  <si>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</si>
  <si>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</si>
  <si>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</si>
  <si>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</si>
  <si>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</si>
  <si>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</si>
  <si>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</si>
  <si>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</si>
  <si>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</si>
  <si>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</si>
  <si>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</si>
  <si>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</si>
  <si>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</si>
  <si>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</si>
  <si>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</si>
  <si>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</si>
  <si>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</si>
  <si>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</si>
  <si>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</si>
  <si>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</si>
  <si>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</si>
  <si>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</si>
  <si>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</si>
  <si>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</si>
  <si>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</si>
  <si>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</si>
  <si>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</si>
  <si>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</si>
  <si>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</si>
  <si>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</si>
  <si>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</si>
  <si>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</si>
  <si>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</si>
  <si>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</si>
  <si>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</si>
  <si>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</si>
  <si>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</si>
  <si>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</si>
  <si>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</si>
  <si>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</si>
  <si>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</si>
  <si>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</si>
  <si>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</si>
  <si>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</si>
  <si>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</si>
  <si>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</si>
  <si>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</si>
  <si>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</si>
  <si>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</si>
  <si>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</si>
  <si>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</si>
  <si>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</si>
  <si>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</si>
  <si>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</si>
  <si>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</si>
  <si>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</si>
  <si>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</si>
  <si>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</si>
  <si>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</si>
  <si>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</si>
  <si>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</si>
  <si>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</si>
  <si>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</si>
  <si>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</si>
  <si>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</si>
  <si>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</si>
  <si>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</si>
  <si>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</si>
  <si>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</si>
  <si>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</si>
  <si>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</si>
  <si>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</si>
  <si>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</si>
  <si>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</si>
  <si>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</si>
  <si>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</si>
  <si>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</si>
  <si>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</si>
  <si>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</si>
  <si>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</si>
  <si>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</si>
  <si>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</si>
  <si>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</si>
  <si>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</si>
  <si>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</si>
  <si>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</si>
  <si>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</si>
  <si>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</si>
  <si>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</si>
  <si>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</si>
  <si>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</si>
  <si>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</si>
  <si>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</si>
  <si>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</si>
  <si>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</si>
  <si>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</si>
  <si>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</si>
  <si>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</si>
  <si>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</si>
  <si>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</si>
  <si>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</si>
  <si>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</si>
  <si>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</si>
  <si>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</si>
  <si>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</si>
  <si>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</si>
  <si>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</si>
  <si>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</si>
  <si>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</si>
  <si>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</si>
  <si>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</si>
  <si>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</si>
  <si>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</si>
  <si>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</si>
  <si>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</si>
  <si>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</si>
  <si>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</si>
  <si>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</si>
  <si>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</si>
  <si>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</si>
  <si>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</si>
  <si>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</si>
  <si>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</si>
  <si>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</si>
  <si>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</si>
  <si>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</si>
  <si>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</si>
  <si>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</si>
  <si>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</si>
  <si>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</si>
  <si>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</si>
  <si>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</si>
  <si>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</si>
  <si>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</si>
  <si>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</si>
  <si>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</si>
  <si>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</si>
  <si>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</si>
  <si>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</si>
  <si>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</si>
  <si>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</si>
  <si>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</si>
  <si>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</si>
  <si>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</si>
  <si>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</si>
  <si>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</si>
  <si>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</si>
  <si>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</si>
  <si>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</si>
  <si>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</si>
  <si>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</si>
  <si>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</si>
  <si>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</si>
  <si>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</si>
  <si>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</si>
  <si>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</si>
  <si>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</si>
  <si>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</si>
  <si>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</si>
  <si>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</si>
  <si>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</si>
  <si>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</si>
  <si>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</si>
  <si>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</si>
  <si>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</si>
  <si>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</si>
  <si>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</si>
  <si>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</si>
  <si>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</si>
  <si>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</si>
  <si>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</si>
  <si>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</si>
  <si>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</si>
  <si>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</si>
  <si>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</si>
  <si>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</si>
  <si>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</si>
  <si>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</si>
  <si>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</si>
  <si>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</si>
  <si>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</si>
  <si>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</si>
  <si>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مسلخ بلدي (في اطار الشراكة )</t>
  </si>
  <si>
    <t>سوق بلدي</t>
  </si>
  <si>
    <t xml:space="preserve">سوق تفصيل اسماك </t>
  </si>
  <si>
    <t xml:space="preserve">حومة الشط </t>
  </si>
  <si>
    <t xml:space="preserve">الموانسة </t>
  </si>
  <si>
    <t xml:space="preserve">مركب رياضي </t>
  </si>
  <si>
    <t>ملعب بلدي</t>
  </si>
  <si>
    <t xml:space="preserve">نادي الشباب </t>
  </si>
  <si>
    <t xml:space="preserve">اقتناء معدات </t>
  </si>
  <si>
    <t xml:space="preserve">التحكم في الطاقة </t>
  </si>
  <si>
    <t xml:space="preserve">دراسات </t>
  </si>
  <si>
    <t xml:space="preserve">تعهد و صيانة المنشات البلدية </t>
  </si>
  <si>
    <t xml:space="preserve">قصر البلدية </t>
  </si>
  <si>
    <t xml:space="preserve">اقتناء معدات اعلامية </t>
  </si>
  <si>
    <t xml:space="preserve">منطقة صناعية و حرفية </t>
  </si>
  <si>
    <t xml:space="preserve">تعهد و صيانة البنية الاساسية </t>
  </si>
  <si>
    <t xml:space="preserve">الطرقات و الارصفة </t>
  </si>
  <si>
    <t xml:space="preserve">فيات </t>
  </si>
  <si>
    <t>نيوهولاند</t>
  </si>
  <si>
    <t xml:space="preserve">كيبوتا </t>
  </si>
  <si>
    <t>بيرلنقو</t>
  </si>
  <si>
    <t xml:space="preserve">سيتروان </t>
  </si>
  <si>
    <t xml:space="preserve">مزدا </t>
  </si>
  <si>
    <t xml:space="preserve">ميقان </t>
  </si>
  <si>
    <t>ايفيكو</t>
  </si>
  <si>
    <t>شاحنة ذات سلم</t>
  </si>
  <si>
    <t xml:space="preserve">شاحنة قالبة </t>
  </si>
  <si>
    <t xml:space="preserve">شاحنة ضاغطة </t>
  </si>
  <si>
    <t>كاز</t>
  </si>
  <si>
    <t>كيكوروفا</t>
  </si>
  <si>
    <t>الامر عدد 1092 المؤرخ في 6 اوت 2011</t>
  </si>
  <si>
    <t>كمال لهيذب</t>
  </si>
  <si>
    <t>عماد الكواش</t>
  </si>
  <si>
    <t>صالح الوريمي</t>
  </si>
  <si>
    <t>انيس عبد النبي</t>
  </si>
  <si>
    <t>الهاشمي الضاوي</t>
  </si>
  <si>
    <t xml:space="preserve">ثامر الجبو </t>
  </si>
  <si>
    <t xml:space="preserve">سالم سنكاز </t>
  </si>
  <si>
    <t>عبد المجيد الجزيري</t>
  </si>
  <si>
    <t>معز عبيشو</t>
  </si>
  <si>
    <t>عز الدين بوشويشة</t>
  </si>
  <si>
    <t>نور الدين المنفخ</t>
  </si>
  <si>
    <t xml:space="preserve">لسعد الصيايحة </t>
  </si>
  <si>
    <t>محمد شلندي</t>
  </si>
  <si>
    <t>لسالم مطيمط</t>
  </si>
  <si>
    <t>سالم النطاحي</t>
  </si>
  <si>
    <t>عبد الستار بلهيبة</t>
  </si>
  <si>
    <t>عبد الفتاح جحوش</t>
  </si>
  <si>
    <t>سعيد مرتاح</t>
  </si>
  <si>
    <t>ابراهيم المكاري</t>
  </si>
  <si>
    <t xml:space="preserve">منصف مهيرة </t>
  </si>
  <si>
    <t>صلاح السياري</t>
  </si>
  <si>
    <t xml:space="preserve">عبد الستار بورقيبة </t>
  </si>
  <si>
    <t>عز الدين لبيض</t>
  </si>
  <si>
    <t xml:space="preserve">لجنة السياحة </t>
  </si>
  <si>
    <t xml:space="preserve">لجنة النقل </t>
  </si>
  <si>
    <t>لجنة متابعة تنفيذ قرارات الهدم</t>
  </si>
  <si>
    <t xml:space="preserve">لجنة البتات </t>
  </si>
  <si>
    <t xml:space="preserve">الكتابة العامة </t>
  </si>
  <si>
    <t>مصلحة التفقد</t>
  </si>
  <si>
    <t>قسم الضبط المركزي</t>
  </si>
  <si>
    <t xml:space="preserve">قسم الحالة المدنية </t>
  </si>
  <si>
    <t xml:space="preserve">قسم الانتخابات </t>
  </si>
  <si>
    <t xml:space="preserve">ادارة الشؤون الادارية و المالية </t>
  </si>
  <si>
    <t xml:space="preserve">مصلحة الاعوان </t>
  </si>
  <si>
    <t xml:space="preserve">مصلحة الاعلامية </t>
  </si>
  <si>
    <t xml:space="preserve">مصلحة النزاعات </t>
  </si>
  <si>
    <t xml:space="preserve">مصلحة التراتيب و الشؤون الاقتصادية </t>
  </si>
  <si>
    <t xml:space="preserve">الادارة الفرعية للشؤون الادارية </t>
  </si>
  <si>
    <t xml:space="preserve">الادارة الفرعية للمالية </t>
  </si>
  <si>
    <t xml:space="preserve">مصلحة الحسابيات و الميزانية </t>
  </si>
  <si>
    <t xml:space="preserve">مصلحة الاداءات و الاستخلاصات </t>
  </si>
  <si>
    <t xml:space="preserve">ادارة الاشغال و التهيئة و النظافة </t>
  </si>
  <si>
    <t xml:space="preserve">الادارة الفرعية للاشغال و التهيئة </t>
  </si>
  <si>
    <t xml:space="preserve">مصلحة الاشغال و الصيانة </t>
  </si>
  <si>
    <t>مصلحة التنوير العمةمي</t>
  </si>
  <si>
    <t xml:space="preserve">مصلحة الورشة </t>
  </si>
  <si>
    <t xml:space="preserve">مصلحة التهيئة العمرانية و الدراسات </t>
  </si>
  <si>
    <t xml:space="preserve"> الادارة الفرعية للنظافة </t>
  </si>
  <si>
    <t>مصلحة التنظيف و المناطق الخضراء و المنابت</t>
  </si>
  <si>
    <t xml:space="preserve">مصلحة المراقبة الصحية و مقاومة الاوبئة 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</si>
</sst>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  <xf numFmtId="0" fontId="21" fillId="20" borderId="0" applyNumberFormat="0" applyBorder="0" applyAlignment="0" applyProtection="0"/>
  </cellStyleXfs>
  <cellXfs count="214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horizontal="center" vertical="center"/>
    </xf>
    <xf numFmtId="0" fontId="19" fillId="0" borderId="1" xfId="0" applyFont="1" applyBorder="1"/>
    <xf numFmtId="0" fontId="2" fillId="17" borderId="1" xfId="0" applyFont="1" applyFill="1" applyBorder="1" applyAlignment="1">
      <alignment horizontal="center" vertical="center" readingOrder="2"/>
    </xf>
    <xf numFmtId="0" fontId="3" fillId="0" borderId="1" xfId="0" applyFont="1" applyBorder="1"/>
    <xf numFmtId="0" fontId="20" fillId="0" borderId="1" xfId="0" applyFont="1" applyBorder="1"/>
    <xf numFmtId="166" fontId="8" fillId="0" borderId="1" xfId="0" applyNumberFormat="1" applyFont="1" applyBorder="1"/>
    <xf numFmtId="0" fontId="0" fillId="17" borderId="1" xfId="0" applyFont="1" applyFill="1" applyBorder="1" applyAlignment="1">
      <alignment horizontal="center" vertical="center" readingOrder="2"/>
    </xf>
    <xf numFmtId="0" fontId="0" fillId="0" borderId="1" xfId="0" applyBorder="1" applyAlignment="1">
      <alignment vertical="center" wrapText="1" readingOrder="2"/>
    </xf>
    <xf numFmtId="14" fontId="2" fillId="15" borderId="1" xfId="2" applyNumberFormat="1" applyFont="1" applyFill="1" applyBorder="1" applyAlignment="1">
      <alignment horizontal="center" vertical="center" readingOrder="2"/>
    </xf>
    <xf numFmtId="9" fontId="2" fillId="15" borderId="1" xfId="2" applyFont="1" applyFill="1" applyBorder="1" applyAlignment="1">
      <alignment horizontal="center" vertical="center" readingOrder="2"/>
    </xf>
    <xf numFmtId="0" fontId="2" fillId="15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166" fontId="8" fillId="15" borderId="11" xfId="0" applyNumberFormat="1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8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8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8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13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8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21" fillId="20" borderId="1" xfId="4" applyBorder="1"/>
    <xf numFmtId="166" fontId="21" fillId="20" borderId="1" xfId="4" applyNumberFormat="1" applyBorder="1"/>
    <xf numFmtId="14" fontId="21" fillId="20" borderId="1" xfId="4" applyNumberFormat="1" applyBorder="1"/>
    <xf numFmtId="0" fontId="21" fillId="20" borderId="1" xfId="4" applyBorder="1" applyAlignment="1">
      <alignment horizontal="center" vertical="center" readingOrder="2"/>
    </xf>
    <xf numFmtId="0" fontId="21" fillId="20" borderId="1" xfId="4" applyBorder="1" applyAlignment="1">
      <alignment vertical="center" readingOrder="2"/>
    </xf>
    <xf numFmtId="166" fontId="21" fillId="20" borderId="1" xfId="4" applyNumberFormat="1" applyBorder="1" applyAlignment="1">
      <alignment horizontal="center" vertical="center"/>
    </xf>
  </cellXfs>
  <cellStyles count="5">
    <cellStyle name="Insatisfaisant" xfId="4" builtinId="27"/>
    <cellStyle name="Milliers" xfId="1" builtinId="3"/>
    <cellStyle name="MS_Arabe" xfId="3"/>
    <cellStyle name="Normal" xfId="0" builtinId="0"/>
    <cellStyle name="Pourcentage" xfId="2" builtinId="5"/>
  </cellStyles>
  <dxfs count="6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636" zoomScale="130" zoomScaleNormal="130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37.28515625" customWidth="1"/>
    <col min="3" max="3" width="23.7109375" customWidth="1"/>
    <col min="4" max="4" width="18.85546875" customWidth="1"/>
    <col min="5" max="5" width="18.5703125" customWidth="1"/>
    <col min="7" max="7" width="15.5703125" bestFit="1" customWidth="1"/>
    <col min="8" max="8" width="22.140625" customWidth="1"/>
    <col min="9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36" t="s">
        <v>853</v>
      </c>
      <c r="E1" s="136" t="s">
        <v>852</v>
      </c>
      <c r="G1" s="43" t="s">
        <v>31</v>
      </c>
      <c r="H1" s="44">
        <f>C2+C114</f>
        <v>6200000</v>
      </c>
      <c r="I1" s="45"/>
      <c r="J1" s="46" t="b">
        <f>AND(H1=I1)</f>
        <v>0</v>
      </c>
    </row>
    <row r="2" spans="1:14">
      <c r="A2" s="175" t="s">
        <v>60</v>
      </c>
      <c r="B2" s="175"/>
      <c r="C2" s="26">
        <f>C3+C67</f>
        <v>4200000</v>
      </c>
      <c r="D2" s="26">
        <f>D3+D67</f>
        <v>4200000</v>
      </c>
      <c r="E2" s="26">
        <f>E3+E67</f>
        <v>4200000</v>
      </c>
      <c r="G2" s="39" t="s">
        <v>60</v>
      </c>
      <c r="H2" s="41">
        <f>C2</f>
        <v>4200000</v>
      </c>
      <c r="I2" s="42"/>
      <c r="J2" s="40" t="b">
        <f>AND(H2=I2)</f>
        <v>0</v>
      </c>
    </row>
    <row r="3" spans="1:14">
      <c r="A3" s="172" t="s">
        <v>578</v>
      </c>
      <c r="B3" s="172"/>
      <c r="C3" s="23">
        <f>C4+C11+C38+C61</f>
        <v>2644000</v>
      </c>
      <c r="D3" s="23">
        <f>D4+D11+D38+D61</f>
        <v>2644000</v>
      </c>
      <c r="E3" s="23">
        <f>E4+E11+E38+E61</f>
        <v>2644000</v>
      </c>
      <c r="G3" s="39" t="s">
        <v>57</v>
      </c>
      <c r="H3" s="41">
        <f t="shared" ref="H3:H66" si="0">C3</f>
        <v>2644000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1560000</v>
      </c>
      <c r="D4" s="21">
        <f>SUM(D5:D10)</f>
        <v>1560000</v>
      </c>
      <c r="E4" s="21">
        <f>SUM(E5:E10)</f>
        <v>1560000</v>
      </c>
      <c r="F4" s="17"/>
      <c r="G4" s="39" t="s">
        <v>53</v>
      </c>
      <c r="H4" s="41">
        <f t="shared" si="0"/>
        <v>1560000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300000</v>
      </c>
      <c r="D5" s="2">
        <f>C5</f>
        <v>300000</v>
      </c>
      <c r="E5" s="2">
        <f>D5</f>
        <v>300000</v>
      </c>
      <c r="F5" s="17"/>
      <c r="G5" s="17"/>
      <c r="H5" s="41">
        <f t="shared" si="0"/>
        <v>300000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50000</v>
      </c>
      <c r="D6" s="2">
        <f t="shared" ref="D6:E10" si="1">C6</f>
        <v>50000</v>
      </c>
      <c r="E6" s="2">
        <f t="shared" si="1"/>
        <v>50000</v>
      </c>
      <c r="F6" s="17"/>
      <c r="G6" s="17"/>
      <c r="H6" s="41">
        <f t="shared" si="0"/>
        <v>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600000</v>
      </c>
      <c r="D7" s="2">
        <f t="shared" si="1"/>
        <v>600000</v>
      </c>
      <c r="E7" s="2">
        <f t="shared" si="1"/>
        <v>600000</v>
      </c>
      <c r="F7" s="17"/>
      <c r="G7" s="17"/>
      <c r="H7" s="41">
        <f t="shared" si="0"/>
        <v>600000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600000</v>
      </c>
      <c r="D9" s="2">
        <f t="shared" si="1"/>
        <v>600000</v>
      </c>
      <c r="E9" s="2">
        <f t="shared" si="1"/>
        <v>600000</v>
      </c>
      <c r="F9" s="17"/>
      <c r="G9" s="17"/>
      <c r="H9" s="41">
        <f t="shared" si="0"/>
        <v>600000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564000</v>
      </c>
      <c r="D11" s="21">
        <f>SUM(D12:D37)</f>
        <v>564000</v>
      </c>
      <c r="E11" s="21">
        <f>SUM(E12:E37)</f>
        <v>564000</v>
      </c>
      <c r="F11" s="17"/>
      <c r="G11" s="39" t="s">
        <v>54</v>
      </c>
      <c r="H11" s="41">
        <f t="shared" si="0"/>
        <v>564000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400000</v>
      </c>
      <c r="D12" s="2">
        <f>C12</f>
        <v>400000</v>
      </c>
      <c r="E12" s="2">
        <f>D12</f>
        <v>400000</v>
      </c>
      <c r="H12" s="41">
        <f t="shared" si="0"/>
        <v>400000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7000</v>
      </c>
      <c r="D14" s="2">
        <f t="shared" si="2"/>
        <v>7000</v>
      </c>
      <c r="E14" s="2">
        <f t="shared" si="2"/>
        <v>7000</v>
      </c>
      <c r="H14" s="41">
        <f t="shared" si="0"/>
        <v>7000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70000</v>
      </c>
      <c r="D23" s="2">
        <f t="shared" si="2"/>
        <v>70000</v>
      </c>
      <c r="E23" s="2">
        <f t="shared" si="2"/>
        <v>70000</v>
      </c>
      <c r="H23" s="41">
        <f t="shared" si="0"/>
        <v>70000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2000</v>
      </c>
      <c r="D26" s="2">
        <f t="shared" si="2"/>
        <v>2000</v>
      </c>
      <c r="E26" s="2">
        <f t="shared" si="2"/>
        <v>2000</v>
      </c>
      <c r="H26" s="41">
        <f t="shared" si="0"/>
        <v>2000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3"/>
        <v>10000</v>
      </c>
      <c r="E35" s="2">
        <f t="shared" si="3"/>
        <v>10000</v>
      </c>
      <c r="H35" s="41">
        <f t="shared" si="0"/>
        <v>10000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>
        <v>20000</v>
      </c>
      <c r="D37" s="2">
        <f t="shared" si="3"/>
        <v>20000</v>
      </c>
      <c r="E37" s="2">
        <f t="shared" si="3"/>
        <v>20000</v>
      </c>
      <c r="H37" s="41">
        <f t="shared" si="0"/>
        <v>20000</v>
      </c>
    </row>
    <row r="38" spans="1:10">
      <c r="A38" s="168" t="s">
        <v>145</v>
      </c>
      <c r="B38" s="169"/>
      <c r="C38" s="21">
        <f>SUM(C39:C60)</f>
        <v>503000</v>
      </c>
      <c r="D38" s="21">
        <f>SUM(D39:D60)</f>
        <v>503000</v>
      </c>
      <c r="E38" s="21">
        <f>SUM(E39:E60)</f>
        <v>503000</v>
      </c>
      <c r="G38" s="39" t="s">
        <v>55</v>
      </c>
      <c r="H38" s="41">
        <f t="shared" si="0"/>
        <v>503000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14000</v>
      </c>
      <c r="D42" s="2">
        <f t="shared" si="4"/>
        <v>14000</v>
      </c>
      <c r="E42" s="2">
        <f t="shared" si="4"/>
        <v>14000</v>
      </c>
      <c r="H42" s="41">
        <f t="shared" si="0"/>
        <v>14000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7000</v>
      </c>
      <c r="D44" s="2">
        <f t="shared" si="4"/>
        <v>7000</v>
      </c>
      <c r="E44" s="2">
        <f t="shared" si="4"/>
        <v>7000</v>
      </c>
      <c r="H44" s="41">
        <f t="shared" si="0"/>
        <v>7000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>
        <v>5000</v>
      </c>
      <c r="D46" s="2">
        <f t="shared" si="4"/>
        <v>5000</v>
      </c>
      <c r="E46" s="2">
        <f t="shared" si="4"/>
        <v>5000</v>
      </c>
      <c r="H46" s="41">
        <f t="shared" si="0"/>
        <v>5000</v>
      </c>
    </row>
    <row r="47" spans="1:10" outlineLevel="1">
      <c r="A47" s="20">
        <v>3205</v>
      </c>
      <c r="B47" s="20" t="s">
        <v>148</v>
      </c>
      <c r="C47" s="2">
        <v>1000</v>
      </c>
      <c r="D47" s="2">
        <f t="shared" si="4"/>
        <v>1000</v>
      </c>
      <c r="E47" s="2">
        <f t="shared" si="4"/>
        <v>1000</v>
      </c>
      <c r="H47" s="41">
        <f t="shared" si="0"/>
        <v>1000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340000</v>
      </c>
      <c r="D55" s="2">
        <f t="shared" si="4"/>
        <v>340000</v>
      </c>
      <c r="E55" s="2">
        <f t="shared" si="4"/>
        <v>340000</v>
      </c>
      <c r="H55" s="41">
        <f t="shared" si="0"/>
        <v>340000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17000</v>
      </c>
      <c r="D61" s="22">
        <f>SUM(D62:D66)</f>
        <v>17000</v>
      </c>
      <c r="E61" s="22">
        <f>SUM(E62:E66)</f>
        <v>17000</v>
      </c>
      <c r="G61" s="39" t="s">
        <v>105</v>
      </c>
      <c r="H61" s="41">
        <f t="shared" si="0"/>
        <v>17000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10000</v>
      </c>
      <c r="D62" s="2">
        <f>C62</f>
        <v>10000</v>
      </c>
      <c r="E62" s="2">
        <f>D62</f>
        <v>10000</v>
      </c>
      <c r="H62" s="41">
        <f t="shared" si="0"/>
        <v>10000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7000</v>
      </c>
      <c r="D66" s="2">
        <f t="shared" si="6"/>
        <v>7000</v>
      </c>
      <c r="E66" s="2">
        <f t="shared" si="6"/>
        <v>7000</v>
      </c>
      <c r="H66" s="41">
        <f t="shared" si="0"/>
        <v>7000</v>
      </c>
    </row>
    <row r="67" spans="1:10">
      <c r="A67" s="172" t="s">
        <v>579</v>
      </c>
      <c r="B67" s="172"/>
      <c r="C67" s="25">
        <f>C97+C68</f>
        <v>1556000</v>
      </c>
      <c r="D67" s="25">
        <f>D97+D68</f>
        <v>1556000</v>
      </c>
      <c r="E67" s="25">
        <f>E97+E68</f>
        <v>1556000</v>
      </c>
      <c r="G67" s="39" t="s">
        <v>59</v>
      </c>
      <c r="H67" s="41">
        <f t="shared" ref="H67:H130" si="7">C67</f>
        <v>1556000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171000</v>
      </c>
      <c r="D68" s="21">
        <f>SUM(D69:D96)</f>
        <v>171000</v>
      </c>
      <c r="E68" s="21">
        <f>SUM(E69:E96)</f>
        <v>171000</v>
      </c>
      <c r="G68" s="39" t="s">
        <v>56</v>
      </c>
      <c r="H68" s="41">
        <f t="shared" si="7"/>
        <v>171000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150000</v>
      </c>
      <c r="D79" s="2">
        <f t="shared" si="8"/>
        <v>150000</v>
      </c>
      <c r="E79" s="2">
        <f t="shared" si="8"/>
        <v>150000</v>
      </c>
      <c r="H79" s="41">
        <f t="shared" si="7"/>
        <v>150000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19000</v>
      </c>
      <c r="D95" s="2">
        <f t="shared" si="9"/>
        <v>19000</v>
      </c>
      <c r="E95" s="2">
        <f t="shared" si="9"/>
        <v>19000</v>
      </c>
      <c r="H95" s="41">
        <f t="shared" si="7"/>
        <v>19000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1385000</v>
      </c>
      <c r="D97" s="21">
        <f>SUM(D98:D113)</f>
        <v>1385000</v>
      </c>
      <c r="E97" s="21">
        <f>SUM(E98:E113)</f>
        <v>1385000</v>
      </c>
      <c r="G97" s="39" t="s">
        <v>58</v>
      </c>
      <c r="H97" s="41">
        <f t="shared" si="7"/>
        <v>1385000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1210000</v>
      </c>
      <c r="D98" s="2">
        <f>C98</f>
        <v>1210000</v>
      </c>
      <c r="E98" s="2">
        <f>D98</f>
        <v>1210000</v>
      </c>
      <c r="H98" s="41">
        <f t="shared" si="7"/>
        <v>1210000</v>
      </c>
    </row>
    <row r="99" spans="1:10" ht="15" customHeight="1" outlineLevel="1">
      <c r="A99" s="3">
        <v>6002</v>
      </c>
      <c r="B99" s="1" t="s">
        <v>185</v>
      </c>
      <c r="C99" s="2">
        <v>145000</v>
      </c>
      <c r="D99" s="2">
        <f t="shared" ref="D99:E113" si="10">C99</f>
        <v>145000</v>
      </c>
      <c r="E99" s="2">
        <f t="shared" si="10"/>
        <v>145000</v>
      </c>
      <c r="H99" s="41">
        <f t="shared" si="7"/>
        <v>145000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>
        <v>5000</v>
      </c>
      <c r="D104" s="2">
        <f t="shared" si="10"/>
        <v>5000</v>
      </c>
      <c r="E104" s="2">
        <f t="shared" si="10"/>
        <v>5000</v>
      </c>
      <c r="H104" s="41">
        <f t="shared" si="7"/>
        <v>5000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20000</v>
      </c>
      <c r="D113" s="2">
        <f t="shared" si="10"/>
        <v>20000</v>
      </c>
      <c r="E113" s="2">
        <f t="shared" si="10"/>
        <v>20000</v>
      </c>
      <c r="H113" s="41">
        <f t="shared" si="7"/>
        <v>20000</v>
      </c>
    </row>
    <row r="114" spans="1:10">
      <c r="A114" s="173" t="s">
        <v>62</v>
      </c>
      <c r="B114" s="174"/>
      <c r="C114" s="26">
        <f>C115+C152+C177</f>
        <v>2000000</v>
      </c>
      <c r="D114" s="26">
        <f>D115+D152+D177</f>
        <v>2000000</v>
      </c>
      <c r="E114" s="26">
        <f>E115+E152+E177</f>
        <v>2000000</v>
      </c>
      <c r="G114" s="39" t="s">
        <v>62</v>
      </c>
      <c r="H114" s="41">
        <f t="shared" si="7"/>
        <v>2000000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1450000</v>
      </c>
      <c r="D115" s="23">
        <f>D116+D135</f>
        <v>1450000</v>
      </c>
      <c r="E115" s="23">
        <f>E116+E135</f>
        <v>1450000</v>
      </c>
      <c r="G115" s="39" t="s">
        <v>61</v>
      </c>
      <c r="H115" s="41">
        <f t="shared" si="7"/>
        <v>1450000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450000</v>
      </c>
      <c r="D116" s="21">
        <f>D117+D120+D123+D126+D129+D132</f>
        <v>450000</v>
      </c>
      <c r="E116" s="21">
        <f>E117+E120+E123+E126+E129+E132</f>
        <v>450000</v>
      </c>
      <c r="G116" s="39" t="s">
        <v>583</v>
      </c>
      <c r="H116" s="41">
        <f t="shared" si="7"/>
        <v>450000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450000</v>
      </c>
      <c r="D117" s="2">
        <f>D118+D119</f>
        <v>450000</v>
      </c>
      <c r="E117" s="2">
        <f>E118+E119</f>
        <v>450000</v>
      </c>
      <c r="H117" s="41">
        <f t="shared" si="7"/>
        <v>450000</v>
      </c>
    </row>
    <row r="118" spans="1:10" ht="15" customHeight="1" outlineLevel="2">
      <c r="A118" s="125"/>
      <c r="B118" s="124" t="s">
        <v>855</v>
      </c>
      <c r="C118" s="123">
        <v>10000</v>
      </c>
      <c r="D118" s="123">
        <f>C118</f>
        <v>10000</v>
      </c>
      <c r="E118" s="123">
        <f>D118</f>
        <v>10000</v>
      </c>
      <c r="H118" s="41">
        <f t="shared" si="7"/>
        <v>10000</v>
      </c>
    </row>
    <row r="119" spans="1:10" ht="15" customHeight="1" outlineLevel="2">
      <c r="A119" s="125"/>
      <c r="B119" s="124" t="s">
        <v>860</v>
      </c>
      <c r="C119" s="123">
        <v>440000</v>
      </c>
      <c r="D119" s="123">
        <f>C119</f>
        <v>440000</v>
      </c>
      <c r="E119" s="123">
        <f>D119</f>
        <v>440000</v>
      </c>
      <c r="H119" s="41">
        <f t="shared" si="7"/>
        <v>440000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5"/>
      <c r="B121" s="124" t="s">
        <v>855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customHeight="1" outlineLevel="2">
      <c r="A122" s="125"/>
      <c r="B122" s="124" t="s">
        <v>860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5"/>
      <c r="B124" s="124" t="s">
        <v>855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customHeight="1" outlineLevel="2">
      <c r="A125" s="125"/>
      <c r="B125" s="124" t="s">
        <v>860</v>
      </c>
      <c r="C125" s="123"/>
      <c r="D125" s="123">
        <f>C125</f>
        <v>0</v>
      </c>
      <c r="E125" s="123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5"/>
      <c r="B127" s="124" t="s">
        <v>855</v>
      </c>
      <c r="C127" s="123"/>
      <c r="D127" s="123">
        <f>C127</f>
        <v>0</v>
      </c>
      <c r="E127" s="123">
        <f>D127</f>
        <v>0</v>
      </c>
      <c r="H127" s="41">
        <f t="shared" si="7"/>
        <v>0</v>
      </c>
    </row>
    <row r="128" spans="1:10" ht="15" customHeight="1" outlineLevel="2">
      <c r="A128" s="125"/>
      <c r="B128" s="124" t="s">
        <v>860</v>
      </c>
      <c r="C128" s="123"/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5"/>
      <c r="B130" s="124" t="s">
        <v>855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customHeight="1" outlineLevel="2">
      <c r="A131" s="125"/>
      <c r="B131" s="124" t="s">
        <v>860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5"/>
      <c r="B133" s="124" t="s">
        <v>855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customHeight="1" outlineLevel="2">
      <c r="A134" s="125"/>
      <c r="B134" s="124" t="s">
        <v>860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1000000</v>
      </c>
      <c r="D135" s="21">
        <f>D136+D140+D143+D146+D149</f>
        <v>1000000</v>
      </c>
      <c r="E135" s="21">
        <f>E136+E140+E143+E146+E149</f>
        <v>1000000</v>
      </c>
      <c r="G135" s="39" t="s">
        <v>584</v>
      </c>
      <c r="H135" s="41">
        <f t="shared" si="11"/>
        <v>1000000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400000</v>
      </c>
      <c r="D136" s="2">
        <f>D137+D138+D139</f>
        <v>400000</v>
      </c>
      <c r="E136" s="2">
        <f>E137+E138+E139</f>
        <v>400000</v>
      </c>
      <c r="H136" s="41">
        <f t="shared" si="11"/>
        <v>400000</v>
      </c>
    </row>
    <row r="137" spans="1:10" ht="15" customHeight="1" outlineLevel="2">
      <c r="A137" s="125"/>
      <c r="B137" s="124" t="s">
        <v>855</v>
      </c>
      <c r="C137" s="123">
        <v>100000</v>
      </c>
      <c r="D137" s="123">
        <f>C137</f>
        <v>100000</v>
      </c>
      <c r="E137" s="123">
        <f>D137</f>
        <v>100000</v>
      </c>
      <c r="H137" s="41">
        <f t="shared" si="11"/>
        <v>100000</v>
      </c>
    </row>
    <row r="138" spans="1:10" ht="15" customHeight="1" outlineLevel="2">
      <c r="A138" s="125"/>
      <c r="B138" s="124" t="s">
        <v>862</v>
      </c>
      <c r="C138" s="123">
        <v>200000</v>
      </c>
      <c r="D138" s="123">
        <f t="shared" ref="D138:E139" si="12">C138</f>
        <v>200000</v>
      </c>
      <c r="E138" s="123">
        <f t="shared" si="12"/>
        <v>200000</v>
      </c>
      <c r="H138" s="41">
        <f t="shared" si="11"/>
        <v>200000</v>
      </c>
    </row>
    <row r="139" spans="1:10" ht="15" customHeight="1" outlineLevel="2">
      <c r="A139" s="125"/>
      <c r="B139" s="124" t="s">
        <v>861</v>
      </c>
      <c r="C139" s="123">
        <v>100000</v>
      </c>
      <c r="D139" s="123">
        <f t="shared" si="12"/>
        <v>100000</v>
      </c>
      <c r="E139" s="123">
        <f t="shared" si="12"/>
        <v>100000</v>
      </c>
      <c r="H139" s="41">
        <f t="shared" si="11"/>
        <v>100000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5"/>
      <c r="B141" s="124" t="s">
        <v>855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customHeight="1" outlineLevel="2">
      <c r="A142" s="125"/>
      <c r="B142" s="124" t="s">
        <v>860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5"/>
      <c r="B144" s="124" t="s">
        <v>855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customHeight="1" outlineLevel="2">
      <c r="A145" s="125"/>
      <c r="B145" s="124" t="s">
        <v>860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5"/>
      <c r="B147" s="124" t="s">
        <v>855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customHeight="1" outlineLevel="2">
      <c r="A148" s="125"/>
      <c r="B148" s="124" t="s">
        <v>860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600000</v>
      </c>
      <c r="D149" s="2">
        <f>D150+D151</f>
        <v>600000</v>
      </c>
      <c r="E149" s="2">
        <f>E150+E151</f>
        <v>600000</v>
      </c>
      <c r="H149" s="41">
        <f t="shared" si="11"/>
        <v>600000</v>
      </c>
    </row>
    <row r="150" spans="1:10" ht="15" customHeight="1" outlineLevel="2">
      <c r="A150" s="125"/>
      <c r="B150" s="124" t="s">
        <v>855</v>
      </c>
      <c r="C150" s="123"/>
      <c r="D150" s="123">
        <f>C150</f>
        <v>0</v>
      </c>
      <c r="E150" s="123">
        <f>D150</f>
        <v>0</v>
      </c>
      <c r="H150" s="41">
        <f t="shared" si="11"/>
        <v>0</v>
      </c>
    </row>
    <row r="151" spans="1:10" ht="15" customHeight="1" outlineLevel="2">
      <c r="A151" s="125"/>
      <c r="B151" s="124" t="s">
        <v>860</v>
      </c>
      <c r="C151" s="123">
        <v>600000</v>
      </c>
      <c r="D151" s="123">
        <f>C151</f>
        <v>600000</v>
      </c>
      <c r="E151" s="123">
        <f>D151</f>
        <v>600000</v>
      </c>
      <c r="H151" s="41">
        <f t="shared" si="11"/>
        <v>600000</v>
      </c>
    </row>
    <row r="152" spans="1:10">
      <c r="A152" s="170" t="s">
        <v>581</v>
      </c>
      <c r="B152" s="171"/>
      <c r="C152" s="23">
        <f>C153+C163+C170</f>
        <v>550000</v>
      </c>
      <c r="D152" s="23">
        <f>D153+D163+D170</f>
        <v>550000</v>
      </c>
      <c r="E152" s="23">
        <f>E153+E163+E170</f>
        <v>550000</v>
      </c>
      <c r="G152" s="39" t="s">
        <v>66</v>
      </c>
      <c r="H152" s="41">
        <f t="shared" si="11"/>
        <v>550000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550000</v>
      </c>
      <c r="D153" s="21">
        <f>D154+D157+D160</f>
        <v>550000</v>
      </c>
      <c r="E153" s="21">
        <f>E154+E157+E160</f>
        <v>550000</v>
      </c>
      <c r="G153" s="39" t="s">
        <v>585</v>
      </c>
      <c r="H153" s="41">
        <f t="shared" si="11"/>
        <v>550000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550000</v>
      </c>
      <c r="D154" s="2">
        <f>D155+D156</f>
        <v>550000</v>
      </c>
      <c r="E154" s="2">
        <f>E155+E156</f>
        <v>550000</v>
      </c>
      <c r="H154" s="41">
        <f t="shared" si="11"/>
        <v>550000</v>
      </c>
    </row>
    <row r="155" spans="1:10" ht="15" customHeight="1" outlineLevel="2">
      <c r="A155" s="125"/>
      <c r="B155" s="124" t="s">
        <v>855</v>
      </c>
      <c r="C155" s="123">
        <v>50000</v>
      </c>
      <c r="D155" s="123">
        <f>C155</f>
        <v>50000</v>
      </c>
      <c r="E155" s="123">
        <f>D155</f>
        <v>50000</v>
      </c>
      <c r="H155" s="41">
        <f t="shared" si="11"/>
        <v>50000</v>
      </c>
    </row>
    <row r="156" spans="1:10" ht="15" customHeight="1" outlineLevel="2">
      <c r="A156" s="125"/>
      <c r="B156" s="124" t="s">
        <v>860</v>
      </c>
      <c r="C156" s="123">
        <v>500000</v>
      </c>
      <c r="D156" s="123">
        <f>C156</f>
        <v>500000</v>
      </c>
      <c r="E156" s="123">
        <f>D156</f>
        <v>500000</v>
      </c>
      <c r="H156" s="41">
        <f t="shared" si="11"/>
        <v>500000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5"/>
      <c r="B158" s="124" t="s">
        <v>855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customHeight="1" outlineLevel="2">
      <c r="A159" s="125"/>
      <c r="B159" s="124" t="s">
        <v>860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5"/>
      <c r="B161" s="124" t="s">
        <v>855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customHeight="1" outlineLevel="2">
      <c r="A162" s="125"/>
      <c r="B162" s="124" t="s">
        <v>860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5"/>
      <c r="B165" s="124" t="s">
        <v>855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customHeight="1" outlineLevel="2">
      <c r="A166" s="125"/>
      <c r="B166" s="124" t="s">
        <v>860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5"/>
      <c r="B168" s="124" t="s">
        <v>855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customHeight="1" outlineLevel="2">
      <c r="A169" s="125"/>
      <c r="B169" s="124" t="s">
        <v>860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5"/>
      <c r="B172" s="124" t="s">
        <v>855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customHeight="1" outlineLevel="2">
      <c r="A173" s="125"/>
      <c r="B173" s="124" t="s">
        <v>860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5"/>
      <c r="B175" s="124" t="s">
        <v>855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customHeight="1" outlineLevel="2">
      <c r="A176" s="125"/>
      <c r="B176" s="124" t="s">
        <v>860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849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857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outlineLevel="2">
      <c r="A181" s="85"/>
      <c r="B181" s="84" t="s">
        <v>855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858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outlineLevel="2">
      <c r="A183" s="85"/>
      <c r="B183" s="84" t="s">
        <v>855</v>
      </c>
      <c r="C183" s="122"/>
      <c r="D183" s="122">
        <f>C183</f>
        <v>0</v>
      </c>
      <c r="E183" s="122">
        <f>D183</f>
        <v>0</v>
      </c>
    </row>
    <row r="184" spans="1:10" outlineLevel="1">
      <c r="A184" s="165" t="s">
        <v>848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856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5"/>
      <c r="B186" s="84" t="s">
        <v>855</v>
      </c>
      <c r="C186" s="122"/>
      <c r="D186" s="122">
        <f>C186</f>
        <v>0</v>
      </c>
      <c r="E186" s="122">
        <f>D186</f>
        <v>0</v>
      </c>
    </row>
    <row r="187" spans="1:10" outlineLevel="3">
      <c r="A187" s="85"/>
      <c r="B187" s="84" t="s">
        <v>847</v>
      </c>
      <c r="C187" s="122"/>
      <c r="D187" s="122">
        <f>C187</f>
        <v>0</v>
      </c>
      <c r="E187" s="122">
        <f>D187</f>
        <v>0</v>
      </c>
    </row>
    <row r="188" spans="1:10" outlineLevel="1">
      <c r="A188" s="165" t="s">
        <v>846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859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5"/>
      <c r="B190" s="84" t="s">
        <v>855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outlineLevel="3">
      <c r="A191" s="85"/>
      <c r="B191" s="84" t="s">
        <v>845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outlineLevel="3">
      <c r="A192" s="85"/>
      <c r="B192" s="84" t="s">
        <v>844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outlineLevel="2">
      <c r="A193" s="125">
        <v>3</v>
      </c>
      <c r="B193" s="124" t="s">
        <v>857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5"/>
      <c r="B194" s="84" t="s">
        <v>855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858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5"/>
      <c r="B196" s="84" t="s">
        <v>855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165" t="s">
        <v>843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4" t="s">
        <v>858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outlineLevel="3">
      <c r="A199" s="85"/>
      <c r="B199" s="84" t="s">
        <v>855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165" t="s">
        <v>842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857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5"/>
      <c r="B202" s="84" t="s">
        <v>855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165" t="s">
        <v>841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859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5"/>
      <c r="B205" s="84" t="s">
        <v>855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5"/>
      <c r="B206" s="84" t="s">
        <v>839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856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5"/>
      <c r="B208" s="84" t="s">
        <v>855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outlineLevel="3">
      <c r="A209" s="85"/>
      <c r="B209" s="84" t="s">
        <v>838</v>
      </c>
      <c r="C209" s="122"/>
      <c r="D209" s="122">
        <f t="shared" si="15"/>
        <v>0</v>
      </c>
      <c r="E209" s="122">
        <f t="shared" si="15"/>
        <v>0</v>
      </c>
    </row>
    <row r="210" spans="1:5" outlineLevel="3">
      <c r="A210" s="85"/>
      <c r="B210" s="84" t="s">
        <v>855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outlineLevel="2">
      <c r="A211" s="125">
        <v>3</v>
      </c>
      <c r="B211" s="124" t="s">
        <v>857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5"/>
      <c r="B212" s="84" t="s">
        <v>855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858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5"/>
      <c r="B214" s="84" t="s">
        <v>855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165" t="s">
        <v>836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856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5"/>
      <c r="B217" s="84" t="s">
        <v>855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outlineLevel="3">
      <c r="A218" s="128"/>
      <c r="B218" s="127" t="s">
        <v>835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outlineLevel="3">
      <c r="A219" s="128"/>
      <c r="B219" s="127" t="s">
        <v>821</v>
      </c>
      <c r="C219" s="126"/>
      <c r="D219" s="126">
        <f t="shared" si="16"/>
        <v>0</v>
      </c>
      <c r="E219" s="126">
        <f t="shared" si="16"/>
        <v>0</v>
      </c>
    </row>
    <row r="220" spans="1:5" outlineLevel="2">
      <c r="A220" s="125">
        <v>3</v>
      </c>
      <c r="B220" s="124" t="s">
        <v>857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5"/>
      <c r="B221" s="84" t="s">
        <v>855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165" t="s">
        <v>834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856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5"/>
      <c r="B224" s="84" t="s">
        <v>855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5"/>
      <c r="B225" s="84" t="s">
        <v>833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outlineLevel="3">
      <c r="A226" s="85"/>
      <c r="B226" s="84" t="s">
        <v>832</v>
      </c>
      <c r="C226" s="122"/>
      <c r="D226" s="122">
        <f t="shared" si="17"/>
        <v>0</v>
      </c>
      <c r="E226" s="122">
        <f t="shared" si="17"/>
        <v>0</v>
      </c>
    </row>
    <row r="227" spans="1:5" outlineLevel="3">
      <c r="A227" s="85"/>
      <c r="B227" s="84" t="s">
        <v>831</v>
      </c>
      <c r="C227" s="122"/>
      <c r="D227" s="122">
        <f t="shared" si="17"/>
        <v>0</v>
      </c>
      <c r="E227" s="122">
        <f t="shared" si="17"/>
        <v>0</v>
      </c>
    </row>
    <row r="228" spans="1:5" outlineLevel="1">
      <c r="A228" s="165" t="s">
        <v>830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856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5"/>
      <c r="B230" s="84" t="s">
        <v>855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5"/>
      <c r="B231" s="84" t="s">
        <v>829</v>
      </c>
      <c r="C231" s="122">
        <v>0</v>
      </c>
      <c r="D231" s="122">
        <f t="shared" ref="D231:E232" si="18">C231</f>
        <v>0</v>
      </c>
      <c r="E231" s="122">
        <f t="shared" si="18"/>
        <v>0</v>
      </c>
    </row>
    <row r="232" spans="1:5" outlineLevel="3">
      <c r="A232" s="85"/>
      <c r="B232" s="84" t="s">
        <v>819</v>
      </c>
      <c r="C232" s="122"/>
      <c r="D232" s="122">
        <f t="shared" si="18"/>
        <v>0</v>
      </c>
      <c r="E232" s="122">
        <f t="shared" si="18"/>
        <v>0</v>
      </c>
    </row>
    <row r="233" spans="1:5" outlineLevel="2">
      <c r="A233" s="125">
        <v>3</v>
      </c>
      <c r="B233" s="124" t="s">
        <v>857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5"/>
      <c r="B234" s="84" t="s">
        <v>855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165" t="s">
        <v>828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857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5"/>
      <c r="B237" s="84" t="s">
        <v>855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165" t="s">
        <v>826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856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5"/>
      <c r="B240" s="84" t="s">
        <v>855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5"/>
      <c r="B241" s="84" t="s">
        <v>825</v>
      </c>
      <c r="C241" s="122"/>
      <c r="D241" s="122">
        <f t="shared" ref="D241:E242" si="19">C241</f>
        <v>0</v>
      </c>
      <c r="E241" s="122">
        <f t="shared" si="19"/>
        <v>0</v>
      </c>
    </row>
    <row r="242" spans="1:10" outlineLevel="3">
      <c r="A242" s="85"/>
      <c r="B242" s="84" t="s">
        <v>824</v>
      </c>
      <c r="C242" s="122"/>
      <c r="D242" s="122">
        <f t="shared" si="19"/>
        <v>0</v>
      </c>
      <c r="E242" s="122">
        <f t="shared" si="19"/>
        <v>0</v>
      </c>
    </row>
    <row r="243" spans="1:10" outlineLevel="1">
      <c r="A243" s="165" t="s">
        <v>823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856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5"/>
      <c r="B245" s="84" t="s">
        <v>855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5"/>
      <c r="B246" s="84" t="s">
        <v>821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outlineLevel="3">
      <c r="A247" s="85"/>
      <c r="B247" s="84" t="s">
        <v>820</v>
      </c>
      <c r="C247" s="122"/>
      <c r="D247" s="122">
        <f t="shared" si="20"/>
        <v>0</v>
      </c>
      <c r="E247" s="122">
        <f t="shared" si="20"/>
        <v>0</v>
      </c>
    </row>
    <row r="248" spans="1:10" outlineLevel="3">
      <c r="A248" s="85"/>
      <c r="B248" s="84" t="s">
        <v>819</v>
      </c>
      <c r="C248" s="122"/>
      <c r="D248" s="122">
        <f t="shared" si="20"/>
        <v>0</v>
      </c>
      <c r="E248" s="122">
        <f t="shared" si="20"/>
        <v>0</v>
      </c>
    </row>
    <row r="249" spans="1:10" outlineLevel="3">
      <c r="A249" s="85"/>
      <c r="B249" s="84" t="s">
        <v>818</v>
      </c>
      <c r="C249" s="122"/>
      <c r="D249" s="122">
        <f t="shared" si="20"/>
        <v>0</v>
      </c>
      <c r="E249" s="122">
        <f t="shared" si="20"/>
        <v>0</v>
      </c>
    </row>
    <row r="250" spans="1:10" outlineLevel="1">
      <c r="A250" s="165" t="s">
        <v>817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5"/>
      <c r="B251" s="84" t="s">
        <v>855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5"/>
      <c r="B252" s="84" t="s">
        <v>854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67" t="s">
        <v>67</v>
      </c>
      <c r="B256" s="167"/>
      <c r="C256" s="167"/>
      <c r="D256" s="136" t="s">
        <v>853</v>
      </c>
      <c r="E256" s="136" t="s">
        <v>852</v>
      </c>
      <c r="G256" s="47" t="s">
        <v>589</v>
      </c>
      <c r="H256" s="48">
        <f>C257+C559</f>
        <v>6200000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3550000</v>
      </c>
      <c r="D257" s="37">
        <f>D258+D550</f>
        <v>3550000</v>
      </c>
      <c r="E257" s="37">
        <f>E258+E550</f>
        <v>3550000</v>
      </c>
      <c r="G257" s="39" t="s">
        <v>60</v>
      </c>
      <c r="H257" s="41">
        <f>C257</f>
        <v>3550000</v>
      </c>
      <c r="I257" s="42"/>
      <c r="J257" s="40" t="b">
        <f>AND(H257=I257)</f>
        <v>0</v>
      </c>
    </row>
    <row r="258" spans="1:10">
      <c r="A258" s="155" t="s">
        <v>266</v>
      </c>
      <c r="B258" s="156"/>
      <c r="C258" s="36">
        <f>C259+C339+C483+C547</f>
        <v>3328402</v>
      </c>
      <c r="D258" s="36">
        <f>D259+D339+D483+D547</f>
        <v>3328402</v>
      </c>
      <c r="E258" s="36">
        <f>E259+E339+E483+E547</f>
        <v>3328402</v>
      </c>
      <c r="G258" s="39" t="s">
        <v>57</v>
      </c>
      <c r="H258" s="41">
        <f t="shared" ref="H258:H321" si="21">C258</f>
        <v>3328402</v>
      </c>
      <c r="I258" s="42"/>
      <c r="J258" s="40" t="b">
        <f>AND(H258=I258)</f>
        <v>0</v>
      </c>
    </row>
    <row r="259" spans="1:10">
      <c r="A259" s="153" t="s">
        <v>267</v>
      </c>
      <c r="B259" s="154"/>
      <c r="C259" s="33">
        <f>C260+C263+C314</f>
        <v>1762426</v>
      </c>
      <c r="D259" s="33">
        <f>D260+D263+D314</f>
        <v>1762426</v>
      </c>
      <c r="E259" s="33">
        <f>E260+E263+E314</f>
        <v>1762426</v>
      </c>
      <c r="G259" s="39" t="s">
        <v>590</v>
      </c>
      <c r="H259" s="41">
        <f t="shared" si="21"/>
        <v>1762426</v>
      </c>
      <c r="I259" s="42"/>
      <c r="J259" s="40" t="b">
        <f>AND(H259=I259)</f>
        <v>0</v>
      </c>
    </row>
    <row r="260" spans="1:10" outlineLevel="1">
      <c r="A260" s="157" t="s">
        <v>268</v>
      </c>
      <c r="B260" s="158"/>
      <c r="C260" s="32">
        <f>SUM(C261:C262)</f>
        <v>12426</v>
      </c>
      <c r="D260" s="32">
        <f>SUM(D261:D262)</f>
        <v>12426</v>
      </c>
      <c r="E260" s="32">
        <f>SUM(E261:E262)</f>
        <v>12426</v>
      </c>
      <c r="H260" s="41">
        <f t="shared" si="21"/>
        <v>12426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11336</v>
      </c>
      <c r="D262" s="5">
        <f>C262</f>
        <v>11336</v>
      </c>
      <c r="E262" s="5">
        <f>D262</f>
        <v>11336</v>
      </c>
      <c r="H262" s="41">
        <f t="shared" si="21"/>
        <v>11336</v>
      </c>
    </row>
    <row r="263" spans="1:10" outlineLevel="1">
      <c r="A263" s="157" t="s">
        <v>269</v>
      </c>
      <c r="B263" s="158"/>
      <c r="C263" s="32">
        <f>C264+C265+C289+C296+C298+C302+C305+C308+C313</f>
        <v>1750000</v>
      </c>
      <c r="D263" s="32">
        <f>D264+D265+D289+D296+D298+D302+D305+D308+D313</f>
        <v>1750000</v>
      </c>
      <c r="E263" s="32">
        <f>E264+E265+E289+E296+E298+E302+E305+E308+E313</f>
        <v>1750000</v>
      </c>
      <c r="H263" s="41">
        <f t="shared" si="21"/>
        <v>1750000</v>
      </c>
    </row>
    <row r="264" spans="1:10" outlineLevel="2">
      <c r="A264" s="6">
        <v>1101</v>
      </c>
      <c r="B264" s="4" t="s">
        <v>34</v>
      </c>
      <c r="C264" s="5">
        <v>783324</v>
      </c>
      <c r="D264" s="5">
        <f>C264</f>
        <v>783324</v>
      </c>
      <c r="E264" s="5">
        <f>D264</f>
        <v>783324</v>
      </c>
      <c r="H264" s="41">
        <f t="shared" si="21"/>
        <v>783324</v>
      </c>
    </row>
    <row r="265" spans="1:10" outlineLevel="2">
      <c r="A265" s="6">
        <v>1101</v>
      </c>
      <c r="B265" s="4" t="s">
        <v>35</v>
      </c>
      <c r="C265" s="5">
        <v>588263</v>
      </c>
      <c r="D265" s="5">
        <v>588263</v>
      </c>
      <c r="E265" s="5">
        <v>588263</v>
      </c>
      <c r="H265" s="41">
        <f t="shared" si="21"/>
        <v>588263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15420</v>
      </c>
      <c r="D289" s="5">
        <v>15420</v>
      </c>
      <c r="E289" s="5">
        <v>15420</v>
      </c>
      <c r="H289" s="41">
        <f t="shared" si="21"/>
        <v>15420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5000</v>
      </c>
      <c r="D296" s="5">
        <v>5000</v>
      </c>
      <c r="E296" s="5">
        <v>5000</v>
      </c>
      <c r="H296" s="41">
        <f t="shared" si="21"/>
        <v>5000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67000</v>
      </c>
      <c r="D298" s="5">
        <v>67000</v>
      </c>
      <c r="E298" s="5">
        <v>67000</v>
      </c>
      <c r="H298" s="41">
        <f t="shared" si="21"/>
        <v>67000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</v>
      </c>
      <c r="D302" s="5">
        <v>1000</v>
      </c>
      <c r="E302" s="5">
        <v>1000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15097</v>
      </c>
      <c r="D305" s="5">
        <v>15097</v>
      </c>
      <c r="E305" s="5">
        <v>15097</v>
      </c>
      <c r="H305" s="41">
        <f t="shared" si="21"/>
        <v>15097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239896</v>
      </c>
      <c r="D308" s="5">
        <v>239896</v>
      </c>
      <c r="E308" s="5">
        <v>239896</v>
      </c>
      <c r="H308" s="41">
        <f t="shared" si="21"/>
        <v>239896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35000</v>
      </c>
      <c r="D313" s="5">
        <f>C313</f>
        <v>35000</v>
      </c>
      <c r="E313" s="5">
        <f>D313</f>
        <v>35000</v>
      </c>
      <c r="H313" s="41">
        <f t="shared" si="21"/>
        <v>35000</v>
      </c>
    </row>
    <row r="314" spans="1:8" outlineLevel="1">
      <c r="A314" s="157" t="s">
        <v>601</v>
      </c>
      <c r="B314" s="15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1387976</v>
      </c>
      <c r="D339" s="33">
        <f>D340+D444+D482</f>
        <v>1387976</v>
      </c>
      <c r="E339" s="33">
        <f>E340+E444+E482</f>
        <v>1387976</v>
      </c>
      <c r="G339" s="39" t="s">
        <v>591</v>
      </c>
      <c r="H339" s="41">
        <f t="shared" si="28"/>
        <v>1387976</v>
      </c>
      <c r="I339" s="42"/>
      <c r="J339" s="40" t="b">
        <f>AND(H339=I339)</f>
        <v>0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1123976</v>
      </c>
      <c r="D340" s="32">
        <f>D341+D342+D343+D344+D347+D348+D353+D356+D357+D362+D367+BH290668+D371+D372+D373+D376+D377+D378+D382+D388+D391+D392+D395+D398+D399+D404+D407+D408+D409+D412+D415+D416+D419+D420+D421+D422+D429+D443</f>
        <v>1123976</v>
      </c>
      <c r="E340" s="32">
        <f>E341+E342+E343+E344+E347+E348+E353+E356+E357+E362+E367+BI290668+E371+E372+E373+E376+E377+E378+E382+E388+E391+E392+E395+E398+E399+E404+E407+E408+E409+E412+E415+E416+E419+E420+E421+E422+E429+E443</f>
        <v>1123976</v>
      </c>
      <c r="H340" s="41">
        <f t="shared" si="28"/>
        <v>1123976</v>
      </c>
    </row>
    <row r="341" spans="1:10" outlineLevel="2">
      <c r="A341" s="6">
        <v>2201</v>
      </c>
      <c r="B341" s="34" t="s">
        <v>272</v>
      </c>
      <c r="C341" s="5">
        <v>10000</v>
      </c>
      <c r="D341" s="5">
        <f>C341</f>
        <v>10000</v>
      </c>
      <c r="E341" s="5">
        <f>D341</f>
        <v>10000</v>
      </c>
      <c r="H341" s="41">
        <f t="shared" si="28"/>
        <v>10000</v>
      </c>
    </row>
    <row r="342" spans="1:10" outlineLevel="2">
      <c r="A342" s="6">
        <v>2201</v>
      </c>
      <c r="B342" s="4" t="s">
        <v>40</v>
      </c>
      <c r="C342" s="5">
        <v>50000</v>
      </c>
      <c r="D342" s="5">
        <f t="shared" ref="D342:E343" si="31">C342</f>
        <v>50000</v>
      </c>
      <c r="E342" s="5">
        <f t="shared" si="31"/>
        <v>50000</v>
      </c>
      <c r="H342" s="41">
        <f t="shared" si="28"/>
        <v>50000</v>
      </c>
    </row>
    <row r="343" spans="1:10" outlineLevel="2">
      <c r="A343" s="6">
        <v>2201</v>
      </c>
      <c r="B343" s="4" t="s">
        <v>41</v>
      </c>
      <c r="C343" s="5">
        <v>250000</v>
      </c>
      <c r="D343" s="5">
        <f t="shared" si="31"/>
        <v>250000</v>
      </c>
      <c r="E343" s="5">
        <f t="shared" si="31"/>
        <v>250000</v>
      </c>
      <c r="H343" s="41">
        <f t="shared" si="28"/>
        <v>250000</v>
      </c>
    </row>
    <row r="344" spans="1:10" outlineLevel="2">
      <c r="A344" s="6">
        <v>2201</v>
      </c>
      <c r="B344" s="4" t="s">
        <v>273</v>
      </c>
      <c r="C344" s="5">
        <f>SUM(C345:C346)</f>
        <v>20000</v>
      </c>
      <c r="D344" s="5">
        <f>SUM(D345:D346)</f>
        <v>20000</v>
      </c>
      <c r="E344" s="5">
        <f>SUM(E345:E346)</f>
        <v>20000</v>
      </c>
      <c r="H344" s="41">
        <f t="shared" si="28"/>
        <v>20000</v>
      </c>
    </row>
    <row r="345" spans="1:10" outlineLevel="3">
      <c r="A345" s="29"/>
      <c r="B345" s="28" t="s">
        <v>274</v>
      </c>
      <c r="C345" s="30">
        <v>10000</v>
      </c>
      <c r="D345" s="30">
        <f t="shared" ref="D345:E347" si="32">C345</f>
        <v>10000</v>
      </c>
      <c r="E345" s="30">
        <f t="shared" si="32"/>
        <v>10000</v>
      </c>
      <c r="H345" s="41">
        <f t="shared" si="28"/>
        <v>10000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240000</v>
      </c>
      <c r="D348" s="5">
        <f>SUM(D349:D352)</f>
        <v>240000</v>
      </c>
      <c r="E348" s="5">
        <f>SUM(E349:E352)</f>
        <v>240000</v>
      </c>
      <c r="H348" s="41">
        <f t="shared" si="28"/>
        <v>240000</v>
      </c>
    </row>
    <row r="349" spans="1:10" outlineLevel="3">
      <c r="A349" s="29"/>
      <c r="B349" s="28" t="s">
        <v>278</v>
      </c>
      <c r="C349" s="30">
        <v>230000</v>
      </c>
      <c r="D349" s="30">
        <f>C349</f>
        <v>230000</v>
      </c>
      <c r="E349" s="30">
        <f>D349</f>
        <v>230000</v>
      </c>
      <c r="H349" s="41">
        <f t="shared" si="28"/>
        <v>230000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1500</v>
      </c>
      <c r="D354" s="30">
        <f t="shared" ref="D354:E356" si="34">C354</f>
        <v>1500</v>
      </c>
      <c r="E354" s="30">
        <f t="shared" si="34"/>
        <v>1500</v>
      </c>
      <c r="H354" s="41">
        <f t="shared" si="28"/>
        <v>1500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10000</v>
      </c>
      <c r="D356" s="5">
        <f t="shared" si="34"/>
        <v>10000</v>
      </c>
      <c r="E356" s="5">
        <f t="shared" si="34"/>
        <v>10000</v>
      </c>
      <c r="H356" s="41">
        <f t="shared" si="28"/>
        <v>10000</v>
      </c>
    </row>
    <row r="357" spans="1:8" outlineLevel="2">
      <c r="A357" s="6">
        <v>2201</v>
      </c>
      <c r="B357" s="4" t="s">
        <v>285</v>
      </c>
      <c r="C357" s="5">
        <f>SUM(C358:C361)</f>
        <v>45000</v>
      </c>
      <c r="D357" s="5">
        <f>SUM(D358:D361)</f>
        <v>45000</v>
      </c>
      <c r="E357" s="5">
        <f>SUM(E358:E361)</f>
        <v>45000</v>
      </c>
      <c r="H357" s="41">
        <f t="shared" si="28"/>
        <v>45000</v>
      </c>
    </row>
    <row r="358" spans="1:8" outlineLevel="3">
      <c r="A358" s="29"/>
      <c r="B358" s="28" t="s">
        <v>286</v>
      </c>
      <c r="C358" s="30">
        <v>35000</v>
      </c>
      <c r="D358" s="30">
        <f>C358</f>
        <v>35000</v>
      </c>
      <c r="E358" s="30">
        <f>D358</f>
        <v>35000</v>
      </c>
      <c r="H358" s="41">
        <f t="shared" si="28"/>
        <v>35000</v>
      </c>
    </row>
    <row r="359" spans="1:8" outlineLevel="3">
      <c r="A359" s="29"/>
      <c r="B359" s="28" t="s">
        <v>287</v>
      </c>
      <c r="C359" s="30">
        <v>5000</v>
      </c>
      <c r="D359" s="30">
        <f t="shared" ref="D359:E361" si="35">C359</f>
        <v>5000</v>
      </c>
      <c r="E359" s="30">
        <f t="shared" si="35"/>
        <v>5000</v>
      </c>
      <c r="H359" s="41">
        <f t="shared" si="28"/>
        <v>5000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123928</v>
      </c>
      <c r="D362" s="5">
        <f>SUM(D363:D366)</f>
        <v>123928</v>
      </c>
      <c r="E362" s="5">
        <f>SUM(E363:E366)</f>
        <v>123928</v>
      </c>
      <c r="H362" s="41">
        <f t="shared" si="28"/>
        <v>123928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100000</v>
      </c>
      <c r="D364" s="30">
        <f t="shared" ref="D364:E366" si="36">C364</f>
        <v>100000</v>
      </c>
      <c r="E364" s="30">
        <f t="shared" si="36"/>
        <v>100000</v>
      </c>
      <c r="H364" s="41">
        <f t="shared" si="28"/>
        <v>100000</v>
      </c>
    </row>
    <row r="365" spans="1:8" outlineLevel="3">
      <c r="A365" s="29"/>
      <c r="B365" s="28" t="s">
        <v>293</v>
      </c>
      <c r="C365" s="30">
        <v>2928</v>
      </c>
      <c r="D365" s="30">
        <f t="shared" si="36"/>
        <v>2928</v>
      </c>
      <c r="E365" s="30">
        <f t="shared" si="36"/>
        <v>2928</v>
      </c>
      <c r="H365" s="41">
        <f t="shared" si="28"/>
        <v>2928</v>
      </c>
    </row>
    <row r="366" spans="1:8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15000</v>
      </c>
      <c r="D371" s="5">
        <f t="shared" si="37"/>
        <v>15000</v>
      </c>
      <c r="E371" s="5">
        <f t="shared" si="37"/>
        <v>15000</v>
      </c>
      <c r="H371" s="41">
        <f t="shared" si="28"/>
        <v>15000</v>
      </c>
    </row>
    <row r="372" spans="1:8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25000</v>
      </c>
      <c r="D378" s="5">
        <f>SUM(D379:D381)</f>
        <v>25000</v>
      </c>
      <c r="E378" s="5">
        <f>SUM(E379:E381)</f>
        <v>25000</v>
      </c>
      <c r="H378" s="41">
        <f t="shared" si="28"/>
        <v>25000</v>
      </c>
    </row>
    <row r="379" spans="1:8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8"/>
        <v>20000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  <c r="H382" s="41">
        <f t="shared" si="28"/>
        <v>10000</v>
      </c>
    </row>
    <row r="383" spans="1:8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outlineLevel="3">
      <c r="A393" s="29"/>
      <c r="B393" s="28" t="s">
        <v>313</v>
      </c>
      <c r="C393" s="30">
        <v>15000</v>
      </c>
      <c r="D393" s="30">
        <f>C393</f>
        <v>15000</v>
      </c>
      <c r="E393" s="30">
        <f>D393</f>
        <v>15000</v>
      </c>
      <c r="H393" s="41">
        <f t="shared" si="41"/>
        <v>15000</v>
      </c>
    </row>
    <row r="394" spans="1:8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1"/>
        <v>15000</v>
      </c>
    </row>
    <row r="395" spans="1:8" outlineLevel="2">
      <c r="A395" s="6">
        <v>2201</v>
      </c>
      <c r="B395" s="4" t="s">
        <v>115</v>
      </c>
      <c r="C395" s="5">
        <f>SUM(C396:C397)</f>
        <v>3000</v>
      </c>
      <c r="D395" s="5">
        <f>SUM(D396:D397)</f>
        <v>3000</v>
      </c>
      <c r="E395" s="5">
        <f>SUM(E396:E397)</f>
        <v>3000</v>
      </c>
      <c r="H395" s="41">
        <f t="shared" si="41"/>
        <v>3000</v>
      </c>
    </row>
    <row r="396" spans="1:8" outlineLevel="3">
      <c r="A396" s="29"/>
      <c r="B396" s="28" t="s">
        <v>315</v>
      </c>
      <c r="C396" s="30">
        <v>3000</v>
      </c>
      <c r="D396" s="30">
        <f t="shared" ref="D396:E398" si="43">C396</f>
        <v>3000</v>
      </c>
      <c r="E396" s="30">
        <f t="shared" si="43"/>
        <v>3000</v>
      </c>
      <c r="H396" s="41">
        <f t="shared" si="41"/>
        <v>3000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1180</v>
      </c>
      <c r="D422" s="5">
        <f>SUM(D423:D428)</f>
        <v>1180</v>
      </c>
      <c r="E422" s="5">
        <f>SUM(E423:E428)</f>
        <v>1180</v>
      </c>
      <c r="H422" s="41">
        <f t="shared" si="41"/>
        <v>1180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800</v>
      </c>
      <c r="D425" s="30">
        <f t="shared" si="48"/>
        <v>800</v>
      </c>
      <c r="E425" s="30">
        <f t="shared" si="48"/>
        <v>800</v>
      </c>
      <c r="H425" s="41">
        <f t="shared" si="41"/>
        <v>800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380</v>
      </c>
      <c r="D427" s="30">
        <f t="shared" si="48"/>
        <v>380</v>
      </c>
      <c r="E427" s="30">
        <f t="shared" si="48"/>
        <v>380</v>
      </c>
      <c r="H427" s="41">
        <f t="shared" si="41"/>
        <v>380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227368</v>
      </c>
      <c r="D429" s="5">
        <f>SUM(D430:D442)</f>
        <v>227368</v>
      </c>
      <c r="E429" s="5">
        <f>SUM(E430:E442)</f>
        <v>227368</v>
      </c>
      <c r="H429" s="41">
        <f t="shared" si="41"/>
        <v>227368</v>
      </c>
    </row>
    <row r="430" spans="1:8" outlineLevel="3">
      <c r="A430" s="29"/>
      <c r="B430" s="28" t="s">
        <v>343</v>
      </c>
      <c r="C430" s="30">
        <v>30000</v>
      </c>
      <c r="D430" s="30">
        <f>C430</f>
        <v>30000</v>
      </c>
      <c r="E430" s="30">
        <f>D430</f>
        <v>30000</v>
      </c>
      <c r="H430" s="41">
        <f t="shared" si="41"/>
        <v>30000</v>
      </c>
    </row>
    <row r="431" spans="1:8" outlineLevel="3">
      <c r="A431" s="29"/>
      <c r="B431" s="28" t="s">
        <v>344</v>
      </c>
      <c r="C431" s="30">
        <v>50000</v>
      </c>
      <c r="D431" s="30">
        <f t="shared" ref="D431:E442" si="49">C431</f>
        <v>50000</v>
      </c>
      <c r="E431" s="30">
        <f t="shared" si="49"/>
        <v>50000</v>
      </c>
      <c r="H431" s="41">
        <f t="shared" si="41"/>
        <v>50000</v>
      </c>
    </row>
    <row r="432" spans="1:8" outlineLevel="3">
      <c r="A432" s="29"/>
      <c r="B432" s="28" t="s">
        <v>345</v>
      </c>
      <c r="C432" s="30">
        <v>30000</v>
      </c>
      <c r="D432" s="30">
        <f t="shared" si="49"/>
        <v>30000</v>
      </c>
      <c r="E432" s="30">
        <f t="shared" si="49"/>
        <v>30000</v>
      </c>
      <c r="H432" s="41">
        <f t="shared" si="41"/>
        <v>30000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>
        <v>2000</v>
      </c>
      <c r="D434" s="30">
        <f t="shared" si="49"/>
        <v>2000</v>
      </c>
      <c r="E434" s="30">
        <f t="shared" si="49"/>
        <v>2000</v>
      </c>
      <c r="H434" s="41">
        <f t="shared" si="41"/>
        <v>2000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5500</v>
      </c>
      <c r="D436" s="30">
        <f t="shared" si="49"/>
        <v>5500</v>
      </c>
      <c r="E436" s="30">
        <f t="shared" si="49"/>
        <v>5500</v>
      </c>
      <c r="H436" s="41">
        <f t="shared" si="41"/>
        <v>5500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20000</v>
      </c>
      <c r="D439" s="30">
        <f t="shared" si="49"/>
        <v>20000</v>
      </c>
      <c r="E439" s="30">
        <f t="shared" si="49"/>
        <v>20000</v>
      </c>
      <c r="H439" s="41">
        <f t="shared" si="41"/>
        <v>20000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84868</v>
      </c>
      <c r="D442" s="30">
        <f t="shared" si="49"/>
        <v>84868</v>
      </c>
      <c r="E442" s="30">
        <f t="shared" si="49"/>
        <v>84868</v>
      </c>
      <c r="H442" s="41">
        <f t="shared" si="41"/>
        <v>84868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264000</v>
      </c>
      <c r="D444" s="32">
        <f>D445+D454+D455+D459+D462+D463+D468+D474+D477+D480+D481+D450</f>
        <v>264000</v>
      </c>
      <c r="E444" s="32">
        <f>E445+E454+E455+E459+E462+E463+E468+E474+E477+E480+E481+E450</f>
        <v>264000</v>
      </c>
      <c r="H444" s="41">
        <f t="shared" si="41"/>
        <v>264000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82000</v>
      </c>
      <c r="D445" s="5">
        <f>SUM(D446:D449)</f>
        <v>82000</v>
      </c>
      <c r="E445" s="5">
        <f>SUM(E446:E449)</f>
        <v>82000</v>
      </c>
      <c r="H445" s="41">
        <f t="shared" si="41"/>
        <v>82000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74000</v>
      </c>
      <c r="D449" s="30">
        <f t="shared" si="50"/>
        <v>74000</v>
      </c>
      <c r="E449" s="30">
        <f t="shared" si="50"/>
        <v>74000</v>
      </c>
      <c r="H449" s="41">
        <f t="shared" si="41"/>
        <v>74000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120000</v>
      </c>
      <c r="D450" s="5">
        <f>SUM(D451:D453)</f>
        <v>120000</v>
      </c>
      <c r="E450" s="5">
        <f>SUM(E451:E453)</f>
        <v>120000</v>
      </c>
      <c r="H450" s="41">
        <f t="shared" ref="H450:H513" si="51">C450</f>
        <v>120000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120000</v>
      </c>
      <c r="D452" s="30">
        <f t="shared" ref="D452:E453" si="52">C452</f>
        <v>120000</v>
      </c>
      <c r="E452" s="30">
        <f t="shared" si="52"/>
        <v>120000</v>
      </c>
      <c r="H452" s="41">
        <f t="shared" si="51"/>
        <v>120000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>
        <v>6000</v>
      </c>
      <c r="D457" s="30">
        <f t="shared" ref="D457:E458" si="53">C457</f>
        <v>6000</v>
      </c>
      <c r="E457" s="30">
        <f t="shared" si="53"/>
        <v>6000</v>
      </c>
      <c r="H457" s="41">
        <f t="shared" si="51"/>
        <v>6000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8000</v>
      </c>
      <c r="D459" s="5">
        <f>SUM(D460:D461)</f>
        <v>8000</v>
      </c>
      <c r="E459" s="5">
        <f>SUM(E460:E461)</f>
        <v>8000</v>
      </c>
      <c r="H459" s="41">
        <f t="shared" si="51"/>
        <v>8000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1000</v>
      </c>
      <c r="D467" s="30">
        <f t="shared" si="55"/>
        <v>1000</v>
      </c>
      <c r="E467" s="30">
        <f t="shared" si="55"/>
        <v>1000</v>
      </c>
      <c r="H467" s="41">
        <f t="shared" si="51"/>
        <v>1000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6000</v>
      </c>
      <c r="D474" s="5">
        <f>SUM(D475:D476)</f>
        <v>6000</v>
      </c>
      <c r="E474" s="5">
        <f>SUM(E475:E476)</f>
        <v>6000</v>
      </c>
      <c r="H474" s="41">
        <f t="shared" si="51"/>
        <v>6000</v>
      </c>
    </row>
    <row r="475" spans="1:8" ht="15" customHeight="1" outlineLevel="3">
      <c r="A475" s="28"/>
      <c r="B475" s="28" t="s">
        <v>383</v>
      </c>
      <c r="C475" s="30">
        <v>6000</v>
      </c>
      <c r="D475" s="30">
        <f>C475</f>
        <v>6000</v>
      </c>
      <c r="E475" s="30">
        <f>D475</f>
        <v>6000</v>
      </c>
      <c r="H475" s="41">
        <f t="shared" si="51"/>
        <v>6000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178000</v>
      </c>
      <c r="D483" s="35">
        <f>D484+D504+D509+D522+D528+D538</f>
        <v>178000</v>
      </c>
      <c r="E483" s="35">
        <f>E484+E504+E509+E522+E528+E538</f>
        <v>178000</v>
      </c>
      <c r="G483" s="39" t="s">
        <v>592</v>
      </c>
      <c r="H483" s="41">
        <f t="shared" si="51"/>
        <v>178000</v>
      </c>
      <c r="I483" s="42"/>
      <c r="J483" s="40" t="b">
        <f>AND(H483=I483)</f>
        <v>0</v>
      </c>
    </row>
    <row r="484" spans="1:10" outlineLevel="1">
      <c r="A484" s="157" t="s">
        <v>390</v>
      </c>
      <c r="B484" s="158"/>
      <c r="C484" s="32">
        <f>C485+C486+C490+C491+C494+C497+C500+C501+C502+C503</f>
        <v>17000</v>
      </c>
      <c r="D484" s="32">
        <f>D485+D486+D490+D491+D494+D497+D500+D501+D502+D503</f>
        <v>17000</v>
      </c>
      <c r="E484" s="32">
        <f>E485+E486+E490+E491+E494+E497+E500+E501+E502+E503</f>
        <v>17000</v>
      </c>
      <c r="H484" s="41">
        <f t="shared" si="51"/>
        <v>17000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1"/>
        <v>4000</v>
      </c>
    </row>
    <row r="495" spans="1:10" ht="15" customHeight="1" outlineLevel="3">
      <c r="A495" s="28"/>
      <c r="B495" s="28" t="s">
        <v>401</v>
      </c>
      <c r="C495" s="30">
        <v>3000</v>
      </c>
      <c r="D495" s="30">
        <f>C495</f>
        <v>3000</v>
      </c>
      <c r="E495" s="30">
        <f>D495</f>
        <v>3000</v>
      </c>
      <c r="H495" s="41">
        <f t="shared" si="51"/>
        <v>3000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7" t="s">
        <v>410</v>
      </c>
      <c r="B504" s="158"/>
      <c r="C504" s="32">
        <f>SUM(C505:C508)</f>
        <v>9000</v>
      </c>
      <c r="D504" s="32">
        <f>SUM(D505:D508)</f>
        <v>9000</v>
      </c>
      <c r="E504" s="32">
        <f>SUM(E505:E508)</f>
        <v>9000</v>
      </c>
      <c r="H504" s="41">
        <f t="shared" si="51"/>
        <v>9000</v>
      </c>
    </row>
    <row r="505" spans="1:12" outlineLevel="2" collapsed="1">
      <c r="A505" s="6">
        <v>3303</v>
      </c>
      <c r="B505" s="4" t="s">
        <v>411</v>
      </c>
      <c r="C505" s="5">
        <v>7000</v>
      </c>
      <c r="D505" s="5">
        <f>C505</f>
        <v>7000</v>
      </c>
      <c r="E505" s="5">
        <f>D505</f>
        <v>7000</v>
      </c>
      <c r="H505" s="41">
        <f t="shared" si="51"/>
        <v>7000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7" t="s">
        <v>414</v>
      </c>
      <c r="B509" s="158"/>
      <c r="C509" s="32">
        <f>C510+C511+C512+C513+C517+C518+C519+C520+C521</f>
        <v>150000</v>
      </c>
      <c r="D509" s="32">
        <f>D510+D511+D512+D513+D517+D518+D519+D520+D521</f>
        <v>150000</v>
      </c>
      <c r="E509" s="32">
        <f>E510+E511+E512+E513+E517+E518+E519+E520+E521</f>
        <v>150000</v>
      </c>
      <c r="F509" s="51"/>
      <c r="H509" s="41">
        <f t="shared" si="51"/>
        <v>150000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134000</v>
      </c>
      <c r="D520" s="5">
        <f t="shared" si="62"/>
        <v>134000</v>
      </c>
      <c r="E520" s="5">
        <f t="shared" si="62"/>
        <v>134000</v>
      </c>
      <c r="H520" s="41">
        <f t="shared" si="63"/>
        <v>134000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7" t="s">
        <v>432</v>
      </c>
      <c r="B528" s="158"/>
      <c r="C528" s="32">
        <f>C529+C531+C537</f>
        <v>2000</v>
      </c>
      <c r="D528" s="32">
        <f>D529+D531+D537</f>
        <v>2000</v>
      </c>
      <c r="E528" s="32">
        <f>E529+E531+E537</f>
        <v>2000</v>
      </c>
      <c r="H528" s="41">
        <f t="shared" si="63"/>
        <v>2000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2000</v>
      </c>
      <c r="D531" s="5">
        <f>SUM(D532:D536)</f>
        <v>2000</v>
      </c>
      <c r="E531" s="5">
        <f>SUM(E532:E536)</f>
        <v>2000</v>
      </c>
      <c r="H531" s="41">
        <f t="shared" si="63"/>
        <v>2000</v>
      </c>
    </row>
    <row r="532" spans="1:8" ht="15" customHeight="1" outlineLevel="3">
      <c r="A532" s="29"/>
      <c r="B532" s="28" t="s">
        <v>435</v>
      </c>
      <c r="C532" s="30">
        <v>2000</v>
      </c>
      <c r="D532" s="30">
        <f>C532</f>
        <v>2000</v>
      </c>
      <c r="E532" s="30">
        <f>D532</f>
        <v>2000</v>
      </c>
      <c r="H532" s="41">
        <f t="shared" si="63"/>
        <v>2000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7" t="s">
        <v>441</v>
      </c>
      <c r="B538" s="15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7" t="s">
        <v>450</v>
      </c>
      <c r="B548" s="15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7" t="s">
        <v>451</v>
      </c>
      <c r="B549" s="15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5" t="s">
        <v>455</v>
      </c>
      <c r="B550" s="156"/>
      <c r="C550" s="36">
        <f>C551</f>
        <v>221598</v>
      </c>
      <c r="D550" s="36">
        <f>D551</f>
        <v>221598</v>
      </c>
      <c r="E550" s="36">
        <f>E551</f>
        <v>221598</v>
      </c>
      <c r="G550" s="39" t="s">
        <v>59</v>
      </c>
      <c r="H550" s="41">
        <f t="shared" si="63"/>
        <v>221598</v>
      </c>
      <c r="I550" s="42"/>
      <c r="J550" s="40" t="b">
        <f>AND(H550=I550)</f>
        <v>0</v>
      </c>
    </row>
    <row r="551" spans="1:10">
      <c r="A551" s="153" t="s">
        <v>456</v>
      </c>
      <c r="B551" s="154"/>
      <c r="C551" s="33">
        <f>C552+C556</f>
        <v>221598</v>
      </c>
      <c r="D551" s="33">
        <f>D552+D556</f>
        <v>221598</v>
      </c>
      <c r="E551" s="33">
        <f>E552+E556</f>
        <v>221598</v>
      </c>
      <c r="G551" s="39" t="s">
        <v>594</v>
      </c>
      <c r="H551" s="41">
        <f t="shared" si="63"/>
        <v>221598</v>
      </c>
      <c r="I551" s="42"/>
      <c r="J551" s="40" t="b">
        <f>AND(H551=I551)</f>
        <v>0</v>
      </c>
    </row>
    <row r="552" spans="1:10" outlineLevel="1">
      <c r="A552" s="157" t="s">
        <v>457</v>
      </c>
      <c r="B552" s="158"/>
      <c r="C552" s="32">
        <f>SUM(C553:C555)</f>
        <v>221598</v>
      </c>
      <c r="D552" s="32">
        <f>SUM(D553:D555)</f>
        <v>221598</v>
      </c>
      <c r="E552" s="32">
        <f>SUM(E553:E555)</f>
        <v>221598</v>
      </c>
      <c r="H552" s="41">
        <f t="shared" si="63"/>
        <v>221598</v>
      </c>
    </row>
    <row r="553" spans="1:10" outlineLevel="2" collapsed="1">
      <c r="A553" s="6">
        <v>5500</v>
      </c>
      <c r="B553" s="4" t="s">
        <v>458</v>
      </c>
      <c r="C553" s="5">
        <v>221598</v>
      </c>
      <c r="D553" s="5">
        <f t="shared" ref="D553:E555" si="67">C553</f>
        <v>221598</v>
      </c>
      <c r="E553" s="5">
        <f t="shared" si="67"/>
        <v>221598</v>
      </c>
      <c r="H553" s="41">
        <f t="shared" si="63"/>
        <v>221598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2650000</v>
      </c>
      <c r="D559" s="37">
        <f>D560+D716+D725</f>
        <v>2650000</v>
      </c>
      <c r="E559" s="37">
        <f>E560+E716+E725</f>
        <v>2650000</v>
      </c>
      <c r="G559" s="39" t="s">
        <v>62</v>
      </c>
      <c r="H559" s="41">
        <f t="shared" si="63"/>
        <v>2650000</v>
      </c>
      <c r="I559" s="42"/>
      <c r="J559" s="40" t="b">
        <f>AND(H559=I559)</f>
        <v>0</v>
      </c>
    </row>
    <row r="560" spans="1:10">
      <c r="A560" s="155" t="s">
        <v>464</v>
      </c>
      <c r="B560" s="156"/>
      <c r="C560" s="36">
        <f>C561+C638+C642+C645</f>
        <v>2182337</v>
      </c>
      <c r="D560" s="36">
        <f>D561+D638+D642+D645</f>
        <v>2182337</v>
      </c>
      <c r="E560" s="36">
        <f>E561+E638+E642+E645</f>
        <v>2182337</v>
      </c>
      <c r="G560" s="39" t="s">
        <v>61</v>
      </c>
      <c r="H560" s="41">
        <f t="shared" si="63"/>
        <v>2182337</v>
      </c>
      <c r="I560" s="42"/>
      <c r="J560" s="40" t="b">
        <f>AND(H560=I560)</f>
        <v>0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2182337</v>
      </c>
      <c r="D561" s="38">
        <f>D562+D567+D568+D569+D576+D577+D581+D584+D585+D586+D587+D592+D595+D599+D603+D610+D616+D628</f>
        <v>2182337</v>
      </c>
      <c r="E561" s="38">
        <f>E562+E567+E568+E569+E576+E577+E581+E584+E585+E586+E587+E592+E595+E599+E603+E610+E616+E628</f>
        <v>2182337</v>
      </c>
      <c r="G561" s="39" t="s">
        <v>595</v>
      </c>
      <c r="H561" s="41">
        <f t="shared" si="63"/>
        <v>2182337</v>
      </c>
      <c r="I561" s="42"/>
      <c r="J561" s="40" t="b">
        <f>AND(H561=I561)</f>
        <v>0</v>
      </c>
    </row>
    <row r="562" spans="1:10" outlineLevel="1">
      <c r="A562" s="157" t="s">
        <v>466</v>
      </c>
      <c r="B562" s="158"/>
      <c r="C562" s="32">
        <f>SUM(C563:C566)</f>
        <v>151000</v>
      </c>
      <c r="D562" s="32">
        <f>SUM(D563:D566)</f>
        <v>151000</v>
      </c>
      <c r="E562" s="32">
        <f>SUM(E563:E566)</f>
        <v>151000</v>
      </c>
      <c r="H562" s="41">
        <f t="shared" si="63"/>
        <v>151000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151000</v>
      </c>
      <c r="D566" s="5">
        <f t="shared" si="68"/>
        <v>151000</v>
      </c>
      <c r="E566" s="5">
        <f t="shared" si="68"/>
        <v>151000</v>
      </c>
      <c r="H566" s="41">
        <f t="shared" si="63"/>
        <v>151000</v>
      </c>
    </row>
    <row r="567" spans="1:10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7" t="s">
        <v>473</v>
      </c>
      <c r="B569" s="158"/>
      <c r="C569" s="32">
        <f>SUM(C570:C575)</f>
        <v>148000</v>
      </c>
      <c r="D569" s="32">
        <f>SUM(D570:D575)</f>
        <v>148000</v>
      </c>
      <c r="E569" s="32">
        <f>SUM(E570:E575)</f>
        <v>148000</v>
      </c>
      <c r="H569" s="41">
        <f t="shared" si="63"/>
        <v>148000</v>
      </c>
    </row>
    <row r="570" spans="1:10" outlineLevel="2">
      <c r="A570" s="7">
        <v>6603</v>
      </c>
      <c r="B570" s="4" t="s">
        <v>474</v>
      </c>
      <c r="C570" s="5">
        <v>38000</v>
      </c>
      <c r="D570" s="5">
        <f>C570</f>
        <v>38000</v>
      </c>
      <c r="E570" s="5">
        <f>D570</f>
        <v>38000</v>
      </c>
      <c r="H570" s="41">
        <f t="shared" si="63"/>
        <v>38000</v>
      </c>
    </row>
    <row r="571" spans="1:10" outlineLevel="2">
      <c r="A571" s="7">
        <v>6603</v>
      </c>
      <c r="B571" s="4" t="s">
        <v>475</v>
      </c>
      <c r="C571" s="5">
        <v>10000</v>
      </c>
      <c r="D571" s="5">
        <f t="shared" ref="D571:E575" si="69">C571</f>
        <v>10000</v>
      </c>
      <c r="E571" s="5">
        <f t="shared" si="69"/>
        <v>10000</v>
      </c>
      <c r="H571" s="41">
        <f t="shared" si="63"/>
        <v>10000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100000</v>
      </c>
      <c r="D573" s="5">
        <f t="shared" si="69"/>
        <v>100000</v>
      </c>
      <c r="E573" s="5">
        <f t="shared" si="69"/>
        <v>100000</v>
      </c>
      <c r="H573" s="41">
        <f t="shared" si="63"/>
        <v>100000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7" t="s">
        <v>480</v>
      </c>
      <c r="B576" s="15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7" t="s">
        <v>481</v>
      </c>
      <c r="B577" s="158"/>
      <c r="C577" s="32">
        <f>SUM(C578:C580)</f>
        <v>31000</v>
      </c>
      <c r="D577" s="32">
        <f>SUM(D578:D580)</f>
        <v>31000</v>
      </c>
      <c r="E577" s="32">
        <f>SUM(E578:E580)</f>
        <v>31000</v>
      </c>
      <c r="H577" s="41">
        <f t="shared" si="63"/>
        <v>31000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31000</v>
      </c>
      <c r="D580" s="5">
        <f t="shared" si="70"/>
        <v>31000</v>
      </c>
      <c r="E580" s="5">
        <f t="shared" si="70"/>
        <v>31000</v>
      </c>
      <c r="H580" s="41">
        <f t="shared" si="71"/>
        <v>31000</v>
      </c>
    </row>
    <row r="581" spans="1:8" outlineLevel="1">
      <c r="A581" s="157" t="s">
        <v>485</v>
      </c>
      <c r="B581" s="158"/>
      <c r="C581" s="32">
        <f>SUM(C582:C583)</f>
        <v>60000</v>
      </c>
      <c r="D581" s="32">
        <f>SUM(D582:D583)</f>
        <v>60000</v>
      </c>
      <c r="E581" s="32">
        <f>SUM(E582:E583)</f>
        <v>60000</v>
      </c>
      <c r="H581" s="41">
        <f t="shared" si="71"/>
        <v>60000</v>
      </c>
    </row>
    <row r="582" spans="1:8" outlineLevel="2">
      <c r="A582" s="7">
        <v>6606</v>
      </c>
      <c r="B582" s="4" t="s">
        <v>486</v>
      </c>
      <c r="C582" s="5">
        <v>30000</v>
      </c>
      <c r="D582" s="5">
        <f t="shared" ref="D582:E586" si="72">C582</f>
        <v>30000</v>
      </c>
      <c r="E582" s="5">
        <f t="shared" si="72"/>
        <v>30000</v>
      </c>
      <c r="H582" s="41">
        <f t="shared" si="71"/>
        <v>30000</v>
      </c>
    </row>
    <row r="583" spans="1:8" outlineLevel="2">
      <c r="A583" s="7">
        <v>6606</v>
      </c>
      <c r="B583" s="4" t="s">
        <v>487</v>
      </c>
      <c r="C583" s="5">
        <v>30000</v>
      </c>
      <c r="D583" s="5">
        <f t="shared" si="72"/>
        <v>30000</v>
      </c>
      <c r="E583" s="5">
        <f t="shared" si="72"/>
        <v>30000</v>
      </c>
      <c r="H583" s="41">
        <f t="shared" si="71"/>
        <v>30000</v>
      </c>
    </row>
    <row r="584" spans="1:8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7" t="s">
        <v>489</v>
      </c>
      <c r="B585" s="158"/>
      <c r="C585" s="32">
        <v>75515</v>
      </c>
      <c r="D585" s="32">
        <f t="shared" si="72"/>
        <v>75515</v>
      </c>
      <c r="E585" s="32">
        <f t="shared" si="72"/>
        <v>75515</v>
      </c>
      <c r="H585" s="41">
        <f t="shared" si="71"/>
        <v>75515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7" t="s">
        <v>491</v>
      </c>
      <c r="B587" s="158"/>
      <c r="C587" s="32">
        <f>SUM(C588:C591)</f>
        <v>670000</v>
      </c>
      <c r="D587" s="32">
        <f>SUM(D588:D591)</f>
        <v>670000</v>
      </c>
      <c r="E587" s="32">
        <f>SUM(E588:E591)</f>
        <v>670000</v>
      </c>
      <c r="H587" s="41">
        <f t="shared" si="71"/>
        <v>670000</v>
      </c>
    </row>
    <row r="588" spans="1:8" outlineLevel="2">
      <c r="A588" s="7">
        <v>6610</v>
      </c>
      <c r="B588" s="4" t="s">
        <v>492</v>
      </c>
      <c r="C588" s="5">
        <v>70000</v>
      </c>
      <c r="D588" s="5">
        <f>C588</f>
        <v>70000</v>
      </c>
      <c r="E588" s="5">
        <f>D588</f>
        <v>70000</v>
      </c>
      <c r="H588" s="41">
        <f t="shared" si="71"/>
        <v>70000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600000</v>
      </c>
      <c r="D591" s="5">
        <f t="shared" si="73"/>
        <v>600000</v>
      </c>
      <c r="E591" s="5">
        <f t="shared" si="73"/>
        <v>600000</v>
      </c>
      <c r="H591" s="41">
        <f t="shared" si="71"/>
        <v>600000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7" t="s">
        <v>503</v>
      </c>
      <c r="B599" s="15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7" t="s">
        <v>506</v>
      </c>
      <c r="B603" s="158"/>
      <c r="C603" s="32">
        <f>SUM(C604:C609)</f>
        <v>50000</v>
      </c>
      <c r="D603" s="32">
        <f>SUM(D604:D609)</f>
        <v>50000</v>
      </c>
      <c r="E603" s="32">
        <f>SUM(E604:E609)</f>
        <v>50000</v>
      </c>
      <c r="H603" s="41">
        <f t="shared" si="71"/>
        <v>50000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2000</v>
      </c>
      <c r="D608" s="5">
        <f t="shared" si="76"/>
        <v>2000</v>
      </c>
      <c r="E608" s="5">
        <f t="shared" si="76"/>
        <v>2000</v>
      </c>
      <c r="H608" s="41">
        <f t="shared" si="71"/>
        <v>2000</v>
      </c>
    </row>
    <row r="609" spans="1:8" outlineLevel="2">
      <c r="A609" s="7">
        <v>6614</v>
      </c>
      <c r="B609" s="4" t="s">
        <v>512</v>
      </c>
      <c r="C609" s="5">
        <v>48000</v>
      </c>
      <c r="D609" s="5">
        <f t="shared" si="76"/>
        <v>48000</v>
      </c>
      <c r="E609" s="5">
        <f t="shared" si="76"/>
        <v>48000</v>
      </c>
      <c r="H609" s="41">
        <f t="shared" si="71"/>
        <v>48000</v>
      </c>
    </row>
    <row r="610" spans="1:8" outlineLevel="1">
      <c r="A610" s="157" t="s">
        <v>513</v>
      </c>
      <c r="B610" s="158"/>
      <c r="C610" s="32">
        <f>SUM(C611:C615)</f>
        <v>10000</v>
      </c>
      <c r="D610" s="32">
        <f>SUM(D611:D615)</f>
        <v>10000</v>
      </c>
      <c r="E610" s="32">
        <f>SUM(E611:E615)</f>
        <v>10000</v>
      </c>
      <c r="H610" s="41">
        <f t="shared" si="71"/>
        <v>10000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10000</v>
      </c>
      <c r="D613" s="5">
        <f t="shared" si="77"/>
        <v>10000</v>
      </c>
      <c r="E613" s="5">
        <f t="shared" si="77"/>
        <v>10000</v>
      </c>
      <c r="H613" s="41">
        <f t="shared" si="71"/>
        <v>10000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7" t="s">
        <v>519</v>
      </c>
      <c r="B616" s="158"/>
      <c r="C616" s="32">
        <f>SUM(C617:C627)</f>
        <v>210000</v>
      </c>
      <c r="D616" s="32">
        <f>SUM(D617:D627)</f>
        <v>210000</v>
      </c>
      <c r="E616" s="32">
        <f>SUM(E617:E627)</f>
        <v>210000</v>
      </c>
      <c r="H616" s="41">
        <f t="shared" si="71"/>
        <v>210000</v>
      </c>
    </row>
    <row r="617" spans="1:8" outlineLevel="2">
      <c r="A617" s="7">
        <v>6616</v>
      </c>
      <c r="B617" s="4" t="s">
        <v>520</v>
      </c>
      <c r="C617" s="5">
        <v>10000</v>
      </c>
      <c r="D617" s="5">
        <f>C617</f>
        <v>10000</v>
      </c>
      <c r="E617" s="5">
        <f>D617</f>
        <v>10000</v>
      </c>
      <c r="H617" s="41">
        <f t="shared" si="71"/>
        <v>10000</v>
      </c>
    </row>
    <row r="618" spans="1:8" outlineLevel="2">
      <c r="A618" s="7">
        <v>6616</v>
      </c>
      <c r="B618" s="4" t="s">
        <v>521</v>
      </c>
      <c r="C618" s="5">
        <v>10000</v>
      </c>
      <c r="D618" s="5">
        <f t="shared" ref="D618:E627" si="78">C618</f>
        <v>10000</v>
      </c>
      <c r="E618" s="5">
        <f t="shared" si="78"/>
        <v>10000</v>
      </c>
      <c r="H618" s="41">
        <f t="shared" si="71"/>
        <v>10000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100000</v>
      </c>
      <c r="D620" s="5">
        <f t="shared" si="78"/>
        <v>100000</v>
      </c>
      <c r="E620" s="5">
        <f t="shared" si="78"/>
        <v>100000</v>
      </c>
      <c r="H620" s="41">
        <f t="shared" si="71"/>
        <v>100000</v>
      </c>
    </row>
    <row r="621" spans="1:8" outlineLevel="2">
      <c r="A621" s="7">
        <v>6616</v>
      </c>
      <c r="B621" s="4" t="s">
        <v>524</v>
      </c>
      <c r="C621" s="5">
        <v>10000</v>
      </c>
      <c r="D621" s="5">
        <f t="shared" si="78"/>
        <v>10000</v>
      </c>
      <c r="E621" s="5">
        <f t="shared" si="78"/>
        <v>10000</v>
      </c>
      <c r="H621" s="41">
        <f t="shared" si="71"/>
        <v>10000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80000</v>
      </c>
      <c r="D627" s="5">
        <f t="shared" si="78"/>
        <v>80000</v>
      </c>
      <c r="E627" s="5">
        <f t="shared" si="78"/>
        <v>80000</v>
      </c>
      <c r="H627" s="41">
        <f t="shared" si="71"/>
        <v>80000</v>
      </c>
    </row>
    <row r="628" spans="1:10" outlineLevel="1">
      <c r="A628" s="157" t="s">
        <v>531</v>
      </c>
      <c r="B628" s="158"/>
      <c r="C628" s="32">
        <f>SUM(C629:C637)</f>
        <v>776822</v>
      </c>
      <c r="D628" s="32">
        <f>SUM(D629:D637)</f>
        <v>776822</v>
      </c>
      <c r="E628" s="32">
        <f>SUM(E629:E637)</f>
        <v>776822</v>
      </c>
      <c r="H628" s="41">
        <f t="shared" si="71"/>
        <v>776822</v>
      </c>
    </row>
    <row r="629" spans="1:10" outlineLevel="2">
      <c r="A629" s="7">
        <v>6617</v>
      </c>
      <c r="B629" s="4" t="s">
        <v>532</v>
      </c>
      <c r="C629" s="5">
        <v>754822</v>
      </c>
      <c r="D629" s="5">
        <f>C629</f>
        <v>754822</v>
      </c>
      <c r="E629" s="5">
        <f>D629</f>
        <v>754822</v>
      </c>
      <c r="H629" s="41">
        <f t="shared" si="71"/>
        <v>754822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22000</v>
      </c>
      <c r="D632" s="5">
        <f t="shared" si="79"/>
        <v>22000</v>
      </c>
      <c r="E632" s="5">
        <f t="shared" si="79"/>
        <v>22000</v>
      </c>
      <c r="H632" s="41">
        <f t="shared" si="71"/>
        <v>22000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5" t="s">
        <v>570</v>
      </c>
      <c r="B716" s="156"/>
      <c r="C716" s="36">
        <f>C717</f>
        <v>467663</v>
      </c>
      <c r="D716" s="36">
        <f>D717</f>
        <v>467663</v>
      </c>
      <c r="E716" s="36">
        <f>E717</f>
        <v>467663</v>
      </c>
      <c r="G716" s="39" t="s">
        <v>66</v>
      </c>
      <c r="H716" s="41">
        <f t="shared" si="92"/>
        <v>467663</v>
      </c>
      <c r="I716" s="42"/>
      <c r="J716" s="40" t="b">
        <f>AND(H716=I716)</f>
        <v>0</v>
      </c>
    </row>
    <row r="717" spans="1:10">
      <c r="A717" s="153" t="s">
        <v>571</v>
      </c>
      <c r="B717" s="154"/>
      <c r="C717" s="33">
        <f>C718+C722</f>
        <v>467663</v>
      </c>
      <c r="D717" s="33">
        <f>D718+D722</f>
        <v>467663</v>
      </c>
      <c r="E717" s="33">
        <f>E718+E722</f>
        <v>467663</v>
      </c>
      <c r="G717" s="39" t="s">
        <v>599</v>
      </c>
      <c r="H717" s="41">
        <f t="shared" si="92"/>
        <v>467663</v>
      </c>
      <c r="I717" s="42"/>
      <c r="J717" s="40" t="b">
        <f>AND(H717=I717)</f>
        <v>0</v>
      </c>
    </row>
    <row r="718" spans="1:10" outlineLevel="1" collapsed="1">
      <c r="A718" s="151" t="s">
        <v>851</v>
      </c>
      <c r="B718" s="152"/>
      <c r="C718" s="31">
        <f>SUM(C719:C721)</f>
        <v>467663</v>
      </c>
      <c r="D718" s="31">
        <f>SUM(D719:D721)</f>
        <v>467663</v>
      </c>
      <c r="E718" s="31">
        <f>SUM(E719:E721)</f>
        <v>467663</v>
      </c>
      <c r="H718" s="41">
        <f t="shared" si="92"/>
        <v>467663</v>
      </c>
    </row>
    <row r="719" spans="1:10" ht="15" customHeight="1" outlineLevel="2">
      <c r="A719" s="6">
        <v>10950</v>
      </c>
      <c r="B719" s="4" t="s">
        <v>572</v>
      </c>
      <c r="C719" s="5">
        <v>467663</v>
      </c>
      <c r="D719" s="5">
        <f>C719</f>
        <v>467663</v>
      </c>
      <c r="E719" s="5">
        <f>D719</f>
        <v>467663</v>
      </c>
      <c r="H719" s="41">
        <f t="shared" si="92"/>
        <v>467663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1" t="s">
        <v>850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1" t="s">
        <v>849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848</v>
      </c>
      <c r="B730" s="15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846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843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842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841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836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835</v>
      </c>
      <c r="C752" s="119"/>
      <c r="D752" s="119">
        <f t="shared" ref="D752:E754" si="98">C752</f>
        <v>0</v>
      </c>
      <c r="E752" s="119">
        <f t="shared" si="98"/>
        <v>0</v>
      </c>
    </row>
    <row r="753" spans="1:5" s="118" customFormat="1" outlineLevel="3">
      <c r="A753" s="121"/>
      <c r="B753" s="120" t="s">
        <v>821</v>
      </c>
      <c r="C753" s="119"/>
      <c r="D753" s="119">
        <f t="shared" si="98"/>
        <v>0</v>
      </c>
      <c r="E753" s="119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834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1" t="s">
        <v>830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828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826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823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1" t="s">
        <v>817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88"/>
    <col min="4" max="4" width="23.85546875" style="112" bestFit="1" customWidth="1"/>
    <col min="5" max="5" width="9.140625" style="112"/>
    <col min="6" max="6" width="9.140625" style="112" hidden="1" customWidth="1"/>
    <col min="7" max="27" width="9.140625" style="112"/>
  </cols>
  <sheetData>
    <row r="1" spans="1:6">
      <c r="A1" s="184" t="s">
        <v>82</v>
      </c>
      <c r="B1" s="184"/>
      <c r="C1" s="87" t="s">
        <v>748</v>
      </c>
    </row>
    <row r="2" spans="1:6">
      <c r="A2" s="10" t="s">
        <v>69</v>
      </c>
      <c r="B2" s="11"/>
      <c r="C2" s="115"/>
    </row>
    <row r="3" spans="1:6">
      <c r="A3" s="10" t="s">
        <v>70</v>
      </c>
      <c r="B3" s="11"/>
      <c r="C3" s="115"/>
    </row>
    <row r="4" spans="1:6">
      <c r="A4" s="10" t="s">
        <v>80</v>
      </c>
      <c r="B4" s="11"/>
      <c r="C4" s="115"/>
    </row>
    <row r="5" spans="1:6">
      <c r="A5" s="10" t="s">
        <v>81</v>
      </c>
      <c r="B5" s="11"/>
      <c r="C5" s="115"/>
    </row>
    <row r="6" spans="1:6">
      <c r="A6" s="185" t="s">
        <v>780</v>
      </c>
      <c r="B6" s="185"/>
      <c r="C6" s="68" t="e">
        <f>B8/B7</f>
        <v>#DIV/0!</v>
      </c>
      <c r="F6" s="112" t="s">
        <v>635</v>
      </c>
    </row>
    <row r="7" spans="1:6">
      <c r="A7" s="10" t="s">
        <v>71</v>
      </c>
      <c r="B7" s="11"/>
      <c r="C7" s="115"/>
      <c r="F7" s="112" t="s">
        <v>633</v>
      </c>
    </row>
    <row r="8" spans="1:6">
      <c r="A8" s="10" t="s">
        <v>72</v>
      </c>
      <c r="B8" s="11"/>
      <c r="C8" s="115"/>
    </row>
    <row r="9" spans="1:6">
      <c r="A9" s="182" t="s">
        <v>749</v>
      </c>
      <c r="B9" s="183"/>
      <c r="C9" s="68" t="e">
        <f>B11/B10</f>
        <v>#DIV/0!</v>
      </c>
    </row>
    <row r="10" spans="1:6">
      <c r="A10" s="82" t="s">
        <v>781</v>
      </c>
      <c r="B10" s="11"/>
      <c r="C10" s="115"/>
    </row>
    <row r="11" spans="1:6">
      <c r="A11" s="82" t="s">
        <v>782</v>
      </c>
      <c r="B11" s="11"/>
      <c r="C11" s="115"/>
    </row>
    <row r="12" spans="1:6">
      <c r="A12" s="182" t="s">
        <v>73</v>
      </c>
      <c r="B12" s="183"/>
      <c r="C12" s="68" t="e">
        <f>B14/B3</f>
        <v>#DIV/0!</v>
      </c>
    </row>
    <row r="13" spans="1:6">
      <c r="A13" s="10" t="s">
        <v>74</v>
      </c>
      <c r="B13" s="11"/>
      <c r="C13" s="115"/>
    </row>
    <row r="14" spans="1:6">
      <c r="A14" s="10" t="s">
        <v>75</v>
      </c>
      <c r="B14" s="11"/>
      <c r="C14" s="115"/>
    </row>
    <row r="15" spans="1:6">
      <c r="A15" s="182" t="s">
        <v>76</v>
      </c>
      <c r="B15" s="183"/>
      <c r="C15" s="68" t="e">
        <f>B16/B3</f>
        <v>#DIV/0!</v>
      </c>
    </row>
    <row r="16" spans="1:6">
      <c r="A16" s="10" t="s">
        <v>77</v>
      </c>
      <c r="B16" s="11"/>
      <c r="C16" s="115"/>
    </row>
    <row r="17" spans="1:3">
      <c r="A17" s="182" t="s">
        <v>78</v>
      </c>
      <c r="B17" s="183"/>
      <c r="C17" s="68" t="e">
        <f>B18/B3</f>
        <v>#DIV/0!</v>
      </c>
    </row>
    <row r="18" spans="1:3">
      <c r="A18" s="10" t="s">
        <v>79</v>
      </c>
      <c r="B18" s="11"/>
      <c r="C18" s="115"/>
    </row>
    <row r="19" spans="1:3">
      <c r="A19" s="182" t="s">
        <v>747</v>
      </c>
      <c r="B19" s="183"/>
      <c r="C19" s="68" t="e">
        <f>B20/B3</f>
        <v>#DIV/0!</v>
      </c>
    </row>
    <row r="20" spans="1:3">
      <c r="A20" s="10" t="s">
        <v>783</v>
      </c>
      <c r="B20" s="11"/>
      <c r="C20" s="115"/>
    </row>
    <row r="21" spans="1:3">
      <c r="A21" s="182" t="s">
        <v>784</v>
      </c>
      <c r="B21" s="183"/>
      <c r="C21" s="115"/>
    </row>
    <row r="22" spans="1:3">
      <c r="A22" s="10" t="s">
        <v>785</v>
      </c>
      <c r="B22" s="116"/>
      <c r="C22" s="115"/>
    </row>
    <row r="23" spans="1:3" s="112" customFormat="1">
      <c r="A23" s="84" t="s">
        <v>786</v>
      </c>
      <c r="B23" s="11"/>
      <c r="C23" s="115"/>
    </row>
    <row r="24" spans="1:3" s="112" customFormat="1">
      <c r="A24" s="84" t="s">
        <v>787</v>
      </c>
      <c r="B24" s="11"/>
      <c r="C24" s="115"/>
    </row>
    <row r="25" spans="1:3" s="112" customFormat="1">
      <c r="B25" s="113"/>
      <c r="C25" s="114"/>
    </row>
    <row r="26" spans="1:3" s="112" customFormat="1">
      <c r="B26" s="113"/>
      <c r="C26" s="114"/>
    </row>
    <row r="27" spans="1:3" s="112" customFormat="1">
      <c r="B27" s="113"/>
      <c r="C27" s="114"/>
    </row>
    <row r="28" spans="1:3" s="112" customFormat="1">
      <c r="B28" s="113"/>
      <c r="C28" s="114"/>
    </row>
    <row r="29" spans="1:3" s="112" customFormat="1">
      <c r="B29" s="113"/>
      <c r="C29" s="114"/>
    </row>
    <row r="30" spans="1:3" s="112" customFormat="1">
      <c r="B30" s="113"/>
      <c r="C30" s="114"/>
    </row>
    <row r="31" spans="1:3" s="112" customFormat="1">
      <c r="B31" s="113"/>
      <c r="C31" s="114"/>
    </row>
    <row r="32" spans="1:3" s="112" customFormat="1">
      <c r="B32" s="113"/>
      <c r="C32" s="114"/>
    </row>
    <row r="33" spans="2:3" s="112" customFormat="1">
      <c r="B33" s="113"/>
      <c r="C33" s="114"/>
    </row>
    <row r="34" spans="2:3" s="112" customFormat="1">
      <c r="B34" s="113"/>
      <c r="C34" s="114"/>
    </row>
    <row r="35" spans="2:3" s="112" customFormat="1">
      <c r="B35" s="113"/>
      <c r="C35" s="114"/>
    </row>
    <row r="36" spans="2:3" s="112" customFormat="1">
      <c r="B36" s="113"/>
      <c r="C36" s="114"/>
    </row>
    <row r="37" spans="2:3" s="112" customFormat="1">
      <c r="B37" s="113"/>
      <c r="C37" s="114"/>
    </row>
    <row r="38" spans="2:3" s="112" customFormat="1">
      <c r="B38" s="113"/>
      <c r="C38" s="114"/>
    </row>
    <row r="39" spans="2:3" s="112" customFormat="1">
      <c r="B39" s="113"/>
      <c r="C39" s="114"/>
    </row>
    <row r="40" spans="2:3" s="112" customFormat="1">
      <c r="B40" s="113"/>
      <c r="C40" s="114"/>
    </row>
    <row r="41" spans="2:3" s="112" customFormat="1">
      <c r="B41" s="113"/>
      <c r="C41" s="114"/>
    </row>
    <row r="42" spans="2:3" s="112" customFormat="1">
      <c r="B42" s="113"/>
      <c r="C42" s="114"/>
    </row>
    <row r="43" spans="2:3" s="112" customFormat="1">
      <c r="B43" s="113"/>
      <c r="C43" s="114"/>
    </row>
    <row r="44" spans="2:3" s="112" customFormat="1">
      <c r="B44" s="113"/>
      <c r="C44" s="114"/>
    </row>
    <row r="45" spans="2:3" s="112" customFormat="1">
      <c r="B45" s="113"/>
      <c r="C45" s="114"/>
    </row>
    <row r="46" spans="2:3" s="112" customFormat="1">
      <c r="B46" s="113"/>
      <c r="C46" s="114"/>
    </row>
    <row r="47" spans="2:3" s="112" customFormat="1">
      <c r="B47" s="113"/>
      <c r="C47" s="114"/>
    </row>
    <row r="48" spans="2:3" s="112" customFormat="1">
      <c r="B48" s="113"/>
      <c r="C48" s="114"/>
    </row>
    <row r="49" spans="2:3" s="112" customFormat="1">
      <c r="B49" s="113"/>
      <c r="C49" s="114"/>
    </row>
    <row r="50" spans="2:3" s="112" customFormat="1">
      <c r="B50" s="113"/>
      <c r="C50" s="114"/>
    </row>
    <row r="51" spans="2:3" s="112" customFormat="1">
      <c r="B51" s="113"/>
      <c r="C51" s="114"/>
    </row>
    <row r="52" spans="2:3" s="112" customFormat="1">
      <c r="B52" s="113"/>
      <c r="C52" s="114"/>
    </row>
    <row r="53" spans="2:3" s="112" customFormat="1">
      <c r="B53" s="113"/>
      <c r="C53" s="114"/>
    </row>
    <row r="54" spans="2:3" s="112" customFormat="1">
      <c r="B54" s="113"/>
      <c r="C54" s="114"/>
    </row>
    <row r="55" spans="2:3" s="112" customFormat="1">
      <c r="B55" s="113"/>
      <c r="C55" s="114"/>
    </row>
    <row r="56" spans="2:3" s="112" customFormat="1">
      <c r="B56" s="113"/>
      <c r="C56" s="114"/>
    </row>
    <row r="57" spans="2:3" s="112" customFormat="1">
      <c r="B57" s="113"/>
      <c r="C57" s="114"/>
    </row>
    <row r="58" spans="2:3" s="112" customFormat="1">
      <c r="B58" s="113"/>
      <c r="C58" s="114"/>
    </row>
    <row r="59" spans="2:3" s="112" customFormat="1">
      <c r="B59" s="113"/>
      <c r="C59" s="114"/>
    </row>
    <row r="60" spans="2:3" s="112" customFormat="1">
      <c r="B60" s="113"/>
      <c r="C60" s="114"/>
    </row>
    <row r="61" spans="2:3" s="112" customFormat="1">
      <c r="B61" s="113"/>
      <c r="C61" s="114"/>
    </row>
    <row r="62" spans="2:3" s="112" customFormat="1">
      <c r="B62" s="113"/>
      <c r="C62" s="114"/>
    </row>
    <row r="63" spans="2:3" s="112" customFormat="1">
      <c r="B63" s="113"/>
      <c r="C63" s="114"/>
    </row>
    <row r="64" spans="2:3" s="112" customFormat="1">
      <c r="B64" s="113"/>
      <c r="C64" s="114"/>
    </row>
    <row r="65" spans="2:3" s="112" customFormat="1">
      <c r="B65" s="113"/>
      <c r="C65" s="114"/>
    </row>
    <row r="66" spans="2:3" s="112" customFormat="1">
      <c r="B66" s="113"/>
      <c r="C66" s="114"/>
    </row>
    <row r="67" spans="2:3" s="112" customFormat="1">
      <c r="B67" s="113"/>
      <c r="C67" s="114"/>
    </row>
    <row r="68" spans="2:3" s="112" customFormat="1">
      <c r="B68" s="113"/>
      <c r="C68" s="114"/>
    </row>
    <row r="69" spans="2:3" s="112" customFormat="1">
      <c r="B69" s="113"/>
      <c r="C69" s="114"/>
    </row>
    <row r="70" spans="2:3" s="112" customFormat="1">
      <c r="B70" s="113"/>
      <c r="C70" s="114"/>
    </row>
    <row r="71" spans="2:3" s="112" customFormat="1">
      <c r="B71" s="113"/>
      <c r="C71" s="114"/>
    </row>
    <row r="72" spans="2:3" s="112" customFormat="1">
      <c r="B72" s="113"/>
      <c r="C72" s="114"/>
    </row>
    <row r="73" spans="2:3" s="112" customFormat="1">
      <c r="B73" s="113"/>
      <c r="C73" s="114"/>
    </row>
    <row r="74" spans="2:3" s="112" customFormat="1">
      <c r="B74" s="113"/>
      <c r="C74" s="114"/>
    </row>
    <row r="75" spans="2:3" s="112" customFormat="1">
      <c r="B75" s="113"/>
      <c r="C75" s="114"/>
    </row>
    <row r="76" spans="2:3" s="112" customFormat="1">
      <c r="B76" s="113"/>
      <c r="C76" s="114"/>
    </row>
    <row r="77" spans="2:3" s="112" customFormat="1">
      <c r="B77" s="113"/>
      <c r="C77" s="114"/>
    </row>
    <row r="78" spans="2:3" s="112" customFormat="1">
      <c r="B78" s="113"/>
      <c r="C78" s="114"/>
    </row>
    <row r="79" spans="2:3" s="112" customFormat="1">
      <c r="B79" s="113"/>
      <c r="C79" s="114"/>
    </row>
    <row r="80" spans="2:3" s="112" customFormat="1">
      <c r="B80" s="113"/>
      <c r="C80" s="114"/>
    </row>
    <row r="81" spans="2:3" s="112" customFormat="1">
      <c r="B81" s="113"/>
      <c r="C81" s="114"/>
    </row>
    <row r="82" spans="2:3" s="112" customFormat="1">
      <c r="B82" s="113"/>
      <c r="C82" s="114"/>
    </row>
    <row r="83" spans="2:3" s="112" customFormat="1">
      <c r="B83" s="113"/>
      <c r="C83" s="114"/>
    </row>
    <row r="84" spans="2:3" s="112" customFormat="1">
      <c r="B84" s="113"/>
      <c r="C84" s="114"/>
    </row>
    <row r="85" spans="2:3" s="112" customFormat="1">
      <c r="B85" s="113"/>
      <c r="C85" s="114"/>
    </row>
    <row r="86" spans="2:3" s="112" customFormat="1">
      <c r="B86" s="113"/>
      <c r="C86" s="114"/>
    </row>
    <row r="87" spans="2:3" s="112" customFormat="1">
      <c r="B87" s="113"/>
      <c r="C87" s="114"/>
    </row>
    <row r="88" spans="2:3" s="112" customFormat="1">
      <c r="B88" s="113"/>
      <c r="C88" s="114"/>
    </row>
    <row r="89" spans="2:3" s="112" customFormat="1">
      <c r="B89" s="113"/>
      <c r="C89" s="114"/>
    </row>
    <row r="90" spans="2:3" s="112" customFormat="1">
      <c r="B90" s="113"/>
      <c r="C90" s="114"/>
    </row>
    <row r="91" spans="2:3" s="112" customFormat="1">
      <c r="B91" s="113"/>
      <c r="C91" s="114"/>
    </row>
    <row r="92" spans="2:3" s="112" customFormat="1">
      <c r="B92" s="113"/>
      <c r="C92" s="114"/>
    </row>
    <row r="93" spans="2:3" s="112" customFormat="1">
      <c r="B93" s="113"/>
      <c r="C93" s="114"/>
    </row>
    <row r="94" spans="2:3" s="112" customFormat="1">
      <c r="B94" s="113"/>
      <c r="C94" s="114"/>
    </row>
    <row r="95" spans="2:3" s="112" customFormat="1">
      <c r="B95" s="113"/>
      <c r="C95" s="114"/>
    </row>
    <row r="96" spans="2:3" s="112" customFormat="1">
      <c r="B96" s="113"/>
      <c r="C96" s="114"/>
    </row>
    <row r="97" spans="2:3" s="112" customFormat="1">
      <c r="B97" s="113"/>
      <c r="C97" s="114"/>
    </row>
    <row r="98" spans="2:3" s="112" customFormat="1">
      <c r="B98" s="113"/>
      <c r="C98" s="114"/>
    </row>
    <row r="99" spans="2:3" s="112" customFormat="1">
      <c r="B99" s="113"/>
      <c r="C99" s="114"/>
    </row>
    <row r="100" spans="2:3" s="112" customFormat="1">
      <c r="B100" s="113"/>
      <c r="C100" s="114"/>
    </row>
    <row r="101" spans="2:3" s="112" customFormat="1">
      <c r="B101" s="113"/>
      <c r="C101" s="114"/>
    </row>
    <row r="102" spans="2:3" s="112" customFormat="1">
      <c r="B102" s="113"/>
      <c r="C102" s="114"/>
    </row>
    <row r="103" spans="2:3" s="112" customFormat="1">
      <c r="B103" s="113"/>
      <c r="C103" s="114"/>
    </row>
    <row r="104" spans="2:3" s="112" customFormat="1">
      <c r="B104" s="113"/>
      <c r="C104" s="114"/>
    </row>
    <row r="105" spans="2:3" s="112" customFormat="1">
      <c r="B105" s="113"/>
      <c r="C105" s="114"/>
    </row>
    <row r="106" spans="2:3" s="112" customFormat="1">
      <c r="B106" s="113"/>
      <c r="C106" s="114"/>
    </row>
    <row r="107" spans="2:3" s="112" customFormat="1">
      <c r="B107" s="113"/>
      <c r="C107" s="114"/>
    </row>
    <row r="108" spans="2:3" s="112" customFormat="1">
      <c r="B108" s="113"/>
      <c r="C108" s="114"/>
    </row>
    <row r="109" spans="2:3" s="112" customFormat="1">
      <c r="B109" s="113"/>
      <c r="C109" s="114"/>
    </row>
    <row r="110" spans="2:3" s="112" customFormat="1">
      <c r="B110" s="113"/>
      <c r="C110" s="114"/>
    </row>
    <row r="111" spans="2:3" s="112" customFormat="1">
      <c r="B111" s="113"/>
      <c r="C111" s="114"/>
    </row>
    <row r="112" spans="2:3" s="112" customFormat="1">
      <c r="B112" s="113"/>
      <c r="C112" s="114"/>
    </row>
    <row r="113" spans="2:3" s="112" customFormat="1">
      <c r="B113" s="113"/>
      <c r="C113" s="114"/>
    </row>
    <row r="114" spans="2:3" s="112" customFormat="1">
      <c r="B114" s="113"/>
      <c r="C114" s="114"/>
    </row>
    <row r="115" spans="2:3" s="112" customFormat="1">
      <c r="B115" s="113"/>
      <c r="C115" s="114"/>
    </row>
    <row r="116" spans="2:3" s="112" customFormat="1">
      <c r="B116" s="113"/>
      <c r="C116" s="114"/>
    </row>
    <row r="117" spans="2:3" s="112" customFormat="1">
      <c r="B117" s="113"/>
      <c r="C117" s="114"/>
    </row>
    <row r="118" spans="2:3" s="112" customFormat="1">
      <c r="B118" s="113"/>
      <c r="C118" s="114"/>
    </row>
    <row r="119" spans="2:3" s="112" customFormat="1">
      <c r="B119" s="113"/>
      <c r="C119" s="114"/>
    </row>
    <row r="120" spans="2:3" s="112" customFormat="1">
      <c r="B120" s="113"/>
      <c r="C120" s="114"/>
    </row>
    <row r="121" spans="2:3" s="112" customFormat="1">
      <c r="B121" s="113"/>
      <c r="C121" s="114"/>
    </row>
    <row r="122" spans="2:3" s="112" customFormat="1">
      <c r="B122" s="113"/>
      <c r="C122" s="114"/>
    </row>
    <row r="123" spans="2:3" s="112" customFormat="1">
      <c r="B123" s="113"/>
      <c r="C123" s="114"/>
    </row>
    <row r="124" spans="2:3" s="112" customFormat="1">
      <c r="B124" s="113"/>
      <c r="C124" s="114"/>
    </row>
    <row r="125" spans="2:3" s="112" customFormat="1">
      <c r="B125" s="113"/>
      <c r="C125" s="114"/>
    </row>
    <row r="126" spans="2:3" s="112" customFormat="1">
      <c r="B126" s="113"/>
      <c r="C126" s="114"/>
    </row>
    <row r="127" spans="2:3" s="112" customFormat="1">
      <c r="B127" s="113"/>
      <c r="C127" s="114"/>
    </row>
    <row r="128" spans="2:3" s="112" customFormat="1">
      <c r="B128" s="113"/>
      <c r="C128" s="114"/>
    </row>
    <row r="129" spans="2:3" s="112" customFormat="1">
      <c r="B129" s="113"/>
      <c r="C129" s="114"/>
    </row>
    <row r="130" spans="2:3" s="112" customFormat="1">
      <c r="B130" s="113"/>
      <c r="C130" s="114"/>
    </row>
    <row r="131" spans="2:3" s="112" customFormat="1">
      <c r="B131" s="113"/>
      <c r="C131" s="114"/>
    </row>
    <row r="132" spans="2:3" s="112" customFormat="1">
      <c r="B132" s="113"/>
      <c r="C132" s="114"/>
    </row>
    <row r="133" spans="2:3" s="112" customFormat="1">
      <c r="B133" s="113"/>
      <c r="C133" s="114"/>
    </row>
    <row r="134" spans="2:3" s="112" customFormat="1">
      <c r="B134" s="113"/>
      <c r="C134" s="114"/>
    </row>
    <row r="135" spans="2:3" s="112" customFormat="1">
      <c r="B135" s="113"/>
      <c r="C135" s="114"/>
    </row>
    <row r="136" spans="2:3" s="112" customFormat="1">
      <c r="B136" s="113"/>
      <c r="C136" s="114"/>
    </row>
    <row r="137" spans="2:3" s="112" customFormat="1">
      <c r="B137" s="113"/>
      <c r="C137" s="114"/>
    </row>
    <row r="138" spans="2:3" s="112" customFormat="1">
      <c r="B138" s="113"/>
      <c r="C138" s="114"/>
    </row>
    <row r="139" spans="2:3" s="112" customFormat="1">
      <c r="B139" s="113"/>
      <c r="C139" s="114"/>
    </row>
    <row r="140" spans="2:3" s="112" customFormat="1">
      <c r="B140" s="113"/>
      <c r="C140" s="114"/>
    </row>
    <row r="141" spans="2:3" s="112" customFormat="1">
      <c r="B141" s="113"/>
      <c r="C141" s="114"/>
    </row>
    <row r="142" spans="2:3" s="112" customFormat="1">
      <c r="B142" s="113"/>
      <c r="C142" s="114"/>
    </row>
    <row r="143" spans="2:3" s="112" customFormat="1">
      <c r="B143" s="113"/>
      <c r="C143" s="114"/>
    </row>
    <row r="144" spans="2:3" s="112" customFormat="1">
      <c r="B144" s="113"/>
      <c r="C144" s="114"/>
    </row>
    <row r="145" spans="2:3" s="112" customFormat="1">
      <c r="B145" s="113"/>
      <c r="C145" s="114"/>
    </row>
    <row r="146" spans="2:3" s="112" customFormat="1">
      <c r="B146" s="113"/>
      <c r="C146" s="114"/>
    </row>
    <row r="147" spans="2:3" s="112" customFormat="1">
      <c r="B147" s="113"/>
      <c r="C147" s="114"/>
    </row>
    <row r="148" spans="2:3" s="112" customFormat="1">
      <c r="B148" s="113"/>
      <c r="C148" s="114"/>
    </row>
    <row r="149" spans="2:3" s="112" customFormat="1">
      <c r="B149" s="113"/>
      <c r="C149" s="114"/>
    </row>
    <row r="150" spans="2:3" s="112" customFormat="1">
      <c r="B150" s="113"/>
      <c r="C150" s="114"/>
    </row>
    <row r="151" spans="2:3" s="112" customFormat="1">
      <c r="B151" s="113"/>
      <c r="C151" s="114"/>
    </row>
    <row r="152" spans="2:3" s="112" customFormat="1">
      <c r="B152" s="113"/>
      <c r="C152" s="114"/>
    </row>
    <row r="153" spans="2:3" s="112" customFormat="1">
      <c r="B153" s="113"/>
      <c r="C153" s="114"/>
    </row>
    <row r="154" spans="2:3" s="112" customFormat="1">
      <c r="B154" s="113"/>
      <c r="C154" s="114"/>
    </row>
    <row r="155" spans="2:3" s="112" customFormat="1">
      <c r="B155" s="113"/>
      <c r="C155" s="114"/>
    </row>
    <row r="156" spans="2:3" s="112" customFormat="1">
      <c r="B156" s="113"/>
      <c r="C156" s="114"/>
    </row>
    <row r="157" spans="2:3" s="112" customFormat="1">
      <c r="B157" s="113"/>
      <c r="C157" s="114"/>
    </row>
    <row r="158" spans="2:3" s="112" customFormat="1">
      <c r="B158" s="113"/>
      <c r="C158" s="114"/>
    </row>
    <row r="159" spans="2:3" s="112" customFormat="1">
      <c r="B159" s="113"/>
      <c r="C159" s="114"/>
    </row>
    <row r="160" spans="2:3" s="112" customFormat="1">
      <c r="B160" s="113"/>
      <c r="C160" s="114"/>
    </row>
    <row r="161" spans="2:3" s="112" customFormat="1">
      <c r="B161" s="113"/>
      <c r="C161" s="114"/>
    </row>
    <row r="162" spans="2:3" s="112" customFormat="1">
      <c r="B162" s="113"/>
      <c r="C162" s="114"/>
    </row>
    <row r="163" spans="2:3" s="112" customFormat="1">
      <c r="B163" s="113"/>
      <c r="C163" s="114"/>
    </row>
    <row r="164" spans="2:3" s="112" customFormat="1">
      <c r="B164" s="113"/>
      <c r="C164" s="114"/>
    </row>
    <row r="165" spans="2:3" s="112" customFormat="1">
      <c r="B165" s="113"/>
      <c r="C165" s="114"/>
    </row>
    <row r="166" spans="2:3" s="112" customFormat="1">
      <c r="B166" s="113"/>
      <c r="C166" s="114"/>
    </row>
    <row r="167" spans="2:3" s="112" customFormat="1">
      <c r="B167" s="113"/>
      <c r="C167" s="114"/>
    </row>
    <row r="168" spans="2:3" s="112" customFormat="1">
      <c r="B168" s="113"/>
      <c r="C168" s="114"/>
    </row>
    <row r="169" spans="2:3" s="112" customFormat="1">
      <c r="B169" s="113"/>
      <c r="C169" s="114"/>
    </row>
    <row r="170" spans="2:3" s="112" customFormat="1">
      <c r="B170" s="113"/>
      <c r="C170" s="114"/>
    </row>
    <row r="171" spans="2:3" s="112" customFormat="1">
      <c r="B171" s="113"/>
      <c r="C171" s="114"/>
    </row>
    <row r="172" spans="2:3" s="112" customFormat="1">
      <c r="B172" s="113"/>
      <c r="C172" s="114"/>
    </row>
    <row r="173" spans="2:3" s="112" customFormat="1">
      <c r="B173" s="113"/>
      <c r="C173" s="114"/>
    </row>
    <row r="174" spans="2:3" s="112" customFormat="1">
      <c r="B174" s="113"/>
      <c r="C174" s="114"/>
    </row>
    <row r="175" spans="2:3" s="112" customFormat="1">
      <c r="B175" s="113"/>
      <c r="C175" s="114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1" priority="11" operator="equal">
      <formula>0</formula>
    </cfRule>
  </conditionalFormatting>
  <conditionalFormatting sqref="A9:C9 A10:A11">
    <cfRule type="cellIs" dxfId="20" priority="9" operator="equal">
      <formula>0</formula>
    </cfRule>
  </conditionalFormatting>
  <conditionalFormatting sqref="A20">
    <cfRule type="cellIs" dxfId="19" priority="8" operator="equal">
      <formula>0</formula>
    </cfRule>
  </conditionalFormatting>
  <conditionalFormatting sqref="A21:B21">
    <cfRule type="cellIs" dxfId="18" priority="7" operator="equal">
      <formula>0</formula>
    </cfRule>
  </conditionalFormatting>
  <conditionalFormatting sqref="B23:B24">
    <cfRule type="cellIs" dxfId="17" priority="6" operator="equal">
      <formula>0</formula>
    </cfRule>
  </conditionalFormatting>
  <conditionalFormatting sqref="B10:B11">
    <cfRule type="cellIs" dxfId="16" priority="5" operator="equal">
      <formula>0</formula>
    </cfRule>
  </conditionalFormatting>
  <conditionalFormatting sqref="B13:B14">
    <cfRule type="cellIs" dxfId="15" priority="4" operator="equal">
      <formula>0</formula>
    </cfRule>
  </conditionalFormatting>
  <conditionalFormatting sqref="B16">
    <cfRule type="cellIs" dxfId="14" priority="3" operator="equal">
      <formula>0</formula>
    </cfRule>
  </conditionalFormatting>
  <conditionalFormatting sqref="B18">
    <cfRule type="cellIs" dxfId="13" priority="2" operator="equal">
      <formula>0</formula>
    </cfRule>
  </conditionalFormatting>
  <conditionalFormatting sqref="B20">
    <cfRule type="cellIs" dxfId="12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6" workbookViewId="0">
      <selection activeCell="B61" sqref="B61"/>
    </sheetView>
  </sheetViews>
  <sheetFormatPr baseColWidth="10" defaultColWidth="9.140625" defaultRowHeight="15"/>
  <cols>
    <col min="1" max="1" width="27.5703125" customWidth="1"/>
    <col min="2" max="2" width="31.85546875" customWidth="1"/>
    <col min="3" max="6" width="9.140625" style="112"/>
    <col min="7" max="7" width="0" style="112" hidden="1" customWidth="1"/>
    <col min="8" max="28" width="9.140625" style="112"/>
  </cols>
  <sheetData>
    <row r="1" spans="1:7">
      <c r="A1" s="186" t="s">
        <v>83</v>
      </c>
      <c r="B1" s="186"/>
    </row>
    <row r="2" spans="1:7">
      <c r="A2" s="10" t="s">
        <v>84</v>
      </c>
      <c r="B2" s="12">
        <v>40770</v>
      </c>
    </row>
    <row r="3" spans="1:7">
      <c r="A3" s="10" t="s">
        <v>750</v>
      </c>
      <c r="B3" s="12" t="s">
        <v>894</v>
      </c>
    </row>
    <row r="4" spans="1:7">
      <c r="A4" s="10" t="s">
        <v>751</v>
      </c>
      <c r="B4" s="12"/>
    </row>
    <row r="5" spans="1:7">
      <c r="A5" s="184" t="s">
        <v>85</v>
      </c>
      <c r="B5" s="187"/>
      <c r="G5" s="112" t="s">
        <v>800</v>
      </c>
    </row>
    <row r="6" spans="1:7">
      <c r="A6" s="83" t="s">
        <v>95</v>
      </c>
      <c r="B6" s="10" t="s">
        <v>895</v>
      </c>
      <c r="G6" s="112" t="s">
        <v>801</v>
      </c>
    </row>
    <row r="7" spans="1:7">
      <c r="A7" s="83" t="s">
        <v>741</v>
      </c>
      <c r="B7" s="10" t="s">
        <v>896</v>
      </c>
      <c r="G7" s="112" t="s">
        <v>802</v>
      </c>
    </row>
    <row r="8" spans="1:7">
      <c r="A8" s="83" t="s">
        <v>86</v>
      </c>
      <c r="B8" s="10" t="s">
        <v>897</v>
      </c>
      <c r="G8" s="112" t="s">
        <v>803</v>
      </c>
    </row>
    <row r="9" spans="1:7">
      <c r="A9" s="83" t="s">
        <v>86</v>
      </c>
      <c r="B9" s="10" t="s">
        <v>898</v>
      </c>
    </row>
    <row r="10" spans="1:7">
      <c r="A10" s="83" t="s">
        <v>86</v>
      </c>
      <c r="B10" s="10" t="s">
        <v>899</v>
      </c>
    </row>
    <row r="11" spans="1:7">
      <c r="A11" s="83" t="s">
        <v>86</v>
      </c>
      <c r="B11" s="10" t="s">
        <v>900</v>
      </c>
    </row>
    <row r="12" spans="1:7">
      <c r="A12" s="83" t="s">
        <v>86</v>
      </c>
      <c r="B12" s="10" t="s">
        <v>917</v>
      </c>
    </row>
    <row r="13" spans="1:7">
      <c r="A13" s="83" t="s">
        <v>86</v>
      </c>
      <c r="B13" s="10" t="s">
        <v>901</v>
      </c>
    </row>
    <row r="14" spans="1:7">
      <c r="A14" s="83" t="s">
        <v>86</v>
      </c>
      <c r="B14" s="10" t="s">
        <v>902</v>
      </c>
    </row>
    <row r="15" spans="1:7">
      <c r="A15" s="83" t="s">
        <v>86</v>
      </c>
      <c r="B15" s="10" t="s">
        <v>903</v>
      </c>
    </row>
    <row r="16" spans="1:7">
      <c r="A16" s="83" t="s">
        <v>86</v>
      </c>
      <c r="B16" s="10" t="s">
        <v>904</v>
      </c>
    </row>
    <row r="17" spans="1:7">
      <c r="A17" s="83" t="s">
        <v>86</v>
      </c>
      <c r="B17" s="10" t="s">
        <v>905</v>
      </c>
    </row>
    <row r="18" spans="1:7">
      <c r="A18" s="83" t="s">
        <v>86</v>
      </c>
      <c r="B18" s="10" t="s">
        <v>906</v>
      </c>
    </row>
    <row r="19" spans="1:7">
      <c r="A19" s="83" t="s">
        <v>86</v>
      </c>
      <c r="B19" s="10" t="s">
        <v>907</v>
      </c>
    </row>
    <row r="20" spans="1:7">
      <c r="A20" s="83" t="s">
        <v>86</v>
      </c>
      <c r="B20" s="10" t="s">
        <v>908</v>
      </c>
    </row>
    <row r="21" spans="1:7">
      <c r="A21" s="83" t="s">
        <v>86</v>
      </c>
      <c r="B21" s="10" t="s">
        <v>909</v>
      </c>
      <c r="G21" s="112" t="s">
        <v>803</v>
      </c>
    </row>
    <row r="22" spans="1:7">
      <c r="A22" s="83" t="s">
        <v>86</v>
      </c>
      <c r="B22" s="10" t="s">
        <v>910</v>
      </c>
    </row>
    <row r="23" spans="1:7">
      <c r="A23" s="83" t="s">
        <v>86</v>
      </c>
      <c r="B23" s="10" t="s">
        <v>911</v>
      </c>
    </row>
    <row r="24" spans="1:7">
      <c r="A24" s="83" t="s">
        <v>86</v>
      </c>
      <c r="B24" s="10" t="s">
        <v>912</v>
      </c>
    </row>
    <row r="25" spans="1:7">
      <c r="A25" s="83" t="s">
        <v>86</v>
      </c>
      <c r="B25" s="10" t="s">
        <v>913</v>
      </c>
    </row>
    <row r="26" spans="1:7">
      <c r="A26" s="83" t="s">
        <v>86</v>
      </c>
      <c r="B26" s="10" t="s">
        <v>914</v>
      </c>
    </row>
    <row r="27" spans="1:7">
      <c r="A27" s="83" t="s">
        <v>86</v>
      </c>
      <c r="B27" s="10" t="s">
        <v>915</v>
      </c>
    </row>
    <row r="28" spans="1:7">
      <c r="A28" s="83" t="s">
        <v>86</v>
      </c>
      <c r="B28" s="10" t="s">
        <v>916</v>
      </c>
    </row>
    <row r="29" spans="1:7">
      <c r="A29" s="83" t="s">
        <v>86</v>
      </c>
      <c r="B29" s="10"/>
    </row>
    <row r="30" spans="1:7">
      <c r="A30" s="83" t="s">
        <v>86</v>
      </c>
      <c r="B30" s="10"/>
    </row>
    <row r="31" spans="1:7">
      <c r="A31" s="83" t="s">
        <v>86</v>
      </c>
      <c r="B31" s="10"/>
    </row>
    <row r="32" spans="1:7">
      <c r="A32" s="83" t="s">
        <v>86</v>
      </c>
      <c r="B32" s="10"/>
    </row>
    <row r="33" spans="1:7">
      <c r="A33" s="83" t="s">
        <v>86</v>
      </c>
      <c r="B33" s="10"/>
    </row>
    <row r="34" spans="1:7">
      <c r="A34" s="83" t="s">
        <v>86</v>
      </c>
      <c r="B34" s="10"/>
    </row>
    <row r="35" spans="1:7">
      <c r="A35" s="83" t="s">
        <v>86</v>
      </c>
      <c r="B35" s="10"/>
      <c r="G35" s="112" t="s">
        <v>803</v>
      </c>
    </row>
    <row r="36" spans="1:7">
      <c r="A36" s="83" t="s">
        <v>86</v>
      </c>
      <c r="B36" s="10"/>
    </row>
    <row r="37" spans="1:7">
      <c r="A37" s="83" t="s">
        <v>86</v>
      </c>
      <c r="B37" s="10"/>
    </row>
    <row r="38" spans="1:7">
      <c r="A38" s="83" t="s">
        <v>86</v>
      </c>
      <c r="B38" s="10"/>
    </row>
    <row r="39" spans="1:7">
      <c r="A39" s="83" t="s">
        <v>86</v>
      </c>
      <c r="B39" s="10"/>
    </row>
    <row r="40" spans="1:7">
      <c r="A40" s="83" t="s">
        <v>86</v>
      </c>
      <c r="B40" s="10"/>
    </row>
    <row r="41" spans="1:7">
      <c r="A41" s="83" t="s">
        <v>86</v>
      </c>
      <c r="B41" s="10"/>
    </row>
    <row r="42" spans="1:7">
      <c r="A42" s="83" t="s">
        <v>86</v>
      </c>
      <c r="B42" s="10"/>
    </row>
    <row r="43" spans="1:7">
      <c r="A43" s="83" t="s">
        <v>86</v>
      </c>
      <c r="B43" s="10"/>
    </row>
    <row r="44" spans="1:7">
      <c r="A44" s="83" t="s">
        <v>86</v>
      </c>
      <c r="B44" s="10"/>
    </row>
    <row r="45" spans="1:7">
      <c r="A45" s="83" t="s">
        <v>86</v>
      </c>
      <c r="B45" s="10"/>
    </row>
    <row r="46" spans="1:7">
      <c r="A46" s="83" t="s">
        <v>86</v>
      </c>
      <c r="B46" s="10"/>
    </row>
    <row r="47" spans="1:7">
      <c r="A47" s="83" t="s">
        <v>86</v>
      </c>
      <c r="B47" s="10"/>
    </row>
    <row r="48" spans="1:7">
      <c r="A48" s="106" t="s">
        <v>805</v>
      </c>
      <c r="B48" s="110" t="s">
        <v>804</v>
      </c>
    </row>
    <row r="49" spans="1:2">
      <c r="A49" s="10" t="s">
        <v>91</v>
      </c>
      <c r="B49" s="10" t="s">
        <v>911</v>
      </c>
    </row>
    <row r="50" spans="1:2">
      <c r="A50" s="10" t="s">
        <v>87</v>
      </c>
      <c r="B50" s="10" t="s">
        <v>904</v>
      </c>
    </row>
    <row r="51" spans="1:2">
      <c r="A51" s="10" t="s">
        <v>88</v>
      </c>
      <c r="B51" s="10" t="s">
        <v>902</v>
      </c>
    </row>
    <row r="52" spans="1:2">
      <c r="A52" s="10" t="s">
        <v>89</v>
      </c>
      <c r="B52" s="10" t="s">
        <v>917</v>
      </c>
    </row>
    <row r="53" spans="1:2">
      <c r="A53" s="10" t="s">
        <v>90</v>
      </c>
      <c r="B53" s="10" t="s">
        <v>907</v>
      </c>
    </row>
    <row r="54" spans="1:2">
      <c r="A54" s="10" t="s">
        <v>92</v>
      </c>
      <c r="B54" s="10" t="s">
        <v>913</v>
      </c>
    </row>
    <row r="55" spans="1:2">
      <c r="A55" s="10" t="s">
        <v>93</v>
      </c>
      <c r="B55" s="10" t="s">
        <v>906</v>
      </c>
    </row>
    <row r="56" spans="1:2">
      <c r="A56" s="10" t="s">
        <v>94</v>
      </c>
      <c r="B56" s="10" t="s">
        <v>912</v>
      </c>
    </row>
    <row r="57" spans="1:2">
      <c r="A57" s="106" t="s">
        <v>806</v>
      </c>
      <c r="B57" s="110" t="s">
        <v>804</v>
      </c>
    </row>
    <row r="58" spans="1:2">
      <c r="A58" s="10" t="s">
        <v>918</v>
      </c>
      <c r="B58" s="10" t="s">
        <v>901</v>
      </c>
    </row>
    <row r="59" spans="1:2">
      <c r="A59" s="10" t="s">
        <v>919</v>
      </c>
      <c r="B59" s="10" t="s">
        <v>898</v>
      </c>
    </row>
    <row r="60" spans="1:2">
      <c r="A60" s="10" t="s">
        <v>920</v>
      </c>
      <c r="B60" s="10" t="s">
        <v>903</v>
      </c>
    </row>
    <row r="61" spans="1:2">
      <c r="A61" s="10" t="s">
        <v>921</v>
      </c>
      <c r="B61" s="10" t="s">
        <v>895</v>
      </c>
    </row>
    <row r="62" spans="1:2">
      <c r="A62" s="10"/>
      <c r="B62" s="10"/>
    </row>
    <row r="63" spans="1:2">
      <c r="A63" s="10"/>
      <c r="B63" s="10"/>
    </row>
    <row r="64" spans="1:2" s="112" customFormat="1"/>
    <row r="65" s="112" customFormat="1"/>
    <row r="66" s="112" customFormat="1"/>
    <row r="67" s="112" customFormat="1"/>
    <row r="68" s="112" customFormat="1"/>
    <row r="69" s="112" customFormat="1"/>
    <row r="70" s="112" customFormat="1"/>
    <row r="71" s="112" customFormat="1"/>
    <row r="72" s="112" customFormat="1"/>
    <row r="73" s="112" customFormat="1"/>
    <row r="74" s="112" customFormat="1"/>
    <row r="75" s="112" customFormat="1"/>
    <row r="76" s="112" customFormat="1"/>
    <row r="77" s="112" customFormat="1"/>
    <row r="78" s="112" customFormat="1"/>
    <row r="79" s="112" customFormat="1"/>
    <row r="80" s="112" customFormat="1"/>
    <row r="81" s="112" customFormat="1"/>
    <row r="82" s="112" customFormat="1"/>
    <row r="83" s="112" customFormat="1"/>
    <row r="84" s="112" customFormat="1"/>
    <row r="85" s="112" customFormat="1"/>
    <row r="86" s="112" customFormat="1"/>
    <row r="87" s="112" customFormat="1"/>
    <row r="88" s="112" customFormat="1"/>
    <row r="89" s="112" customFormat="1"/>
    <row r="90" s="112" customFormat="1"/>
    <row r="91" s="112" customFormat="1"/>
    <row r="92" s="112" customFormat="1"/>
    <row r="93" s="112" customFormat="1"/>
    <row r="94" s="112" customFormat="1"/>
    <row r="95" s="112" customFormat="1"/>
    <row r="96" s="112" customFormat="1"/>
    <row r="97" s="112" customFormat="1"/>
    <row r="98" s="112" customFormat="1"/>
    <row r="99" s="112" customFormat="1"/>
    <row r="100" s="112" customFormat="1"/>
    <row r="101" s="112" customFormat="1"/>
    <row r="102" s="112" customFormat="1"/>
    <row r="103" s="112" customFormat="1"/>
    <row r="104" s="112" customFormat="1"/>
    <row r="105" s="112" customFormat="1"/>
    <row r="106" s="112" customFormat="1"/>
    <row r="107" s="112" customFormat="1"/>
    <row r="108" s="112" customFormat="1"/>
    <row r="109" s="112" customFormat="1"/>
    <row r="110" s="112" customFormat="1"/>
    <row r="111" s="112" customFormat="1"/>
    <row r="112" s="112" customFormat="1"/>
    <row r="113" s="112" customFormat="1"/>
    <row r="114" s="112" customFormat="1"/>
    <row r="115" s="112" customFormat="1"/>
    <row r="116" s="112" customFormat="1"/>
    <row r="117" s="112" customFormat="1"/>
    <row r="118" s="112" customFormat="1"/>
    <row r="119" s="112" customFormat="1"/>
    <row r="120" s="112" customFormat="1"/>
    <row r="121" s="112" customFormat="1"/>
    <row r="122" s="112" customFormat="1"/>
    <row r="123" s="112" customFormat="1"/>
    <row r="124" s="112" customFormat="1"/>
    <row r="125" s="112" customFormat="1"/>
    <row r="126" s="112" customFormat="1"/>
    <row r="127" s="112" customFormat="1"/>
    <row r="128" s="112" customFormat="1"/>
    <row r="129" s="112" customFormat="1"/>
    <row r="130" s="112" customFormat="1"/>
    <row r="131" s="112" customFormat="1"/>
    <row r="132" s="112" customFormat="1"/>
    <row r="133" s="112" customFormat="1"/>
    <row r="134" s="112" customFormat="1"/>
    <row r="135" s="112" customFormat="1"/>
    <row r="136" s="112" customFormat="1"/>
    <row r="137" s="112" customFormat="1"/>
    <row r="138" s="112" customFormat="1"/>
    <row r="139" s="112" customFormat="1"/>
    <row r="140" s="112" customFormat="1"/>
    <row r="141" s="112" customFormat="1"/>
    <row r="142" s="112" customFormat="1"/>
    <row r="143" s="112" customFormat="1"/>
    <row r="144" s="112" customFormat="1"/>
    <row r="145" s="112" customFormat="1"/>
    <row r="146" s="112" customFormat="1"/>
    <row r="147" s="112" customFormat="1"/>
    <row r="148" s="112" customFormat="1"/>
    <row r="149" s="112" customFormat="1"/>
    <row r="150" s="112" customFormat="1"/>
    <row r="151" s="112" customFormat="1"/>
    <row r="152" s="112" customFormat="1"/>
    <row r="153" s="112" customFormat="1"/>
    <row r="154" s="112" customFormat="1"/>
    <row r="155" s="112" customFormat="1"/>
    <row r="156" s="112" customFormat="1"/>
    <row r="157" s="112" customFormat="1"/>
    <row r="158" s="112" customFormat="1"/>
    <row r="159" s="112" customFormat="1"/>
    <row r="160" s="112" customFormat="1"/>
    <row r="161" s="112" customFormat="1"/>
    <row r="162" s="112" customFormat="1"/>
    <row r="163" s="112" customFormat="1"/>
    <row r="164" s="112" customFormat="1"/>
    <row r="165" s="112" customFormat="1"/>
    <row r="166" s="112" customFormat="1"/>
    <row r="167" s="112" customFormat="1"/>
    <row r="168" s="112" customFormat="1"/>
    <row r="169" s="112" customFormat="1"/>
    <row r="170" s="112" customFormat="1"/>
    <row r="171" s="112" customFormat="1"/>
    <row r="172" s="112" customFormat="1"/>
    <row r="173" s="112" customFormat="1"/>
    <row r="174" s="112" customFormat="1"/>
    <row r="175" s="112" customFormat="1"/>
    <row r="176" s="112" customFormat="1"/>
    <row r="177" s="112" customFormat="1"/>
    <row r="178" s="112" customFormat="1"/>
    <row r="179" s="112" customFormat="1"/>
    <row r="180" s="112" customFormat="1"/>
    <row r="181" s="112" customFormat="1"/>
    <row r="182" s="112" customFormat="1"/>
    <row r="183" s="112" customFormat="1"/>
    <row r="184" s="112" customFormat="1"/>
    <row r="185" s="112" customFormat="1"/>
    <row r="186" s="112" customFormat="1"/>
    <row r="187" s="112" customFormat="1"/>
    <row r="188" s="112" customFormat="1"/>
    <row r="189" s="112" customFormat="1"/>
  </sheetData>
  <mergeCells count="2">
    <mergeCell ref="A1:B1"/>
    <mergeCell ref="A5:B5"/>
  </mergeCells>
  <conditionalFormatting sqref="B2:B4">
    <cfRule type="cellIs" dxfId="11" priority="8" operator="equal">
      <formula>0</formula>
    </cfRule>
  </conditionalFormatting>
  <conditionalFormatting sqref="B6:B7 B35:B47">
    <cfRule type="cellIs" dxfId="10" priority="7" operator="equal">
      <formula>0</formula>
    </cfRule>
  </conditionalFormatting>
  <conditionalFormatting sqref="B49:B56">
    <cfRule type="cellIs" dxfId="9" priority="6" operator="equal">
      <formula>0</formula>
    </cfRule>
  </conditionalFormatting>
  <conditionalFormatting sqref="A58:B60">
    <cfRule type="cellIs" dxfId="8" priority="5" operator="equal">
      <formula>0</formula>
    </cfRule>
  </conditionalFormatting>
  <conditionalFormatting sqref="B8:B19 B34">
    <cfRule type="cellIs" dxfId="7" priority="4" operator="equal">
      <formula>0</formula>
    </cfRule>
  </conditionalFormatting>
  <conditionalFormatting sqref="B21:B33">
    <cfRule type="cellIs" dxfId="6" priority="3" operator="equal">
      <formula>0</formula>
    </cfRule>
  </conditionalFormatting>
  <conditionalFormatting sqref="B20">
    <cfRule type="cellIs" dxfId="5" priority="2" operator="equal">
      <formula>0</formula>
    </cfRule>
  </conditionalFormatting>
  <conditionalFormatting sqref="A61:B63">
    <cfRule type="cellIs" dxfId="4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3" sqref="B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6" t="s">
        <v>96</v>
      </c>
      <c r="B1" s="107" t="s">
        <v>763</v>
      </c>
    </row>
    <row r="2" spans="1:11">
      <c r="A2" s="10" t="s">
        <v>97</v>
      </c>
      <c r="B2" s="12">
        <v>41704</v>
      </c>
    </row>
    <row r="3" spans="1:11">
      <c r="A3" s="10" t="s">
        <v>98</v>
      </c>
      <c r="B3" s="12">
        <v>41789</v>
      </c>
    </row>
    <row r="4" spans="1:11">
      <c r="A4" s="10" t="s">
        <v>99</v>
      </c>
      <c r="B4" s="12">
        <v>41853</v>
      </c>
    </row>
    <row r="5" spans="1:11">
      <c r="A5" s="10" t="s">
        <v>100</v>
      </c>
      <c r="B5" s="12"/>
    </row>
    <row r="6" spans="1:11">
      <c r="A6" s="106" t="s">
        <v>101</v>
      </c>
      <c r="B6" s="8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6" t="s">
        <v>103</v>
      </c>
      <c r="B11" s="8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6" t="s">
        <v>96</v>
      </c>
      <c r="B1" s="107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6" t="s">
        <v>101</v>
      </c>
      <c r="B6" s="13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6" t="s">
        <v>103</v>
      </c>
      <c r="B11" s="13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5" customWidth="1"/>
    <col min="5" max="10" width="9.140625" style="112"/>
    <col min="11" max="12" width="0" style="112" hidden="1" customWidth="1"/>
    <col min="13" max="43" width="9.140625" style="112"/>
  </cols>
  <sheetData>
    <row r="1" spans="1:12">
      <c r="A1" s="89" t="s">
        <v>752</v>
      </c>
      <c r="B1" s="89" t="s">
        <v>753</v>
      </c>
      <c r="C1" s="89" t="s">
        <v>754</v>
      </c>
      <c r="D1" s="104" t="s">
        <v>755</v>
      </c>
    </row>
    <row r="2" spans="1:12" ht="15.75">
      <c r="A2" s="13"/>
    </row>
    <row r="3" spans="1:12" ht="15.75">
      <c r="A3" s="13"/>
      <c r="K3" s="112" t="s">
        <v>756</v>
      </c>
      <c r="L3" s="112" t="s">
        <v>758</v>
      </c>
    </row>
    <row r="4" spans="1:12" ht="15.75">
      <c r="A4" s="13"/>
      <c r="K4" s="112" t="s">
        <v>757</v>
      </c>
      <c r="L4" s="112" t="s">
        <v>759</v>
      </c>
    </row>
    <row r="5" spans="1:12" ht="15.75">
      <c r="A5" s="13"/>
      <c r="L5" s="112" t="s">
        <v>760</v>
      </c>
    </row>
    <row r="6" spans="1:12" ht="15.75">
      <c r="A6" s="13"/>
      <c r="L6" s="112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3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05" customWidth="1"/>
    <col min="4" max="9" width="9.140625" style="112"/>
    <col min="10" max="11" width="0" style="112" hidden="1" customWidth="1"/>
    <col min="12" max="36" width="9.140625" style="112"/>
  </cols>
  <sheetData>
    <row r="1" spans="1:36" s="90" customFormat="1" ht="19.5" customHeight="1">
      <c r="A1" s="109" t="s">
        <v>762</v>
      </c>
      <c r="B1" s="109" t="s">
        <v>753</v>
      </c>
      <c r="C1" s="117" t="s">
        <v>755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</row>
    <row r="2" spans="1:36" ht="15.75">
      <c r="A2" s="13"/>
    </row>
    <row r="3" spans="1:36" ht="15.75">
      <c r="A3" s="13"/>
      <c r="J3" s="112" t="s">
        <v>756</v>
      </c>
      <c r="K3" s="112" t="s">
        <v>758</v>
      </c>
    </row>
    <row r="4" spans="1:36" ht="15.75">
      <c r="A4" s="13"/>
      <c r="J4" s="112" t="s">
        <v>757</v>
      </c>
      <c r="K4" s="112" t="s">
        <v>759</v>
      </c>
    </row>
    <row r="5" spans="1:36" ht="15.75">
      <c r="A5" s="13"/>
      <c r="K5" s="112" t="s">
        <v>760</v>
      </c>
    </row>
    <row r="6" spans="1:36" ht="15.75">
      <c r="A6" s="13"/>
      <c r="K6" s="112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2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2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9"/>
  <sheetViews>
    <sheetView rightToLeft="1" tabSelected="1" zoomScaleNormal="100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F10" sqref="AF10"/>
    </sheetView>
  </sheetViews>
  <sheetFormatPr baseColWidth="10" defaultColWidth="9.140625" defaultRowHeight="21" customHeight="1"/>
  <cols>
    <col min="1" max="1" width="4" style="69" bestFit="1" customWidth="1"/>
    <col min="2" max="2" width="56.4257812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5.5703125" style="67" bestFit="1" customWidth="1"/>
    <col min="14" max="14" width="22.42578125" style="67" customWidth="1"/>
    <col min="15" max="15" width="19" style="67" customWidth="1"/>
    <col min="16" max="16" width="21.140625" style="67" bestFit="1" customWidth="1"/>
    <col min="17" max="17" width="23.5703125" style="67" bestFit="1" customWidth="1"/>
    <col min="18" max="18" width="14" style="67" bestFit="1" customWidth="1"/>
    <col min="19" max="19" width="15.57031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 ht="21" customHeight="1">
      <c r="B1" s="197" t="s">
        <v>602</v>
      </c>
      <c r="C1" s="188" t="s">
        <v>603</v>
      </c>
      <c r="D1" s="188" t="s">
        <v>604</v>
      </c>
      <c r="E1" s="188" t="s">
        <v>605</v>
      </c>
      <c r="F1" s="188" t="s">
        <v>606</v>
      </c>
      <c r="G1" s="188" t="s">
        <v>607</v>
      </c>
      <c r="H1" s="188" t="s">
        <v>608</v>
      </c>
      <c r="I1" s="188" t="s">
        <v>609</v>
      </c>
      <c r="J1" s="188" t="s">
        <v>610</v>
      </c>
      <c r="K1" s="188" t="s">
        <v>611</v>
      </c>
      <c r="L1" s="188" t="s">
        <v>612</v>
      </c>
      <c r="M1" s="194" t="s">
        <v>737</v>
      </c>
      <c r="N1" s="196" t="s">
        <v>613</v>
      </c>
      <c r="O1" s="196"/>
      <c r="P1" s="196"/>
      <c r="Q1" s="196"/>
      <c r="R1" s="196"/>
      <c r="S1" s="194" t="s">
        <v>738</v>
      </c>
      <c r="T1" s="196" t="s">
        <v>613</v>
      </c>
      <c r="U1" s="196"/>
      <c r="V1" s="196"/>
      <c r="W1" s="196"/>
      <c r="X1" s="196"/>
      <c r="Y1" s="201" t="s">
        <v>614</v>
      </c>
      <c r="Z1" s="201" t="s">
        <v>615</v>
      </c>
      <c r="AA1" s="201" t="s">
        <v>616</v>
      </c>
      <c r="AB1" s="201" t="s">
        <v>617</v>
      </c>
      <c r="AC1" s="201" t="s">
        <v>618</v>
      </c>
      <c r="AD1" s="201" t="s">
        <v>619</v>
      </c>
      <c r="AE1" s="203" t="s">
        <v>620</v>
      </c>
      <c r="AF1" s="205" t="s">
        <v>621</v>
      </c>
      <c r="AG1" s="190" t="s">
        <v>622</v>
      </c>
      <c r="AH1" s="192" t="s">
        <v>623</v>
      </c>
      <c r="AI1" s="19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1" customHeight="1" thickBot="1">
      <c r="B2" s="19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95"/>
      <c r="N2" s="150" t="s">
        <v>625</v>
      </c>
      <c r="O2" s="150" t="s">
        <v>626</v>
      </c>
      <c r="P2" s="150" t="s">
        <v>627</v>
      </c>
      <c r="Q2" s="150" t="s">
        <v>628</v>
      </c>
      <c r="R2" s="150" t="s">
        <v>629</v>
      </c>
      <c r="S2" s="195"/>
      <c r="T2" s="150" t="s">
        <v>625</v>
      </c>
      <c r="U2" s="150" t="s">
        <v>626</v>
      </c>
      <c r="V2" s="150" t="s">
        <v>627</v>
      </c>
      <c r="W2" s="150" t="s">
        <v>628</v>
      </c>
      <c r="X2" s="150" t="s">
        <v>629</v>
      </c>
      <c r="Y2" s="202"/>
      <c r="Z2" s="202"/>
      <c r="AA2" s="202"/>
      <c r="AB2" s="202"/>
      <c r="AC2" s="202"/>
      <c r="AD2" s="202"/>
      <c r="AE2" s="204"/>
      <c r="AF2" s="206"/>
      <c r="AG2" s="191"/>
      <c r="AH2" s="193"/>
      <c r="AI2" s="200"/>
      <c r="AS2" s="55" t="s">
        <v>630</v>
      </c>
      <c r="BA2">
        <f>[1]الأحياء!A2</f>
        <v>0</v>
      </c>
    </row>
    <row r="3" spans="1:53" s="10" customFormat="1" ht="21" customHeight="1">
      <c r="A3" s="149"/>
      <c r="B3" s="65" t="s">
        <v>880</v>
      </c>
      <c r="D3" s="144" t="s">
        <v>631</v>
      </c>
      <c r="E3" s="71" t="s">
        <v>632</v>
      </c>
      <c r="F3" s="140" t="s">
        <v>633</v>
      </c>
      <c r="G3" s="140">
        <v>2010</v>
      </c>
      <c r="H3" s="65"/>
      <c r="I3" s="65"/>
      <c r="J3" s="65"/>
      <c r="K3" s="65"/>
      <c r="L3" s="65"/>
      <c r="M3" s="66">
        <v>1200000</v>
      </c>
      <c r="N3" s="67">
        <v>360000</v>
      </c>
      <c r="O3" s="67">
        <v>444000</v>
      </c>
      <c r="P3" s="66">
        <v>396000</v>
      </c>
      <c r="Q3" s="66"/>
      <c r="R3" s="66"/>
      <c r="S3" s="66">
        <v>400000</v>
      </c>
      <c r="T3" s="67"/>
      <c r="U3" s="67"/>
      <c r="V3" s="66"/>
      <c r="W3" s="66"/>
      <c r="X3" s="66"/>
      <c r="Y3" s="12"/>
      <c r="Z3" s="12"/>
      <c r="AA3" s="12"/>
      <c r="AB3" s="12"/>
      <c r="AC3" s="12"/>
      <c r="AD3" s="12"/>
      <c r="AE3" s="10">
        <v>2011</v>
      </c>
      <c r="AF3" s="148"/>
      <c r="AG3" s="147"/>
      <c r="AH3" s="146"/>
      <c r="AI3" s="146"/>
      <c r="AQ3" s="65"/>
      <c r="AR3" s="65"/>
      <c r="AS3" s="145"/>
      <c r="AT3" s="65"/>
      <c r="AU3" s="65"/>
    </row>
    <row r="4" spans="1:53" s="61" customFormat="1" ht="21" customHeight="1">
      <c r="A4" s="70">
        <v>1</v>
      </c>
      <c r="B4" s="65" t="s">
        <v>73</v>
      </c>
      <c r="C4" s="10"/>
      <c r="D4" s="144" t="s">
        <v>631</v>
      </c>
      <c r="E4" s="71" t="s">
        <v>632</v>
      </c>
      <c r="F4" s="140" t="s">
        <v>633</v>
      </c>
      <c r="G4" s="140">
        <v>2010</v>
      </c>
      <c r="H4" s="65"/>
      <c r="I4" s="65"/>
      <c r="J4" s="65"/>
      <c r="K4" s="65"/>
      <c r="L4" s="65"/>
      <c r="M4" s="66">
        <v>184504</v>
      </c>
      <c r="N4" s="67">
        <v>55351</v>
      </c>
      <c r="O4" s="67">
        <v>68266</v>
      </c>
      <c r="P4" s="66">
        <v>60886</v>
      </c>
      <c r="Q4" s="66"/>
      <c r="R4" s="66"/>
      <c r="S4" s="66">
        <v>108504</v>
      </c>
      <c r="T4" s="67"/>
      <c r="U4" s="67"/>
      <c r="V4" s="66"/>
      <c r="W4" s="66"/>
      <c r="X4" s="66"/>
      <c r="Y4" s="75"/>
      <c r="Z4" s="75"/>
      <c r="AA4" s="75"/>
      <c r="AB4" s="75"/>
      <c r="AC4" s="12"/>
      <c r="AD4" s="12"/>
      <c r="AE4" s="10">
        <v>2011</v>
      </c>
      <c r="AF4" s="72"/>
      <c r="AG4" s="73"/>
      <c r="AH4" s="74"/>
      <c r="AI4" s="74"/>
      <c r="AQ4" s="62" t="s">
        <v>633</v>
      </c>
      <c r="AR4" s="62"/>
      <c r="AS4" s="63" t="s">
        <v>634</v>
      </c>
      <c r="AT4" s="62" t="s">
        <v>631</v>
      </c>
      <c r="AU4" s="62" t="s">
        <v>632</v>
      </c>
      <c r="BA4" s="61">
        <f>[1]الأحياء!A3</f>
        <v>0</v>
      </c>
    </row>
    <row r="5" spans="1:53" s="61" customFormat="1" ht="21" customHeight="1">
      <c r="A5" s="70">
        <f t="shared" ref="A5:A68" si="0">A4+1</f>
        <v>2</v>
      </c>
      <c r="B5" s="65" t="s">
        <v>879</v>
      </c>
      <c r="C5" s="10"/>
      <c r="D5" s="144" t="s">
        <v>631</v>
      </c>
      <c r="E5" s="71" t="s">
        <v>632</v>
      </c>
      <c r="F5" s="140" t="s">
        <v>633</v>
      </c>
      <c r="G5" s="140">
        <v>2010</v>
      </c>
      <c r="H5" s="65"/>
      <c r="I5" s="65"/>
      <c r="J5" s="65"/>
      <c r="K5" s="65"/>
      <c r="L5" s="65"/>
      <c r="M5" s="66">
        <v>150000</v>
      </c>
      <c r="N5" s="67">
        <v>45000</v>
      </c>
      <c r="O5" s="67">
        <v>55500</v>
      </c>
      <c r="P5" s="67">
        <v>49500</v>
      </c>
      <c r="Q5" s="67"/>
      <c r="R5" s="67"/>
      <c r="S5" s="66">
        <v>150000</v>
      </c>
      <c r="T5" s="67"/>
      <c r="U5" s="67"/>
      <c r="V5" s="67"/>
      <c r="W5" s="67"/>
      <c r="X5" s="67"/>
      <c r="Y5" s="12"/>
      <c r="Z5" s="12"/>
      <c r="AA5" s="12"/>
      <c r="AB5" s="12"/>
      <c r="AC5" s="12"/>
      <c r="AD5" s="12"/>
      <c r="AE5" s="10">
        <v>2013</v>
      </c>
      <c r="AF5" s="10"/>
      <c r="AG5" s="68"/>
      <c r="AH5" s="12"/>
      <c r="AI5" s="10"/>
      <c r="AQ5" s="62" t="s">
        <v>635</v>
      </c>
      <c r="AR5" s="62" t="s">
        <v>625</v>
      </c>
      <c r="AS5" s="63" t="s">
        <v>636</v>
      </c>
      <c r="AT5" s="62" t="s">
        <v>637</v>
      </c>
      <c r="AU5" s="62" t="s">
        <v>638</v>
      </c>
      <c r="BA5" s="61">
        <f>[1]الأحياء!A4</f>
        <v>0</v>
      </c>
    </row>
    <row r="6" spans="1:53" s="61" customFormat="1" ht="21" customHeight="1">
      <c r="A6" s="70">
        <f t="shared" si="0"/>
        <v>3</v>
      </c>
      <c r="B6" s="65" t="s">
        <v>878</v>
      </c>
      <c r="C6" s="10"/>
      <c r="D6" s="144" t="s">
        <v>631</v>
      </c>
      <c r="E6" s="65"/>
      <c r="F6" s="140" t="s">
        <v>633</v>
      </c>
      <c r="G6" s="140">
        <v>2010</v>
      </c>
      <c r="H6" s="65"/>
      <c r="I6" s="65"/>
      <c r="J6" s="65"/>
      <c r="K6" s="65"/>
      <c r="L6" s="65"/>
      <c r="M6" s="66">
        <v>200000</v>
      </c>
      <c r="N6" s="67">
        <v>80000</v>
      </c>
      <c r="O6" s="67">
        <v>120000</v>
      </c>
      <c r="P6" s="67"/>
      <c r="Q6" s="67"/>
      <c r="R6" s="67"/>
      <c r="S6" s="66">
        <v>200000</v>
      </c>
      <c r="T6" s="67"/>
      <c r="U6" s="67"/>
      <c r="V6" s="67"/>
      <c r="W6" s="67"/>
      <c r="X6" s="67"/>
      <c r="Y6" s="75"/>
      <c r="Z6" s="75"/>
      <c r="AA6" s="75"/>
      <c r="AB6" s="75"/>
      <c r="AC6" s="75"/>
      <c r="AD6" s="12"/>
      <c r="AE6" s="10">
        <v>2011</v>
      </c>
      <c r="AF6" s="10"/>
      <c r="AG6" s="68"/>
      <c r="AH6" s="12"/>
      <c r="AI6" s="10"/>
      <c r="AQ6" s="62"/>
      <c r="AR6" s="62" t="s">
        <v>626</v>
      </c>
      <c r="AS6" s="63" t="s">
        <v>639</v>
      </c>
      <c r="AT6" s="62" t="s">
        <v>640</v>
      </c>
      <c r="AU6" s="62" t="s">
        <v>641</v>
      </c>
      <c r="BA6" s="61">
        <f>[1]الأحياء!A5</f>
        <v>0</v>
      </c>
    </row>
    <row r="7" spans="1:53" s="61" customFormat="1" ht="21" customHeight="1">
      <c r="A7" s="70">
        <f t="shared" si="0"/>
        <v>4</v>
      </c>
      <c r="B7" s="65" t="s">
        <v>872</v>
      </c>
      <c r="C7" s="10"/>
      <c r="D7" s="144" t="s">
        <v>631</v>
      </c>
      <c r="E7" s="65" t="s">
        <v>641</v>
      </c>
      <c r="F7" s="140" t="s">
        <v>633</v>
      </c>
      <c r="G7" s="140">
        <v>2010</v>
      </c>
      <c r="H7" s="65"/>
      <c r="I7" s="65"/>
      <c r="J7" s="65"/>
      <c r="K7" s="65"/>
      <c r="L7" s="65"/>
      <c r="M7" s="66">
        <f>N7+O7+P7+Q7+R7</f>
        <v>0</v>
      </c>
      <c r="N7" s="67"/>
      <c r="O7" s="67"/>
      <c r="P7" s="67"/>
      <c r="Q7" s="67"/>
      <c r="R7" s="67"/>
      <c r="S7" s="66">
        <f>T7+U7+V7+W7+X7</f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642</v>
      </c>
      <c r="AS7" s="63" t="s">
        <v>643</v>
      </c>
      <c r="AT7" s="62"/>
      <c r="AU7" s="62" t="s">
        <v>644</v>
      </c>
      <c r="BA7" s="61">
        <f>[1]الأحياء!A6</f>
        <v>0</v>
      </c>
    </row>
    <row r="8" spans="1:53" s="61" customFormat="1" ht="21" customHeight="1">
      <c r="A8" s="70">
        <f t="shared" si="0"/>
        <v>5</v>
      </c>
      <c r="B8" s="65" t="s">
        <v>877</v>
      </c>
      <c r="C8" s="10"/>
      <c r="D8" s="144" t="s">
        <v>631</v>
      </c>
      <c r="E8" s="65" t="s">
        <v>641</v>
      </c>
      <c r="F8" s="140" t="s">
        <v>633</v>
      </c>
      <c r="G8" s="140">
        <v>2010</v>
      </c>
      <c r="H8" s="65"/>
      <c r="I8" s="65"/>
      <c r="J8" s="65"/>
      <c r="K8" s="65"/>
      <c r="L8" s="65"/>
      <c r="M8" s="66">
        <v>58822</v>
      </c>
      <c r="N8" s="67">
        <v>16470</v>
      </c>
      <c r="O8" s="67">
        <v>42352</v>
      </c>
      <c r="P8" s="67"/>
      <c r="Q8" s="67"/>
      <c r="R8" s="67"/>
      <c r="S8" s="66">
        <v>58822</v>
      </c>
      <c r="T8" s="67"/>
      <c r="U8" s="67"/>
      <c r="V8" s="67"/>
      <c r="W8" s="67"/>
      <c r="X8" s="67"/>
      <c r="Y8" s="12"/>
      <c r="Z8" s="12"/>
      <c r="AA8" s="12"/>
      <c r="AB8" s="12"/>
      <c r="AC8" s="12"/>
      <c r="AD8" s="12"/>
      <c r="AE8" s="10">
        <v>2011</v>
      </c>
      <c r="AF8" s="10"/>
      <c r="AG8" s="68"/>
      <c r="AH8" s="12"/>
      <c r="AI8" s="10"/>
      <c r="AQ8" s="62"/>
      <c r="AR8" s="62" t="s">
        <v>645</v>
      </c>
      <c r="AS8" s="63" t="s">
        <v>646</v>
      </c>
      <c r="AT8" s="62"/>
      <c r="AU8" s="62" t="s">
        <v>647</v>
      </c>
      <c r="BA8" s="61">
        <f>[1]الأحياء!A7</f>
        <v>0</v>
      </c>
    </row>
    <row r="9" spans="1:53" s="61" customFormat="1" ht="21" customHeight="1">
      <c r="A9" s="70">
        <f t="shared" si="0"/>
        <v>6</v>
      </c>
      <c r="B9" s="65" t="s">
        <v>876</v>
      </c>
      <c r="C9" s="10"/>
      <c r="D9" s="144" t="s">
        <v>631</v>
      </c>
      <c r="E9" s="65" t="s">
        <v>644</v>
      </c>
      <c r="F9" s="140" t="s">
        <v>633</v>
      </c>
      <c r="G9" s="140">
        <v>2010</v>
      </c>
      <c r="H9" s="65"/>
      <c r="I9" s="65"/>
      <c r="J9" s="65"/>
      <c r="K9" s="65"/>
      <c r="L9" s="65"/>
      <c r="M9" s="66">
        <v>590000</v>
      </c>
      <c r="N9" s="67">
        <v>295000</v>
      </c>
      <c r="O9" s="67">
        <v>295000</v>
      </c>
      <c r="P9" s="67"/>
      <c r="Q9" s="67"/>
      <c r="R9" s="67"/>
      <c r="S9" s="66">
        <v>590000</v>
      </c>
      <c r="T9" s="67"/>
      <c r="U9" s="67"/>
      <c r="V9" s="67"/>
      <c r="W9" s="67"/>
      <c r="X9" s="67"/>
      <c r="Y9" s="12"/>
      <c r="Z9" s="12"/>
      <c r="AA9" s="12"/>
      <c r="AB9" s="12"/>
      <c r="AC9" s="12"/>
      <c r="AD9" s="12"/>
      <c r="AE9" s="10">
        <v>2011</v>
      </c>
      <c r="AF9" s="10"/>
      <c r="AG9" s="68"/>
      <c r="AH9" s="12"/>
      <c r="AI9" s="10"/>
      <c r="AQ9" s="62"/>
      <c r="AR9" s="62"/>
      <c r="AS9" s="63" t="s">
        <v>648</v>
      </c>
      <c r="AT9" s="62"/>
      <c r="AU9" s="62"/>
      <c r="BA9" s="61">
        <f>[1]الأحياء!A8</f>
        <v>0</v>
      </c>
    </row>
    <row r="10" spans="1:53" s="61" customFormat="1" ht="21" customHeight="1">
      <c r="A10" s="70">
        <f t="shared" si="0"/>
        <v>7</v>
      </c>
      <c r="B10" s="65" t="s">
        <v>875</v>
      </c>
      <c r="C10" s="10"/>
      <c r="D10" s="144" t="s">
        <v>631</v>
      </c>
      <c r="E10" s="65" t="s">
        <v>644</v>
      </c>
      <c r="F10" s="140" t="s">
        <v>633</v>
      </c>
      <c r="G10" s="140">
        <v>2010</v>
      </c>
      <c r="H10" s="65"/>
      <c r="I10" s="65"/>
      <c r="J10" s="65"/>
      <c r="K10" s="65"/>
      <c r="L10" s="65"/>
      <c r="M10" s="66">
        <v>50000</v>
      </c>
      <c r="N10" s="67">
        <v>25000</v>
      </c>
      <c r="O10" s="67">
        <v>25000</v>
      </c>
      <c r="P10" s="67"/>
      <c r="Q10" s="67"/>
      <c r="R10" s="67"/>
      <c r="S10" s="66">
        <v>50000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2014</v>
      </c>
      <c r="AF10" s="10"/>
      <c r="AG10" s="68"/>
      <c r="AH10" s="12"/>
      <c r="AI10" s="10"/>
      <c r="AQ10" s="62"/>
      <c r="AR10" s="62"/>
      <c r="AS10" s="63" t="s">
        <v>649</v>
      </c>
      <c r="AT10" s="62"/>
      <c r="AU10" s="62"/>
      <c r="BA10" s="61">
        <f>[1]الأحياء!A9</f>
        <v>0</v>
      </c>
    </row>
    <row r="11" spans="1:53" s="61" customFormat="1" ht="21" customHeight="1">
      <c r="A11" s="70">
        <f t="shared" si="0"/>
        <v>8</v>
      </c>
      <c r="B11" s="10" t="s">
        <v>874</v>
      </c>
      <c r="C11" s="10"/>
      <c r="D11" s="144" t="s">
        <v>631</v>
      </c>
      <c r="E11" s="65" t="s">
        <v>647</v>
      </c>
      <c r="F11" s="140" t="s">
        <v>633</v>
      </c>
      <c r="G11" s="140">
        <v>2010</v>
      </c>
      <c r="H11" s="65"/>
      <c r="I11" s="65"/>
      <c r="J11" s="65"/>
      <c r="K11" s="65"/>
      <c r="L11" s="65"/>
      <c r="M11" s="66">
        <v>102745</v>
      </c>
      <c r="N11" s="67"/>
      <c r="O11" s="67">
        <v>102745</v>
      </c>
      <c r="P11" s="67"/>
      <c r="Q11" s="67"/>
      <c r="R11" s="67"/>
      <c r="S11" s="66">
        <v>92745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2011</v>
      </c>
      <c r="AF11" s="10"/>
      <c r="AG11" s="68"/>
      <c r="AH11" s="12"/>
      <c r="AI11" s="10"/>
      <c r="AQ11" s="62"/>
      <c r="AR11" s="62"/>
      <c r="AS11" s="63" t="s">
        <v>650</v>
      </c>
      <c r="AT11" s="62"/>
      <c r="AU11" s="62"/>
      <c r="BA11" s="61">
        <f>[1]الأحياء!A10</f>
        <v>0</v>
      </c>
    </row>
    <row r="12" spans="1:53" s="61" customFormat="1" ht="21" customHeight="1">
      <c r="A12" s="70">
        <f t="shared" si="0"/>
        <v>9</v>
      </c>
      <c r="B12" s="10" t="s">
        <v>873</v>
      </c>
      <c r="C12" s="10"/>
      <c r="D12" s="10" t="s">
        <v>631</v>
      </c>
      <c r="E12" s="10"/>
      <c r="F12" s="140" t="s">
        <v>633</v>
      </c>
      <c r="G12" s="140">
        <v>2010</v>
      </c>
      <c r="H12" s="65"/>
      <c r="I12" s="65"/>
      <c r="J12" s="65"/>
      <c r="K12" s="65"/>
      <c r="L12" s="65"/>
      <c r="M12" s="66">
        <v>124000</v>
      </c>
      <c r="N12" s="67">
        <v>12400</v>
      </c>
      <c r="O12" s="67">
        <v>49600</v>
      </c>
      <c r="P12" s="67">
        <v>62000</v>
      </c>
      <c r="Q12" s="67"/>
      <c r="R12" s="67"/>
      <c r="S12" s="66">
        <v>124000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2012</v>
      </c>
      <c r="AF12" s="10"/>
      <c r="AG12" s="68"/>
      <c r="AH12" s="12"/>
      <c r="AI12" s="10"/>
      <c r="AQ12" s="62"/>
      <c r="AR12" s="62"/>
      <c r="AS12" s="63" t="s">
        <v>651</v>
      </c>
      <c r="AT12" s="62"/>
      <c r="AU12" s="62"/>
      <c r="BA12" s="61">
        <f>[1]الأحياء!A11</f>
        <v>0</v>
      </c>
    </row>
    <row r="13" spans="1:53" s="61" customFormat="1" ht="21" customHeight="1">
      <c r="A13" s="70">
        <f t="shared" si="0"/>
        <v>10</v>
      </c>
      <c r="B13" s="10" t="s">
        <v>872</v>
      </c>
      <c r="C13" s="10"/>
      <c r="D13" s="10" t="s">
        <v>631</v>
      </c>
      <c r="E13" s="10" t="s">
        <v>641</v>
      </c>
      <c r="F13" s="140" t="s">
        <v>633</v>
      </c>
      <c r="G13" s="140">
        <v>2010</v>
      </c>
      <c r="H13" s="65"/>
      <c r="I13" s="65"/>
      <c r="J13" s="65"/>
      <c r="K13" s="65"/>
      <c r="L13" s="65"/>
      <c r="M13" s="66">
        <v>183000</v>
      </c>
      <c r="N13" s="67">
        <v>18300</v>
      </c>
      <c r="O13" s="67">
        <v>164700</v>
      </c>
      <c r="P13" s="67"/>
      <c r="Q13" s="67"/>
      <c r="R13" s="67"/>
      <c r="S13" s="66">
        <v>183000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2012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[1]الأحياء!A12</f>
        <v>0</v>
      </c>
    </row>
    <row r="14" spans="1:53" s="61" customFormat="1" ht="21" customHeight="1">
      <c r="A14" s="70">
        <f t="shared" si="0"/>
        <v>11</v>
      </c>
      <c r="B14" s="10" t="s">
        <v>871</v>
      </c>
      <c r="C14" s="10"/>
      <c r="D14" s="142" t="s">
        <v>637</v>
      </c>
      <c r="E14" s="10" t="s">
        <v>638</v>
      </c>
      <c r="F14" s="140" t="s">
        <v>633</v>
      </c>
      <c r="G14" s="140">
        <v>2010</v>
      </c>
      <c r="H14" s="65"/>
      <c r="I14" s="65"/>
      <c r="J14" s="65"/>
      <c r="K14" s="65"/>
      <c r="L14" s="65"/>
      <c r="M14" s="66">
        <v>200000</v>
      </c>
      <c r="N14" s="67">
        <v>36000</v>
      </c>
      <c r="O14" s="67">
        <v>36000</v>
      </c>
      <c r="P14" s="67"/>
      <c r="Q14" s="67">
        <v>128000</v>
      </c>
      <c r="R14" s="67"/>
      <c r="S14" s="66">
        <v>200000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2014</v>
      </c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[1]الأحياء!A13</f>
        <v>0</v>
      </c>
    </row>
    <row r="15" spans="1:53" s="61" customFormat="1" ht="21" customHeight="1">
      <c r="A15" s="70">
        <f t="shared" si="0"/>
        <v>12</v>
      </c>
      <c r="B15" s="10" t="s">
        <v>870</v>
      </c>
      <c r="C15" s="10"/>
      <c r="D15" s="142" t="s">
        <v>637</v>
      </c>
      <c r="E15" s="10" t="s">
        <v>638</v>
      </c>
      <c r="F15" s="140" t="s">
        <v>633</v>
      </c>
      <c r="G15" s="140">
        <v>2010</v>
      </c>
      <c r="H15" s="65"/>
      <c r="I15" s="65"/>
      <c r="J15" s="65"/>
      <c r="K15" s="65"/>
      <c r="L15" s="65"/>
      <c r="M15" s="66">
        <v>150000</v>
      </c>
      <c r="N15" s="67">
        <v>17500</v>
      </c>
      <c r="O15" s="67">
        <v>17500</v>
      </c>
      <c r="P15" s="67"/>
      <c r="Q15" s="67">
        <v>115000</v>
      </c>
      <c r="R15" s="67"/>
      <c r="S15" s="66">
        <v>150000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2010</v>
      </c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[1]الأحياء!A14</f>
        <v>0</v>
      </c>
    </row>
    <row r="16" spans="1:53" s="61" customFormat="1" ht="21" customHeight="1">
      <c r="A16" s="70">
        <f t="shared" si="0"/>
        <v>13</v>
      </c>
      <c r="B16" s="10" t="s">
        <v>869</v>
      </c>
      <c r="C16" s="10"/>
      <c r="D16" s="142" t="s">
        <v>637</v>
      </c>
      <c r="E16" s="10" t="s">
        <v>638</v>
      </c>
      <c r="F16" s="140" t="s">
        <v>633</v>
      </c>
      <c r="G16" s="140">
        <v>2010</v>
      </c>
      <c r="H16" s="65"/>
      <c r="I16" s="65"/>
      <c r="J16" s="65"/>
      <c r="K16" s="65"/>
      <c r="L16" s="65"/>
      <c r="M16" s="66">
        <v>1200000</v>
      </c>
      <c r="N16" s="67">
        <v>216000</v>
      </c>
      <c r="O16" s="67">
        <v>216000</v>
      </c>
      <c r="P16" s="67"/>
      <c r="Q16" s="67">
        <v>768000</v>
      </c>
      <c r="R16" s="67"/>
      <c r="S16" s="66">
        <v>1200000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>
        <v>2011</v>
      </c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[1]الأحياء!A15</f>
        <v>0</v>
      </c>
    </row>
    <row r="17" spans="1:53" s="61" customFormat="1" ht="21" customHeight="1">
      <c r="A17" s="70">
        <f t="shared" si="0"/>
        <v>14</v>
      </c>
      <c r="B17" s="10" t="s">
        <v>868</v>
      </c>
      <c r="C17" s="10"/>
      <c r="D17" s="10" t="s">
        <v>640</v>
      </c>
      <c r="E17" s="10" t="s">
        <v>638</v>
      </c>
      <c r="F17" s="140" t="s">
        <v>633</v>
      </c>
      <c r="G17" s="140">
        <v>2010</v>
      </c>
      <c r="H17" s="65"/>
      <c r="I17" s="65"/>
      <c r="J17" s="65"/>
      <c r="K17" s="65"/>
      <c r="L17" s="65"/>
      <c r="M17" s="66">
        <v>316463</v>
      </c>
      <c r="N17" s="67">
        <v>48000</v>
      </c>
      <c r="O17" s="67">
        <v>48000</v>
      </c>
      <c r="P17" s="67">
        <v>220463</v>
      </c>
      <c r="Q17" s="67"/>
      <c r="R17" s="67"/>
      <c r="S17" s="66">
        <v>316463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>
        <v>2010</v>
      </c>
      <c r="AF17" s="10"/>
      <c r="AG17" s="68"/>
      <c r="AH17" s="12"/>
      <c r="AI17" s="10"/>
      <c r="AQ17" s="62"/>
      <c r="AR17" s="62"/>
      <c r="AS17" s="63"/>
      <c r="AT17" s="62"/>
      <c r="AU17" s="62"/>
      <c r="BA17" s="61">
        <f>[1]الأحياء!A16</f>
        <v>0</v>
      </c>
    </row>
    <row r="18" spans="1:53" s="61" customFormat="1" ht="21" customHeight="1">
      <c r="A18" s="70">
        <f t="shared" si="0"/>
        <v>15</v>
      </c>
      <c r="B18" s="10" t="s">
        <v>867</v>
      </c>
      <c r="C18" s="10"/>
      <c r="D18" s="10" t="s">
        <v>640</v>
      </c>
      <c r="E18" s="10" t="s">
        <v>638</v>
      </c>
      <c r="F18" s="140" t="s">
        <v>633</v>
      </c>
      <c r="G18" s="140">
        <v>2010</v>
      </c>
      <c r="H18" s="65"/>
      <c r="I18" s="65"/>
      <c r="J18" s="65"/>
      <c r="K18" s="65"/>
      <c r="L18" s="65"/>
      <c r="M18" s="66">
        <v>500000</v>
      </c>
      <c r="N18" s="67">
        <v>75000</v>
      </c>
      <c r="O18" s="67">
        <v>75000</v>
      </c>
      <c r="P18" s="67">
        <v>350000</v>
      </c>
      <c r="Q18" s="67"/>
      <c r="R18" s="67"/>
      <c r="S18" s="66">
        <v>500000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>
        <v>2014</v>
      </c>
      <c r="AF18" s="10"/>
      <c r="AG18" s="68"/>
      <c r="AH18" s="12"/>
      <c r="AI18" s="10"/>
      <c r="AQ18" s="62"/>
      <c r="AR18" s="62"/>
      <c r="AS18" s="62"/>
      <c r="BA18" s="61">
        <f>[1]الأحياء!A17</f>
        <v>0</v>
      </c>
    </row>
    <row r="19" spans="1:53" s="61" customFormat="1" ht="21" customHeight="1">
      <c r="A19" s="70">
        <f t="shared" si="0"/>
        <v>16</v>
      </c>
      <c r="B19" s="10" t="s">
        <v>866</v>
      </c>
      <c r="C19" s="10"/>
      <c r="D19" s="10" t="s">
        <v>640</v>
      </c>
      <c r="E19" s="10" t="s">
        <v>638</v>
      </c>
      <c r="F19" s="140" t="s">
        <v>633</v>
      </c>
      <c r="G19" s="140">
        <v>2010</v>
      </c>
      <c r="H19" s="65"/>
      <c r="I19" s="65"/>
      <c r="J19" s="65"/>
      <c r="K19" s="65"/>
      <c r="L19" s="65"/>
      <c r="M19" s="66">
        <v>120000</v>
      </c>
      <c r="N19" s="67">
        <v>36000</v>
      </c>
      <c r="O19" s="67">
        <v>84000</v>
      </c>
      <c r="P19" s="67"/>
      <c r="Q19" s="67"/>
      <c r="R19" s="67"/>
      <c r="S19" s="66">
        <v>120000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>
        <v>2011</v>
      </c>
      <c r="AF19" s="10"/>
      <c r="AG19" s="68"/>
      <c r="AH19" s="12"/>
      <c r="AI19" s="10"/>
      <c r="AQ19" s="62"/>
      <c r="AR19" s="62"/>
      <c r="AS19" s="62"/>
      <c r="BA19" s="61">
        <f>[1]الأحياء!A18</f>
        <v>0</v>
      </c>
    </row>
    <row r="20" spans="1:53" s="61" customFormat="1" ht="21" customHeight="1">
      <c r="A20" s="70">
        <f t="shared" si="0"/>
        <v>17</v>
      </c>
      <c r="B20" s="10" t="s">
        <v>865</v>
      </c>
      <c r="C20" s="10"/>
      <c r="D20" s="10" t="s">
        <v>640</v>
      </c>
      <c r="E20" s="10" t="s">
        <v>638</v>
      </c>
      <c r="F20" s="140" t="s">
        <v>633</v>
      </c>
      <c r="G20" s="140">
        <v>2010</v>
      </c>
      <c r="H20" s="65"/>
      <c r="I20" s="65"/>
      <c r="J20" s="65"/>
      <c r="K20" s="65"/>
      <c r="L20" s="65"/>
      <c r="M20" s="66">
        <v>600000</v>
      </c>
      <c r="N20" s="67">
        <v>180000</v>
      </c>
      <c r="O20" s="67">
        <v>420000</v>
      </c>
      <c r="P20" s="67"/>
      <c r="Q20" s="67"/>
      <c r="R20" s="67"/>
      <c r="S20" s="66">
        <v>600000</v>
      </c>
      <c r="T20" s="67"/>
      <c r="U20" s="67"/>
      <c r="V20" s="67"/>
      <c r="W20" s="67"/>
      <c r="X20" s="67"/>
      <c r="Y20" s="12"/>
      <c r="Z20" s="12"/>
      <c r="AA20" s="12"/>
      <c r="AB20" s="12"/>
      <c r="AC20" s="12"/>
      <c r="AD20" s="12"/>
      <c r="AE20" s="10">
        <v>2011</v>
      </c>
      <c r="AF20" s="10"/>
      <c r="AG20" s="68"/>
      <c r="AH20" s="12"/>
      <c r="AI20" s="10"/>
      <c r="AQ20" s="62"/>
      <c r="AR20" s="62"/>
      <c r="AS20" s="62"/>
      <c r="BA20" s="61">
        <f>[1]الأحياء!A19</f>
        <v>0</v>
      </c>
    </row>
    <row r="21" spans="1:53" s="61" customFormat="1" ht="21" customHeight="1">
      <c r="A21" s="70">
        <f t="shared" si="0"/>
        <v>18</v>
      </c>
      <c r="B21" s="10" t="s">
        <v>864</v>
      </c>
      <c r="C21" s="10"/>
      <c r="D21" s="10" t="s">
        <v>640</v>
      </c>
      <c r="E21" s="10" t="s">
        <v>638</v>
      </c>
      <c r="F21" s="140" t="s">
        <v>633</v>
      </c>
      <c r="G21" s="140">
        <v>2010</v>
      </c>
      <c r="H21" s="65"/>
      <c r="I21" s="65"/>
      <c r="J21" s="65"/>
      <c r="K21" s="65"/>
      <c r="L21" s="65"/>
      <c r="M21" s="66">
        <v>220000</v>
      </c>
      <c r="N21" s="67">
        <v>22000</v>
      </c>
      <c r="O21" s="67">
        <v>198000</v>
      </c>
      <c r="P21" s="67">
        <f>P29</f>
        <v>0</v>
      </c>
      <c r="Q21" s="67"/>
      <c r="R21" s="67"/>
      <c r="S21" s="66">
        <v>220000</v>
      </c>
      <c r="T21" s="67"/>
      <c r="U21" s="67"/>
      <c r="V21" s="67"/>
      <c r="W21" s="67"/>
      <c r="X21" s="67"/>
      <c r="Y21" s="12"/>
      <c r="Z21" s="12"/>
      <c r="AA21" s="12"/>
      <c r="AB21" s="12"/>
      <c r="AC21" s="12"/>
      <c r="AD21" s="12"/>
      <c r="AE21" s="10">
        <v>2012</v>
      </c>
      <c r="AF21" s="58"/>
      <c r="AG21" s="60"/>
      <c r="AH21" s="57"/>
      <c r="AI21" s="64"/>
      <c r="AQ21" s="62"/>
      <c r="AR21" s="62"/>
      <c r="AS21" s="62"/>
      <c r="BA21" s="61">
        <f>[1]الأحياء!A20</f>
        <v>0</v>
      </c>
    </row>
    <row r="22" spans="1:53" s="61" customFormat="1" ht="21" customHeight="1">
      <c r="A22" s="70">
        <f t="shared" si="0"/>
        <v>19</v>
      </c>
      <c r="B22" s="139"/>
      <c r="C22" s="58"/>
      <c r="D22" s="142"/>
      <c r="E22" s="58"/>
      <c r="F22" s="140"/>
      <c r="G22" s="140"/>
      <c r="H22" s="56"/>
      <c r="I22" s="56"/>
      <c r="J22" s="56"/>
      <c r="K22" s="56"/>
      <c r="L22" s="56"/>
      <c r="M22" s="66"/>
      <c r="N22" s="59"/>
      <c r="O22" s="59"/>
      <c r="P22" s="59"/>
      <c r="Q22" s="59"/>
      <c r="R22" s="59"/>
      <c r="S22" s="66"/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[1]الأحياء!A21</f>
        <v>0</v>
      </c>
    </row>
    <row r="23" spans="1:53" s="61" customFormat="1" ht="21" customHeight="1">
      <c r="A23" s="70">
        <f t="shared" si="0"/>
        <v>20</v>
      </c>
      <c r="B23" s="141"/>
      <c r="C23" s="58"/>
      <c r="D23" s="142"/>
      <c r="E23" s="58"/>
      <c r="F23" s="140"/>
      <c r="G23" s="140"/>
      <c r="H23" s="56"/>
      <c r="I23" s="56"/>
      <c r="J23" s="56"/>
      <c r="K23" s="56"/>
      <c r="L23" s="56"/>
      <c r="M23" s="138"/>
      <c r="N23" s="143"/>
      <c r="O23" s="143"/>
      <c r="P23" s="59"/>
      <c r="Q23" s="143"/>
      <c r="R23" s="59"/>
      <c r="S23" s="66"/>
      <c r="T23" s="59"/>
      <c r="U23" s="59"/>
      <c r="V23" s="59"/>
      <c r="W23" s="59"/>
      <c r="X23" s="59"/>
      <c r="Y23" s="57"/>
      <c r="Z23" s="57"/>
      <c r="AA23" s="57"/>
      <c r="AB23" s="57"/>
      <c r="AC23" s="57"/>
      <c r="AD23" s="57"/>
      <c r="AE23" s="58"/>
      <c r="AF23" s="58"/>
      <c r="AG23" s="60"/>
      <c r="AH23" s="57"/>
      <c r="AI23" s="64"/>
      <c r="AQ23" s="62"/>
      <c r="AR23" s="62"/>
      <c r="AS23" s="62"/>
      <c r="BA23" s="61">
        <f>[1]الأحياء!A22</f>
        <v>0</v>
      </c>
    </row>
    <row r="24" spans="1:53" ht="21" customHeight="1">
      <c r="A24" s="70">
        <f t="shared" si="0"/>
        <v>21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10"/>
      <c r="Z24" s="210"/>
      <c r="AA24" s="210"/>
      <c r="AB24" s="210"/>
      <c r="AC24" s="210"/>
      <c r="AD24" s="210"/>
      <c r="AE24" s="208"/>
      <c r="AS24" s="54"/>
      <c r="AT24"/>
      <c r="AU24"/>
      <c r="BA24">
        <f>[1]الأحياء!A23</f>
        <v>0</v>
      </c>
    </row>
    <row r="25" spans="1:53" ht="21" customHeight="1">
      <c r="A25" s="70">
        <f t="shared" si="0"/>
        <v>22</v>
      </c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10"/>
      <c r="Z25" s="210"/>
      <c r="AA25" s="210"/>
      <c r="AB25" s="210"/>
      <c r="AC25" s="210"/>
      <c r="AD25" s="210"/>
      <c r="AE25" s="208"/>
      <c r="AS25" s="54"/>
      <c r="AT25"/>
      <c r="AU25"/>
      <c r="BA25">
        <f>[1]الأحياء!A24</f>
        <v>0</v>
      </c>
    </row>
    <row r="26" spans="1:53" ht="21" customHeight="1">
      <c r="A26" s="70">
        <f t="shared" si="0"/>
        <v>23</v>
      </c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10"/>
      <c r="Z26" s="210"/>
      <c r="AA26" s="210"/>
      <c r="AB26" s="210"/>
      <c r="AC26" s="210"/>
      <c r="AD26" s="210"/>
      <c r="AE26" s="208"/>
      <c r="AS26" s="54"/>
      <c r="AT26"/>
      <c r="AU26"/>
      <c r="BA26">
        <f>[1]الأحياء!A25</f>
        <v>0</v>
      </c>
    </row>
    <row r="27" spans="1:53" ht="21" customHeight="1">
      <c r="A27" s="70">
        <f t="shared" si="0"/>
        <v>24</v>
      </c>
      <c r="B27" s="208"/>
      <c r="C27" s="208"/>
      <c r="D27" s="208"/>
      <c r="E27" s="208"/>
      <c r="F27" s="211"/>
      <c r="G27" s="211"/>
      <c r="H27" s="212"/>
      <c r="I27" s="212"/>
      <c r="J27" s="212"/>
      <c r="K27" s="212"/>
      <c r="L27" s="212"/>
      <c r="M27" s="213"/>
      <c r="N27" s="209"/>
      <c r="O27" s="209"/>
      <c r="P27" s="209"/>
      <c r="Q27" s="209"/>
      <c r="R27" s="209"/>
      <c r="S27" s="213"/>
      <c r="T27" s="209"/>
      <c r="U27" s="209"/>
      <c r="V27" s="209"/>
      <c r="W27" s="209"/>
      <c r="X27" s="209"/>
      <c r="Y27" s="210"/>
      <c r="Z27" s="210"/>
      <c r="AA27" s="210"/>
      <c r="AB27" s="210"/>
      <c r="AC27" s="210"/>
      <c r="AD27" s="210"/>
      <c r="AE27" s="208"/>
      <c r="AS27" s="54"/>
      <c r="AT27"/>
      <c r="AU27"/>
      <c r="BA27">
        <f>[1]الأحياء!A26</f>
        <v>0</v>
      </c>
    </row>
    <row r="28" spans="1:53" ht="21" customHeight="1">
      <c r="A28" s="70">
        <f t="shared" si="0"/>
        <v>25</v>
      </c>
      <c r="B28" s="208"/>
      <c r="C28" s="208"/>
      <c r="D28" s="208"/>
      <c r="E28" s="208"/>
      <c r="F28" s="211"/>
      <c r="G28" s="211"/>
      <c r="H28" s="212"/>
      <c r="I28" s="212"/>
      <c r="J28" s="212"/>
      <c r="K28" s="212"/>
      <c r="L28" s="212"/>
      <c r="M28" s="213"/>
      <c r="N28" s="209"/>
      <c r="O28" s="209"/>
      <c r="P28" s="209"/>
      <c r="Q28" s="209"/>
      <c r="R28" s="209"/>
      <c r="S28" s="213"/>
      <c r="T28" s="209"/>
      <c r="U28" s="209"/>
      <c r="V28" s="209"/>
      <c r="W28" s="209"/>
      <c r="X28" s="209"/>
      <c r="Y28" s="210"/>
      <c r="Z28" s="210"/>
      <c r="AA28" s="210"/>
      <c r="AB28" s="210"/>
      <c r="AC28" s="210"/>
      <c r="AD28" s="210"/>
      <c r="AE28" s="208"/>
      <c r="AS28" s="54"/>
      <c r="AT28"/>
      <c r="AU28"/>
      <c r="BA28">
        <f>[1]الأحياء!A27</f>
        <v>0</v>
      </c>
    </row>
    <row r="29" spans="1:53" ht="21" customHeight="1">
      <c r="A29" s="70">
        <f t="shared" si="0"/>
        <v>26</v>
      </c>
      <c r="B29" s="208"/>
      <c r="C29" s="208"/>
      <c r="D29" s="208"/>
      <c r="E29" s="208"/>
      <c r="F29" s="211"/>
      <c r="G29" s="211"/>
      <c r="H29" s="212"/>
      <c r="I29" s="212"/>
      <c r="J29" s="212"/>
      <c r="K29" s="212"/>
      <c r="L29" s="212"/>
      <c r="M29" s="213"/>
      <c r="N29" s="209"/>
      <c r="O29" s="209"/>
      <c r="P29" s="209"/>
      <c r="Q29" s="209"/>
      <c r="R29" s="209"/>
      <c r="S29" s="213"/>
      <c r="T29" s="209"/>
      <c r="U29" s="209"/>
      <c r="V29" s="209"/>
      <c r="W29" s="209"/>
      <c r="X29" s="209"/>
      <c r="Y29" s="210"/>
      <c r="Z29" s="210"/>
      <c r="AA29" s="210"/>
      <c r="AB29" s="210"/>
      <c r="AC29" s="210"/>
      <c r="AD29" s="210"/>
      <c r="AE29" s="208"/>
      <c r="AS29" s="54"/>
      <c r="AT29"/>
      <c r="AU29"/>
      <c r="BA29">
        <f>[1]الأحياء!A28</f>
        <v>0</v>
      </c>
    </row>
    <row r="30" spans="1:53" ht="21" customHeight="1">
      <c r="A30" s="70">
        <f t="shared" si="0"/>
        <v>27</v>
      </c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10"/>
      <c r="Z30" s="210"/>
      <c r="AA30" s="210"/>
      <c r="AB30" s="210"/>
      <c r="AC30" s="210"/>
      <c r="AD30" s="210"/>
      <c r="AE30" s="208"/>
      <c r="AS30" s="54"/>
      <c r="AT30"/>
      <c r="AU30"/>
      <c r="BA30">
        <f>[1]الأحياء!A29</f>
        <v>0</v>
      </c>
    </row>
    <row r="31" spans="1:53" ht="21" customHeight="1">
      <c r="A31" s="70">
        <f t="shared" si="0"/>
        <v>28</v>
      </c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10"/>
      <c r="Z31" s="210"/>
      <c r="AA31" s="210"/>
      <c r="AB31" s="210"/>
      <c r="AC31" s="210"/>
      <c r="AD31" s="210"/>
      <c r="AE31" s="208"/>
      <c r="AS31" s="54"/>
      <c r="AT31"/>
      <c r="AU31"/>
      <c r="BA31">
        <f>[1]الأحياء!A30</f>
        <v>0</v>
      </c>
    </row>
    <row r="32" spans="1:53" ht="21" customHeight="1">
      <c r="A32" s="70">
        <f t="shared" si="0"/>
        <v>29</v>
      </c>
      <c r="B32" s="208"/>
      <c r="C32" s="208"/>
      <c r="D32" s="208"/>
      <c r="E32" s="208"/>
      <c r="F32" s="211"/>
      <c r="G32" s="211"/>
      <c r="H32" s="212"/>
      <c r="I32" s="212"/>
      <c r="J32" s="212"/>
      <c r="K32" s="212"/>
      <c r="L32" s="212"/>
      <c r="M32" s="213"/>
      <c r="N32" s="209"/>
      <c r="O32" s="209"/>
      <c r="P32" s="209"/>
      <c r="Q32" s="209"/>
      <c r="R32" s="209"/>
      <c r="S32" s="213"/>
      <c r="T32" s="209"/>
      <c r="U32" s="209"/>
      <c r="V32" s="209"/>
      <c r="W32" s="209"/>
      <c r="X32" s="209"/>
      <c r="Y32" s="210"/>
      <c r="Z32" s="210"/>
      <c r="AA32" s="210"/>
      <c r="AB32" s="210"/>
      <c r="AC32" s="210"/>
      <c r="AD32" s="210"/>
      <c r="AE32" s="208"/>
      <c r="AS32" s="54"/>
      <c r="AT32"/>
      <c r="AU32"/>
      <c r="BA32">
        <f>[1]الأحياء!A31</f>
        <v>0</v>
      </c>
    </row>
    <row r="33" spans="1:53" ht="21" customHeight="1">
      <c r="A33" s="70">
        <f t="shared" si="0"/>
        <v>30</v>
      </c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10"/>
      <c r="Z33" s="210"/>
      <c r="AA33" s="210"/>
      <c r="AB33" s="210"/>
      <c r="AC33" s="210"/>
      <c r="AD33" s="210"/>
      <c r="AE33" s="208"/>
      <c r="AS33" s="54"/>
      <c r="AT33"/>
      <c r="AU33"/>
      <c r="BA33">
        <f>[1]الأحياء!A32</f>
        <v>0</v>
      </c>
    </row>
    <row r="34" spans="1:53" ht="21" customHeight="1">
      <c r="A34" s="70">
        <f t="shared" si="0"/>
        <v>31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10"/>
      <c r="Z34" s="210"/>
      <c r="AA34" s="210"/>
      <c r="AB34" s="210"/>
      <c r="AC34" s="210"/>
      <c r="AD34" s="210"/>
      <c r="AE34" s="208"/>
      <c r="AS34" s="54"/>
      <c r="AT34"/>
      <c r="AU34"/>
      <c r="BA34">
        <f>[1]الأحياء!A33</f>
        <v>0</v>
      </c>
    </row>
    <row r="35" spans="1:53" ht="21" customHeight="1">
      <c r="A35" s="70">
        <f t="shared" si="0"/>
        <v>32</v>
      </c>
      <c r="B35" s="208"/>
      <c r="C35" s="208"/>
      <c r="D35" s="208"/>
      <c r="E35" s="208"/>
      <c r="F35" s="211"/>
      <c r="G35" s="211"/>
      <c r="H35" s="212"/>
      <c r="I35" s="212"/>
      <c r="J35" s="212"/>
      <c r="K35" s="212"/>
      <c r="L35" s="212"/>
      <c r="M35" s="213"/>
      <c r="N35" s="209"/>
      <c r="O35" s="209"/>
      <c r="P35" s="209"/>
      <c r="Q35" s="209"/>
      <c r="R35" s="209"/>
      <c r="S35" s="213"/>
      <c r="T35" s="209"/>
      <c r="U35" s="209"/>
      <c r="V35" s="209"/>
      <c r="W35" s="209"/>
      <c r="X35" s="209"/>
      <c r="Y35" s="210"/>
      <c r="Z35" s="210"/>
      <c r="AA35" s="210"/>
      <c r="AB35" s="210"/>
      <c r="AC35" s="210"/>
      <c r="AD35" s="210"/>
      <c r="AE35" s="208"/>
      <c r="AS35" s="54"/>
      <c r="AT35"/>
      <c r="AU35"/>
      <c r="BA35">
        <f>[1]الأحياء!A34</f>
        <v>0</v>
      </c>
    </row>
    <row r="36" spans="1:53" ht="21" customHeight="1">
      <c r="A36" s="70">
        <f t="shared" si="0"/>
        <v>33</v>
      </c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10"/>
      <c r="Z36" s="210"/>
      <c r="AA36" s="210"/>
      <c r="AB36" s="210"/>
      <c r="AC36" s="210"/>
      <c r="AD36" s="210"/>
      <c r="AE36" s="208"/>
      <c r="AS36" s="54"/>
      <c r="AT36"/>
      <c r="AU36"/>
      <c r="BA36">
        <f>[1]الأحياء!A35</f>
        <v>0</v>
      </c>
    </row>
    <row r="37" spans="1:53" ht="21" customHeight="1">
      <c r="A37" s="70">
        <f t="shared" si="0"/>
        <v>34</v>
      </c>
      <c r="B37" s="139"/>
      <c r="H37" s="65"/>
      <c r="I37" s="65"/>
      <c r="J37" s="65"/>
      <c r="K37" s="65"/>
      <c r="L37" s="65"/>
      <c r="M37" s="138">
        <f>M29+M32+M35</f>
        <v>0</v>
      </c>
      <c r="N37" s="137">
        <f>N29+N32+N35</f>
        <v>0</v>
      </c>
      <c r="O37" s="137">
        <f>O29+O32+O35</f>
        <v>0</v>
      </c>
      <c r="P37" s="137">
        <f>P29</f>
        <v>0</v>
      </c>
      <c r="S37" s="66">
        <f t="shared" ref="S37:S100" si="1">T37+U37+V37+W37+X37</f>
        <v>0</v>
      </c>
      <c r="AS37" s="54"/>
      <c r="AT37"/>
      <c r="AU37"/>
      <c r="BA37">
        <f>[1]الأحياء!A36</f>
        <v>0</v>
      </c>
    </row>
    <row r="38" spans="1:53" ht="21" customHeight="1">
      <c r="A38" s="70">
        <f t="shared" si="0"/>
        <v>35</v>
      </c>
      <c r="B38" s="139"/>
      <c r="H38" s="65"/>
      <c r="I38" s="65"/>
      <c r="J38" s="65"/>
      <c r="K38" s="65"/>
      <c r="L38" s="65"/>
      <c r="M38" s="138"/>
      <c r="N38" s="137"/>
      <c r="O38" s="137"/>
      <c r="P38" s="137"/>
      <c r="Q38" s="137">
        <f>Q27</f>
        <v>0</v>
      </c>
      <c r="S38" s="66">
        <f t="shared" si="1"/>
        <v>0</v>
      </c>
      <c r="AS38" s="54"/>
      <c r="AT38"/>
      <c r="AU38"/>
      <c r="BA38">
        <f>[1]الأحياء!A37</f>
        <v>0</v>
      </c>
    </row>
    <row r="39" spans="1:53" ht="21" customHeight="1">
      <c r="A39" s="70">
        <f t="shared" si="0"/>
        <v>36</v>
      </c>
      <c r="H39" s="65"/>
      <c r="I39" s="65"/>
      <c r="J39" s="65"/>
      <c r="K39" s="65"/>
      <c r="L39" s="65"/>
      <c r="M39" s="66">
        <f t="shared" ref="M39:M102" si="2">N39+O39+P39+Q39+R39</f>
        <v>0</v>
      </c>
      <c r="S39" s="66">
        <f t="shared" si="1"/>
        <v>0</v>
      </c>
      <c r="AS39" s="54"/>
      <c r="AT39"/>
      <c r="AU39"/>
      <c r="BA39">
        <f>[1]الأحياء!A38</f>
        <v>0</v>
      </c>
    </row>
    <row r="40" spans="1:53" ht="21" customHeight="1">
      <c r="A40" s="70">
        <f t="shared" si="0"/>
        <v>37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1"/>
        <v>0</v>
      </c>
      <c r="AS40" s="54"/>
      <c r="AT40"/>
      <c r="AU40"/>
      <c r="BA40">
        <f>[1]الأحياء!A39</f>
        <v>0</v>
      </c>
    </row>
    <row r="41" spans="1:53" ht="21" customHeight="1">
      <c r="A41" s="70">
        <f t="shared" si="0"/>
        <v>38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1"/>
        <v>0</v>
      </c>
      <c r="AS41" s="54"/>
      <c r="AT41"/>
      <c r="AU41"/>
      <c r="BA41">
        <f>[1]الأحياء!A40</f>
        <v>0</v>
      </c>
    </row>
    <row r="42" spans="1:53" ht="21" customHeight="1">
      <c r="A42" s="70">
        <f t="shared" si="0"/>
        <v>39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1"/>
        <v>0</v>
      </c>
      <c r="AS42" s="54"/>
      <c r="AT42"/>
      <c r="AU42"/>
      <c r="BA42">
        <f>[1]الأحياء!A41</f>
        <v>0</v>
      </c>
    </row>
    <row r="43" spans="1:53" ht="21" customHeight="1">
      <c r="A43" s="70">
        <f t="shared" si="0"/>
        <v>40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1"/>
        <v>0</v>
      </c>
      <c r="AT43"/>
      <c r="AU43"/>
      <c r="BA43">
        <f>[1]الأحياء!A42</f>
        <v>0</v>
      </c>
    </row>
    <row r="44" spans="1:53" ht="21" customHeight="1">
      <c r="A44" s="70">
        <f t="shared" si="0"/>
        <v>41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1"/>
        <v>0</v>
      </c>
      <c r="AT44"/>
      <c r="AU44"/>
      <c r="BA44">
        <f>[1]الأحياء!A43</f>
        <v>0</v>
      </c>
    </row>
    <row r="45" spans="1:53" ht="21" customHeight="1">
      <c r="A45" s="70">
        <f t="shared" si="0"/>
        <v>42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1"/>
        <v>0</v>
      </c>
      <c r="AT45"/>
      <c r="AU45"/>
      <c r="BA45">
        <f>[1]الأحياء!A44</f>
        <v>0</v>
      </c>
    </row>
    <row r="46" spans="1:53" ht="21" customHeight="1">
      <c r="A46" s="70">
        <f t="shared" si="0"/>
        <v>43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1"/>
        <v>0</v>
      </c>
      <c r="AT46"/>
      <c r="AU46"/>
      <c r="BA46">
        <f>[1]الأحياء!A45</f>
        <v>0</v>
      </c>
    </row>
    <row r="47" spans="1:53" ht="21" customHeight="1">
      <c r="A47" s="70">
        <f t="shared" si="0"/>
        <v>44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1"/>
        <v>0</v>
      </c>
      <c r="AT47"/>
      <c r="AU47"/>
      <c r="BA47">
        <f>[1]الأحياء!A46</f>
        <v>0</v>
      </c>
    </row>
    <row r="48" spans="1:53" ht="21" customHeight="1">
      <c r="A48" s="70">
        <f t="shared" si="0"/>
        <v>45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1"/>
        <v>0</v>
      </c>
      <c r="AT48"/>
      <c r="AU48"/>
      <c r="BA48">
        <f>[1]الأحياء!A47</f>
        <v>0</v>
      </c>
    </row>
    <row r="49" spans="1:53" ht="21" customHeight="1">
      <c r="A49" s="70">
        <f t="shared" si="0"/>
        <v>46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1"/>
        <v>0</v>
      </c>
      <c r="AT49"/>
      <c r="AU49"/>
      <c r="BA49">
        <f>[1]الأحياء!A48</f>
        <v>0</v>
      </c>
    </row>
    <row r="50" spans="1:53" ht="21" customHeight="1">
      <c r="A50" s="70">
        <f t="shared" si="0"/>
        <v>47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1"/>
        <v>0</v>
      </c>
      <c r="AT50"/>
      <c r="AU50"/>
      <c r="BA50">
        <f>[1]الأحياء!A49</f>
        <v>0</v>
      </c>
    </row>
    <row r="51" spans="1:53" ht="21" customHeight="1">
      <c r="A51" s="70">
        <f t="shared" si="0"/>
        <v>48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1"/>
        <v>0</v>
      </c>
      <c r="AT51"/>
      <c r="AU51"/>
      <c r="BA51">
        <f>[1]الأحياء!A50</f>
        <v>0</v>
      </c>
    </row>
    <row r="52" spans="1:53" ht="21" customHeight="1">
      <c r="A52" s="70">
        <f t="shared" si="0"/>
        <v>49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[1]الأحياء!A51</f>
        <v>0</v>
      </c>
    </row>
    <row r="53" spans="1:53" ht="21" customHeight="1">
      <c r="A53" s="70">
        <f t="shared" si="0"/>
        <v>50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[1]الأحياء!A52</f>
        <v>0</v>
      </c>
    </row>
    <row r="54" spans="1:53" ht="21" customHeight="1">
      <c r="A54" s="70">
        <f t="shared" si="0"/>
        <v>51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[1]الأحياء!A53</f>
        <v>0</v>
      </c>
    </row>
    <row r="55" spans="1:53" ht="21" customHeight="1">
      <c r="A55" s="70">
        <f t="shared" si="0"/>
        <v>52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[1]الأحياء!A54</f>
        <v>0</v>
      </c>
    </row>
    <row r="56" spans="1:53" ht="21" customHeight="1">
      <c r="A56" s="70">
        <f t="shared" si="0"/>
        <v>53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[1]الأحياء!A55</f>
        <v>0</v>
      </c>
    </row>
    <row r="57" spans="1:53" ht="21" customHeight="1">
      <c r="A57" s="70">
        <f t="shared" si="0"/>
        <v>54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[1]الأحياء!A56</f>
        <v>0</v>
      </c>
    </row>
    <row r="58" spans="1:53" ht="21" customHeight="1">
      <c r="A58" s="70">
        <f t="shared" si="0"/>
        <v>55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[1]الأحياء!A57</f>
        <v>0</v>
      </c>
    </row>
    <row r="59" spans="1:53" ht="21" customHeight="1">
      <c r="A59" s="70">
        <f t="shared" si="0"/>
        <v>56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[1]الأحياء!A58</f>
        <v>0</v>
      </c>
    </row>
    <row r="60" spans="1:53" ht="21" customHeight="1">
      <c r="A60" s="70">
        <f t="shared" si="0"/>
        <v>57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[1]الأحياء!A59</f>
        <v>0</v>
      </c>
    </row>
    <row r="61" spans="1:53" ht="21" customHeight="1">
      <c r="A61" s="70">
        <f t="shared" si="0"/>
        <v>58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[1]الأحياء!A60</f>
        <v>0</v>
      </c>
    </row>
    <row r="62" spans="1:53" ht="21" customHeight="1">
      <c r="A62" s="70">
        <f t="shared" si="0"/>
        <v>59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[1]الأحياء!A61</f>
        <v>0</v>
      </c>
    </row>
    <row r="63" spans="1:53" ht="21" customHeight="1">
      <c r="A63" s="70">
        <f t="shared" si="0"/>
        <v>60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[1]الأحياء!A62</f>
        <v>0</v>
      </c>
    </row>
    <row r="64" spans="1:53" ht="21" customHeight="1">
      <c r="A64" s="70">
        <f t="shared" si="0"/>
        <v>61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[1]الأحياء!A63</f>
        <v>0</v>
      </c>
    </row>
    <row r="65" spans="1:53" ht="21" customHeight="1">
      <c r="A65" s="70">
        <f t="shared" si="0"/>
        <v>62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[1]الأحياء!A64</f>
        <v>0</v>
      </c>
    </row>
    <row r="66" spans="1:53" ht="21" customHeight="1">
      <c r="A66" s="70">
        <f t="shared" si="0"/>
        <v>63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[1]الأحياء!A65</f>
        <v>0</v>
      </c>
    </row>
    <row r="67" spans="1:53" ht="21" customHeight="1">
      <c r="A67" s="70">
        <f t="shared" si="0"/>
        <v>64</v>
      </c>
      <c r="H67" s="65"/>
      <c r="I67" s="65"/>
      <c r="J67" s="65"/>
      <c r="K67" s="65"/>
      <c r="L67" s="65"/>
      <c r="M67" s="66">
        <f t="shared" si="2"/>
        <v>0</v>
      </c>
      <c r="S67" s="66">
        <f t="shared" si="1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[1]الأحياء!A66</f>
        <v>0</v>
      </c>
    </row>
    <row r="68" spans="1:53" ht="21" customHeight="1">
      <c r="A68" s="70">
        <f t="shared" si="0"/>
        <v>65</v>
      </c>
      <c r="H68" s="65"/>
      <c r="I68" s="65"/>
      <c r="J68" s="65"/>
      <c r="K68" s="65"/>
      <c r="L68" s="65"/>
      <c r="M68" s="66">
        <f t="shared" si="2"/>
        <v>0</v>
      </c>
      <c r="S68" s="66">
        <f t="shared" si="1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[1]الأحياء!A67</f>
        <v>0</v>
      </c>
    </row>
    <row r="69" spans="1:53" ht="21" customHeight="1">
      <c r="A69" s="70">
        <f t="shared" ref="A69:A132" si="3">A68+1</f>
        <v>66</v>
      </c>
      <c r="H69" s="65"/>
      <c r="I69" s="65"/>
      <c r="J69" s="65"/>
      <c r="K69" s="65"/>
      <c r="L69" s="65"/>
      <c r="M69" s="66">
        <f t="shared" si="2"/>
        <v>0</v>
      </c>
      <c r="S69" s="66">
        <f t="shared" si="1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[1]الأحياء!A68</f>
        <v>0</v>
      </c>
    </row>
    <row r="70" spans="1:53" ht="21" customHeight="1">
      <c r="A70" s="70">
        <f t="shared" si="3"/>
        <v>67</v>
      </c>
      <c r="H70" s="65"/>
      <c r="I70" s="65"/>
      <c r="J70" s="65"/>
      <c r="K70" s="65"/>
      <c r="L70" s="65"/>
      <c r="M70" s="66">
        <f t="shared" si="2"/>
        <v>0</v>
      </c>
      <c r="S70" s="66">
        <f t="shared" si="1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[1]الأحياء!A69</f>
        <v>0</v>
      </c>
    </row>
    <row r="71" spans="1:53" ht="21" customHeight="1">
      <c r="A71" s="70">
        <f t="shared" si="3"/>
        <v>68</v>
      </c>
      <c r="H71" s="65"/>
      <c r="I71" s="65"/>
      <c r="J71" s="65"/>
      <c r="K71" s="65"/>
      <c r="L71" s="65"/>
      <c r="M71" s="66">
        <f t="shared" si="2"/>
        <v>0</v>
      </c>
      <c r="S71" s="66">
        <f t="shared" si="1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[1]الأحياء!A70</f>
        <v>0</v>
      </c>
    </row>
    <row r="72" spans="1:53" ht="21" customHeight="1">
      <c r="A72" s="70">
        <f t="shared" si="3"/>
        <v>69</v>
      </c>
      <c r="H72" s="65"/>
      <c r="I72" s="65"/>
      <c r="J72" s="65"/>
      <c r="K72" s="65"/>
      <c r="L72" s="65"/>
      <c r="M72" s="66">
        <f t="shared" si="2"/>
        <v>0</v>
      </c>
      <c r="S72" s="66">
        <f t="shared" si="1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[1]الأحياء!A71</f>
        <v>0</v>
      </c>
    </row>
    <row r="73" spans="1:53" ht="21" customHeight="1">
      <c r="A73" s="70">
        <f t="shared" si="3"/>
        <v>70</v>
      </c>
      <c r="H73" s="65"/>
      <c r="I73" s="65"/>
      <c r="J73" s="65"/>
      <c r="K73" s="65"/>
      <c r="L73" s="65"/>
      <c r="M73" s="66">
        <f t="shared" si="2"/>
        <v>0</v>
      </c>
      <c r="S73" s="66">
        <f t="shared" si="1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[1]الأحياء!A72</f>
        <v>0</v>
      </c>
    </row>
    <row r="74" spans="1:53" ht="21" customHeight="1">
      <c r="A74" s="70">
        <f t="shared" si="3"/>
        <v>71</v>
      </c>
      <c r="H74" s="65"/>
      <c r="I74" s="65"/>
      <c r="J74" s="65"/>
      <c r="K74" s="65"/>
      <c r="L74" s="65"/>
      <c r="M74" s="66">
        <f t="shared" si="2"/>
        <v>0</v>
      </c>
      <c r="S74" s="66">
        <f t="shared" si="1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[1]الأحياء!A73</f>
        <v>0</v>
      </c>
    </row>
    <row r="75" spans="1:53" ht="21" customHeight="1">
      <c r="A75" s="70">
        <f t="shared" si="3"/>
        <v>72</v>
      </c>
      <c r="H75" s="65"/>
      <c r="I75" s="65"/>
      <c r="J75" s="65"/>
      <c r="K75" s="65"/>
      <c r="L75" s="65"/>
      <c r="M75" s="66">
        <f t="shared" si="2"/>
        <v>0</v>
      </c>
      <c r="S75" s="66">
        <f t="shared" si="1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[1]الأحياء!A74</f>
        <v>0</v>
      </c>
    </row>
    <row r="76" spans="1:53" ht="21" customHeight="1">
      <c r="A76" s="70">
        <f t="shared" si="3"/>
        <v>73</v>
      </c>
      <c r="H76" s="65"/>
      <c r="I76" s="65"/>
      <c r="J76" s="65"/>
      <c r="K76" s="65"/>
      <c r="L76" s="65"/>
      <c r="M76" s="66">
        <f t="shared" si="2"/>
        <v>0</v>
      </c>
      <c r="S76" s="66">
        <f t="shared" si="1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[1]الأحياء!A75</f>
        <v>0</v>
      </c>
    </row>
    <row r="77" spans="1:53" ht="21" customHeight="1">
      <c r="A77" s="70">
        <f t="shared" si="3"/>
        <v>74</v>
      </c>
      <c r="H77" s="65"/>
      <c r="I77" s="65"/>
      <c r="J77" s="65"/>
      <c r="K77" s="65"/>
      <c r="L77" s="65"/>
      <c r="M77" s="66">
        <f t="shared" si="2"/>
        <v>0</v>
      </c>
      <c r="S77" s="66">
        <f t="shared" si="1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[1]الأحياء!A76</f>
        <v>0</v>
      </c>
    </row>
    <row r="78" spans="1:53" ht="21" customHeight="1">
      <c r="A78" s="70">
        <f t="shared" si="3"/>
        <v>75</v>
      </c>
      <c r="H78" s="65"/>
      <c r="I78" s="65"/>
      <c r="J78" s="65"/>
      <c r="K78" s="65"/>
      <c r="L78" s="65"/>
      <c r="M78" s="66">
        <f t="shared" si="2"/>
        <v>0</v>
      </c>
      <c r="S78" s="66">
        <f t="shared" si="1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[1]الأحياء!A77</f>
        <v>0</v>
      </c>
    </row>
    <row r="79" spans="1:53" ht="21" customHeight="1">
      <c r="A79" s="70">
        <f t="shared" si="3"/>
        <v>76</v>
      </c>
      <c r="H79" s="65"/>
      <c r="I79" s="65"/>
      <c r="J79" s="65"/>
      <c r="K79" s="65"/>
      <c r="L79" s="65"/>
      <c r="M79" s="66">
        <f t="shared" si="2"/>
        <v>0</v>
      </c>
      <c r="S79" s="66">
        <f t="shared" si="1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[1]الأحياء!A78</f>
        <v>0</v>
      </c>
    </row>
    <row r="80" spans="1:53" ht="21" customHeight="1">
      <c r="A80" s="70">
        <f t="shared" si="3"/>
        <v>77</v>
      </c>
      <c r="H80" s="65"/>
      <c r="I80" s="65"/>
      <c r="J80" s="65"/>
      <c r="K80" s="65"/>
      <c r="L80" s="65"/>
      <c r="M80" s="66">
        <f t="shared" si="2"/>
        <v>0</v>
      </c>
      <c r="S80" s="66">
        <f t="shared" si="1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[1]الأحياء!A79</f>
        <v>0</v>
      </c>
    </row>
    <row r="81" spans="1:53" ht="21" customHeight="1">
      <c r="A81" s="70">
        <f t="shared" si="3"/>
        <v>78</v>
      </c>
      <c r="H81" s="65"/>
      <c r="I81" s="65"/>
      <c r="J81" s="65"/>
      <c r="K81" s="65"/>
      <c r="L81" s="65"/>
      <c r="M81" s="66">
        <f t="shared" si="2"/>
        <v>0</v>
      </c>
      <c r="S81" s="66">
        <f t="shared" si="1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[1]الأحياء!A80</f>
        <v>0</v>
      </c>
    </row>
    <row r="82" spans="1:53" ht="21" customHeight="1">
      <c r="A82" s="70">
        <f t="shared" si="3"/>
        <v>79</v>
      </c>
      <c r="H82" s="65"/>
      <c r="I82" s="65"/>
      <c r="J82" s="65"/>
      <c r="K82" s="65"/>
      <c r="L82" s="65"/>
      <c r="M82" s="66">
        <f t="shared" si="2"/>
        <v>0</v>
      </c>
      <c r="S82" s="66">
        <f t="shared" si="1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[1]الأحياء!A81</f>
        <v>0</v>
      </c>
    </row>
    <row r="83" spans="1:53" ht="21" customHeight="1">
      <c r="A83" s="70">
        <f t="shared" si="3"/>
        <v>80</v>
      </c>
      <c r="H83" s="65"/>
      <c r="I83" s="65"/>
      <c r="J83" s="65"/>
      <c r="K83" s="65"/>
      <c r="L83" s="65"/>
      <c r="M83" s="66">
        <f t="shared" si="2"/>
        <v>0</v>
      </c>
      <c r="S83" s="66">
        <f t="shared" si="1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[1]الأحياء!A82</f>
        <v>0</v>
      </c>
    </row>
    <row r="84" spans="1:53" ht="21" customHeight="1">
      <c r="A84" s="70">
        <f t="shared" si="3"/>
        <v>81</v>
      </c>
      <c r="H84" s="65"/>
      <c r="I84" s="65"/>
      <c r="J84" s="65"/>
      <c r="K84" s="65"/>
      <c r="L84" s="65"/>
      <c r="M84" s="66">
        <f t="shared" si="2"/>
        <v>0</v>
      </c>
      <c r="S84" s="66">
        <f t="shared" si="1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[1]الأحياء!A83</f>
        <v>0</v>
      </c>
    </row>
    <row r="85" spans="1:53" ht="21" customHeight="1">
      <c r="A85" s="70">
        <f t="shared" si="3"/>
        <v>82</v>
      </c>
      <c r="H85" s="65"/>
      <c r="I85" s="65"/>
      <c r="J85" s="65"/>
      <c r="K85" s="65"/>
      <c r="L85" s="65"/>
      <c r="M85" s="66">
        <f t="shared" si="2"/>
        <v>0</v>
      </c>
      <c r="S85" s="66">
        <f t="shared" si="1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[1]الأحياء!A84</f>
        <v>0</v>
      </c>
    </row>
    <row r="86" spans="1:53" ht="21" customHeight="1">
      <c r="A86" s="70">
        <f t="shared" si="3"/>
        <v>83</v>
      </c>
      <c r="H86" s="65"/>
      <c r="I86" s="65"/>
      <c r="J86" s="65"/>
      <c r="K86" s="65"/>
      <c r="L86" s="65"/>
      <c r="M86" s="66">
        <f t="shared" si="2"/>
        <v>0</v>
      </c>
      <c r="S86" s="66">
        <f t="shared" si="1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[1]الأحياء!A85</f>
        <v>0</v>
      </c>
    </row>
    <row r="87" spans="1:53" ht="21" customHeight="1">
      <c r="A87" s="70">
        <f t="shared" si="3"/>
        <v>84</v>
      </c>
      <c r="H87" s="65"/>
      <c r="I87" s="65"/>
      <c r="J87" s="65"/>
      <c r="K87" s="65"/>
      <c r="L87" s="65"/>
      <c r="M87" s="66">
        <f t="shared" si="2"/>
        <v>0</v>
      </c>
      <c r="S87" s="66">
        <f t="shared" si="1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[1]الأحياء!A86</f>
        <v>0</v>
      </c>
    </row>
    <row r="88" spans="1:53" ht="21" customHeight="1">
      <c r="A88" s="70">
        <f t="shared" si="3"/>
        <v>85</v>
      </c>
      <c r="H88" s="65"/>
      <c r="I88" s="65"/>
      <c r="J88" s="65"/>
      <c r="K88" s="65"/>
      <c r="L88" s="65"/>
      <c r="M88" s="66">
        <f t="shared" si="2"/>
        <v>0</v>
      </c>
      <c r="S88" s="66">
        <f t="shared" si="1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[1]الأحياء!A87</f>
        <v>0</v>
      </c>
    </row>
    <row r="89" spans="1:53" ht="21" customHeight="1">
      <c r="A89" s="70">
        <f t="shared" si="3"/>
        <v>86</v>
      </c>
      <c r="H89" s="65"/>
      <c r="I89" s="65"/>
      <c r="J89" s="65"/>
      <c r="K89" s="65"/>
      <c r="L89" s="65"/>
      <c r="M89" s="66">
        <f t="shared" si="2"/>
        <v>0</v>
      </c>
      <c r="S89" s="66">
        <f t="shared" si="1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[1]الأحياء!A88</f>
        <v>0</v>
      </c>
    </row>
    <row r="90" spans="1:53" ht="21" customHeight="1">
      <c r="A90" s="70">
        <f t="shared" si="3"/>
        <v>87</v>
      </c>
      <c r="H90" s="65"/>
      <c r="I90" s="65"/>
      <c r="J90" s="65"/>
      <c r="K90" s="65"/>
      <c r="L90" s="65"/>
      <c r="M90" s="66">
        <f t="shared" si="2"/>
        <v>0</v>
      </c>
      <c r="S90" s="66">
        <f t="shared" si="1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[1]الأحياء!A89</f>
        <v>0</v>
      </c>
    </row>
    <row r="91" spans="1:53" ht="21" customHeight="1">
      <c r="A91" s="70">
        <f t="shared" si="3"/>
        <v>88</v>
      </c>
      <c r="H91" s="65"/>
      <c r="I91" s="65"/>
      <c r="J91" s="65"/>
      <c r="K91" s="65"/>
      <c r="L91" s="65"/>
      <c r="M91" s="66">
        <f t="shared" si="2"/>
        <v>0</v>
      </c>
      <c r="S91" s="66">
        <f t="shared" si="1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[1]الأحياء!A90</f>
        <v>0</v>
      </c>
    </row>
    <row r="92" spans="1:53" ht="21" customHeight="1">
      <c r="A92" s="70">
        <f t="shared" si="3"/>
        <v>89</v>
      </c>
      <c r="H92" s="65"/>
      <c r="I92" s="65"/>
      <c r="J92" s="65"/>
      <c r="K92" s="65"/>
      <c r="L92" s="65"/>
      <c r="M92" s="66">
        <f t="shared" si="2"/>
        <v>0</v>
      </c>
      <c r="S92" s="66">
        <f t="shared" si="1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[1]الأحياء!A91</f>
        <v>0</v>
      </c>
    </row>
    <row r="93" spans="1:53" ht="21" customHeight="1">
      <c r="A93" s="70">
        <f t="shared" si="3"/>
        <v>90</v>
      </c>
      <c r="H93" s="65"/>
      <c r="I93" s="65"/>
      <c r="J93" s="65"/>
      <c r="K93" s="65"/>
      <c r="L93" s="65"/>
      <c r="M93" s="66">
        <f t="shared" si="2"/>
        <v>0</v>
      </c>
      <c r="S93" s="66">
        <f t="shared" si="1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[1]الأحياء!A92</f>
        <v>0</v>
      </c>
    </row>
    <row r="94" spans="1:53" ht="21" customHeight="1">
      <c r="A94" s="70">
        <f t="shared" si="3"/>
        <v>91</v>
      </c>
      <c r="H94" s="65"/>
      <c r="I94" s="65"/>
      <c r="J94" s="65"/>
      <c r="K94" s="65"/>
      <c r="L94" s="65"/>
      <c r="M94" s="66">
        <f t="shared" si="2"/>
        <v>0</v>
      </c>
      <c r="S94" s="66">
        <f t="shared" si="1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[1]الأحياء!A93</f>
        <v>0</v>
      </c>
    </row>
    <row r="95" spans="1:53" ht="21" customHeight="1">
      <c r="A95" s="70">
        <f t="shared" si="3"/>
        <v>92</v>
      </c>
      <c r="H95" s="65"/>
      <c r="I95" s="65"/>
      <c r="J95" s="65"/>
      <c r="K95" s="65"/>
      <c r="L95" s="65"/>
      <c r="M95" s="66">
        <f t="shared" si="2"/>
        <v>0</v>
      </c>
      <c r="S95" s="66">
        <f t="shared" si="1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[1]الأحياء!A94</f>
        <v>0</v>
      </c>
    </row>
    <row r="96" spans="1:53" ht="21" customHeight="1">
      <c r="A96" s="70">
        <f t="shared" si="3"/>
        <v>93</v>
      </c>
      <c r="H96" s="65"/>
      <c r="I96" s="65"/>
      <c r="J96" s="65"/>
      <c r="K96" s="65"/>
      <c r="L96" s="65"/>
      <c r="M96" s="66">
        <f t="shared" si="2"/>
        <v>0</v>
      </c>
      <c r="S96" s="66">
        <f t="shared" si="1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[1]الأحياء!A95</f>
        <v>0</v>
      </c>
    </row>
    <row r="97" spans="1:53" ht="21" customHeight="1">
      <c r="A97" s="70">
        <f t="shared" si="3"/>
        <v>94</v>
      </c>
      <c r="H97" s="65"/>
      <c r="I97" s="65"/>
      <c r="J97" s="65"/>
      <c r="K97" s="65"/>
      <c r="L97" s="65"/>
      <c r="M97" s="66">
        <f t="shared" si="2"/>
        <v>0</v>
      </c>
      <c r="S97" s="66">
        <f t="shared" si="1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[1]الأحياء!A96</f>
        <v>0</v>
      </c>
    </row>
    <row r="98" spans="1:53" ht="21" customHeight="1">
      <c r="A98" s="70">
        <f t="shared" si="3"/>
        <v>95</v>
      </c>
      <c r="H98" s="65"/>
      <c r="I98" s="65"/>
      <c r="J98" s="65"/>
      <c r="K98" s="65"/>
      <c r="L98" s="65"/>
      <c r="M98" s="66">
        <f t="shared" si="2"/>
        <v>0</v>
      </c>
      <c r="S98" s="66">
        <f t="shared" si="1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[1]الأحياء!A97</f>
        <v>0</v>
      </c>
    </row>
    <row r="99" spans="1:53" ht="21" customHeight="1">
      <c r="A99" s="70">
        <f t="shared" si="3"/>
        <v>96</v>
      </c>
      <c r="H99" s="65"/>
      <c r="I99" s="65"/>
      <c r="J99" s="65"/>
      <c r="K99" s="65"/>
      <c r="L99" s="65"/>
      <c r="M99" s="66">
        <f t="shared" si="2"/>
        <v>0</v>
      </c>
      <c r="S99" s="66">
        <f t="shared" si="1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[1]الأحياء!A98</f>
        <v>0</v>
      </c>
    </row>
    <row r="100" spans="1:53" ht="21" customHeight="1">
      <c r="A100" s="70">
        <f t="shared" si="3"/>
        <v>97</v>
      </c>
      <c r="H100" s="65"/>
      <c r="I100" s="65"/>
      <c r="J100" s="65"/>
      <c r="K100" s="65"/>
      <c r="L100" s="65"/>
      <c r="M100" s="66">
        <f t="shared" si="2"/>
        <v>0</v>
      </c>
      <c r="S100" s="66">
        <f t="shared" si="1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[1]الأحياء!A99</f>
        <v>0</v>
      </c>
    </row>
    <row r="101" spans="1:53" ht="21" customHeight="1">
      <c r="A101" s="70">
        <f t="shared" si="3"/>
        <v>98</v>
      </c>
      <c r="H101" s="65"/>
      <c r="I101" s="65"/>
      <c r="J101" s="65"/>
      <c r="K101" s="65"/>
      <c r="L101" s="65"/>
      <c r="M101" s="66">
        <f t="shared" si="2"/>
        <v>0</v>
      </c>
      <c r="S101" s="66">
        <f t="shared" ref="S101:S164" si="4">T101+U101+V101+W101+X101</f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[1]الأحياء!A100</f>
        <v>0</v>
      </c>
    </row>
    <row r="102" spans="1:53" ht="21" customHeight="1">
      <c r="A102" s="70">
        <f t="shared" si="3"/>
        <v>99</v>
      </c>
      <c r="H102" s="65"/>
      <c r="I102" s="65"/>
      <c r="J102" s="65"/>
      <c r="K102" s="65"/>
      <c r="L102" s="65"/>
      <c r="M102" s="66">
        <f t="shared" si="2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[1]الأحياء!A101</f>
        <v>0</v>
      </c>
    </row>
    <row r="103" spans="1:53" ht="21" customHeight="1">
      <c r="A103" s="70">
        <f t="shared" si="3"/>
        <v>100</v>
      </c>
      <c r="H103" s="65"/>
      <c r="I103" s="65"/>
      <c r="J103" s="65"/>
      <c r="K103" s="65"/>
      <c r="L103" s="65"/>
      <c r="M103" s="66">
        <f t="shared" ref="M103:M166" si="5">N103+O103+P103+Q103+R103</f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[1]الأحياء!A102</f>
        <v>0</v>
      </c>
    </row>
    <row r="104" spans="1:53" ht="21" customHeight="1">
      <c r="A104" s="70">
        <f t="shared" si="3"/>
        <v>101</v>
      </c>
      <c r="H104" s="65"/>
      <c r="I104" s="65"/>
      <c r="J104" s="65"/>
      <c r="K104" s="65"/>
      <c r="L104" s="65"/>
      <c r="M104" s="66">
        <f t="shared" si="5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[1]الأحياء!A103</f>
        <v>0</v>
      </c>
    </row>
    <row r="105" spans="1:53" ht="21" customHeight="1">
      <c r="A105" s="70">
        <f t="shared" si="3"/>
        <v>102</v>
      </c>
      <c r="H105" s="65"/>
      <c r="I105" s="65"/>
      <c r="J105" s="65"/>
      <c r="K105" s="65"/>
      <c r="L105" s="65"/>
      <c r="M105" s="66">
        <f t="shared" si="5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[1]الأحياء!A104</f>
        <v>0</v>
      </c>
    </row>
    <row r="106" spans="1:53" ht="21" customHeight="1">
      <c r="A106" s="70">
        <f t="shared" si="3"/>
        <v>103</v>
      </c>
      <c r="H106" s="65"/>
      <c r="I106" s="65"/>
      <c r="J106" s="65"/>
      <c r="K106" s="65"/>
      <c r="L106" s="65"/>
      <c r="M106" s="66">
        <f t="shared" si="5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[1]الأحياء!A105</f>
        <v>0</v>
      </c>
    </row>
    <row r="107" spans="1:53" ht="21" customHeight="1">
      <c r="A107" s="70">
        <f t="shared" si="3"/>
        <v>104</v>
      </c>
      <c r="H107" s="65"/>
      <c r="I107" s="65"/>
      <c r="J107" s="65"/>
      <c r="K107" s="65"/>
      <c r="L107" s="65"/>
      <c r="M107" s="66">
        <f t="shared" si="5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[1]الأحياء!A106</f>
        <v>0</v>
      </c>
    </row>
    <row r="108" spans="1:53" ht="21" customHeight="1">
      <c r="A108" s="70">
        <f t="shared" si="3"/>
        <v>105</v>
      </c>
      <c r="H108" s="65"/>
      <c r="I108" s="65"/>
      <c r="J108" s="65"/>
      <c r="K108" s="65"/>
      <c r="L108" s="65"/>
      <c r="M108" s="66">
        <f t="shared" si="5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[1]الأحياء!A107</f>
        <v>0</v>
      </c>
    </row>
    <row r="109" spans="1:53" ht="21" customHeight="1">
      <c r="A109" s="70">
        <f t="shared" si="3"/>
        <v>106</v>
      </c>
      <c r="H109" s="65"/>
      <c r="I109" s="65"/>
      <c r="J109" s="65"/>
      <c r="K109" s="65"/>
      <c r="L109" s="65"/>
      <c r="M109" s="66">
        <f t="shared" si="5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[1]الأحياء!A108</f>
        <v>0</v>
      </c>
    </row>
    <row r="110" spans="1:53" ht="21" customHeight="1">
      <c r="A110" s="70">
        <f t="shared" si="3"/>
        <v>107</v>
      </c>
      <c r="H110" s="65"/>
      <c r="I110" s="65"/>
      <c r="J110" s="65"/>
      <c r="K110" s="65"/>
      <c r="L110" s="65"/>
      <c r="M110" s="66">
        <f t="shared" si="5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[1]الأحياء!A109</f>
        <v>0</v>
      </c>
    </row>
    <row r="111" spans="1:53" ht="21" customHeight="1">
      <c r="A111" s="70">
        <f t="shared" si="3"/>
        <v>108</v>
      </c>
      <c r="H111" s="65"/>
      <c r="I111" s="65"/>
      <c r="J111" s="65"/>
      <c r="K111" s="65"/>
      <c r="L111" s="65"/>
      <c r="M111" s="66">
        <f t="shared" si="5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[1]الأحياء!A110</f>
        <v>0</v>
      </c>
    </row>
    <row r="112" spans="1:53" ht="21" customHeight="1">
      <c r="A112" s="70">
        <f t="shared" si="3"/>
        <v>109</v>
      </c>
      <c r="H112" s="65"/>
      <c r="I112" s="65"/>
      <c r="J112" s="65"/>
      <c r="K112" s="65"/>
      <c r="L112" s="65"/>
      <c r="M112" s="66">
        <f t="shared" si="5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[1]الأحياء!A111</f>
        <v>0</v>
      </c>
    </row>
    <row r="113" spans="1:53" ht="21" customHeight="1">
      <c r="A113" s="70">
        <f t="shared" si="3"/>
        <v>110</v>
      </c>
      <c r="H113" s="65"/>
      <c r="I113" s="65"/>
      <c r="J113" s="65"/>
      <c r="K113" s="65"/>
      <c r="L113" s="65"/>
      <c r="M113" s="66">
        <f t="shared" si="5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[1]الأحياء!A112</f>
        <v>0</v>
      </c>
    </row>
    <row r="114" spans="1:53" ht="21" customHeight="1">
      <c r="A114" s="70">
        <f t="shared" si="3"/>
        <v>111</v>
      </c>
      <c r="H114" s="65"/>
      <c r="I114" s="65"/>
      <c r="J114" s="65"/>
      <c r="K114" s="65"/>
      <c r="L114" s="65"/>
      <c r="M114" s="66">
        <f t="shared" si="5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[1]الأحياء!A113</f>
        <v>0</v>
      </c>
    </row>
    <row r="115" spans="1:53" ht="21" customHeight="1">
      <c r="A115" s="70">
        <f t="shared" si="3"/>
        <v>112</v>
      </c>
      <c r="H115" s="65"/>
      <c r="I115" s="65"/>
      <c r="J115" s="65"/>
      <c r="K115" s="65"/>
      <c r="L115" s="65"/>
      <c r="M115" s="66">
        <f t="shared" si="5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[1]الأحياء!A114</f>
        <v>0</v>
      </c>
    </row>
    <row r="116" spans="1:53" ht="21" customHeight="1">
      <c r="A116" s="70">
        <f t="shared" si="3"/>
        <v>113</v>
      </c>
      <c r="H116" s="65"/>
      <c r="I116" s="65"/>
      <c r="J116" s="65"/>
      <c r="K116" s="65"/>
      <c r="L116" s="65"/>
      <c r="M116" s="66">
        <f t="shared" si="5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[1]الأحياء!A115</f>
        <v>0</v>
      </c>
    </row>
    <row r="117" spans="1:53" ht="21" customHeight="1">
      <c r="A117" s="70">
        <f t="shared" si="3"/>
        <v>114</v>
      </c>
      <c r="H117" s="65"/>
      <c r="I117" s="65"/>
      <c r="J117" s="65"/>
      <c r="K117" s="65"/>
      <c r="L117" s="65"/>
      <c r="M117" s="66">
        <f t="shared" si="5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[1]الأحياء!A116</f>
        <v>0</v>
      </c>
    </row>
    <row r="118" spans="1:53" ht="21" customHeight="1">
      <c r="A118" s="70">
        <f t="shared" si="3"/>
        <v>115</v>
      </c>
      <c r="H118" s="65"/>
      <c r="I118" s="65"/>
      <c r="J118" s="65"/>
      <c r="K118" s="65"/>
      <c r="L118" s="65"/>
      <c r="M118" s="66">
        <f t="shared" si="5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[1]الأحياء!A117</f>
        <v>0</v>
      </c>
    </row>
    <row r="119" spans="1:53" ht="21" customHeight="1">
      <c r="A119" s="70">
        <f t="shared" si="3"/>
        <v>116</v>
      </c>
      <c r="H119" s="65"/>
      <c r="I119" s="65"/>
      <c r="J119" s="65"/>
      <c r="K119" s="65"/>
      <c r="L119" s="65"/>
      <c r="M119" s="66">
        <f t="shared" si="5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[1]الأحياء!A118</f>
        <v>0</v>
      </c>
    </row>
    <row r="120" spans="1:53" ht="21" customHeight="1">
      <c r="A120" s="70">
        <f t="shared" si="3"/>
        <v>117</v>
      </c>
      <c r="H120" s="65"/>
      <c r="I120" s="65"/>
      <c r="J120" s="65"/>
      <c r="K120" s="65"/>
      <c r="L120" s="65"/>
      <c r="M120" s="66">
        <f t="shared" si="5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[1]الأحياء!A119</f>
        <v>0</v>
      </c>
    </row>
    <row r="121" spans="1:53" ht="21" customHeight="1">
      <c r="A121" s="70">
        <f t="shared" si="3"/>
        <v>118</v>
      </c>
      <c r="H121" s="65"/>
      <c r="I121" s="65"/>
      <c r="J121" s="65"/>
      <c r="K121" s="65"/>
      <c r="L121" s="65"/>
      <c r="M121" s="66">
        <f t="shared" si="5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[1]الأحياء!A120</f>
        <v>0</v>
      </c>
    </row>
    <row r="122" spans="1:53" ht="21" customHeight="1">
      <c r="A122" s="70">
        <f t="shared" si="3"/>
        <v>119</v>
      </c>
      <c r="H122" s="65"/>
      <c r="I122" s="65"/>
      <c r="J122" s="65"/>
      <c r="K122" s="65"/>
      <c r="L122" s="65"/>
      <c r="M122" s="66">
        <f t="shared" si="5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[1]الأحياء!A121</f>
        <v>0</v>
      </c>
    </row>
    <row r="123" spans="1:53" ht="21" customHeight="1">
      <c r="A123" s="70">
        <f t="shared" si="3"/>
        <v>120</v>
      </c>
      <c r="H123" s="65"/>
      <c r="I123" s="65"/>
      <c r="J123" s="65"/>
      <c r="K123" s="65"/>
      <c r="L123" s="65"/>
      <c r="M123" s="66">
        <f t="shared" si="5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[1]الأحياء!A122</f>
        <v>0</v>
      </c>
    </row>
    <row r="124" spans="1:53" ht="21" customHeight="1">
      <c r="A124" s="70">
        <f t="shared" si="3"/>
        <v>121</v>
      </c>
      <c r="H124" s="65"/>
      <c r="I124" s="65"/>
      <c r="J124" s="65"/>
      <c r="K124" s="65"/>
      <c r="L124" s="65"/>
      <c r="M124" s="66">
        <f t="shared" si="5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[1]الأحياء!A123</f>
        <v>0</v>
      </c>
    </row>
    <row r="125" spans="1:53" ht="21" customHeight="1">
      <c r="A125" s="70">
        <f t="shared" si="3"/>
        <v>122</v>
      </c>
      <c r="H125" s="65"/>
      <c r="I125" s="65"/>
      <c r="J125" s="65"/>
      <c r="K125" s="65"/>
      <c r="L125" s="65"/>
      <c r="M125" s="66">
        <f t="shared" si="5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[1]الأحياء!A124</f>
        <v>0</v>
      </c>
    </row>
    <row r="126" spans="1:53" ht="21" customHeight="1">
      <c r="A126" s="70">
        <f t="shared" si="3"/>
        <v>123</v>
      </c>
      <c r="H126" s="65"/>
      <c r="I126" s="65"/>
      <c r="J126" s="65"/>
      <c r="K126" s="65"/>
      <c r="L126" s="65"/>
      <c r="M126" s="66">
        <f t="shared" si="5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[1]الأحياء!A125</f>
        <v>0</v>
      </c>
    </row>
    <row r="127" spans="1:53" ht="21" customHeight="1">
      <c r="A127" s="70">
        <f t="shared" si="3"/>
        <v>124</v>
      </c>
      <c r="H127" s="65"/>
      <c r="I127" s="65"/>
      <c r="J127" s="65"/>
      <c r="K127" s="65"/>
      <c r="L127" s="65"/>
      <c r="M127" s="66">
        <f t="shared" si="5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[1]الأحياء!A126</f>
        <v>0</v>
      </c>
    </row>
    <row r="128" spans="1:53" ht="21" customHeight="1">
      <c r="A128" s="70">
        <f t="shared" si="3"/>
        <v>125</v>
      </c>
      <c r="H128" s="65"/>
      <c r="I128" s="65"/>
      <c r="J128" s="65"/>
      <c r="K128" s="65"/>
      <c r="L128" s="65"/>
      <c r="M128" s="66">
        <f t="shared" si="5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[1]الأحياء!A127</f>
        <v>0</v>
      </c>
    </row>
    <row r="129" spans="1:53" ht="21" customHeight="1">
      <c r="A129" s="70">
        <f t="shared" si="3"/>
        <v>126</v>
      </c>
      <c r="H129" s="65"/>
      <c r="I129" s="65"/>
      <c r="J129" s="65"/>
      <c r="K129" s="65"/>
      <c r="L129" s="65"/>
      <c r="M129" s="66">
        <f t="shared" si="5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[1]الأحياء!A128</f>
        <v>0</v>
      </c>
    </row>
    <row r="130" spans="1:53" ht="21" customHeight="1">
      <c r="A130" s="70">
        <f t="shared" si="3"/>
        <v>127</v>
      </c>
      <c r="H130" s="65"/>
      <c r="I130" s="65"/>
      <c r="J130" s="65"/>
      <c r="K130" s="65"/>
      <c r="L130" s="65"/>
      <c r="M130" s="66">
        <f t="shared" si="5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[1]الأحياء!A129</f>
        <v>0</v>
      </c>
    </row>
    <row r="131" spans="1:53" ht="21" customHeight="1">
      <c r="A131" s="70">
        <f t="shared" si="3"/>
        <v>128</v>
      </c>
      <c r="H131" s="65"/>
      <c r="I131" s="65"/>
      <c r="J131" s="65"/>
      <c r="K131" s="65"/>
      <c r="L131" s="65"/>
      <c r="M131" s="66">
        <f t="shared" si="5"/>
        <v>0</v>
      </c>
      <c r="S131" s="66">
        <f t="shared" si="4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[1]الأحياء!A130</f>
        <v>0</v>
      </c>
    </row>
    <row r="132" spans="1:53" ht="21" customHeight="1">
      <c r="A132" s="70">
        <f t="shared" si="3"/>
        <v>129</v>
      </c>
      <c r="H132" s="65"/>
      <c r="I132" s="65"/>
      <c r="J132" s="65"/>
      <c r="K132" s="65"/>
      <c r="L132" s="65"/>
      <c r="M132" s="66">
        <f t="shared" si="5"/>
        <v>0</v>
      </c>
      <c r="S132" s="66">
        <f t="shared" si="4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[1]الأحياء!A131</f>
        <v>0</v>
      </c>
    </row>
    <row r="133" spans="1:53" ht="21" customHeight="1">
      <c r="A133" s="70">
        <f t="shared" ref="A133:A196" si="6">A132+1</f>
        <v>130</v>
      </c>
      <c r="H133" s="65"/>
      <c r="I133" s="65"/>
      <c r="J133" s="65"/>
      <c r="K133" s="65"/>
      <c r="L133" s="65"/>
      <c r="M133" s="66">
        <f t="shared" si="5"/>
        <v>0</v>
      </c>
      <c r="S133" s="66">
        <f t="shared" si="4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[1]الأحياء!A132</f>
        <v>0</v>
      </c>
    </row>
    <row r="134" spans="1:53" ht="21" customHeight="1">
      <c r="A134" s="70">
        <f t="shared" si="6"/>
        <v>131</v>
      </c>
      <c r="H134" s="65"/>
      <c r="I134" s="65"/>
      <c r="J134" s="65"/>
      <c r="K134" s="65"/>
      <c r="L134" s="65"/>
      <c r="M134" s="66">
        <f t="shared" si="5"/>
        <v>0</v>
      </c>
      <c r="S134" s="66">
        <f t="shared" si="4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[1]الأحياء!A133</f>
        <v>0</v>
      </c>
    </row>
    <row r="135" spans="1:53" ht="21" customHeight="1">
      <c r="A135" s="70">
        <f t="shared" si="6"/>
        <v>132</v>
      </c>
      <c r="H135" s="65"/>
      <c r="I135" s="65"/>
      <c r="J135" s="65"/>
      <c r="K135" s="65"/>
      <c r="L135" s="65"/>
      <c r="M135" s="66">
        <f t="shared" si="5"/>
        <v>0</v>
      </c>
      <c r="S135" s="66">
        <f t="shared" si="4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[1]الأحياء!A134</f>
        <v>0</v>
      </c>
    </row>
    <row r="136" spans="1:53" ht="21" customHeight="1">
      <c r="A136" s="70">
        <f t="shared" si="6"/>
        <v>133</v>
      </c>
      <c r="H136" s="65"/>
      <c r="I136" s="65"/>
      <c r="J136" s="65"/>
      <c r="K136" s="65"/>
      <c r="L136" s="65"/>
      <c r="M136" s="66">
        <f t="shared" si="5"/>
        <v>0</v>
      </c>
      <c r="S136" s="66">
        <f t="shared" si="4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[1]الأحياء!A135</f>
        <v>0</v>
      </c>
    </row>
    <row r="137" spans="1:53" ht="21" customHeight="1">
      <c r="A137" s="70">
        <f t="shared" si="6"/>
        <v>134</v>
      </c>
      <c r="H137" s="65"/>
      <c r="I137" s="65"/>
      <c r="J137" s="65"/>
      <c r="K137" s="65"/>
      <c r="L137" s="65"/>
      <c r="M137" s="66">
        <f t="shared" si="5"/>
        <v>0</v>
      </c>
      <c r="S137" s="66">
        <f t="shared" si="4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[1]الأحياء!A136</f>
        <v>0</v>
      </c>
    </row>
    <row r="138" spans="1:53" ht="21" customHeight="1">
      <c r="A138" s="70">
        <f t="shared" si="6"/>
        <v>135</v>
      </c>
      <c r="H138" s="65"/>
      <c r="I138" s="65"/>
      <c r="J138" s="65"/>
      <c r="K138" s="65"/>
      <c r="L138" s="65"/>
      <c r="M138" s="66">
        <f t="shared" si="5"/>
        <v>0</v>
      </c>
      <c r="S138" s="66">
        <f t="shared" si="4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[1]الأحياء!A137</f>
        <v>0</v>
      </c>
    </row>
    <row r="139" spans="1:53" ht="21" customHeight="1">
      <c r="A139" s="70">
        <f t="shared" si="6"/>
        <v>136</v>
      </c>
      <c r="H139" s="65"/>
      <c r="I139" s="65"/>
      <c r="J139" s="65"/>
      <c r="K139" s="65"/>
      <c r="L139" s="65"/>
      <c r="M139" s="66">
        <f t="shared" si="5"/>
        <v>0</v>
      </c>
      <c r="S139" s="66">
        <f t="shared" si="4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[1]الأحياء!A138</f>
        <v>0</v>
      </c>
    </row>
    <row r="140" spans="1:53" ht="21" customHeight="1">
      <c r="A140" s="70">
        <f t="shared" si="6"/>
        <v>137</v>
      </c>
      <c r="H140" s="65"/>
      <c r="I140" s="65"/>
      <c r="J140" s="65"/>
      <c r="K140" s="65"/>
      <c r="L140" s="65"/>
      <c r="M140" s="66">
        <f t="shared" si="5"/>
        <v>0</v>
      </c>
      <c r="S140" s="66">
        <f t="shared" si="4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[1]الأحياء!A139</f>
        <v>0</v>
      </c>
    </row>
    <row r="141" spans="1:53" ht="21" customHeight="1">
      <c r="A141" s="70">
        <f t="shared" si="6"/>
        <v>138</v>
      </c>
      <c r="H141" s="65"/>
      <c r="I141" s="65"/>
      <c r="J141" s="65"/>
      <c r="K141" s="65"/>
      <c r="L141" s="65"/>
      <c r="M141" s="66">
        <f t="shared" si="5"/>
        <v>0</v>
      </c>
      <c r="S141" s="66">
        <f t="shared" si="4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[1]الأحياء!A140</f>
        <v>0</v>
      </c>
    </row>
    <row r="142" spans="1:53" ht="21" customHeight="1">
      <c r="A142" s="70">
        <f t="shared" si="6"/>
        <v>139</v>
      </c>
      <c r="H142" s="65"/>
      <c r="I142" s="65"/>
      <c r="J142" s="65"/>
      <c r="K142" s="65"/>
      <c r="L142" s="65"/>
      <c r="M142" s="66">
        <f t="shared" si="5"/>
        <v>0</v>
      </c>
      <c r="S142" s="66">
        <f t="shared" si="4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[1]الأحياء!A141</f>
        <v>0</v>
      </c>
    </row>
    <row r="143" spans="1:53" ht="21" customHeight="1">
      <c r="A143" s="70">
        <f t="shared" si="6"/>
        <v>140</v>
      </c>
      <c r="H143" s="65"/>
      <c r="I143" s="65"/>
      <c r="J143" s="65"/>
      <c r="K143" s="65"/>
      <c r="L143" s="65"/>
      <c r="M143" s="66">
        <f t="shared" si="5"/>
        <v>0</v>
      </c>
      <c r="S143" s="66">
        <f t="shared" si="4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[1]الأحياء!A142</f>
        <v>0</v>
      </c>
    </row>
    <row r="144" spans="1:53" ht="21" customHeight="1">
      <c r="A144" s="70">
        <f t="shared" si="6"/>
        <v>141</v>
      </c>
      <c r="H144" s="65"/>
      <c r="I144" s="65"/>
      <c r="J144" s="65"/>
      <c r="K144" s="65"/>
      <c r="L144" s="65"/>
      <c r="M144" s="66">
        <f t="shared" si="5"/>
        <v>0</v>
      </c>
      <c r="S144" s="66">
        <f t="shared" si="4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[1]الأحياء!A143</f>
        <v>0</v>
      </c>
    </row>
    <row r="145" spans="1:53" ht="21" customHeight="1">
      <c r="A145" s="70">
        <f t="shared" si="6"/>
        <v>142</v>
      </c>
      <c r="H145" s="65"/>
      <c r="I145" s="65"/>
      <c r="J145" s="65"/>
      <c r="K145" s="65"/>
      <c r="L145" s="65"/>
      <c r="M145" s="66">
        <f t="shared" si="5"/>
        <v>0</v>
      </c>
      <c r="S145" s="66">
        <f t="shared" si="4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[1]الأحياء!A144</f>
        <v>0</v>
      </c>
    </row>
    <row r="146" spans="1:53" ht="21" customHeight="1">
      <c r="A146" s="70">
        <f t="shared" si="6"/>
        <v>143</v>
      </c>
      <c r="H146" s="65"/>
      <c r="I146" s="65"/>
      <c r="J146" s="65"/>
      <c r="K146" s="65"/>
      <c r="L146" s="65"/>
      <c r="M146" s="66">
        <f t="shared" si="5"/>
        <v>0</v>
      </c>
      <c r="S146" s="66">
        <f t="shared" si="4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[1]الأحياء!A145</f>
        <v>0</v>
      </c>
    </row>
    <row r="147" spans="1:53" ht="21" customHeight="1">
      <c r="A147" s="70">
        <f t="shared" si="6"/>
        <v>144</v>
      </c>
      <c r="H147" s="65"/>
      <c r="I147" s="65"/>
      <c r="J147" s="65"/>
      <c r="K147" s="65"/>
      <c r="L147" s="65"/>
      <c r="M147" s="66">
        <f t="shared" si="5"/>
        <v>0</v>
      </c>
      <c r="S147" s="66">
        <f t="shared" si="4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[1]الأحياء!A146</f>
        <v>0</v>
      </c>
    </row>
    <row r="148" spans="1:53" ht="21" customHeight="1">
      <c r="A148" s="70">
        <f t="shared" si="6"/>
        <v>145</v>
      </c>
      <c r="H148" s="65"/>
      <c r="I148" s="65"/>
      <c r="J148" s="65"/>
      <c r="K148" s="65"/>
      <c r="L148" s="65"/>
      <c r="M148" s="66">
        <f t="shared" si="5"/>
        <v>0</v>
      </c>
      <c r="S148" s="66">
        <f t="shared" si="4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[1]الأحياء!A147</f>
        <v>0</v>
      </c>
    </row>
    <row r="149" spans="1:53" ht="21" customHeight="1">
      <c r="A149" s="70">
        <f t="shared" si="6"/>
        <v>146</v>
      </c>
      <c r="H149" s="65"/>
      <c r="I149" s="65"/>
      <c r="J149" s="65"/>
      <c r="K149" s="65"/>
      <c r="L149" s="65"/>
      <c r="M149" s="66">
        <f t="shared" si="5"/>
        <v>0</v>
      </c>
      <c r="S149" s="66">
        <f t="shared" si="4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[1]الأحياء!A148</f>
        <v>0</v>
      </c>
    </row>
    <row r="150" spans="1:53" ht="21" customHeight="1">
      <c r="A150" s="70">
        <f t="shared" si="6"/>
        <v>147</v>
      </c>
      <c r="H150" s="65"/>
      <c r="I150" s="65"/>
      <c r="J150" s="65"/>
      <c r="K150" s="65"/>
      <c r="L150" s="65"/>
      <c r="M150" s="66">
        <f t="shared" si="5"/>
        <v>0</v>
      </c>
      <c r="S150" s="66">
        <f t="shared" si="4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[1]الأحياء!A149</f>
        <v>0</v>
      </c>
    </row>
    <row r="151" spans="1:53" ht="21" customHeight="1">
      <c r="A151" s="70">
        <f t="shared" si="6"/>
        <v>148</v>
      </c>
      <c r="H151" s="65"/>
      <c r="I151" s="65"/>
      <c r="J151" s="65"/>
      <c r="K151" s="65"/>
      <c r="L151" s="65"/>
      <c r="M151" s="66">
        <f t="shared" si="5"/>
        <v>0</v>
      </c>
      <c r="S151" s="66">
        <f t="shared" si="4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[1]الأحياء!A150</f>
        <v>0</v>
      </c>
    </row>
    <row r="152" spans="1:53" ht="21" customHeight="1">
      <c r="A152" s="70">
        <f t="shared" si="6"/>
        <v>149</v>
      </c>
      <c r="H152" s="65"/>
      <c r="I152" s="65"/>
      <c r="J152" s="65"/>
      <c r="K152" s="65"/>
      <c r="L152" s="65"/>
      <c r="M152" s="66">
        <f t="shared" si="5"/>
        <v>0</v>
      </c>
      <c r="S152" s="66">
        <f t="shared" si="4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[1]الأحياء!A151</f>
        <v>0</v>
      </c>
    </row>
    <row r="153" spans="1:53" ht="21" customHeight="1">
      <c r="A153" s="70">
        <f t="shared" si="6"/>
        <v>150</v>
      </c>
      <c r="H153" s="65"/>
      <c r="I153" s="65"/>
      <c r="J153" s="65"/>
      <c r="K153" s="65"/>
      <c r="L153" s="65"/>
      <c r="M153" s="66">
        <f t="shared" si="5"/>
        <v>0</v>
      </c>
      <c r="S153" s="66">
        <f t="shared" si="4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[1]الأحياء!A152</f>
        <v>0</v>
      </c>
    </row>
    <row r="154" spans="1:53" ht="21" customHeight="1">
      <c r="A154" s="70">
        <f t="shared" si="6"/>
        <v>151</v>
      </c>
      <c r="H154" s="65"/>
      <c r="I154" s="65"/>
      <c r="J154" s="65"/>
      <c r="K154" s="65"/>
      <c r="L154" s="65"/>
      <c r="M154" s="66">
        <f t="shared" si="5"/>
        <v>0</v>
      </c>
      <c r="S154" s="66">
        <f t="shared" si="4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[1]الأحياء!A153</f>
        <v>0</v>
      </c>
    </row>
    <row r="155" spans="1:53" ht="21" customHeight="1">
      <c r="A155" s="70">
        <f t="shared" si="6"/>
        <v>152</v>
      </c>
      <c r="H155" s="65"/>
      <c r="I155" s="65"/>
      <c r="J155" s="65"/>
      <c r="K155" s="65"/>
      <c r="L155" s="65"/>
      <c r="M155" s="66">
        <f t="shared" si="5"/>
        <v>0</v>
      </c>
      <c r="S155" s="66">
        <f t="shared" si="4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[1]الأحياء!A154</f>
        <v>0</v>
      </c>
    </row>
    <row r="156" spans="1:53" ht="21" customHeight="1">
      <c r="A156" s="70">
        <f t="shared" si="6"/>
        <v>153</v>
      </c>
      <c r="H156" s="65"/>
      <c r="I156" s="65"/>
      <c r="J156" s="65"/>
      <c r="K156" s="65"/>
      <c r="L156" s="65"/>
      <c r="M156" s="66">
        <f t="shared" si="5"/>
        <v>0</v>
      </c>
      <c r="S156" s="66">
        <f t="shared" si="4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[1]الأحياء!A155</f>
        <v>0</v>
      </c>
    </row>
    <row r="157" spans="1:53" ht="21" customHeight="1">
      <c r="A157" s="70">
        <f t="shared" si="6"/>
        <v>154</v>
      </c>
      <c r="H157" s="65"/>
      <c r="I157" s="65"/>
      <c r="J157" s="65"/>
      <c r="K157" s="65"/>
      <c r="L157" s="65"/>
      <c r="M157" s="66">
        <f t="shared" si="5"/>
        <v>0</v>
      </c>
      <c r="S157" s="66">
        <f t="shared" si="4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[1]الأحياء!A156</f>
        <v>0</v>
      </c>
    </row>
    <row r="158" spans="1:53" ht="21" customHeight="1">
      <c r="A158" s="70">
        <f t="shared" si="6"/>
        <v>155</v>
      </c>
      <c r="H158" s="65"/>
      <c r="I158" s="65"/>
      <c r="J158" s="65"/>
      <c r="K158" s="65"/>
      <c r="L158" s="65"/>
      <c r="M158" s="66">
        <f t="shared" si="5"/>
        <v>0</v>
      </c>
      <c r="S158" s="66">
        <f t="shared" si="4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[1]الأحياء!A157</f>
        <v>0</v>
      </c>
    </row>
    <row r="159" spans="1:53" ht="21" customHeight="1">
      <c r="A159" s="70">
        <f t="shared" si="6"/>
        <v>156</v>
      </c>
      <c r="H159" s="65"/>
      <c r="I159" s="65"/>
      <c r="J159" s="65"/>
      <c r="K159" s="65"/>
      <c r="L159" s="65"/>
      <c r="M159" s="66">
        <f t="shared" si="5"/>
        <v>0</v>
      </c>
      <c r="S159" s="66">
        <f t="shared" si="4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[1]الأحياء!A158</f>
        <v>0</v>
      </c>
    </row>
    <row r="160" spans="1:53" ht="21" customHeight="1">
      <c r="A160" s="70">
        <f t="shared" si="6"/>
        <v>157</v>
      </c>
      <c r="H160" s="65"/>
      <c r="I160" s="65"/>
      <c r="J160" s="65"/>
      <c r="K160" s="65"/>
      <c r="L160" s="65"/>
      <c r="M160" s="66">
        <f t="shared" si="5"/>
        <v>0</v>
      </c>
      <c r="S160" s="66">
        <f t="shared" si="4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[1]الأحياء!A159</f>
        <v>0</v>
      </c>
    </row>
    <row r="161" spans="1:53" ht="21" customHeight="1">
      <c r="A161" s="70">
        <f t="shared" si="6"/>
        <v>158</v>
      </c>
      <c r="H161" s="65"/>
      <c r="I161" s="65"/>
      <c r="J161" s="65"/>
      <c r="K161" s="65"/>
      <c r="L161" s="65"/>
      <c r="M161" s="66">
        <f t="shared" si="5"/>
        <v>0</v>
      </c>
      <c r="S161" s="66">
        <f t="shared" si="4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[1]الأحياء!A160</f>
        <v>0</v>
      </c>
    </row>
    <row r="162" spans="1:53" ht="21" customHeight="1">
      <c r="A162" s="70">
        <f t="shared" si="6"/>
        <v>159</v>
      </c>
      <c r="H162" s="65"/>
      <c r="I162" s="65"/>
      <c r="J162" s="65"/>
      <c r="K162" s="65"/>
      <c r="L162" s="65"/>
      <c r="M162" s="66">
        <f t="shared" si="5"/>
        <v>0</v>
      </c>
      <c r="S162" s="66">
        <f t="shared" si="4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[1]الأحياء!A161</f>
        <v>0</v>
      </c>
    </row>
    <row r="163" spans="1:53" ht="21" customHeight="1">
      <c r="A163" s="70">
        <f t="shared" si="6"/>
        <v>160</v>
      </c>
      <c r="H163" s="65"/>
      <c r="I163" s="65"/>
      <c r="J163" s="65"/>
      <c r="K163" s="65"/>
      <c r="L163" s="65"/>
      <c r="M163" s="66">
        <f t="shared" si="5"/>
        <v>0</v>
      </c>
      <c r="S163" s="66">
        <f t="shared" si="4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[1]الأحياء!A162</f>
        <v>0</v>
      </c>
    </row>
    <row r="164" spans="1:53" ht="21" customHeight="1">
      <c r="A164" s="70">
        <f t="shared" si="6"/>
        <v>161</v>
      </c>
      <c r="H164" s="65"/>
      <c r="I164" s="65"/>
      <c r="J164" s="65"/>
      <c r="K164" s="65"/>
      <c r="L164" s="65"/>
      <c r="M164" s="66">
        <f t="shared" si="5"/>
        <v>0</v>
      </c>
      <c r="S164" s="66">
        <f t="shared" si="4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[1]الأحياء!A163</f>
        <v>0</v>
      </c>
    </row>
    <row r="165" spans="1:53" ht="21" customHeight="1">
      <c r="A165" s="70">
        <f t="shared" si="6"/>
        <v>162</v>
      </c>
      <c r="H165" s="65"/>
      <c r="I165" s="65"/>
      <c r="J165" s="65"/>
      <c r="K165" s="65"/>
      <c r="L165" s="65"/>
      <c r="M165" s="66">
        <f t="shared" si="5"/>
        <v>0</v>
      </c>
      <c r="S165" s="66">
        <f t="shared" ref="S165:S228" si="7">T165+U165+V165+W165+X165</f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[1]الأحياء!A164</f>
        <v>0</v>
      </c>
    </row>
    <row r="166" spans="1:53" ht="21" customHeight="1">
      <c r="A166" s="70">
        <f t="shared" si="6"/>
        <v>163</v>
      </c>
      <c r="H166" s="65"/>
      <c r="I166" s="65"/>
      <c r="J166" s="65"/>
      <c r="K166" s="65"/>
      <c r="L166" s="65"/>
      <c r="M166" s="66">
        <f t="shared" si="5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[1]الأحياء!A165</f>
        <v>0</v>
      </c>
    </row>
    <row r="167" spans="1:53" ht="21" customHeight="1">
      <c r="A167" s="70">
        <f t="shared" si="6"/>
        <v>164</v>
      </c>
      <c r="H167" s="65"/>
      <c r="I167" s="65"/>
      <c r="J167" s="65"/>
      <c r="K167" s="65"/>
      <c r="L167" s="65"/>
      <c r="M167" s="66">
        <f t="shared" ref="M167:M230" si="8">N167+O167+P167+Q167+R167</f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[1]الأحياء!A166</f>
        <v>0</v>
      </c>
    </row>
    <row r="168" spans="1:53" ht="21" customHeight="1">
      <c r="A168" s="70">
        <f t="shared" si="6"/>
        <v>165</v>
      </c>
      <c r="H168" s="65"/>
      <c r="I168" s="65"/>
      <c r="J168" s="65"/>
      <c r="K168" s="65"/>
      <c r="L168" s="65"/>
      <c r="M168" s="66">
        <f t="shared" si="8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[1]الأحياء!A167</f>
        <v>0</v>
      </c>
    </row>
    <row r="169" spans="1:53" ht="21" customHeight="1">
      <c r="A169" s="70">
        <f t="shared" si="6"/>
        <v>166</v>
      </c>
      <c r="H169" s="65"/>
      <c r="I169" s="65"/>
      <c r="J169" s="65"/>
      <c r="K169" s="65"/>
      <c r="L169" s="65"/>
      <c r="M169" s="66">
        <f t="shared" si="8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[1]الأحياء!A168</f>
        <v>0</v>
      </c>
    </row>
    <row r="170" spans="1:53" ht="21" customHeight="1">
      <c r="A170" s="70">
        <f t="shared" si="6"/>
        <v>167</v>
      </c>
      <c r="H170" s="65"/>
      <c r="I170" s="65"/>
      <c r="J170" s="65"/>
      <c r="K170" s="65"/>
      <c r="L170" s="65"/>
      <c r="M170" s="66">
        <f t="shared" si="8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[1]الأحياء!A169</f>
        <v>0</v>
      </c>
    </row>
    <row r="171" spans="1:53" ht="21" customHeight="1">
      <c r="A171" s="70">
        <f t="shared" si="6"/>
        <v>168</v>
      </c>
      <c r="H171" s="65"/>
      <c r="I171" s="65"/>
      <c r="J171" s="65"/>
      <c r="K171" s="65"/>
      <c r="L171" s="65"/>
      <c r="M171" s="66">
        <f t="shared" si="8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[1]الأحياء!A170</f>
        <v>0</v>
      </c>
    </row>
    <row r="172" spans="1:53" ht="21" customHeight="1">
      <c r="A172" s="70">
        <f t="shared" si="6"/>
        <v>169</v>
      </c>
      <c r="H172" s="65"/>
      <c r="I172" s="65"/>
      <c r="J172" s="65"/>
      <c r="K172" s="65"/>
      <c r="L172" s="65"/>
      <c r="M172" s="66">
        <f t="shared" si="8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[1]الأحياء!A171</f>
        <v>0</v>
      </c>
    </row>
    <row r="173" spans="1:53" ht="21" customHeight="1">
      <c r="A173" s="70">
        <f t="shared" si="6"/>
        <v>170</v>
      </c>
      <c r="H173" s="65"/>
      <c r="I173" s="65"/>
      <c r="J173" s="65"/>
      <c r="K173" s="65"/>
      <c r="L173" s="65"/>
      <c r="M173" s="66">
        <f t="shared" si="8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[1]الأحياء!A172</f>
        <v>0</v>
      </c>
    </row>
    <row r="174" spans="1:53" ht="21" customHeight="1">
      <c r="A174" s="70">
        <f t="shared" si="6"/>
        <v>171</v>
      </c>
      <c r="H174" s="65"/>
      <c r="I174" s="65"/>
      <c r="J174" s="65"/>
      <c r="K174" s="65"/>
      <c r="L174" s="65"/>
      <c r="M174" s="66">
        <f t="shared" si="8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[1]الأحياء!A173</f>
        <v>0</v>
      </c>
    </row>
    <row r="175" spans="1:53" ht="21" customHeight="1">
      <c r="A175" s="70">
        <f t="shared" si="6"/>
        <v>172</v>
      </c>
      <c r="H175" s="65"/>
      <c r="I175" s="65"/>
      <c r="J175" s="65"/>
      <c r="K175" s="65"/>
      <c r="L175" s="65"/>
      <c r="M175" s="66">
        <f t="shared" si="8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[1]الأحياء!A174</f>
        <v>0</v>
      </c>
    </row>
    <row r="176" spans="1:53" ht="21" customHeight="1">
      <c r="A176" s="70">
        <f t="shared" si="6"/>
        <v>173</v>
      </c>
      <c r="H176" s="65"/>
      <c r="I176" s="65"/>
      <c r="J176" s="65"/>
      <c r="K176" s="65"/>
      <c r="L176" s="65"/>
      <c r="M176" s="66">
        <f t="shared" si="8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[1]الأحياء!A175</f>
        <v>0</v>
      </c>
    </row>
    <row r="177" spans="1:53" ht="21" customHeight="1">
      <c r="A177" s="70">
        <f t="shared" si="6"/>
        <v>174</v>
      </c>
      <c r="H177" s="65"/>
      <c r="I177" s="65"/>
      <c r="J177" s="65"/>
      <c r="K177" s="65"/>
      <c r="L177" s="65"/>
      <c r="M177" s="66">
        <f t="shared" si="8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[1]الأحياء!A176</f>
        <v>0</v>
      </c>
    </row>
    <row r="178" spans="1:53" ht="21" customHeight="1">
      <c r="A178" s="70">
        <f t="shared" si="6"/>
        <v>175</v>
      </c>
      <c r="H178" s="65"/>
      <c r="I178" s="65"/>
      <c r="J178" s="65"/>
      <c r="K178" s="65"/>
      <c r="L178" s="65"/>
      <c r="M178" s="66">
        <f t="shared" si="8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[1]الأحياء!A177</f>
        <v>0</v>
      </c>
    </row>
    <row r="179" spans="1:53" ht="21" customHeight="1">
      <c r="A179" s="70">
        <f t="shared" si="6"/>
        <v>176</v>
      </c>
      <c r="H179" s="65"/>
      <c r="I179" s="65"/>
      <c r="J179" s="65"/>
      <c r="K179" s="65"/>
      <c r="L179" s="65"/>
      <c r="M179" s="66">
        <f t="shared" si="8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[1]الأحياء!A178</f>
        <v>0</v>
      </c>
    </row>
    <row r="180" spans="1:53" ht="21" customHeight="1">
      <c r="A180" s="70">
        <f t="shared" si="6"/>
        <v>177</v>
      </c>
      <c r="H180" s="65"/>
      <c r="I180" s="65"/>
      <c r="J180" s="65"/>
      <c r="K180" s="65"/>
      <c r="L180" s="65"/>
      <c r="M180" s="66">
        <f t="shared" si="8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[1]الأحياء!A179</f>
        <v>0</v>
      </c>
    </row>
    <row r="181" spans="1:53" ht="21" customHeight="1">
      <c r="A181" s="70">
        <f t="shared" si="6"/>
        <v>178</v>
      </c>
      <c r="H181" s="65"/>
      <c r="I181" s="65"/>
      <c r="J181" s="65"/>
      <c r="K181" s="65"/>
      <c r="L181" s="65"/>
      <c r="M181" s="66">
        <f t="shared" si="8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[1]الأحياء!A180</f>
        <v>0</v>
      </c>
    </row>
    <row r="182" spans="1:53" ht="21" customHeight="1">
      <c r="A182" s="70">
        <f t="shared" si="6"/>
        <v>179</v>
      </c>
      <c r="H182" s="65"/>
      <c r="I182" s="65"/>
      <c r="J182" s="65"/>
      <c r="K182" s="65"/>
      <c r="L182" s="65"/>
      <c r="M182" s="66">
        <f t="shared" si="8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[1]الأحياء!A181</f>
        <v>0</v>
      </c>
    </row>
    <row r="183" spans="1:53" ht="21" customHeight="1">
      <c r="A183" s="70">
        <f t="shared" si="6"/>
        <v>180</v>
      </c>
      <c r="H183" s="65"/>
      <c r="I183" s="65"/>
      <c r="J183" s="65"/>
      <c r="K183" s="65"/>
      <c r="L183" s="65"/>
      <c r="M183" s="66">
        <f t="shared" si="8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[1]الأحياء!A182</f>
        <v>0</v>
      </c>
    </row>
    <row r="184" spans="1:53" ht="21" customHeight="1">
      <c r="A184" s="70">
        <f t="shared" si="6"/>
        <v>181</v>
      </c>
      <c r="H184" s="65"/>
      <c r="I184" s="65"/>
      <c r="J184" s="65"/>
      <c r="K184" s="65"/>
      <c r="L184" s="65"/>
      <c r="M184" s="66">
        <f t="shared" si="8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[1]الأحياء!A183</f>
        <v>0</v>
      </c>
    </row>
    <row r="185" spans="1:53" ht="21" customHeight="1">
      <c r="A185" s="70">
        <f t="shared" si="6"/>
        <v>182</v>
      </c>
      <c r="H185" s="65"/>
      <c r="I185" s="65"/>
      <c r="J185" s="65"/>
      <c r="K185" s="65"/>
      <c r="L185" s="65"/>
      <c r="M185" s="66">
        <f t="shared" si="8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[1]الأحياء!A184</f>
        <v>0</v>
      </c>
    </row>
    <row r="186" spans="1:53" ht="21" customHeight="1">
      <c r="A186" s="70">
        <f t="shared" si="6"/>
        <v>183</v>
      </c>
      <c r="H186" s="65"/>
      <c r="I186" s="65"/>
      <c r="J186" s="65"/>
      <c r="K186" s="65"/>
      <c r="L186" s="65"/>
      <c r="M186" s="66">
        <f t="shared" si="8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[1]الأحياء!A185</f>
        <v>0</v>
      </c>
    </row>
    <row r="187" spans="1:53" ht="21" customHeight="1">
      <c r="A187" s="70">
        <f t="shared" si="6"/>
        <v>184</v>
      </c>
      <c r="H187" s="65"/>
      <c r="I187" s="65"/>
      <c r="J187" s="65"/>
      <c r="K187" s="65"/>
      <c r="L187" s="65"/>
      <c r="M187" s="66">
        <f t="shared" si="8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[1]الأحياء!A186</f>
        <v>0</v>
      </c>
    </row>
    <row r="188" spans="1:53" ht="21" customHeight="1">
      <c r="A188" s="70">
        <f t="shared" si="6"/>
        <v>185</v>
      </c>
      <c r="H188" s="65"/>
      <c r="I188" s="65"/>
      <c r="J188" s="65"/>
      <c r="K188" s="65"/>
      <c r="L188" s="65"/>
      <c r="M188" s="66">
        <f t="shared" si="8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[1]الأحياء!A187</f>
        <v>0</v>
      </c>
    </row>
    <row r="189" spans="1:53" ht="21" customHeight="1">
      <c r="A189" s="70">
        <f t="shared" si="6"/>
        <v>186</v>
      </c>
      <c r="H189" s="65"/>
      <c r="I189" s="65"/>
      <c r="J189" s="65"/>
      <c r="K189" s="65"/>
      <c r="L189" s="65"/>
      <c r="M189" s="66">
        <f t="shared" si="8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[1]الأحياء!A188</f>
        <v>0</v>
      </c>
    </row>
    <row r="190" spans="1:53" ht="21" customHeight="1">
      <c r="A190" s="70">
        <f t="shared" si="6"/>
        <v>187</v>
      </c>
      <c r="H190" s="65"/>
      <c r="I190" s="65"/>
      <c r="J190" s="65"/>
      <c r="K190" s="65"/>
      <c r="L190" s="65"/>
      <c r="M190" s="66">
        <f t="shared" si="8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[1]الأحياء!A189</f>
        <v>0</v>
      </c>
    </row>
    <row r="191" spans="1:53" ht="21" customHeight="1">
      <c r="A191" s="70">
        <f t="shared" si="6"/>
        <v>188</v>
      </c>
      <c r="H191" s="65"/>
      <c r="I191" s="65"/>
      <c r="J191" s="65"/>
      <c r="K191" s="65"/>
      <c r="L191" s="65"/>
      <c r="M191" s="66">
        <f t="shared" si="8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[1]الأحياء!A190</f>
        <v>0</v>
      </c>
    </row>
    <row r="192" spans="1:53" ht="21" customHeight="1">
      <c r="A192" s="70">
        <f t="shared" si="6"/>
        <v>189</v>
      </c>
      <c r="H192" s="65"/>
      <c r="I192" s="65"/>
      <c r="J192" s="65"/>
      <c r="K192" s="65"/>
      <c r="L192" s="65"/>
      <c r="M192" s="66">
        <f t="shared" si="8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[1]الأحياء!A191</f>
        <v>0</v>
      </c>
    </row>
    <row r="193" spans="1:53" ht="21" customHeight="1">
      <c r="A193" s="70">
        <f t="shared" si="6"/>
        <v>190</v>
      </c>
      <c r="H193" s="65"/>
      <c r="I193" s="65"/>
      <c r="J193" s="65"/>
      <c r="K193" s="65"/>
      <c r="L193" s="65"/>
      <c r="M193" s="66">
        <f t="shared" si="8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[1]الأحياء!A192</f>
        <v>0</v>
      </c>
    </row>
    <row r="194" spans="1:53" ht="21" customHeight="1">
      <c r="A194" s="70">
        <f t="shared" si="6"/>
        <v>191</v>
      </c>
      <c r="H194" s="65"/>
      <c r="I194" s="65"/>
      <c r="J194" s="65"/>
      <c r="K194" s="65"/>
      <c r="L194" s="65"/>
      <c r="M194" s="66">
        <f t="shared" si="8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[1]الأحياء!A193</f>
        <v>0</v>
      </c>
    </row>
    <row r="195" spans="1:53" ht="21" customHeight="1">
      <c r="A195" s="70">
        <f t="shared" si="6"/>
        <v>192</v>
      </c>
      <c r="H195" s="65"/>
      <c r="I195" s="65"/>
      <c r="J195" s="65"/>
      <c r="K195" s="65"/>
      <c r="L195" s="65"/>
      <c r="M195" s="66">
        <f t="shared" si="8"/>
        <v>0</v>
      </c>
      <c r="S195" s="66">
        <f t="shared" si="7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[1]الأحياء!A194</f>
        <v>0</v>
      </c>
    </row>
    <row r="196" spans="1:53" ht="21" customHeight="1">
      <c r="A196" s="70">
        <f t="shared" si="6"/>
        <v>193</v>
      </c>
      <c r="H196" s="65"/>
      <c r="I196" s="65"/>
      <c r="J196" s="65"/>
      <c r="K196" s="65"/>
      <c r="L196" s="65"/>
      <c r="M196" s="66">
        <f t="shared" si="8"/>
        <v>0</v>
      </c>
      <c r="S196" s="66">
        <f t="shared" si="7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[1]الأحياء!A195</f>
        <v>0</v>
      </c>
    </row>
    <row r="197" spans="1:53" ht="21" customHeight="1">
      <c r="A197" s="70">
        <f t="shared" ref="A197:A260" si="9">A196+1</f>
        <v>194</v>
      </c>
      <c r="H197" s="65"/>
      <c r="I197" s="65"/>
      <c r="J197" s="65"/>
      <c r="K197" s="65"/>
      <c r="L197" s="65"/>
      <c r="M197" s="66">
        <f t="shared" si="8"/>
        <v>0</v>
      </c>
      <c r="S197" s="66">
        <f t="shared" si="7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[1]الأحياء!A196</f>
        <v>0</v>
      </c>
    </row>
    <row r="198" spans="1:53" ht="21" customHeight="1">
      <c r="A198" s="70">
        <f t="shared" si="9"/>
        <v>195</v>
      </c>
      <c r="H198" s="65"/>
      <c r="I198" s="65"/>
      <c r="J198" s="65"/>
      <c r="K198" s="65"/>
      <c r="L198" s="65"/>
      <c r="M198" s="66">
        <f t="shared" si="8"/>
        <v>0</v>
      </c>
      <c r="S198" s="66">
        <f t="shared" si="7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[1]الأحياء!A197</f>
        <v>0</v>
      </c>
    </row>
    <row r="199" spans="1:53" ht="21" customHeight="1">
      <c r="A199" s="70">
        <f t="shared" si="9"/>
        <v>196</v>
      </c>
      <c r="H199" s="65"/>
      <c r="I199" s="65"/>
      <c r="J199" s="65"/>
      <c r="K199" s="65"/>
      <c r="L199" s="65"/>
      <c r="M199" s="66">
        <f t="shared" si="8"/>
        <v>0</v>
      </c>
      <c r="S199" s="66">
        <f t="shared" si="7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[1]الأحياء!A198</f>
        <v>0</v>
      </c>
    </row>
    <row r="200" spans="1:53" ht="21" customHeight="1">
      <c r="A200" s="70">
        <f t="shared" si="9"/>
        <v>197</v>
      </c>
      <c r="H200" s="65"/>
      <c r="I200" s="65"/>
      <c r="J200" s="65"/>
      <c r="K200" s="65"/>
      <c r="L200" s="65"/>
      <c r="M200" s="66">
        <f t="shared" si="8"/>
        <v>0</v>
      </c>
      <c r="S200" s="66">
        <f t="shared" si="7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[1]الأحياء!A199</f>
        <v>0</v>
      </c>
    </row>
    <row r="201" spans="1:53" ht="21" customHeight="1">
      <c r="A201" s="70">
        <f t="shared" si="9"/>
        <v>198</v>
      </c>
      <c r="H201" s="65"/>
      <c r="I201" s="65"/>
      <c r="J201" s="65"/>
      <c r="K201" s="65"/>
      <c r="L201" s="65"/>
      <c r="M201" s="66">
        <f t="shared" si="8"/>
        <v>0</v>
      </c>
      <c r="S201" s="66">
        <f t="shared" si="7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[1]الأحياء!A200</f>
        <v>0</v>
      </c>
    </row>
    <row r="202" spans="1:53" ht="21" customHeight="1">
      <c r="A202" s="70">
        <f t="shared" si="9"/>
        <v>199</v>
      </c>
      <c r="H202" s="65"/>
      <c r="I202" s="65"/>
      <c r="J202" s="65"/>
      <c r="K202" s="65"/>
      <c r="L202" s="65"/>
      <c r="M202" s="66">
        <f t="shared" si="8"/>
        <v>0</v>
      </c>
      <c r="S202" s="66">
        <f t="shared" si="7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[1]الأحياء!A201</f>
        <v>0</v>
      </c>
    </row>
    <row r="203" spans="1:53" ht="21" customHeight="1">
      <c r="A203" s="70">
        <f t="shared" si="9"/>
        <v>200</v>
      </c>
      <c r="H203" s="65"/>
      <c r="I203" s="65"/>
      <c r="J203" s="65"/>
      <c r="K203" s="65"/>
      <c r="L203" s="65"/>
      <c r="M203" s="66">
        <f t="shared" si="8"/>
        <v>0</v>
      </c>
      <c r="S203" s="66">
        <f t="shared" si="7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[1]الأحياء!A202</f>
        <v>0</v>
      </c>
    </row>
    <row r="204" spans="1:53" ht="21" customHeight="1">
      <c r="A204" s="70">
        <f t="shared" si="9"/>
        <v>201</v>
      </c>
      <c r="H204" s="65"/>
      <c r="I204" s="65"/>
      <c r="J204" s="65"/>
      <c r="K204" s="65"/>
      <c r="L204" s="65"/>
      <c r="M204" s="66">
        <f t="shared" si="8"/>
        <v>0</v>
      </c>
      <c r="S204" s="66">
        <f t="shared" si="7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[1]الأحياء!A203</f>
        <v>0</v>
      </c>
    </row>
    <row r="205" spans="1:53" ht="21" customHeight="1">
      <c r="A205" s="70">
        <f t="shared" si="9"/>
        <v>202</v>
      </c>
      <c r="H205" s="65"/>
      <c r="I205" s="65"/>
      <c r="J205" s="65"/>
      <c r="K205" s="65"/>
      <c r="L205" s="65"/>
      <c r="M205" s="66">
        <f t="shared" si="8"/>
        <v>0</v>
      </c>
      <c r="S205" s="66">
        <f t="shared" si="7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[1]الأحياء!A204</f>
        <v>0</v>
      </c>
    </row>
    <row r="206" spans="1:53" ht="21" customHeight="1">
      <c r="A206" s="70">
        <f t="shared" si="9"/>
        <v>203</v>
      </c>
      <c r="H206" s="65"/>
      <c r="I206" s="65"/>
      <c r="J206" s="65"/>
      <c r="K206" s="65"/>
      <c r="L206" s="65"/>
      <c r="M206" s="66">
        <f t="shared" si="8"/>
        <v>0</v>
      </c>
      <c r="S206" s="66">
        <f t="shared" si="7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[1]الأحياء!A205</f>
        <v>0</v>
      </c>
    </row>
    <row r="207" spans="1:53" ht="21" customHeight="1">
      <c r="A207" s="70">
        <f t="shared" si="9"/>
        <v>204</v>
      </c>
      <c r="H207" s="65"/>
      <c r="I207" s="65"/>
      <c r="J207" s="65"/>
      <c r="K207" s="65"/>
      <c r="L207" s="65"/>
      <c r="M207" s="66">
        <f t="shared" si="8"/>
        <v>0</v>
      </c>
      <c r="S207" s="66">
        <f t="shared" si="7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[1]الأحياء!A206</f>
        <v>0</v>
      </c>
    </row>
    <row r="208" spans="1:53" ht="21" customHeight="1">
      <c r="A208" s="70">
        <f t="shared" si="9"/>
        <v>205</v>
      </c>
      <c r="H208" s="65"/>
      <c r="I208" s="65"/>
      <c r="J208" s="65"/>
      <c r="K208" s="65"/>
      <c r="L208" s="65"/>
      <c r="M208" s="66">
        <f t="shared" si="8"/>
        <v>0</v>
      </c>
      <c r="S208" s="66">
        <f t="shared" si="7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[1]الأحياء!A207</f>
        <v>0</v>
      </c>
    </row>
    <row r="209" spans="1:53" ht="21" customHeight="1">
      <c r="A209" s="70">
        <f t="shared" si="9"/>
        <v>206</v>
      </c>
      <c r="H209" s="65"/>
      <c r="I209" s="65"/>
      <c r="J209" s="65"/>
      <c r="K209" s="65"/>
      <c r="L209" s="65"/>
      <c r="M209" s="66">
        <f t="shared" si="8"/>
        <v>0</v>
      </c>
      <c r="S209" s="66">
        <f t="shared" si="7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[1]الأحياء!A208</f>
        <v>0</v>
      </c>
    </row>
    <row r="210" spans="1:53" ht="21" customHeight="1">
      <c r="A210" s="70">
        <f t="shared" si="9"/>
        <v>207</v>
      </c>
      <c r="H210" s="65"/>
      <c r="I210" s="65"/>
      <c r="J210" s="65"/>
      <c r="K210" s="65"/>
      <c r="L210" s="65"/>
      <c r="M210" s="66">
        <f t="shared" si="8"/>
        <v>0</v>
      </c>
      <c r="S210" s="66">
        <f t="shared" si="7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[1]الأحياء!A209</f>
        <v>0</v>
      </c>
    </row>
    <row r="211" spans="1:53" ht="21" customHeight="1">
      <c r="A211" s="70">
        <f t="shared" si="9"/>
        <v>208</v>
      </c>
      <c r="H211" s="65"/>
      <c r="I211" s="65"/>
      <c r="J211" s="65"/>
      <c r="K211" s="65"/>
      <c r="L211" s="65"/>
      <c r="M211" s="66">
        <f t="shared" si="8"/>
        <v>0</v>
      </c>
      <c r="S211" s="66">
        <f t="shared" si="7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[1]الأحياء!A210</f>
        <v>0</v>
      </c>
    </row>
    <row r="212" spans="1:53" ht="21" customHeight="1">
      <c r="A212" s="70">
        <f t="shared" si="9"/>
        <v>209</v>
      </c>
      <c r="H212" s="65"/>
      <c r="I212" s="65"/>
      <c r="J212" s="65"/>
      <c r="K212" s="65"/>
      <c r="L212" s="65"/>
      <c r="M212" s="66">
        <f t="shared" si="8"/>
        <v>0</v>
      </c>
      <c r="S212" s="66">
        <f t="shared" si="7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[1]الأحياء!A211</f>
        <v>0</v>
      </c>
    </row>
    <row r="213" spans="1:53" ht="21" customHeight="1">
      <c r="A213" s="70">
        <f t="shared" si="9"/>
        <v>210</v>
      </c>
      <c r="H213" s="65"/>
      <c r="I213" s="65"/>
      <c r="J213" s="65"/>
      <c r="K213" s="65"/>
      <c r="L213" s="65"/>
      <c r="M213" s="66">
        <f t="shared" si="8"/>
        <v>0</v>
      </c>
      <c r="S213" s="66">
        <f t="shared" si="7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[1]الأحياء!A212</f>
        <v>0</v>
      </c>
    </row>
    <row r="214" spans="1:53" ht="21" customHeight="1">
      <c r="A214" s="70">
        <f t="shared" si="9"/>
        <v>211</v>
      </c>
      <c r="H214" s="65"/>
      <c r="I214" s="65"/>
      <c r="J214" s="65"/>
      <c r="K214" s="65"/>
      <c r="L214" s="65"/>
      <c r="M214" s="66">
        <f t="shared" si="8"/>
        <v>0</v>
      </c>
      <c r="S214" s="66">
        <f t="shared" si="7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[1]الأحياء!A213</f>
        <v>0</v>
      </c>
    </row>
    <row r="215" spans="1:53" ht="21" customHeight="1">
      <c r="A215" s="70">
        <f t="shared" si="9"/>
        <v>212</v>
      </c>
      <c r="H215" s="65"/>
      <c r="I215" s="65"/>
      <c r="J215" s="65"/>
      <c r="K215" s="65"/>
      <c r="L215" s="65"/>
      <c r="M215" s="66">
        <f t="shared" si="8"/>
        <v>0</v>
      </c>
      <c r="S215" s="66">
        <f t="shared" si="7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[1]الأحياء!A214</f>
        <v>0</v>
      </c>
    </row>
    <row r="216" spans="1:53" ht="21" customHeight="1">
      <c r="A216" s="70">
        <f t="shared" si="9"/>
        <v>213</v>
      </c>
      <c r="H216" s="65"/>
      <c r="I216" s="65"/>
      <c r="J216" s="65"/>
      <c r="K216" s="65"/>
      <c r="L216" s="65"/>
      <c r="M216" s="66">
        <f t="shared" si="8"/>
        <v>0</v>
      </c>
      <c r="S216" s="66">
        <f t="shared" si="7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[1]الأحياء!A215</f>
        <v>0</v>
      </c>
    </row>
    <row r="217" spans="1:53" ht="21" customHeight="1">
      <c r="A217" s="70">
        <f t="shared" si="9"/>
        <v>214</v>
      </c>
      <c r="H217" s="65"/>
      <c r="I217" s="65"/>
      <c r="J217" s="65"/>
      <c r="K217" s="65"/>
      <c r="L217" s="65"/>
      <c r="M217" s="66">
        <f t="shared" si="8"/>
        <v>0</v>
      </c>
      <c r="S217" s="66">
        <f t="shared" si="7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[1]الأحياء!A216</f>
        <v>0</v>
      </c>
    </row>
    <row r="218" spans="1:53" ht="21" customHeight="1">
      <c r="A218" s="70">
        <f t="shared" si="9"/>
        <v>215</v>
      </c>
      <c r="H218" s="65"/>
      <c r="I218" s="65"/>
      <c r="J218" s="65"/>
      <c r="K218" s="65"/>
      <c r="L218" s="65"/>
      <c r="M218" s="66">
        <f t="shared" si="8"/>
        <v>0</v>
      </c>
      <c r="S218" s="66">
        <f t="shared" si="7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[1]الأحياء!A217</f>
        <v>0</v>
      </c>
    </row>
    <row r="219" spans="1:53" ht="21" customHeight="1">
      <c r="A219" s="70">
        <f t="shared" si="9"/>
        <v>216</v>
      </c>
      <c r="H219" s="65"/>
      <c r="I219" s="65"/>
      <c r="J219" s="65"/>
      <c r="K219" s="65"/>
      <c r="L219" s="65"/>
      <c r="M219" s="66">
        <f t="shared" si="8"/>
        <v>0</v>
      </c>
      <c r="S219" s="66">
        <f t="shared" si="7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[1]الأحياء!A218</f>
        <v>0</v>
      </c>
    </row>
    <row r="220" spans="1:53" ht="21" customHeight="1">
      <c r="A220" s="70">
        <f t="shared" si="9"/>
        <v>217</v>
      </c>
      <c r="H220" s="65"/>
      <c r="I220" s="65"/>
      <c r="J220" s="65"/>
      <c r="K220" s="65"/>
      <c r="L220" s="65"/>
      <c r="M220" s="66">
        <f t="shared" si="8"/>
        <v>0</v>
      </c>
      <c r="S220" s="66">
        <f t="shared" si="7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[1]الأحياء!A219</f>
        <v>0</v>
      </c>
    </row>
    <row r="221" spans="1:53" ht="21" customHeight="1">
      <c r="A221" s="70">
        <f t="shared" si="9"/>
        <v>218</v>
      </c>
      <c r="H221" s="65"/>
      <c r="I221" s="65"/>
      <c r="J221" s="65"/>
      <c r="K221" s="65"/>
      <c r="L221" s="65"/>
      <c r="M221" s="66">
        <f t="shared" si="8"/>
        <v>0</v>
      </c>
      <c r="S221" s="66">
        <f t="shared" si="7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[1]الأحياء!A220</f>
        <v>0</v>
      </c>
    </row>
    <row r="222" spans="1:53" ht="21" customHeight="1">
      <c r="A222" s="70">
        <f t="shared" si="9"/>
        <v>219</v>
      </c>
      <c r="H222" s="65"/>
      <c r="I222" s="65"/>
      <c r="J222" s="65"/>
      <c r="K222" s="65"/>
      <c r="L222" s="65"/>
      <c r="M222" s="66">
        <f t="shared" si="8"/>
        <v>0</v>
      </c>
      <c r="S222" s="66">
        <f t="shared" si="7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[1]الأحياء!A221</f>
        <v>0</v>
      </c>
    </row>
    <row r="223" spans="1:53" ht="21" customHeight="1">
      <c r="A223" s="70">
        <f t="shared" si="9"/>
        <v>220</v>
      </c>
      <c r="H223" s="65"/>
      <c r="I223" s="65"/>
      <c r="J223" s="65"/>
      <c r="K223" s="65"/>
      <c r="L223" s="65"/>
      <c r="M223" s="66">
        <f t="shared" si="8"/>
        <v>0</v>
      </c>
      <c r="S223" s="66">
        <f t="shared" si="7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[1]الأحياء!A222</f>
        <v>0</v>
      </c>
    </row>
    <row r="224" spans="1:53" ht="21" customHeight="1">
      <c r="A224" s="70">
        <f t="shared" si="9"/>
        <v>221</v>
      </c>
      <c r="H224" s="65"/>
      <c r="I224" s="65"/>
      <c r="J224" s="65"/>
      <c r="K224" s="65"/>
      <c r="L224" s="65"/>
      <c r="M224" s="66">
        <f t="shared" si="8"/>
        <v>0</v>
      </c>
      <c r="S224" s="66">
        <f t="shared" si="7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[1]الأحياء!A223</f>
        <v>0</v>
      </c>
    </row>
    <row r="225" spans="1:53" ht="21" customHeight="1">
      <c r="A225" s="70">
        <f t="shared" si="9"/>
        <v>222</v>
      </c>
      <c r="H225" s="65"/>
      <c r="I225" s="65"/>
      <c r="J225" s="65"/>
      <c r="K225" s="65"/>
      <c r="L225" s="65"/>
      <c r="M225" s="66">
        <f t="shared" si="8"/>
        <v>0</v>
      </c>
      <c r="S225" s="66">
        <f t="shared" si="7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[1]الأحياء!A224</f>
        <v>0</v>
      </c>
    </row>
    <row r="226" spans="1:53" ht="21" customHeight="1">
      <c r="A226" s="70">
        <f t="shared" si="9"/>
        <v>223</v>
      </c>
      <c r="H226" s="65"/>
      <c r="I226" s="65"/>
      <c r="J226" s="65"/>
      <c r="K226" s="65"/>
      <c r="L226" s="65"/>
      <c r="M226" s="66">
        <f t="shared" si="8"/>
        <v>0</v>
      </c>
      <c r="S226" s="66">
        <f t="shared" si="7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[1]الأحياء!A225</f>
        <v>0</v>
      </c>
    </row>
    <row r="227" spans="1:53" ht="21" customHeight="1">
      <c r="A227" s="70">
        <f t="shared" si="9"/>
        <v>224</v>
      </c>
      <c r="H227" s="65"/>
      <c r="I227" s="65"/>
      <c r="J227" s="65"/>
      <c r="K227" s="65"/>
      <c r="L227" s="65"/>
      <c r="M227" s="66">
        <f t="shared" si="8"/>
        <v>0</v>
      </c>
      <c r="S227" s="66">
        <f t="shared" si="7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[1]الأحياء!A226</f>
        <v>0</v>
      </c>
    </row>
    <row r="228" spans="1:53" ht="21" customHeight="1">
      <c r="A228" s="70">
        <f t="shared" si="9"/>
        <v>225</v>
      </c>
      <c r="H228" s="65"/>
      <c r="I228" s="65"/>
      <c r="J228" s="65"/>
      <c r="K228" s="65"/>
      <c r="L228" s="65"/>
      <c r="M228" s="66">
        <f t="shared" si="8"/>
        <v>0</v>
      </c>
      <c r="S228" s="66">
        <f t="shared" si="7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[1]الأحياء!A227</f>
        <v>0</v>
      </c>
    </row>
    <row r="229" spans="1:53" ht="21" customHeight="1">
      <c r="A229" s="70">
        <f t="shared" si="9"/>
        <v>226</v>
      </c>
      <c r="H229" s="65"/>
      <c r="I229" s="65"/>
      <c r="J229" s="65"/>
      <c r="K229" s="65"/>
      <c r="L229" s="65"/>
      <c r="M229" s="66">
        <f t="shared" si="8"/>
        <v>0</v>
      </c>
      <c r="S229" s="66">
        <f t="shared" ref="S229:S292" si="10">T229+U229+V229+W229+X229</f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[1]الأحياء!A228</f>
        <v>0</v>
      </c>
    </row>
    <row r="230" spans="1:53" ht="21" customHeight="1">
      <c r="A230" s="70">
        <f t="shared" si="9"/>
        <v>227</v>
      </c>
      <c r="H230" s="65"/>
      <c r="I230" s="65"/>
      <c r="J230" s="65"/>
      <c r="K230" s="65"/>
      <c r="L230" s="65"/>
      <c r="M230" s="66">
        <f t="shared" si="8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[1]الأحياء!A229</f>
        <v>0</v>
      </c>
    </row>
    <row r="231" spans="1:53" ht="21" customHeight="1">
      <c r="A231" s="70">
        <f t="shared" si="9"/>
        <v>228</v>
      </c>
      <c r="H231" s="65"/>
      <c r="I231" s="65"/>
      <c r="J231" s="65"/>
      <c r="K231" s="65"/>
      <c r="L231" s="65"/>
      <c r="M231" s="66">
        <f t="shared" ref="M231:M294" si="11">N231+O231+P231+Q231+R231</f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[1]الأحياء!A230</f>
        <v>0</v>
      </c>
    </row>
    <row r="232" spans="1:53" ht="21" customHeight="1">
      <c r="A232" s="70">
        <f t="shared" si="9"/>
        <v>229</v>
      </c>
      <c r="H232" s="65"/>
      <c r="I232" s="65"/>
      <c r="J232" s="65"/>
      <c r="K232" s="65"/>
      <c r="L232" s="65"/>
      <c r="M232" s="66">
        <f t="shared" si="11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[1]الأحياء!A231</f>
        <v>0</v>
      </c>
    </row>
    <row r="233" spans="1:53" ht="21" customHeight="1">
      <c r="A233" s="70">
        <f t="shared" si="9"/>
        <v>230</v>
      </c>
      <c r="H233" s="65"/>
      <c r="I233" s="65"/>
      <c r="J233" s="65"/>
      <c r="K233" s="65"/>
      <c r="L233" s="65"/>
      <c r="M233" s="66">
        <f t="shared" si="11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[1]الأحياء!A232</f>
        <v>0</v>
      </c>
    </row>
    <row r="234" spans="1:53" ht="21" customHeight="1">
      <c r="A234" s="70">
        <f t="shared" si="9"/>
        <v>231</v>
      </c>
      <c r="H234" s="65"/>
      <c r="I234" s="65"/>
      <c r="J234" s="65"/>
      <c r="K234" s="65"/>
      <c r="L234" s="65"/>
      <c r="M234" s="66">
        <f t="shared" si="11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[1]الأحياء!A233</f>
        <v>0</v>
      </c>
    </row>
    <row r="235" spans="1:53" ht="21" customHeight="1">
      <c r="A235" s="70">
        <f t="shared" si="9"/>
        <v>232</v>
      </c>
      <c r="H235" s="65"/>
      <c r="I235" s="65"/>
      <c r="J235" s="65"/>
      <c r="K235" s="65"/>
      <c r="L235" s="65"/>
      <c r="M235" s="66">
        <f t="shared" si="11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[1]الأحياء!A234</f>
        <v>0</v>
      </c>
    </row>
    <row r="236" spans="1:53" ht="21" customHeight="1">
      <c r="A236" s="70">
        <f t="shared" si="9"/>
        <v>233</v>
      </c>
      <c r="H236" s="65"/>
      <c r="I236" s="65"/>
      <c r="J236" s="65"/>
      <c r="K236" s="65"/>
      <c r="L236" s="65"/>
      <c r="M236" s="66">
        <f t="shared" si="11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[1]الأحياء!A235</f>
        <v>0</v>
      </c>
    </row>
    <row r="237" spans="1:53" ht="21" customHeight="1">
      <c r="A237" s="70">
        <f t="shared" si="9"/>
        <v>234</v>
      </c>
      <c r="H237" s="65"/>
      <c r="I237" s="65"/>
      <c r="J237" s="65"/>
      <c r="K237" s="65"/>
      <c r="L237" s="65"/>
      <c r="M237" s="66">
        <f t="shared" si="11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[1]الأحياء!A236</f>
        <v>0</v>
      </c>
    </row>
    <row r="238" spans="1:53" ht="21" customHeight="1">
      <c r="A238" s="70">
        <f t="shared" si="9"/>
        <v>235</v>
      </c>
      <c r="H238" s="65"/>
      <c r="I238" s="65"/>
      <c r="J238" s="65"/>
      <c r="K238" s="65"/>
      <c r="L238" s="65"/>
      <c r="M238" s="66">
        <f t="shared" si="11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[1]الأحياء!A237</f>
        <v>0</v>
      </c>
    </row>
    <row r="239" spans="1:53" ht="21" customHeight="1">
      <c r="A239" s="70">
        <f t="shared" si="9"/>
        <v>236</v>
      </c>
      <c r="H239" s="65"/>
      <c r="I239" s="65"/>
      <c r="J239" s="65"/>
      <c r="K239" s="65"/>
      <c r="L239" s="65"/>
      <c r="M239" s="66">
        <f t="shared" si="11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[1]الأحياء!A238</f>
        <v>0</v>
      </c>
    </row>
    <row r="240" spans="1:53" ht="21" customHeight="1">
      <c r="A240" s="70">
        <f t="shared" si="9"/>
        <v>237</v>
      </c>
      <c r="H240" s="65"/>
      <c r="I240" s="65"/>
      <c r="J240" s="65"/>
      <c r="K240" s="65"/>
      <c r="L240" s="65"/>
      <c r="M240" s="66">
        <f t="shared" si="11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[1]الأحياء!A239</f>
        <v>0</v>
      </c>
    </row>
    <row r="241" spans="1:53" ht="21" customHeight="1">
      <c r="A241" s="70">
        <f t="shared" si="9"/>
        <v>238</v>
      </c>
      <c r="H241" s="65"/>
      <c r="I241" s="65"/>
      <c r="J241" s="65"/>
      <c r="K241" s="65"/>
      <c r="L241" s="65"/>
      <c r="M241" s="66">
        <f t="shared" si="11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[1]الأحياء!A240</f>
        <v>0</v>
      </c>
    </row>
    <row r="242" spans="1:53" ht="21" customHeight="1">
      <c r="A242" s="70">
        <f t="shared" si="9"/>
        <v>239</v>
      </c>
      <c r="H242" s="65"/>
      <c r="I242" s="65"/>
      <c r="J242" s="65"/>
      <c r="K242" s="65"/>
      <c r="L242" s="65"/>
      <c r="M242" s="66">
        <f t="shared" si="11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[1]الأحياء!A241</f>
        <v>0</v>
      </c>
    </row>
    <row r="243" spans="1:53" ht="21" customHeight="1">
      <c r="A243" s="70">
        <f t="shared" si="9"/>
        <v>240</v>
      </c>
      <c r="H243" s="65"/>
      <c r="I243" s="65"/>
      <c r="J243" s="65"/>
      <c r="K243" s="65"/>
      <c r="L243" s="65"/>
      <c r="M243" s="66">
        <f t="shared" si="11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[1]الأحياء!A242</f>
        <v>0</v>
      </c>
    </row>
    <row r="244" spans="1:53" ht="21" customHeight="1">
      <c r="A244" s="70">
        <f t="shared" si="9"/>
        <v>241</v>
      </c>
      <c r="H244" s="65"/>
      <c r="I244" s="65"/>
      <c r="J244" s="65"/>
      <c r="K244" s="65"/>
      <c r="L244" s="65"/>
      <c r="M244" s="66">
        <f t="shared" si="11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[1]الأحياء!A243</f>
        <v>0</v>
      </c>
    </row>
    <row r="245" spans="1:53" ht="21" customHeight="1">
      <c r="A245" s="70">
        <f t="shared" si="9"/>
        <v>242</v>
      </c>
      <c r="H245" s="65"/>
      <c r="I245" s="65"/>
      <c r="J245" s="65"/>
      <c r="K245" s="65"/>
      <c r="L245" s="65"/>
      <c r="M245" s="66">
        <f t="shared" si="11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[1]الأحياء!A244</f>
        <v>0</v>
      </c>
    </row>
    <row r="246" spans="1:53" ht="21" customHeight="1">
      <c r="A246" s="70">
        <f t="shared" si="9"/>
        <v>243</v>
      </c>
      <c r="H246" s="65"/>
      <c r="I246" s="65"/>
      <c r="J246" s="65"/>
      <c r="K246" s="65"/>
      <c r="L246" s="65"/>
      <c r="M246" s="66">
        <f t="shared" si="11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[1]الأحياء!A245</f>
        <v>0</v>
      </c>
    </row>
    <row r="247" spans="1:53" ht="21" customHeight="1">
      <c r="A247" s="70">
        <f t="shared" si="9"/>
        <v>244</v>
      </c>
      <c r="H247" s="65"/>
      <c r="I247" s="65"/>
      <c r="J247" s="65"/>
      <c r="K247" s="65"/>
      <c r="L247" s="65"/>
      <c r="M247" s="66">
        <f t="shared" si="11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[1]الأحياء!A246</f>
        <v>0</v>
      </c>
    </row>
    <row r="248" spans="1:53" ht="21" customHeight="1">
      <c r="A248" s="70">
        <f t="shared" si="9"/>
        <v>245</v>
      </c>
      <c r="H248" s="65"/>
      <c r="I248" s="65"/>
      <c r="J248" s="65"/>
      <c r="K248" s="65"/>
      <c r="L248" s="65"/>
      <c r="M248" s="66">
        <f t="shared" si="11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[1]الأحياء!A247</f>
        <v>0</v>
      </c>
    </row>
    <row r="249" spans="1:53" ht="21" customHeight="1">
      <c r="A249" s="70">
        <f t="shared" si="9"/>
        <v>246</v>
      </c>
      <c r="H249" s="65"/>
      <c r="I249" s="65"/>
      <c r="J249" s="65"/>
      <c r="K249" s="65"/>
      <c r="L249" s="65"/>
      <c r="M249" s="66">
        <f t="shared" si="11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[1]الأحياء!A248</f>
        <v>0</v>
      </c>
    </row>
    <row r="250" spans="1:53" ht="21" customHeight="1">
      <c r="A250" s="70">
        <f t="shared" si="9"/>
        <v>247</v>
      </c>
      <c r="H250" s="65"/>
      <c r="I250" s="65"/>
      <c r="J250" s="65"/>
      <c r="K250" s="65"/>
      <c r="L250" s="65"/>
      <c r="M250" s="66">
        <f t="shared" si="11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[1]الأحياء!A249</f>
        <v>0</v>
      </c>
    </row>
    <row r="251" spans="1:53" ht="21" customHeight="1">
      <c r="A251" s="70">
        <f t="shared" si="9"/>
        <v>248</v>
      </c>
      <c r="H251" s="65"/>
      <c r="I251" s="65"/>
      <c r="J251" s="65"/>
      <c r="K251" s="65"/>
      <c r="L251" s="65"/>
      <c r="M251" s="66">
        <f t="shared" si="11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[1]الأحياء!A250</f>
        <v>0</v>
      </c>
    </row>
    <row r="252" spans="1:53" ht="21" customHeight="1">
      <c r="A252" s="70">
        <f t="shared" si="9"/>
        <v>249</v>
      </c>
      <c r="H252" s="65"/>
      <c r="I252" s="65"/>
      <c r="J252" s="65"/>
      <c r="K252" s="65"/>
      <c r="L252" s="65"/>
      <c r="M252" s="66">
        <f t="shared" si="11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[1]الأحياء!A251</f>
        <v>0</v>
      </c>
    </row>
    <row r="253" spans="1:53" ht="21" customHeight="1">
      <c r="A253" s="70">
        <f t="shared" si="9"/>
        <v>250</v>
      </c>
      <c r="H253" s="65"/>
      <c r="I253" s="65"/>
      <c r="J253" s="65"/>
      <c r="K253" s="65"/>
      <c r="L253" s="65"/>
      <c r="M253" s="66">
        <f t="shared" si="11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[1]الأحياء!A252</f>
        <v>0</v>
      </c>
    </row>
    <row r="254" spans="1:53" ht="21" customHeight="1">
      <c r="A254" s="70">
        <f t="shared" si="9"/>
        <v>251</v>
      </c>
      <c r="H254" s="65"/>
      <c r="I254" s="65"/>
      <c r="J254" s="65"/>
      <c r="K254" s="65"/>
      <c r="L254" s="65"/>
      <c r="M254" s="66">
        <f t="shared" si="11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[1]الأحياء!A253</f>
        <v>0</v>
      </c>
    </row>
    <row r="255" spans="1:53" ht="21" customHeight="1">
      <c r="A255" s="70">
        <f t="shared" si="9"/>
        <v>252</v>
      </c>
      <c r="H255" s="65"/>
      <c r="I255" s="65"/>
      <c r="J255" s="65"/>
      <c r="K255" s="65"/>
      <c r="L255" s="65"/>
      <c r="M255" s="66">
        <f t="shared" si="11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[1]الأحياء!A254</f>
        <v>0</v>
      </c>
    </row>
    <row r="256" spans="1:53" ht="21" customHeight="1">
      <c r="A256" s="70">
        <f t="shared" si="9"/>
        <v>253</v>
      </c>
      <c r="H256" s="65"/>
      <c r="I256" s="65"/>
      <c r="J256" s="65"/>
      <c r="K256" s="65"/>
      <c r="L256" s="65"/>
      <c r="M256" s="66">
        <f t="shared" si="11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[1]الأحياء!A255</f>
        <v>0</v>
      </c>
    </row>
    <row r="257" spans="1:53" ht="21" customHeight="1">
      <c r="A257" s="70">
        <f t="shared" si="9"/>
        <v>254</v>
      </c>
      <c r="H257" s="65"/>
      <c r="I257" s="65"/>
      <c r="J257" s="65"/>
      <c r="K257" s="65"/>
      <c r="L257" s="65"/>
      <c r="M257" s="66">
        <f t="shared" si="11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[1]الأحياء!A256</f>
        <v>0</v>
      </c>
    </row>
    <row r="258" spans="1:53" ht="21" customHeight="1">
      <c r="A258" s="70">
        <f t="shared" si="9"/>
        <v>255</v>
      </c>
      <c r="H258" s="65"/>
      <c r="I258" s="65"/>
      <c r="J258" s="65"/>
      <c r="K258" s="65"/>
      <c r="L258" s="65"/>
      <c r="M258" s="66">
        <f t="shared" si="11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[1]الأحياء!A257</f>
        <v>0</v>
      </c>
    </row>
    <row r="259" spans="1:53" ht="21" customHeight="1">
      <c r="A259" s="70">
        <f t="shared" si="9"/>
        <v>256</v>
      </c>
      <c r="H259" s="65"/>
      <c r="I259" s="65"/>
      <c r="J259" s="65"/>
      <c r="K259" s="65"/>
      <c r="L259" s="65"/>
      <c r="M259" s="66">
        <f t="shared" si="11"/>
        <v>0</v>
      </c>
      <c r="S259" s="66">
        <f t="shared" si="10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[1]الأحياء!A258</f>
        <v>0</v>
      </c>
    </row>
    <row r="260" spans="1:53" ht="21" customHeight="1">
      <c r="A260" s="70">
        <f t="shared" si="9"/>
        <v>257</v>
      </c>
      <c r="H260" s="65"/>
      <c r="I260" s="65"/>
      <c r="J260" s="65"/>
      <c r="K260" s="65"/>
      <c r="L260" s="65"/>
      <c r="M260" s="66">
        <f t="shared" si="11"/>
        <v>0</v>
      </c>
      <c r="S260" s="66">
        <f t="shared" si="10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[1]الأحياء!A259</f>
        <v>0</v>
      </c>
    </row>
    <row r="261" spans="1:53" ht="21" customHeight="1">
      <c r="A261" s="70">
        <f t="shared" ref="A261:A324" si="12">A260+1</f>
        <v>258</v>
      </c>
      <c r="H261" s="65"/>
      <c r="I261" s="65"/>
      <c r="J261" s="65"/>
      <c r="K261" s="65"/>
      <c r="L261" s="65"/>
      <c r="M261" s="66">
        <f t="shared" si="11"/>
        <v>0</v>
      </c>
      <c r="S261" s="66">
        <f t="shared" si="10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[1]الأحياء!A260</f>
        <v>0</v>
      </c>
    </row>
    <row r="262" spans="1:53" ht="21" customHeight="1">
      <c r="A262" s="70">
        <f t="shared" si="12"/>
        <v>259</v>
      </c>
      <c r="H262" s="65"/>
      <c r="I262" s="65"/>
      <c r="J262" s="65"/>
      <c r="K262" s="65"/>
      <c r="L262" s="65"/>
      <c r="M262" s="66">
        <f t="shared" si="11"/>
        <v>0</v>
      </c>
      <c r="S262" s="66">
        <f t="shared" si="10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[1]الأحياء!A261</f>
        <v>0</v>
      </c>
    </row>
    <row r="263" spans="1:53" ht="21" customHeight="1">
      <c r="A263" s="70">
        <f t="shared" si="12"/>
        <v>260</v>
      </c>
      <c r="H263" s="65"/>
      <c r="I263" s="65"/>
      <c r="J263" s="65"/>
      <c r="K263" s="65"/>
      <c r="L263" s="65"/>
      <c r="M263" s="66">
        <f t="shared" si="11"/>
        <v>0</v>
      </c>
      <c r="S263" s="66">
        <f t="shared" si="10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[1]الأحياء!A262</f>
        <v>0</v>
      </c>
    </row>
    <row r="264" spans="1:53" ht="21" customHeight="1">
      <c r="A264" s="70">
        <f t="shared" si="12"/>
        <v>261</v>
      </c>
      <c r="H264" s="65"/>
      <c r="I264" s="65"/>
      <c r="J264" s="65"/>
      <c r="K264" s="65"/>
      <c r="L264" s="65"/>
      <c r="M264" s="66">
        <f t="shared" si="11"/>
        <v>0</v>
      </c>
      <c r="S264" s="66">
        <f t="shared" si="10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[1]الأحياء!A263</f>
        <v>0</v>
      </c>
    </row>
    <row r="265" spans="1:53" ht="21" customHeight="1">
      <c r="A265" s="70">
        <f t="shared" si="12"/>
        <v>262</v>
      </c>
      <c r="H265" s="65"/>
      <c r="I265" s="65"/>
      <c r="J265" s="65"/>
      <c r="K265" s="65"/>
      <c r="L265" s="65"/>
      <c r="M265" s="66">
        <f t="shared" si="11"/>
        <v>0</v>
      </c>
      <c r="S265" s="66">
        <f t="shared" si="10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[1]الأحياء!A264</f>
        <v>0</v>
      </c>
    </row>
    <row r="266" spans="1:53" ht="21" customHeight="1">
      <c r="A266" s="70">
        <f t="shared" si="12"/>
        <v>263</v>
      </c>
      <c r="H266" s="65"/>
      <c r="I266" s="65"/>
      <c r="J266" s="65"/>
      <c r="K266" s="65"/>
      <c r="L266" s="65"/>
      <c r="M266" s="66">
        <f t="shared" si="11"/>
        <v>0</v>
      </c>
      <c r="S266" s="66">
        <f t="shared" si="10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[1]الأحياء!A265</f>
        <v>0</v>
      </c>
    </row>
    <row r="267" spans="1:53" ht="21" customHeight="1">
      <c r="A267" s="70">
        <f t="shared" si="12"/>
        <v>264</v>
      </c>
      <c r="H267" s="65"/>
      <c r="I267" s="65"/>
      <c r="J267" s="65"/>
      <c r="K267" s="65"/>
      <c r="L267" s="65"/>
      <c r="M267" s="66">
        <f t="shared" si="11"/>
        <v>0</v>
      </c>
      <c r="S267" s="66">
        <f t="shared" si="10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[1]الأحياء!A266</f>
        <v>0</v>
      </c>
    </row>
    <row r="268" spans="1:53" ht="21" customHeight="1">
      <c r="A268" s="70">
        <f t="shared" si="12"/>
        <v>265</v>
      </c>
      <c r="H268" s="65"/>
      <c r="I268" s="65"/>
      <c r="J268" s="65"/>
      <c r="K268" s="65"/>
      <c r="L268" s="65"/>
      <c r="M268" s="66">
        <f t="shared" si="11"/>
        <v>0</v>
      </c>
      <c r="S268" s="66">
        <f t="shared" si="10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[1]الأحياء!A267</f>
        <v>0</v>
      </c>
    </row>
    <row r="269" spans="1:53" ht="21" customHeight="1">
      <c r="A269" s="70">
        <f t="shared" si="12"/>
        <v>266</v>
      </c>
      <c r="H269" s="65"/>
      <c r="I269" s="65"/>
      <c r="J269" s="65"/>
      <c r="K269" s="65"/>
      <c r="L269" s="65"/>
      <c r="M269" s="66">
        <f t="shared" si="11"/>
        <v>0</v>
      </c>
      <c r="S269" s="66">
        <f t="shared" si="10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[1]الأحياء!A268</f>
        <v>0</v>
      </c>
    </row>
    <row r="270" spans="1:53" ht="21" customHeight="1">
      <c r="A270" s="70">
        <f t="shared" si="12"/>
        <v>267</v>
      </c>
      <c r="H270" s="65"/>
      <c r="I270" s="65"/>
      <c r="J270" s="65"/>
      <c r="K270" s="65"/>
      <c r="L270" s="65"/>
      <c r="M270" s="66">
        <f t="shared" si="11"/>
        <v>0</v>
      </c>
      <c r="S270" s="66">
        <f t="shared" si="10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[1]الأحياء!A269</f>
        <v>0</v>
      </c>
    </row>
    <row r="271" spans="1:53" ht="21" customHeight="1">
      <c r="A271" s="70">
        <f t="shared" si="12"/>
        <v>268</v>
      </c>
      <c r="H271" s="65"/>
      <c r="I271" s="65"/>
      <c r="J271" s="65"/>
      <c r="K271" s="65"/>
      <c r="L271" s="65"/>
      <c r="M271" s="66">
        <f t="shared" si="11"/>
        <v>0</v>
      </c>
      <c r="S271" s="66">
        <f t="shared" si="10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[1]الأحياء!A270</f>
        <v>0</v>
      </c>
    </row>
    <row r="272" spans="1:53" ht="21" customHeight="1">
      <c r="A272" s="70">
        <f t="shared" si="12"/>
        <v>269</v>
      </c>
      <c r="H272" s="65"/>
      <c r="I272" s="65"/>
      <c r="J272" s="65"/>
      <c r="K272" s="65"/>
      <c r="L272" s="65"/>
      <c r="M272" s="66">
        <f t="shared" si="11"/>
        <v>0</v>
      </c>
      <c r="S272" s="66">
        <f t="shared" si="10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[1]الأحياء!A271</f>
        <v>0</v>
      </c>
    </row>
    <row r="273" spans="1:53" ht="21" customHeight="1">
      <c r="A273" s="70">
        <f t="shared" si="12"/>
        <v>270</v>
      </c>
      <c r="H273" s="65"/>
      <c r="I273" s="65"/>
      <c r="J273" s="65"/>
      <c r="K273" s="65"/>
      <c r="L273" s="65"/>
      <c r="M273" s="66">
        <f t="shared" si="11"/>
        <v>0</v>
      </c>
      <c r="S273" s="66">
        <f t="shared" si="10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[1]الأحياء!A272</f>
        <v>0</v>
      </c>
    </row>
    <row r="274" spans="1:53" ht="21" customHeight="1">
      <c r="A274" s="70">
        <f t="shared" si="12"/>
        <v>271</v>
      </c>
      <c r="H274" s="65"/>
      <c r="I274" s="65"/>
      <c r="J274" s="65"/>
      <c r="K274" s="65"/>
      <c r="L274" s="65"/>
      <c r="M274" s="66">
        <f t="shared" si="11"/>
        <v>0</v>
      </c>
      <c r="S274" s="66">
        <f t="shared" si="10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[1]الأحياء!A273</f>
        <v>0</v>
      </c>
    </row>
    <row r="275" spans="1:53" ht="21" customHeight="1">
      <c r="A275" s="70">
        <f t="shared" si="12"/>
        <v>272</v>
      </c>
      <c r="H275" s="65"/>
      <c r="I275" s="65"/>
      <c r="J275" s="65"/>
      <c r="K275" s="65"/>
      <c r="L275" s="65"/>
      <c r="M275" s="66">
        <f t="shared" si="11"/>
        <v>0</v>
      </c>
      <c r="S275" s="66">
        <f t="shared" si="10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[1]الأحياء!A274</f>
        <v>0</v>
      </c>
    </row>
    <row r="276" spans="1:53" ht="21" customHeight="1">
      <c r="A276" s="70">
        <f t="shared" si="12"/>
        <v>273</v>
      </c>
      <c r="H276" s="65"/>
      <c r="I276" s="65"/>
      <c r="J276" s="65"/>
      <c r="K276" s="65"/>
      <c r="L276" s="65"/>
      <c r="M276" s="66">
        <f t="shared" si="11"/>
        <v>0</v>
      </c>
      <c r="S276" s="66">
        <f t="shared" si="10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[1]الأحياء!A275</f>
        <v>0</v>
      </c>
    </row>
    <row r="277" spans="1:53" ht="21" customHeight="1">
      <c r="A277" s="70">
        <f t="shared" si="12"/>
        <v>274</v>
      </c>
      <c r="H277" s="65"/>
      <c r="I277" s="65"/>
      <c r="J277" s="65"/>
      <c r="K277" s="65"/>
      <c r="L277" s="65"/>
      <c r="M277" s="66">
        <f t="shared" si="11"/>
        <v>0</v>
      </c>
      <c r="S277" s="66">
        <f t="shared" si="10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[1]الأحياء!A276</f>
        <v>0</v>
      </c>
    </row>
    <row r="278" spans="1:53" ht="21" customHeight="1">
      <c r="A278" s="70">
        <f t="shared" si="12"/>
        <v>275</v>
      </c>
      <c r="H278" s="65"/>
      <c r="I278" s="65"/>
      <c r="J278" s="65"/>
      <c r="K278" s="65"/>
      <c r="L278" s="65"/>
      <c r="M278" s="66">
        <f t="shared" si="11"/>
        <v>0</v>
      </c>
      <c r="S278" s="66">
        <f t="shared" si="10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[1]الأحياء!A277</f>
        <v>0</v>
      </c>
    </row>
    <row r="279" spans="1:53" ht="21" customHeight="1">
      <c r="A279" s="70">
        <f t="shared" si="12"/>
        <v>276</v>
      </c>
      <c r="H279" s="65"/>
      <c r="I279" s="65"/>
      <c r="J279" s="65"/>
      <c r="K279" s="65"/>
      <c r="L279" s="65"/>
      <c r="M279" s="66">
        <f t="shared" si="11"/>
        <v>0</v>
      </c>
      <c r="S279" s="66">
        <f t="shared" si="10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[1]الأحياء!A278</f>
        <v>0</v>
      </c>
    </row>
    <row r="280" spans="1:53" ht="21" customHeight="1">
      <c r="A280" s="70">
        <f t="shared" si="12"/>
        <v>277</v>
      </c>
      <c r="H280" s="65"/>
      <c r="I280" s="65"/>
      <c r="J280" s="65"/>
      <c r="K280" s="65"/>
      <c r="L280" s="65"/>
      <c r="M280" s="66">
        <f t="shared" si="11"/>
        <v>0</v>
      </c>
      <c r="S280" s="66">
        <f t="shared" si="10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[1]الأحياء!A279</f>
        <v>0</v>
      </c>
    </row>
    <row r="281" spans="1:53" ht="21" customHeight="1">
      <c r="A281" s="70">
        <f t="shared" si="12"/>
        <v>278</v>
      </c>
      <c r="H281" s="65"/>
      <c r="I281" s="65"/>
      <c r="J281" s="65"/>
      <c r="K281" s="65"/>
      <c r="L281" s="65"/>
      <c r="M281" s="66">
        <f t="shared" si="11"/>
        <v>0</v>
      </c>
      <c r="S281" s="66">
        <f t="shared" si="10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[1]الأحياء!A280</f>
        <v>0</v>
      </c>
    </row>
    <row r="282" spans="1:53" ht="21" customHeight="1">
      <c r="A282" s="70">
        <f t="shared" si="12"/>
        <v>279</v>
      </c>
      <c r="H282" s="65"/>
      <c r="I282" s="65"/>
      <c r="J282" s="65"/>
      <c r="K282" s="65"/>
      <c r="L282" s="65"/>
      <c r="M282" s="66">
        <f t="shared" si="11"/>
        <v>0</v>
      </c>
      <c r="S282" s="66">
        <f t="shared" si="10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[1]الأحياء!A281</f>
        <v>0</v>
      </c>
    </row>
    <row r="283" spans="1:53" ht="21" customHeight="1">
      <c r="A283" s="70">
        <f t="shared" si="12"/>
        <v>280</v>
      </c>
      <c r="H283" s="65"/>
      <c r="I283" s="65"/>
      <c r="J283" s="65"/>
      <c r="K283" s="65"/>
      <c r="L283" s="65"/>
      <c r="M283" s="66">
        <f t="shared" si="11"/>
        <v>0</v>
      </c>
      <c r="S283" s="66">
        <f t="shared" si="10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[1]الأحياء!A282</f>
        <v>0</v>
      </c>
    </row>
    <row r="284" spans="1:53" ht="21" customHeight="1">
      <c r="A284" s="70">
        <f t="shared" si="12"/>
        <v>281</v>
      </c>
      <c r="H284" s="65"/>
      <c r="I284" s="65"/>
      <c r="J284" s="65"/>
      <c r="K284" s="65"/>
      <c r="L284" s="65"/>
      <c r="M284" s="66">
        <f t="shared" si="11"/>
        <v>0</v>
      </c>
      <c r="S284" s="66">
        <f t="shared" si="10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[1]الأحياء!A283</f>
        <v>0</v>
      </c>
    </row>
    <row r="285" spans="1:53" ht="21" customHeight="1">
      <c r="A285" s="70">
        <f t="shared" si="12"/>
        <v>282</v>
      </c>
      <c r="H285" s="65"/>
      <c r="I285" s="65"/>
      <c r="J285" s="65"/>
      <c r="K285" s="65"/>
      <c r="L285" s="65"/>
      <c r="M285" s="66">
        <f t="shared" si="11"/>
        <v>0</v>
      </c>
      <c r="S285" s="66">
        <f t="shared" si="10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[1]الأحياء!A284</f>
        <v>0</v>
      </c>
    </row>
    <row r="286" spans="1:53" ht="21" customHeight="1">
      <c r="A286" s="70">
        <f t="shared" si="12"/>
        <v>283</v>
      </c>
      <c r="H286" s="65"/>
      <c r="I286" s="65"/>
      <c r="J286" s="65"/>
      <c r="K286" s="65"/>
      <c r="L286" s="65"/>
      <c r="M286" s="66">
        <f t="shared" si="11"/>
        <v>0</v>
      </c>
      <c r="S286" s="66">
        <f t="shared" si="10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[1]الأحياء!A285</f>
        <v>0</v>
      </c>
    </row>
    <row r="287" spans="1:53" ht="21" customHeight="1">
      <c r="A287" s="70">
        <f t="shared" si="12"/>
        <v>284</v>
      </c>
      <c r="H287" s="65"/>
      <c r="I287" s="65"/>
      <c r="J287" s="65"/>
      <c r="K287" s="65"/>
      <c r="L287" s="65"/>
      <c r="M287" s="66">
        <f t="shared" si="11"/>
        <v>0</v>
      </c>
      <c r="S287" s="66">
        <f t="shared" si="10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[1]الأحياء!A286</f>
        <v>0</v>
      </c>
    </row>
    <row r="288" spans="1:53" ht="21" customHeight="1">
      <c r="A288" s="70">
        <f t="shared" si="12"/>
        <v>285</v>
      </c>
      <c r="H288" s="65"/>
      <c r="I288" s="65"/>
      <c r="J288" s="65"/>
      <c r="K288" s="65"/>
      <c r="L288" s="65"/>
      <c r="M288" s="66">
        <f t="shared" si="11"/>
        <v>0</v>
      </c>
      <c r="S288" s="66">
        <f t="shared" si="10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[1]الأحياء!A287</f>
        <v>0</v>
      </c>
    </row>
    <row r="289" spans="1:53" ht="21" customHeight="1">
      <c r="A289" s="70">
        <f t="shared" si="12"/>
        <v>286</v>
      </c>
      <c r="H289" s="65"/>
      <c r="I289" s="65"/>
      <c r="J289" s="65"/>
      <c r="K289" s="65"/>
      <c r="L289" s="65"/>
      <c r="M289" s="66">
        <f t="shared" si="11"/>
        <v>0</v>
      </c>
      <c r="S289" s="66">
        <f t="shared" si="10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[1]الأحياء!A288</f>
        <v>0</v>
      </c>
    </row>
    <row r="290" spans="1:53" ht="21" customHeight="1">
      <c r="A290" s="70">
        <f t="shared" si="12"/>
        <v>287</v>
      </c>
      <c r="H290" s="65"/>
      <c r="I290" s="65"/>
      <c r="J290" s="65"/>
      <c r="K290" s="65"/>
      <c r="L290" s="65"/>
      <c r="M290" s="66">
        <f t="shared" si="11"/>
        <v>0</v>
      </c>
      <c r="S290" s="66">
        <f t="shared" si="10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[1]الأحياء!A289</f>
        <v>0</v>
      </c>
    </row>
    <row r="291" spans="1:53" ht="21" customHeight="1">
      <c r="A291" s="70">
        <f t="shared" si="12"/>
        <v>288</v>
      </c>
      <c r="H291" s="65"/>
      <c r="I291" s="65"/>
      <c r="J291" s="65"/>
      <c r="K291" s="65"/>
      <c r="L291" s="65"/>
      <c r="M291" s="66">
        <f t="shared" si="11"/>
        <v>0</v>
      </c>
      <c r="S291" s="66">
        <f t="shared" si="10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[1]الأحياء!A290</f>
        <v>0</v>
      </c>
    </row>
    <row r="292" spans="1:53" ht="21" customHeight="1">
      <c r="A292" s="70">
        <f t="shared" si="12"/>
        <v>289</v>
      </c>
      <c r="H292" s="65"/>
      <c r="I292" s="65"/>
      <c r="J292" s="65"/>
      <c r="K292" s="65"/>
      <c r="L292" s="65"/>
      <c r="M292" s="66">
        <f t="shared" si="11"/>
        <v>0</v>
      </c>
      <c r="S292" s="66">
        <f t="shared" si="10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[1]الأحياء!A291</f>
        <v>0</v>
      </c>
    </row>
    <row r="293" spans="1:53" ht="21" customHeight="1">
      <c r="A293" s="70">
        <f t="shared" si="12"/>
        <v>290</v>
      </c>
      <c r="H293" s="65"/>
      <c r="I293" s="65"/>
      <c r="J293" s="65"/>
      <c r="K293" s="65"/>
      <c r="L293" s="65"/>
      <c r="M293" s="66">
        <f t="shared" si="11"/>
        <v>0</v>
      </c>
      <c r="S293" s="66">
        <f t="shared" ref="S293:S356" si="13">T293+U293+V293+W293+X293</f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[1]الأحياء!A292</f>
        <v>0</v>
      </c>
    </row>
    <row r="294" spans="1:53" ht="21" customHeight="1">
      <c r="A294" s="70">
        <f t="shared" si="12"/>
        <v>291</v>
      </c>
      <c r="H294" s="65"/>
      <c r="I294" s="65"/>
      <c r="J294" s="65"/>
      <c r="K294" s="65"/>
      <c r="L294" s="65"/>
      <c r="M294" s="66">
        <f t="shared" si="11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[1]الأحياء!A293</f>
        <v>0</v>
      </c>
    </row>
    <row r="295" spans="1:53" ht="21" customHeight="1">
      <c r="A295" s="70">
        <f t="shared" si="12"/>
        <v>292</v>
      </c>
      <c r="H295" s="65"/>
      <c r="I295" s="65"/>
      <c r="J295" s="65"/>
      <c r="K295" s="65"/>
      <c r="L295" s="65"/>
      <c r="M295" s="66">
        <f t="shared" ref="M295:M358" si="14">N295+O295+P295+Q295+R295</f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[1]الأحياء!A294</f>
        <v>0</v>
      </c>
    </row>
    <row r="296" spans="1:53" ht="21" customHeight="1">
      <c r="A296" s="70">
        <f t="shared" si="12"/>
        <v>293</v>
      </c>
      <c r="H296" s="65"/>
      <c r="I296" s="65"/>
      <c r="J296" s="65"/>
      <c r="K296" s="65"/>
      <c r="L296" s="65"/>
      <c r="M296" s="66">
        <f t="shared" si="14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[1]الأحياء!A295</f>
        <v>0</v>
      </c>
    </row>
    <row r="297" spans="1:53" ht="21" customHeight="1">
      <c r="A297" s="70">
        <f t="shared" si="12"/>
        <v>294</v>
      </c>
      <c r="H297" s="65"/>
      <c r="I297" s="65"/>
      <c r="J297" s="65"/>
      <c r="K297" s="65"/>
      <c r="L297" s="65"/>
      <c r="M297" s="66">
        <f t="shared" si="14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[1]الأحياء!A296</f>
        <v>0</v>
      </c>
    </row>
    <row r="298" spans="1:53" ht="21" customHeight="1">
      <c r="A298" s="70">
        <f t="shared" si="12"/>
        <v>295</v>
      </c>
      <c r="H298" s="65"/>
      <c r="I298" s="65"/>
      <c r="J298" s="65"/>
      <c r="K298" s="65"/>
      <c r="L298" s="65"/>
      <c r="M298" s="66">
        <f t="shared" si="14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[1]الأحياء!A297</f>
        <v>0</v>
      </c>
    </row>
    <row r="299" spans="1:53" ht="21" customHeight="1">
      <c r="A299" s="70">
        <f t="shared" si="12"/>
        <v>296</v>
      </c>
      <c r="H299" s="65"/>
      <c r="I299" s="65"/>
      <c r="J299" s="65"/>
      <c r="K299" s="65"/>
      <c r="L299" s="65"/>
      <c r="M299" s="66">
        <f t="shared" si="14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[1]الأحياء!A298</f>
        <v>0</v>
      </c>
    </row>
    <row r="300" spans="1:53" ht="21" customHeight="1">
      <c r="A300" s="70">
        <f t="shared" si="12"/>
        <v>297</v>
      </c>
      <c r="H300" s="65"/>
      <c r="I300" s="65"/>
      <c r="J300" s="65"/>
      <c r="K300" s="65"/>
      <c r="L300" s="65"/>
      <c r="M300" s="66">
        <f t="shared" si="14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[1]الأحياء!A299</f>
        <v>0</v>
      </c>
    </row>
    <row r="301" spans="1:53" ht="21" customHeight="1">
      <c r="A301" s="70">
        <f t="shared" si="12"/>
        <v>298</v>
      </c>
      <c r="H301" s="65"/>
      <c r="I301" s="65"/>
      <c r="J301" s="65"/>
      <c r="K301" s="65"/>
      <c r="L301" s="65"/>
      <c r="M301" s="66">
        <f t="shared" si="14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[1]الأحياء!A300</f>
        <v>0</v>
      </c>
    </row>
    <row r="302" spans="1:53" ht="21" customHeight="1">
      <c r="A302" s="70">
        <f t="shared" si="12"/>
        <v>299</v>
      </c>
      <c r="H302" s="65"/>
      <c r="I302" s="65"/>
      <c r="J302" s="65"/>
      <c r="K302" s="65"/>
      <c r="L302" s="65"/>
      <c r="M302" s="66">
        <f t="shared" si="14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[1]الأحياء!A301</f>
        <v>0</v>
      </c>
    </row>
    <row r="303" spans="1:53" ht="21" customHeight="1">
      <c r="A303" s="70">
        <f t="shared" si="12"/>
        <v>300</v>
      </c>
      <c r="H303" s="65"/>
      <c r="I303" s="65"/>
      <c r="J303" s="65"/>
      <c r="K303" s="65"/>
      <c r="L303" s="65"/>
      <c r="M303" s="66">
        <f t="shared" si="14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[1]الأحياء!A302</f>
        <v>0</v>
      </c>
    </row>
    <row r="304" spans="1:53" ht="21" customHeight="1">
      <c r="A304" s="70">
        <f t="shared" si="12"/>
        <v>301</v>
      </c>
      <c r="H304" s="65"/>
      <c r="I304" s="65"/>
      <c r="J304" s="65"/>
      <c r="K304" s="65"/>
      <c r="L304" s="65"/>
      <c r="M304" s="66">
        <f t="shared" si="14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[1]الأحياء!A303</f>
        <v>0</v>
      </c>
    </row>
    <row r="305" spans="1:53" ht="21" customHeight="1">
      <c r="A305" s="70">
        <f t="shared" si="12"/>
        <v>302</v>
      </c>
      <c r="H305" s="65"/>
      <c r="I305" s="65"/>
      <c r="J305" s="65"/>
      <c r="K305" s="65"/>
      <c r="L305" s="65"/>
      <c r="M305" s="66">
        <f t="shared" si="14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[1]الأحياء!A304</f>
        <v>0</v>
      </c>
    </row>
    <row r="306" spans="1:53" ht="21" customHeight="1">
      <c r="A306" s="70">
        <f t="shared" si="12"/>
        <v>303</v>
      </c>
      <c r="H306" s="65"/>
      <c r="I306" s="65"/>
      <c r="J306" s="65"/>
      <c r="K306" s="65"/>
      <c r="L306" s="65"/>
      <c r="M306" s="66">
        <f t="shared" si="14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[1]الأحياء!A305</f>
        <v>0</v>
      </c>
    </row>
    <row r="307" spans="1:53" ht="21" customHeight="1">
      <c r="A307" s="70">
        <f t="shared" si="12"/>
        <v>304</v>
      </c>
      <c r="H307" s="65"/>
      <c r="I307" s="65"/>
      <c r="J307" s="65"/>
      <c r="K307" s="65"/>
      <c r="L307" s="65"/>
      <c r="M307" s="66">
        <f t="shared" si="14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[1]الأحياء!A306</f>
        <v>0</v>
      </c>
    </row>
    <row r="308" spans="1:53" ht="21" customHeight="1">
      <c r="A308" s="70">
        <f t="shared" si="12"/>
        <v>305</v>
      </c>
      <c r="H308" s="65"/>
      <c r="I308" s="65"/>
      <c r="J308" s="65"/>
      <c r="K308" s="65"/>
      <c r="L308" s="65"/>
      <c r="M308" s="66">
        <f t="shared" si="14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[1]الأحياء!A307</f>
        <v>0</v>
      </c>
    </row>
    <row r="309" spans="1:53" ht="21" customHeight="1">
      <c r="A309" s="70">
        <f t="shared" si="12"/>
        <v>306</v>
      </c>
      <c r="H309" s="65"/>
      <c r="I309" s="65"/>
      <c r="J309" s="65"/>
      <c r="K309" s="65"/>
      <c r="L309" s="65"/>
      <c r="M309" s="66">
        <f t="shared" si="14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[1]الأحياء!A308</f>
        <v>0</v>
      </c>
    </row>
    <row r="310" spans="1:53" ht="21" customHeight="1">
      <c r="A310" s="70">
        <f t="shared" si="12"/>
        <v>307</v>
      </c>
      <c r="H310" s="65"/>
      <c r="I310" s="65"/>
      <c r="J310" s="65"/>
      <c r="K310" s="65"/>
      <c r="L310" s="65"/>
      <c r="M310" s="66">
        <f t="shared" si="14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[1]الأحياء!A309</f>
        <v>0</v>
      </c>
    </row>
    <row r="311" spans="1:53" ht="21" customHeight="1">
      <c r="A311" s="70">
        <f t="shared" si="12"/>
        <v>308</v>
      </c>
      <c r="H311" s="65"/>
      <c r="I311" s="65"/>
      <c r="J311" s="65"/>
      <c r="K311" s="65"/>
      <c r="L311" s="65"/>
      <c r="M311" s="66">
        <f t="shared" si="14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[1]الأحياء!A310</f>
        <v>0</v>
      </c>
    </row>
    <row r="312" spans="1:53" ht="21" customHeight="1">
      <c r="A312" s="70">
        <f t="shared" si="12"/>
        <v>309</v>
      </c>
      <c r="H312" s="65"/>
      <c r="I312" s="65"/>
      <c r="J312" s="65"/>
      <c r="K312" s="65"/>
      <c r="L312" s="65"/>
      <c r="M312" s="66">
        <f t="shared" si="14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[1]الأحياء!A311</f>
        <v>0</v>
      </c>
    </row>
    <row r="313" spans="1:53" ht="21" customHeight="1">
      <c r="A313" s="70">
        <f t="shared" si="12"/>
        <v>310</v>
      </c>
      <c r="H313" s="65"/>
      <c r="I313" s="65"/>
      <c r="J313" s="65"/>
      <c r="K313" s="65"/>
      <c r="L313" s="65"/>
      <c r="M313" s="66">
        <f t="shared" si="14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[1]الأحياء!A312</f>
        <v>0</v>
      </c>
    </row>
    <row r="314" spans="1:53" ht="21" customHeight="1">
      <c r="A314" s="70">
        <f t="shared" si="12"/>
        <v>311</v>
      </c>
      <c r="H314" s="65"/>
      <c r="I314" s="65"/>
      <c r="J314" s="65"/>
      <c r="K314" s="65"/>
      <c r="L314" s="65"/>
      <c r="M314" s="66">
        <f t="shared" si="14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[1]الأحياء!A313</f>
        <v>0</v>
      </c>
    </row>
    <row r="315" spans="1:53" ht="21" customHeight="1">
      <c r="A315" s="70">
        <f t="shared" si="12"/>
        <v>312</v>
      </c>
      <c r="H315" s="65"/>
      <c r="I315" s="65"/>
      <c r="J315" s="65"/>
      <c r="K315" s="65"/>
      <c r="L315" s="65"/>
      <c r="M315" s="66">
        <f t="shared" si="14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[1]الأحياء!A314</f>
        <v>0</v>
      </c>
    </row>
    <row r="316" spans="1:53" ht="21" customHeight="1">
      <c r="A316" s="70">
        <f t="shared" si="12"/>
        <v>313</v>
      </c>
      <c r="H316" s="65"/>
      <c r="I316" s="65"/>
      <c r="J316" s="65"/>
      <c r="K316" s="65"/>
      <c r="L316" s="65"/>
      <c r="M316" s="66">
        <f t="shared" si="14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[1]الأحياء!A315</f>
        <v>0</v>
      </c>
    </row>
    <row r="317" spans="1:53" ht="21" customHeight="1">
      <c r="A317" s="70">
        <f t="shared" si="12"/>
        <v>314</v>
      </c>
      <c r="H317" s="65"/>
      <c r="I317" s="65"/>
      <c r="J317" s="65"/>
      <c r="K317" s="65"/>
      <c r="L317" s="65"/>
      <c r="M317" s="66">
        <f t="shared" si="14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[1]الأحياء!A316</f>
        <v>0</v>
      </c>
    </row>
    <row r="318" spans="1:53" ht="21" customHeight="1">
      <c r="A318" s="70">
        <f t="shared" si="12"/>
        <v>315</v>
      </c>
      <c r="H318" s="65"/>
      <c r="I318" s="65"/>
      <c r="J318" s="65"/>
      <c r="K318" s="65"/>
      <c r="L318" s="65"/>
      <c r="M318" s="66">
        <f t="shared" si="14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[1]الأحياء!A317</f>
        <v>0</v>
      </c>
    </row>
    <row r="319" spans="1:53" ht="21" customHeight="1">
      <c r="A319" s="70">
        <f t="shared" si="12"/>
        <v>316</v>
      </c>
      <c r="H319" s="65"/>
      <c r="I319" s="65"/>
      <c r="J319" s="65"/>
      <c r="K319" s="65"/>
      <c r="L319" s="65"/>
      <c r="M319" s="66">
        <f t="shared" si="14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[1]الأحياء!A318</f>
        <v>0</v>
      </c>
    </row>
    <row r="320" spans="1:53" ht="21" customHeight="1">
      <c r="A320" s="70">
        <f t="shared" si="12"/>
        <v>317</v>
      </c>
      <c r="H320" s="65"/>
      <c r="I320" s="65"/>
      <c r="J320" s="65"/>
      <c r="K320" s="65"/>
      <c r="L320" s="65"/>
      <c r="M320" s="66">
        <f t="shared" si="14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[1]الأحياء!A319</f>
        <v>0</v>
      </c>
    </row>
    <row r="321" spans="1:53" ht="21" customHeight="1">
      <c r="A321" s="70">
        <f t="shared" si="12"/>
        <v>318</v>
      </c>
      <c r="H321" s="65"/>
      <c r="I321" s="65"/>
      <c r="J321" s="65"/>
      <c r="K321" s="65"/>
      <c r="L321" s="65"/>
      <c r="M321" s="66">
        <f t="shared" si="14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[1]الأحياء!A320</f>
        <v>0</v>
      </c>
    </row>
    <row r="322" spans="1:53" ht="21" customHeight="1">
      <c r="A322" s="70">
        <f t="shared" si="12"/>
        <v>319</v>
      </c>
      <c r="H322" s="65"/>
      <c r="I322" s="65"/>
      <c r="J322" s="65"/>
      <c r="K322" s="65"/>
      <c r="L322" s="65"/>
      <c r="M322" s="66">
        <f t="shared" si="14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[1]الأحياء!A321</f>
        <v>0</v>
      </c>
    </row>
    <row r="323" spans="1:53" ht="21" customHeight="1">
      <c r="A323" s="70">
        <f t="shared" si="12"/>
        <v>320</v>
      </c>
      <c r="H323" s="65"/>
      <c r="I323" s="65"/>
      <c r="J323" s="65"/>
      <c r="K323" s="65"/>
      <c r="L323" s="65"/>
      <c r="M323" s="66">
        <f t="shared" si="14"/>
        <v>0</v>
      </c>
      <c r="S323" s="66">
        <f t="shared" si="13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[1]الأحياء!A322</f>
        <v>0</v>
      </c>
    </row>
    <row r="324" spans="1:53" ht="21" customHeight="1">
      <c r="A324" s="70">
        <f t="shared" si="12"/>
        <v>321</v>
      </c>
      <c r="H324" s="65"/>
      <c r="I324" s="65"/>
      <c r="J324" s="65"/>
      <c r="K324" s="65"/>
      <c r="L324" s="65"/>
      <c r="M324" s="66">
        <f t="shared" si="14"/>
        <v>0</v>
      </c>
      <c r="S324" s="66">
        <f t="shared" si="13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[1]الأحياء!A323</f>
        <v>0</v>
      </c>
    </row>
    <row r="325" spans="1:53" ht="21" customHeight="1">
      <c r="A325" s="70">
        <f t="shared" ref="A325:A359" si="15">A324+1</f>
        <v>322</v>
      </c>
      <c r="H325" s="65"/>
      <c r="I325" s="65"/>
      <c r="J325" s="65"/>
      <c r="K325" s="65"/>
      <c r="L325" s="65"/>
      <c r="M325" s="66">
        <f t="shared" si="14"/>
        <v>0</v>
      </c>
      <c r="S325" s="66">
        <f t="shared" si="13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[1]الأحياء!A324</f>
        <v>0</v>
      </c>
    </row>
    <row r="326" spans="1:53" ht="21" customHeight="1">
      <c r="A326" s="70">
        <f t="shared" si="15"/>
        <v>323</v>
      </c>
      <c r="H326" s="65"/>
      <c r="I326" s="65"/>
      <c r="J326" s="65"/>
      <c r="K326" s="65"/>
      <c r="L326" s="65"/>
      <c r="M326" s="66">
        <f t="shared" si="14"/>
        <v>0</v>
      </c>
      <c r="S326" s="66">
        <f t="shared" si="13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[1]الأحياء!A325</f>
        <v>0</v>
      </c>
    </row>
    <row r="327" spans="1:53" ht="21" customHeight="1">
      <c r="A327" s="70">
        <f t="shared" si="15"/>
        <v>324</v>
      </c>
      <c r="H327" s="65"/>
      <c r="I327" s="65"/>
      <c r="J327" s="65"/>
      <c r="K327" s="65"/>
      <c r="L327" s="65"/>
      <c r="M327" s="66">
        <f t="shared" si="14"/>
        <v>0</v>
      </c>
      <c r="S327" s="66">
        <f t="shared" si="13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[1]الأحياء!A326</f>
        <v>0</v>
      </c>
    </row>
    <row r="328" spans="1:53" ht="21" customHeight="1">
      <c r="A328" s="70">
        <f t="shared" si="15"/>
        <v>325</v>
      </c>
      <c r="H328" s="65"/>
      <c r="I328" s="65"/>
      <c r="J328" s="65"/>
      <c r="K328" s="65"/>
      <c r="L328" s="65"/>
      <c r="M328" s="66">
        <f t="shared" si="14"/>
        <v>0</v>
      </c>
      <c r="S328" s="66">
        <f t="shared" si="13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[1]الأحياء!A327</f>
        <v>0</v>
      </c>
    </row>
    <row r="329" spans="1:53" ht="21" customHeight="1">
      <c r="A329" s="70">
        <f t="shared" si="15"/>
        <v>326</v>
      </c>
      <c r="H329" s="65"/>
      <c r="I329" s="65"/>
      <c r="J329" s="65"/>
      <c r="K329" s="65"/>
      <c r="L329" s="65"/>
      <c r="M329" s="66">
        <f t="shared" si="14"/>
        <v>0</v>
      </c>
      <c r="S329" s="66">
        <f t="shared" si="13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[1]الأحياء!A328</f>
        <v>0</v>
      </c>
    </row>
    <row r="330" spans="1:53" ht="21" customHeight="1">
      <c r="A330" s="70">
        <f t="shared" si="15"/>
        <v>327</v>
      </c>
      <c r="H330" s="65"/>
      <c r="I330" s="65"/>
      <c r="J330" s="65"/>
      <c r="K330" s="65"/>
      <c r="L330" s="65"/>
      <c r="M330" s="66">
        <f t="shared" si="14"/>
        <v>0</v>
      </c>
      <c r="S330" s="66">
        <f t="shared" si="13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[1]الأحياء!A329</f>
        <v>0</v>
      </c>
    </row>
    <row r="331" spans="1:53" ht="21" customHeight="1">
      <c r="A331" s="70">
        <f t="shared" si="15"/>
        <v>328</v>
      </c>
      <c r="H331" s="65"/>
      <c r="I331" s="65"/>
      <c r="J331" s="65"/>
      <c r="K331" s="65"/>
      <c r="L331" s="65"/>
      <c r="M331" s="66">
        <f t="shared" si="14"/>
        <v>0</v>
      </c>
      <c r="S331" s="66">
        <f t="shared" si="13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[1]الأحياء!A330</f>
        <v>0</v>
      </c>
    </row>
    <row r="332" spans="1:53" ht="21" customHeight="1">
      <c r="A332" s="70">
        <f t="shared" si="15"/>
        <v>329</v>
      </c>
      <c r="H332" s="65"/>
      <c r="I332" s="65"/>
      <c r="J332" s="65"/>
      <c r="K332" s="65"/>
      <c r="L332" s="65"/>
      <c r="M332" s="66">
        <f t="shared" si="14"/>
        <v>0</v>
      </c>
      <c r="S332" s="66">
        <f t="shared" si="13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[1]الأحياء!A331</f>
        <v>0</v>
      </c>
    </row>
    <row r="333" spans="1:53" ht="21" customHeight="1">
      <c r="A333" s="70">
        <f t="shared" si="15"/>
        <v>330</v>
      </c>
      <c r="H333" s="65"/>
      <c r="I333" s="65"/>
      <c r="J333" s="65"/>
      <c r="K333" s="65"/>
      <c r="L333" s="65"/>
      <c r="M333" s="66">
        <f t="shared" si="14"/>
        <v>0</v>
      </c>
      <c r="S333" s="66">
        <f t="shared" si="13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[1]الأحياء!A332</f>
        <v>0</v>
      </c>
    </row>
    <row r="334" spans="1:53" ht="21" customHeight="1">
      <c r="A334" s="70">
        <f t="shared" si="15"/>
        <v>331</v>
      </c>
      <c r="H334" s="65"/>
      <c r="I334" s="65"/>
      <c r="J334" s="65"/>
      <c r="K334" s="65"/>
      <c r="L334" s="65"/>
      <c r="M334" s="66">
        <f t="shared" si="14"/>
        <v>0</v>
      </c>
      <c r="S334" s="66">
        <f t="shared" si="13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[1]الأحياء!A333</f>
        <v>0</v>
      </c>
    </row>
    <row r="335" spans="1:53" ht="21" customHeight="1">
      <c r="A335" s="70">
        <f t="shared" si="15"/>
        <v>332</v>
      </c>
      <c r="H335" s="65"/>
      <c r="I335" s="65"/>
      <c r="J335" s="65"/>
      <c r="K335" s="65"/>
      <c r="L335" s="65"/>
      <c r="M335" s="66">
        <f t="shared" si="14"/>
        <v>0</v>
      </c>
      <c r="S335" s="66">
        <f t="shared" si="13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[1]الأحياء!A334</f>
        <v>0</v>
      </c>
    </row>
    <row r="336" spans="1:53" ht="21" customHeight="1">
      <c r="A336" s="70">
        <f t="shared" si="15"/>
        <v>333</v>
      </c>
      <c r="H336" s="65"/>
      <c r="I336" s="65"/>
      <c r="J336" s="65"/>
      <c r="K336" s="65"/>
      <c r="L336" s="65"/>
      <c r="M336" s="66">
        <f t="shared" si="14"/>
        <v>0</v>
      </c>
      <c r="S336" s="66">
        <f t="shared" si="13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[1]الأحياء!A335</f>
        <v>0</v>
      </c>
    </row>
    <row r="337" spans="1:53" ht="21" customHeight="1">
      <c r="A337" s="70">
        <f t="shared" si="15"/>
        <v>334</v>
      </c>
      <c r="H337" s="65"/>
      <c r="I337" s="65"/>
      <c r="J337" s="65"/>
      <c r="K337" s="65"/>
      <c r="L337" s="65"/>
      <c r="M337" s="66">
        <f t="shared" si="14"/>
        <v>0</v>
      </c>
      <c r="S337" s="66">
        <f t="shared" si="13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[1]الأحياء!A336</f>
        <v>0</v>
      </c>
    </row>
    <row r="338" spans="1:53" ht="21" customHeight="1">
      <c r="A338" s="70">
        <f t="shared" si="15"/>
        <v>335</v>
      </c>
      <c r="H338" s="65"/>
      <c r="I338" s="65"/>
      <c r="J338" s="65"/>
      <c r="K338" s="65"/>
      <c r="L338" s="65"/>
      <c r="M338" s="66">
        <f t="shared" si="14"/>
        <v>0</v>
      </c>
      <c r="S338" s="66">
        <f t="shared" si="13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[1]الأحياء!A337</f>
        <v>0</v>
      </c>
    </row>
    <row r="339" spans="1:53" ht="21" customHeight="1">
      <c r="A339" s="70">
        <f t="shared" si="15"/>
        <v>336</v>
      </c>
      <c r="H339" s="65"/>
      <c r="I339" s="65"/>
      <c r="J339" s="65"/>
      <c r="K339" s="65"/>
      <c r="L339" s="65"/>
      <c r="M339" s="66">
        <f t="shared" si="14"/>
        <v>0</v>
      </c>
      <c r="S339" s="66">
        <f t="shared" si="13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[1]الأحياء!A338</f>
        <v>0</v>
      </c>
    </row>
    <row r="340" spans="1:53" ht="21" customHeight="1">
      <c r="A340" s="70">
        <f t="shared" si="15"/>
        <v>337</v>
      </c>
      <c r="H340" s="65"/>
      <c r="I340" s="65"/>
      <c r="J340" s="65"/>
      <c r="K340" s="65"/>
      <c r="L340" s="65"/>
      <c r="M340" s="66">
        <f t="shared" si="14"/>
        <v>0</v>
      </c>
      <c r="S340" s="66">
        <f t="shared" si="13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[1]الأحياء!A339</f>
        <v>0</v>
      </c>
    </row>
    <row r="341" spans="1:53" ht="21" customHeight="1">
      <c r="A341" s="70">
        <f t="shared" si="15"/>
        <v>338</v>
      </c>
      <c r="H341" s="65"/>
      <c r="I341" s="65"/>
      <c r="J341" s="65"/>
      <c r="K341" s="65"/>
      <c r="L341" s="65"/>
      <c r="M341" s="66">
        <f t="shared" si="14"/>
        <v>0</v>
      </c>
      <c r="S341" s="66">
        <f t="shared" si="13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[1]الأحياء!A340</f>
        <v>0</v>
      </c>
    </row>
    <row r="342" spans="1:53" ht="21" customHeight="1">
      <c r="A342" s="70">
        <f t="shared" si="15"/>
        <v>339</v>
      </c>
      <c r="H342" s="65"/>
      <c r="I342" s="65"/>
      <c r="J342" s="65"/>
      <c r="K342" s="65"/>
      <c r="L342" s="65"/>
      <c r="M342" s="66">
        <f t="shared" si="14"/>
        <v>0</v>
      </c>
      <c r="S342" s="66">
        <f t="shared" si="13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[1]الأحياء!A341</f>
        <v>0</v>
      </c>
    </row>
    <row r="343" spans="1:53" ht="21" customHeight="1">
      <c r="A343" s="70">
        <f t="shared" si="15"/>
        <v>340</v>
      </c>
      <c r="H343" s="65"/>
      <c r="I343" s="65"/>
      <c r="J343" s="65"/>
      <c r="K343" s="65"/>
      <c r="L343" s="65"/>
      <c r="M343" s="66">
        <f t="shared" si="14"/>
        <v>0</v>
      </c>
      <c r="S343" s="66">
        <f t="shared" si="13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[1]الأحياء!A342</f>
        <v>0</v>
      </c>
    </row>
    <row r="344" spans="1:53" ht="21" customHeight="1">
      <c r="A344" s="70">
        <f t="shared" si="15"/>
        <v>341</v>
      </c>
      <c r="H344" s="65"/>
      <c r="I344" s="65"/>
      <c r="J344" s="65"/>
      <c r="K344" s="65"/>
      <c r="L344" s="65"/>
      <c r="M344" s="66">
        <f t="shared" si="14"/>
        <v>0</v>
      </c>
      <c r="S344" s="66">
        <f t="shared" si="13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[1]الأحياء!A343</f>
        <v>0</v>
      </c>
    </row>
    <row r="345" spans="1:53" ht="21" customHeight="1">
      <c r="A345" s="70">
        <f t="shared" si="15"/>
        <v>342</v>
      </c>
      <c r="H345" s="65"/>
      <c r="I345" s="65"/>
      <c r="J345" s="65"/>
      <c r="K345" s="65"/>
      <c r="L345" s="65"/>
      <c r="M345" s="66">
        <f t="shared" si="14"/>
        <v>0</v>
      </c>
      <c r="S345" s="66">
        <f t="shared" si="13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[1]الأحياء!A344</f>
        <v>0</v>
      </c>
    </row>
    <row r="346" spans="1:53" ht="21" customHeight="1">
      <c r="A346" s="70">
        <f t="shared" si="15"/>
        <v>343</v>
      </c>
      <c r="H346" s="65"/>
      <c r="I346" s="65"/>
      <c r="J346" s="65"/>
      <c r="K346" s="65"/>
      <c r="L346" s="65"/>
      <c r="M346" s="66">
        <f t="shared" si="14"/>
        <v>0</v>
      </c>
      <c r="S346" s="66">
        <f t="shared" si="13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[1]الأحياء!A345</f>
        <v>0</v>
      </c>
    </row>
    <row r="347" spans="1:53" ht="21" customHeight="1">
      <c r="A347" s="70">
        <f t="shared" si="15"/>
        <v>344</v>
      </c>
      <c r="H347" s="65"/>
      <c r="I347" s="65"/>
      <c r="J347" s="65"/>
      <c r="K347" s="65"/>
      <c r="L347" s="65"/>
      <c r="M347" s="66">
        <f t="shared" si="14"/>
        <v>0</v>
      </c>
      <c r="S347" s="66">
        <f t="shared" si="13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[1]الأحياء!A346</f>
        <v>0</v>
      </c>
    </row>
    <row r="348" spans="1:53" ht="21" customHeight="1">
      <c r="A348" s="70">
        <f t="shared" si="15"/>
        <v>345</v>
      </c>
      <c r="H348" s="65"/>
      <c r="I348" s="65"/>
      <c r="J348" s="65"/>
      <c r="K348" s="65"/>
      <c r="L348" s="65"/>
      <c r="M348" s="66">
        <f t="shared" si="14"/>
        <v>0</v>
      </c>
      <c r="S348" s="66">
        <f t="shared" si="13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[1]الأحياء!A347</f>
        <v>0</v>
      </c>
    </row>
    <row r="349" spans="1:53" ht="21" customHeight="1">
      <c r="A349" s="70">
        <f t="shared" si="15"/>
        <v>346</v>
      </c>
      <c r="H349" s="65"/>
      <c r="I349" s="65"/>
      <c r="J349" s="65"/>
      <c r="K349" s="65"/>
      <c r="L349" s="65"/>
      <c r="M349" s="66">
        <f t="shared" si="14"/>
        <v>0</v>
      </c>
      <c r="S349" s="66">
        <f t="shared" si="13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[1]الأحياء!A348</f>
        <v>0</v>
      </c>
    </row>
    <row r="350" spans="1:53" ht="21" customHeight="1">
      <c r="A350" s="70">
        <f t="shared" si="15"/>
        <v>347</v>
      </c>
      <c r="H350" s="65"/>
      <c r="I350" s="65"/>
      <c r="J350" s="65"/>
      <c r="K350" s="65"/>
      <c r="L350" s="65"/>
      <c r="M350" s="66">
        <f t="shared" si="14"/>
        <v>0</v>
      </c>
      <c r="S350" s="66">
        <f t="shared" si="13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[1]الأحياء!A349</f>
        <v>0</v>
      </c>
    </row>
    <row r="351" spans="1:53" ht="21" customHeight="1">
      <c r="A351" s="70">
        <f t="shared" si="15"/>
        <v>348</v>
      </c>
      <c r="H351" s="65"/>
      <c r="I351" s="65"/>
      <c r="J351" s="65"/>
      <c r="K351" s="65"/>
      <c r="L351" s="65"/>
      <c r="M351" s="66">
        <f t="shared" si="14"/>
        <v>0</v>
      </c>
      <c r="S351" s="66">
        <f t="shared" si="13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[1]الأحياء!A350</f>
        <v>0</v>
      </c>
    </row>
    <row r="352" spans="1:53" ht="21" customHeight="1">
      <c r="A352" s="70">
        <f t="shared" si="15"/>
        <v>349</v>
      </c>
      <c r="H352" s="65"/>
      <c r="I352" s="65"/>
      <c r="J352" s="65"/>
      <c r="K352" s="65"/>
      <c r="L352" s="65"/>
      <c r="M352" s="66">
        <f t="shared" si="14"/>
        <v>0</v>
      </c>
      <c r="S352" s="66">
        <f t="shared" si="13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[1]الأحياء!A351</f>
        <v>0</v>
      </c>
    </row>
    <row r="353" spans="1:53" ht="21" customHeight="1">
      <c r="A353" s="70">
        <f t="shared" si="15"/>
        <v>350</v>
      </c>
      <c r="H353" s="65"/>
      <c r="I353" s="65"/>
      <c r="J353" s="65"/>
      <c r="K353" s="65"/>
      <c r="L353" s="65"/>
      <c r="M353" s="66">
        <f t="shared" si="14"/>
        <v>0</v>
      </c>
      <c r="S353" s="66">
        <f t="shared" si="13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[1]الأحياء!A352</f>
        <v>0</v>
      </c>
    </row>
    <row r="354" spans="1:53" ht="21" customHeight="1">
      <c r="A354" s="70">
        <f t="shared" si="15"/>
        <v>351</v>
      </c>
      <c r="H354" s="65"/>
      <c r="I354" s="65"/>
      <c r="J354" s="65"/>
      <c r="K354" s="65"/>
      <c r="L354" s="65"/>
      <c r="M354" s="66">
        <f t="shared" si="14"/>
        <v>0</v>
      </c>
      <c r="S354" s="66">
        <f t="shared" si="13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[1]الأحياء!A353</f>
        <v>0</v>
      </c>
    </row>
    <row r="355" spans="1:53" ht="21" customHeight="1">
      <c r="A355" s="70">
        <f t="shared" si="15"/>
        <v>352</v>
      </c>
      <c r="H355" s="65"/>
      <c r="I355" s="65"/>
      <c r="J355" s="65"/>
      <c r="K355" s="65"/>
      <c r="L355" s="65"/>
      <c r="M355" s="66">
        <f t="shared" si="14"/>
        <v>0</v>
      </c>
      <c r="S355" s="66">
        <f t="shared" si="13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[1]الأحياء!A354</f>
        <v>0</v>
      </c>
    </row>
    <row r="356" spans="1:53" ht="21" customHeight="1">
      <c r="A356" s="70">
        <f t="shared" si="15"/>
        <v>353</v>
      </c>
      <c r="H356" s="65"/>
      <c r="I356" s="65"/>
      <c r="J356" s="65"/>
      <c r="K356" s="65"/>
      <c r="L356" s="65"/>
      <c r="M356" s="66">
        <f t="shared" si="14"/>
        <v>0</v>
      </c>
      <c r="S356" s="66">
        <f t="shared" si="13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[1]الأحياء!A355</f>
        <v>0</v>
      </c>
    </row>
    <row r="357" spans="1:53" ht="21" customHeight="1">
      <c r="A357" s="70">
        <f t="shared" si="15"/>
        <v>354</v>
      </c>
      <c r="H357" s="65"/>
      <c r="I357" s="65"/>
      <c r="J357" s="65"/>
      <c r="K357" s="65"/>
      <c r="L357" s="65"/>
      <c r="M357" s="66">
        <f t="shared" si="14"/>
        <v>0</v>
      </c>
      <c r="S357" s="66">
        <f t="shared" ref="S357:S361" si="16">T357+U357+V357+W357+X357</f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[1]الأحياء!A356</f>
        <v>0</v>
      </c>
    </row>
    <row r="358" spans="1:53" ht="21" customHeight="1">
      <c r="A358" s="70">
        <f t="shared" si="15"/>
        <v>355</v>
      </c>
      <c r="H358" s="65"/>
      <c r="I358" s="65"/>
      <c r="J358" s="65"/>
      <c r="K358" s="65"/>
      <c r="L358" s="65"/>
      <c r="M358" s="66">
        <f t="shared" si="14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[1]الأحياء!A357</f>
        <v>0</v>
      </c>
    </row>
    <row r="359" spans="1:53" ht="21" customHeight="1">
      <c r="A359" s="70">
        <f t="shared" si="15"/>
        <v>356</v>
      </c>
      <c r="H359" s="65"/>
      <c r="I359" s="65"/>
      <c r="J359" s="65"/>
      <c r="K359" s="65"/>
      <c r="L359" s="65"/>
      <c r="M359" s="66">
        <f t="shared" ref="M359:M361" si="17">N359+O359+P359+Q359+R359</f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  <c r="BA359">
        <f>[1]الأحياء!A358</f>
        <v>0</v>
      </c>
    </row>
    <row r="360" spans="1:53" ht="21" customHeight="1">
      <c r="H360" s="65"/>
      <c r="I360" s="65"/>
      <c r="J360" s="65"/>
      <c r="K360" s="65"/>
      <c r="L360" s="65"/>
      <c r="M360" s="66">
        <f t="shared" si="17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 ht="21" customHeight="1">
      <c r="H361" s="65"/>
      <c r="I361" s="65"/>
      <c r="J361" s="65"/>
      <c r="K361" s="65"/>
      <c r="L361" s="65"/>
      <c r="M361" s="66">
        <f t="shared" si="17"/>
        <v>0</v>
      </c>
      <c r="S361" s="66">
        <f t="shared" si="16"/>
        <v>0</v>
      </c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 ht="21" customHeight="1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 ht="21" customHeight="1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 ht="21" customHeight="1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 ht="21" customHeight="1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 ht="21" customHeight="1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 ht="21" customHeight="1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 ht="21" customHeight="1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 ht="21" customHeight="1">
      <c r="H369" s="65"/>
      <c r="I369" s="65"/>
      <c r="J369" s="65"/>
      <c r="K369" s="65"/>
      <c r="L369" s="65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 ht="21" customHeight="1">
      <c r="A370"/>
      <c r="B370"/>
      <c r="C370"/>
      <c r="D370"/>
      <c r="E370"/>
      <c r="F370"/>
      <c r="G370"/>
      <c r="H370" s="65"/>
      <c r="I370" s="65"/>
      <c r="J370" s="65"/>
      <c r="K370" s="65"/>
      <c r="L370" s="65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 ht="21" customHeight="1">
      <c r="A371"/>
      <c r="B371"/>
      <c r="C371"/>
      <c r="D371"/>
      <c r="E371"/>
      <c r="F371"/>
      <c r="G371"/>
      <c r="H371" s="65"/>
      <c r="I371" s="65"/>
      <c r="J371" s="65"/>
      <c r="K371" s="65"/>
      <c r="L371" s="65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 ht="21" customHeight="1">
      <c r="A372"/>
      <c r="B372"/>
      <c r="C372"/>
      <c r="D372"/>
      <c r="E372"/>
      <c r="F372"/>
      <c r="G372"/>
      <c r="H372" s="65"/>
      <c r="I372" s="65"/>
      <c r="J372" s="65"/>
      <c r="K372" s="65"/>
      <c r="L372" s="65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 ht="21" customHeight="1">
      <c r="A373"/>
      <c r="B373"/>
      <c r="C373"/>
      <c r="D373"/>
      <c r="E373"/>
      <c r="F373"/>
      <c r="G373"/>
      <c r="H373" s="65"/>
      <c r="I373" s="65"/>
      <c r="J373" s="65"/>
      <c r="K373" s="65"/>
      <c r="L373" s="65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 ht="21" customHeight="1">
      <c r="A374"/>
      <c r="B374"/>
      <c r="C374"/>
      <c r="D374"/>
      <c r="E374"/>
      <c r="F374"/>
      <c r="G374"/>
      <c r="H374" s="65"/>
      <c r="I374" s="65"/>
      <c r="J374" s="65"/>
      <c r="K374" s="65"/>
      <c r="L374" s="65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 ht="21" customHeight="1">
      <c r="A375"/>
      <c r="B375"/>
      <c r="C375"/>
      <c r="D375"/>
      <c r="E375"/>
      <c r="F375"/>
      <c r="G375"/>
      <c r="H375" s="65"/>
      <c r="I375" s="65"/>
      <c r="J375" s="65"/>
      <c r="K375" s="65"/>
      <c r="L375" s="65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 ht="21" customHeight="1">
      <c r="A376"/>
      <c r="B376"/>
      <c r="C376"/>
      <c r="D376"/>
      <c r="E376"/>
      <c r="F376"/>
      <c r="G376"/>
      <c r="H376" s="65"/>
      <c r="I376" s="65"/>
      <c r="J376" s="65"/>
      <c r="K376" s="65"/>
      <c r="L376" s="65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 ht="21" customHeight="1">
      <c r="A377"/>
      <c r="B377"/>
      <c r="C377"/>
      <c r="D377"/>
      <c r="E377"/>
      <c r="F377"/>
      <c r="G377"/>
      <c r="H377" s="65"/>
      <c r="I377" s="65"/>
      <c r="J377" s="65"/>
      <c r="K377" s="65"/>
      <c r="L377" s="65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 ht="21" customHeight="1">
      <c r="A378"/>
      <c r="B378"/>
      <c r="C378"/>
      <c r="D378"/>
      <c r="E378"/>
      <c r="F378"/>
      <c r="G378"/>
      <c r="H378" s="65"/>
      <c r="I378" s="65"/>
      <c r="J378" s="65"/>
      <c r="K378" s="65"/>
      <c r="L378" s="65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 ht="21" customHeight="1">
      <c r="A379"/>
      <c r="B379"/>
      <c r="C379"/>
      <c r="D379"/>
      <c r="E379"/>
      <c r="F379"/>
      <c r="G379"/>
      <c r="H379" s="65"/>
      <c r="I379" s="65"/>
      <c r="J379" s="65"/>
      <c r="K379" s="65"/>
      <c r="L379" s="65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 ht="21" customHeight="1">
      <c r="A380"/>
      <c r="B380"/>
      <c r="C380"/>
      <c r="D380"/>
      <c r="E380"/>
      <c r="F380"/>
      <c r="G380"/>
      <c r="H380" s="65"/>
      <c r="I380" s="65"/>
      <c r="J380" s="65"/>
      <c r="K380" s="65"/>
      <c r="L380" s="65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 ht="21" customHeight="1">
      <c r="A381"/>
      <c r="B381"/>
      <c r="C381"/>
      <c r="D381"/>
      <c r="E381"/>
      <c r="F381"/>
      <c r="G381"/>
      <c r="H381" s="65"/>
      <c r="I381" s="65"/>
      <c r="J381" s="65"/>
      <c r="K381" s="65"/>
      <c r="L381" s="65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 ht="21" customHeight="1">
      <c r="A382"/>
      <c r="B382"/>
      <c r="C382"/>
      <c r="D382"/>
      <c r="E382"/>
      <c r="F382"/>
      <c r="G382"/>
      <c r="H382" s="65"/>
      <c r="I382" s="65"/>
      <c r="J382" s="65"/>
      <c r="K382" s="65"/>
      <c r="L382" s="65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 ht="21" customHeight="1">
      <c r="A383"/>
      <c r="B383"/>
      <c r="C383"/>
      <c r="D383"/>
      <c r="E383"/>
      <c r="F383"/>
      <c r="G383"/>
      <c r="H383" s="65"/>
      <c r="I383" s="65"/>
      <c r="J383" s="65"/>
      <c r="K383" s="65"/>
      <c r="L383" s="65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 ht="21" customHeight="1">
      <c r="A384"/>
      <c r="B384"/>
      <c r="C384"/>
      <c r="D384"/>
      <c r="E384"/>
      <c r="F384"/>
      <c r="G384"/>
      <c r="H384" s="65"/>
      <c r="I384" s="65"/>
      <c r="J384" s="65"/>
      <c r="K384" s="65"/>
      <c r="L384" s="65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 ht="21" customHeight="1">
      <c r="A385"/>
      <c r="B385"/>
      <c r="C385"/>
      <c r="D385"/>
      <c r="E385"/>
      <c r="F385"/>
      <c r="G385"/>
      <c r="H385" s="65"/>
      <c r="I385" s="65"/>
      <c r="J385" s="65"/>
      <c r="K385" s="65"/>
      <c r="L385" s="65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 ht="21" customHeight="1">
      <c r="A386"/>
      <c r="B386"/>
      <c r="C386"/>
      <c r="D386"/>
      <c r="E386"/>
      <c r="F386"/>
      <c r="G386"/>
      <c r="H386" s="65"/>
      <c r="I386" s="65"/>
      <c r="J386" s="65"/>
      <c r="K386" s="65"/>
      <c r="L386" s="65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 ht="21" customHeight="1">
      <c r="A387"/>
      <c r="B387"/>
      <c r="C387"/>
      <c r="D387"/>
      <c r="E387"/>
      <c r="F387"/>
      <c r="G387"/>
      <c r="H387" s="65"/>
      <c r="I387" s="65"/>
      <c r="J387" s="65"/>
      <c r="K387" s="65"/>
      <c r="L387" s="65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 ht="21" customHeight="1">
      <c r="A388"/>
      <c r="B388"/>
      <c r="C388"/>
      <c r="D388"/>
      <c r="E388"/>
      <c r="F388"/>
      <c r="G388"/>
      <c r="H388" s="65"/>
      <c r="I388" s="65"/>
      <c r="J388" s="65"/>
      <c r="K388" s="65"/>
      <c r="L388" s="65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 ht="21" customHeight="1">
      <c r="A389"/>
      <c r="B389"/>
      <c r="C389"/>
      <c r="D389"/>
      <c r="E389"/>
      <c r="F389"/>
      <c r="G389"/>
      <c r="H389" s="65"/>
      <c r="I389" s="65"/>
      <c r="J389" s="65"/>
      <c r="K389" s="65"/>
      <c r="L389" s="65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 ht="21" customHeight="1">
      <c r="A390"/>
      <c r="B390"/>
      <c r="C390"/>
      <c r="D390"/>
      <c r="E390"/>
      <c r="F390"/>
      <c r="G390"/>
      <c r="H390" s="65"/>
      <c r="I390" s="65"/>
      <c r="J390" s="65"/>
      <c r="K390" s="65"/>
      <c r="L390" s="65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 ht="21" customHeight="1">
      <c r="A391"/>
      <c r="B391"/>
      <c r="C391"/>
      <c r="D391"/>
      <c r="E391"/>
      <c r="F391"/>
      <c r="G391"/>
      <c r="H391" s="65"/>
      <c r="I391" s="65"/>
      <c r="J391" s="65"/>
      <c r="K391" s="65"/>
      <c r="L391" s="65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 ht="21" customHeight="1">
      <c r="A392"/>
      <c r="B392"/>
      <c r="C392"/>
      <c r="D392"/>
      <c r="E392"/>
      <c r="F392"/>
      <c r="G392"/>
      <c r="H392" s="65"/>
      <c r="I392" s="65"/>
      <c r="J392" s="65"/>
      <c r="K392" s="65"/>
      <c r="L392" s="65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 ht="21" customHeight="1">
      <c r="A393"/>
      <c r="B393"/>
      <c r="C393"/>
      <c r="D393"/>
      <c r="E393"/>
      <c r="F393"/>
      <c r="G393"/>
      <c r="H393" s="65"/>
      <c r="I393" s="65"/>
      <c r="J393" s="65"/>
      <c r="K393" s="65"/>
      <c r="L393" s="65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 ht="21" customHeight="1">
      <c r="A394"/>
      <c r="B394"/>
      <c r="C394"/>
      <c r="D394"/>
      <c r="E394"/>
      <c r="F394"/>
      <c r="G394"/>
      <c r="H394" s="65"/>
      <c r="I394" s="65"/>
      <c r="J394" s="65"/>
      <c r="K394" s="65"/>
      <c r="L394" s="65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 ht="21" customHeight="1">
      <c r="A395"/>
      <c r="B395"/>
      <c r="C395"/>
      <c r="D395"/>
      <c r="E395"/>
      <c r="F395"/>
      <c r="G395"/>
      <c r="H395" s="65"/>
      <c r="I395" s="65"/>
      <c r="J395" s="65"/>
      <c r="K395" s="65"/>
      <c r="L395" s="65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 ht="21" customHeight="1">
      <c r="A396"/>
      <c r="B396"/>
      <c r="C396"/>
      <c r="D396"/>
      <c r="E396"/>
      <c r="F396"/>
      <c r="G396"/>
      <c r="H396" s="65"/>
      <c r="I396" s="65"/>
      <c r="J396" s="65"/>
      <c r="K396" s="65"/>
      <c r="L396" s="65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 ht="21" customHeight="1">
      <c r="A397"/>
      <c r="B397"/>
      <c r="C397"/>
      <c r="D397"/>
      <c r="E397"/>
      <c r="F397"/>
      <c r="G397"/>
      <c r="H397" s="65"/>
      <c r="I397" s="65"/>
      <c r="J397" s="65"/>
      <c r="K397" s="65"/>
      <c r="L397" s="65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 ht="21" customHeight="1">
      <c r="A398"/>
      <c r="B398"/>
      <c r="C398"/>
      <c r="D398"/>
      <c r="E398"/>
      <c r="F398"/>
      <c r="G398"/>
      <c r="H398" s="65"/>
      <c r="I398" s="65"/>
      <c r="J398" s="65"/>
      <c r="K398" s="65"/>
      <c r="L398" s="65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 ht="21" customHeight="1">
      <c r="A399"/>
      <c r="B399"/>
      <c r="C399"/>
      <c r="D399"/>
      <c r="E399"/>
      <c r="F399"/>
      <c r="G399"/>
      <c r="H399" s="65"/>
      <c r="I399" s="65"/>
      <c r="J399" s="65"/>
      <c r="K399" s="65"/>
      <c r="L399" s="65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 ht="21" customHeight="1">
      <c r="A400"/>
      <c r="B400"/>
      <c r="C400"/>
      <c r="D400"/>
      <c r="E400"/>
      <c r="F400"/>
      <c r="G400"/>
      <c r="H400" s="65"/>
      <c r="I400" s="65"/>
      <c r="J400" s="65"/>
      <c r="K400" s="65"/>
      <c r="L400" s="65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 ht="21" customHeight="1">
      <c r="A401"/>
      <c r="B401"/>
      <c r="C401"/>
      <c r="D401"/>
      <c r="E401"/>
      <c r="F401"/>
      <c r="G401"/>
      <c r="H401" s="65"/>
      <c r="I401" s="65"/>
      <c r="J401" s="65"/>
      <c r="K401" s="65"/>
      <c r="L401" s="65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 ht="21" customHeight="1">
      <c r="A402"/>
      <c r="B402"/>
      <c r="C402"/>
      <c r="D402"/>
      <c r="E402"/>
      <c r="F402"/>
      <c r="G402"/>
      <c r="H402" s="65"/>
      <c r="I402" s="65"/>
      <c r="J402" s="65"/>
      <c r="K402" s="65"/>
      <c r="L402" s="65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 ht="21" customHeight="1">
      <c r="A403"/>
      <c r="B403"/>
      <c r="C403"/>
      <c r="D403"/>
      <c r="E403"/>
      <c r="F403"/>
      <c r="G403"/>
      <c r="H403" s="65"/>
      <c r="I403" s="65"/>
      <c r="J403" s="65"/>
      <c r="K403" s="65"/>
      <c r="L403" s="65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 ht="21" customHeight="1">
      <c r="A404"/>
      <c r="B404"/>
      <c r="C404"/>
      <c r="D404"/>
      <c r="E404"/>
      <c r="F404"/>
      <c r="G404"/>
      <c r="H404" s="65"/>
      <c r="I404" s="65"/>
      <c r="J404" s="65"/>
      <c r="K404" s="65"/>
      <c r="L404" s="65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 ht="21" customHeight="1">
      <c r="A405"/>
      <c r="B405"/>
      <c r="C405"/>
      <c r="D405"/>
      <c r="E405"/>
      <c r="F405"/>
      <c r="G405"/>
      <c r="H405" s="65"/>
      <c r="I405" s="65"/>
      <c r="J405" s="65"/>
      <c r="K405" s="65"/>
      <c r="L405" s="65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 ht="21" customHeight="1">
      <c r="A406"/>
      <c r="B406"/>
      <c r="C406"/>
      <c r="D406"/>
      <c r="E406"/>
      <c r="F406"/>
      <c r="G406"/>
      <c r="H406" s="65"/>
      <c r="I406" s="65"/>
      <c r="J406" s="65"/>
      <c r="K406" s="65"/>
      <c r="L406" s="65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 ht="21" customHeight="1">
      <c r="A407"/>
      <c r="B407"/>
      <c r="C407"/>
      <c r="D407"/>
      <c r="E407"/>
      <c r="F407"/>
      <c r="G407"/>
      <c r="H407" s="65"/>
      <c r="I407" s="65"/>
      <c r="J407" s="65"/>
      <c r="K407" s="65"/>
      <c r="L407" s="65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 ht="21" customHeight="1">
      <c r="A408"/>
      <c r="B408"/>
      <c r="C408"/>
      <c r="D408"/>
      <c r="E408"/>
      <c r="F408"/>
      <c r="G408"/>
      <c r="H408" s="65"/>
      <c r="I408" s="65"/>
      <c r="J408" s="65"/>
      <c r="K408" s="65"/>
      <c r="L408" s="65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 ht="21" customHeight="1">
      <c r="A409"/>
      <c r="B409"/>
      <c r="C409"/>
      <c r="D409"/>
      <c r="E409"/>
      <c r="F409"/>
      <c r="G409"/>
      <c r="H409" s="65"/>
      <c r="I409" s="65"/>
      <c r="J409" s="65"/>
      <c r="K409" s="65"/>
      <c r="L409" s="65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 ht="21" customHeight="1">
      <c r="A410"/>
      <c r="B410"/>
      <c r="C410"/>
      <c r="D410"/>
      <c r="E410"/>
      <c r="F410"/>
      <c r="G410"/>
      <c r="H410" s="65"/>
      <c r="I410" s="65"/>
      <c r="J410" s="65"/>
      <c r="K410" s="65"/>
      <c r="L410" s="65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 ht="21" customHeight="1">
      <c r="A411"/>
      <c r="B411"/>
      <c r="C411"/>
      <c r="D411"/>
      <c r="E411"/>
      <c r="F411"/>
      <c r="G411"/>
      <c r="H411" s="65"/>
      <c r="I411" s="65"/>
      <c r="J411" s="65"/>
      <c r="K411" s="65"/>
      <c r="L411" s="65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 ht="21" customHeight="1">
      <c r="A412"/>
      <c r="B412"/>
      <c r="C412"/>
      <c r="D412"/>
      <c r="E412"/>
      <c r="F412"/>
      <c r="G412"/>
      <c r="H412" s="65"/>
      <c r="I412" s="65"/>
      <c r="J412" s="65"/>
      <c r="K412" s="65"/>
      <c r="L412" s="65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 ht="21" customHeight="1">
      <c r="A413"/>
      <c r="B413"/>
      <c r="C413"/>
      <c r="D413"/>
      <c r="E413"/>
      <c r="F413"/>
      <c r="G413"/>
      <c r="H413" s="65"/>
      <c r="I413" s="65"/>
      <c r="J413" s="65"/>
      <c r="K413" s="65"/>
      <c r="L413" s="65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 ht="21" customHeight="1">
      <c r="A414"/>
      <c r="B414"/>
      <c r="C414"/>
      <c r="D414"/>
      <c r="E414"/>
      <c r="F414"/>
      <c r="G414"/>
      <c r="H414" s="65"/>
      <c r="I414" s="65"/>
      <c r="J414" s="65"/>
      <c r="K414" s="65"/>
      <c r="L414" s="65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 ht="21" customHeight="1">
      <c r="A415"/>
      <c r="B415"/>
      <c r="C415"/>
      <c r="D415"/>
      <c r="E415"/>
      <c r="F415"/>
      <c r="G415"/>
      <c r="H415" s="65"/>
      <c r="I415" s="65"/>
      <c r="J415" s="65"/>
      <c r="K415" s="65"/>
      <c r="L415" s="65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 ht="21" customHeight="1">
      <c r="A416"/>
      <c r="B416"/>
      <c r="C416"/>
      <c r="D416"/>
      <c r="E416"/>
      <c r="F416"/>
      <c r="G416"/>
      <c r="H416" s="65"/>
      <c r="I416" s="65"/>
      <c r="J416" s="65"/>
      <c r="K416" s="65"/>
      <c r="L416" s="65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 ht="21" customHeight="1">
      <c r="A417"/>
      <c r="B417"/>
      <c r="C417"/>
      <c r="D417"/>
      <c r="E417"/>
      <c r="F417"/>
      <c r="G417"/>
      <c r="H417" s="65"/>
      <c r="I417" s="65"/>
      <c r="J417" s="65"/>
      <c r="K417" s="65"/>
      <c r="L417" s="65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 ht="21" customHeight="1">
      <c r="A418"/>
      <c r="B418"/>
      <c r="C418"/>
      <c r="D418"/>
      <c r="E418"/>
      <c r="F418"/>
      <c r="G418"/>
      <c r="H418" s="65"/>
      <c r="I418" s="65"/>
      <c r="J418" s="65"/>
      <c r="K418" s="65"/>
      <c r="L418" s="65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 ht="21" customHeight="1">
      <c r="A419"/>
      <c r="B419"/>
      <c r="C419"/>
      <c r="D419"/>
      <c r="E419"/>
      <c r="F419"/>
      <c r="G419"/>
      <c r="H419" s="65"/>
      <c r="I419" s="65"/>
      <c r="J419" s="65"/>
      <c r="K419" s="65"/>
      <c r="L419" s="65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 ht="21" customHeight="1">
      <c r="A420"/>
      <c r="B420"/>
      <c r="C420"/>
      <c r="D420"/>
      <c r="E420"/>
      <c r="F420"/>
      <c r="G420"/>
      <c r="H420" s="65"/>
      <c r="I420" s="65"/>
      <c r="J420" s="65"/>
      <c r="K420" s="65"/>
      <c r="L420" s="65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 ht="21" customHeight="1">
      <c r="A421"/>
      <c r="B421"/>
      <c r="C421"/>
      <c r="D421"/>
      <c r="E421"/>
      <c r="F421"/>
      <c r="G421"/>
      <c r="H421" s="65"/>
      <c r="I421" s="65"/>
      <c r="J421" s="65"/>
      <c r="K421" s="65"/>
      <c r="L421" s="65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 ht="21" customHeight="1">
      <c r="A422"/>
      <c r="B422"/>
      <c r="C422"/>
      <c r="D422"/>
      <c r="E422"/>
      <c r="F422"/>
      <c r="G422"/>
      <c r="H422" s="65"/>
      <c r="I422" s="65"/>
      <c r="J422" s="65"/>
      <c r="K422" s="65"/>
      <c r="L422" s="65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 ht="21" customHeight="1">
      <c r="A423"/>
      <c r="B423"/>
      <c r="C423"/>
      <c r="D423"/>
      <c r="E423"/>
      <c r="F423"/>
      <c r="G423"/>
      <c r="H423" s="65"/>
      <c r="I423" s="65"/>
      <c r="J423" s="65"/>
      <c r="K423" s="65"/>
      <c r="L423" s="65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 ht="21" customHeight="1">
      <c r="A424"/>
      <c r="B424"/>
      <c r="C424"/>
      <c r="D424"/>
      <c r="E424"/>
      <c r="F424"/>
      <c r="G424"/>
      <c r="H424" s="65"/>
      <c r="I424" s="65"/>
      <c r="J424" s="65"/>
      <c r="K424" s="65"/>
      <c r="L424" s="65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 ht="21" customHeight="1">
      <c r="A425"/>
      <c r="B425"/>
      <c r="C425"/>
      <c r="D425"/>
      <c r="E425"/>
      <c r="F425"/>
      <c r="G425"/>
      <c r="H425" s="65"/>
      <c r="I425" s="65"/>
      <c r="J425" s="65"/>
      <c r="K425" s="65"/>
      <c r="L425" s="65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 ht="21" customHeight="1">
      <c r="A426"/>
      <c r="B426"/>
      <c r="C426"/>
      <c r="D426"/>
      <c r="E426"/>
      <c r="F426"/>
      <c r="G426"/>
      <c r="H426" s="65"/>
      <c r="I426" s="65"/>
      <c r="J426" s="65"/>
      <c r="K426" s="65"/>
      <c r="L426" s="65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 ht="21" customHeight="1">
      <c r="A427"/>
      <c r="B427"/>
      <c r="C427"/>
      <c r="D427"/>
      <c r="E427"/>
      <c r="F427"/>
      <c r="G427"/>
      <c r="H427" s="65"/>
      <c r="I427" s="65"/>
      <c r="J427" s="65"/>
      <c r="K427" s="65"/>
      <c r="L427" s="65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 ht="21" customHeight="1">
      <c r="A428"/>
      <c r="B428"/>
      <c r="C428"/>
      <c r="D428"/>
      <c r="E428"/>
      <c r="F428"/>
      <c r="G428"/>
      <c r="H428" s="65"/>
      <c r="I428" s="65"/>
      <c r="J428" s="65"/>
      <c r="K428" s="65"/>
      <c r="L428" s="65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 ht="21" customHeight="1">
      <c r="A429"/>
      <c r="B429"/>
      <c r="C429"/>
      <c r="D429"/>
      <c r="E429"/>
      <c r="F429"/>
      <c r="G429"/>
      <c r="H429" s="65"/>
      <c r="I429" s="65"/>
      <c r="J429" s="65"/>
      <c r="K429" s="65"/>
      <c r="L429" s="65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 ht="21" customHeight="1">
      <c r="A430"/>
      <c r="B430"/>
      <c r="C430"/>
      <c r="D430"/>
      <c r="E430"/>
      <c r="F430"/>
      <c r="G430"/>
      <c r="H430" s="65"/>
      <c r="I430" s="65"/>
      <c r="J430" s="65"/>
      <c r="K430" s="65"/>
      <c r="L430" s="65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 ht="21" customHeight="1">
      <c r="A431"/>
      <c r="B431"/>
      <c r="C431"/>
      <c r="D431"/>
      <c r="E431"/>
      <c r="F431"/>
      <c r="G431"/>
      <c r="H431" s="65"/>
      <c r="I431" s="65"/>
      <c r="J431" s="65"/>
      <c r="K431" s="65"/>
      <c r="L431" s="65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 ht="21" customHeight="1">
      <c r="A432"/>
      <c r="B432"/>
      <c r="C432"/>
      <c r="D432"/>
      <c r="E432"/>
      <c r="F432"/>
      <c r="G432"/>
      <c r="H432" s="65"/>
      <c r="I432" s="65"/>
      <c r="J432" s="65"/>
      <c r="K432" s="65"/>
      <c r="L432" s="65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 ht="21" customHeight="1">
      <c r="A433"/>
      <c r="B433"/>
      <c r="C433"/>
      <c r="D433"/>
      <c r="E433"/>
      <c r="F433"/>
      <c r="G433"/>
      <c r="H433" s="65"/>
      <c r="I433" s="65"/>
      <c r="J433" s="65"/>
      <c r="K433" s="65"/>
      <c r="L433" s="65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 ht="21" customHeight="1">
      <c r="A434"/>
      <c r="B434"/>
      <c r="C434"/>
      <c r="D434"/>
      <c r="E434"/>
      <c r="F434"/>
      <c r="G434"/>
      <c r="H434" s="65"/>
      <c r="I434" s="65"/>
      <c r="J434" s="65"/>
      <c r="K434" s="65"/>
      <c r="L434" s="65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 ht="21" customHeight="1">
      <c r="A435"/>
      <c r="B435"/>
      <c r="C435"/>
      <c r="D435"/>
      <c r="E435"/>
      <c r="F435"/>
      <c r="G435"/>
      <c r="H435" s="65"/>
      <c r="I435" s="65"/>
      <c r="J435" s="65"/>
      <c r="K435" s="65"/>
      <c r="L435" s="65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 ht="21" customHeight="1">
      <c r="A436"/>
      <c r="B436"/>
      <c r="C436"/>
      <c r="D436"/>
      <c r="E436"/>
      <c r="F436"/>
      <c r="G436"/>
      <c r="H436" s="65"/>
      <c r="I436" s="65"/>
      <c r="J436" s="65"/>
      <c r="K436" s="65"/>
      <c r="L436" s="65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 ht="21" customHeight="1">
      <c r="A437"/>
      <c r="B437"/>
      <c r="C437"/>
      <c r="D437"/>
      <c r="E437"/>
      <c r="F437"/>
      <c r="G437"/>
      <c r="H437" s="65"/>
      <c r="I437" s="65"/>
      <c r="J437" s="65"/>
      <c r="K437" s="65"/>
      <c r="L437" s="65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 ht="21" customHeight="1">
      <c r="A438"/>
      <c r="B438"/>
      <c r="C438"/>
      <c r="D438"/>
      <c r="E438"/>
      <c r="F438"/>
      <c r="G438"/>
      <c r="H438" s="65"/>
      <c r="I438" s="65"/>
      <c r="J438" s="65"/>
      <c r="K438" s="65"/>
      <c r="L438" s="65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 ht="21" customHeight="1">
      <c r="A439"/>
      <c r="B439"/>
      <c r="C439"/>
      <c r="D439"/>
      <c r="E439"/>
      <c r="F439"/>
      <c r="G439"/>
      <c r="H439" s="65"/>
      <c r="I439" s="65"/>
      <c r="J439" s="65"/>
      <c r="K439" s="65"/>
      <c r="L439" s="65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 ht="21" customHeight="1">
      <c r="A440"/>
      <c r="B440"/>
      <c r="C440"/>
      <c r="D440"/>
      <c r="E440"/>
      <c r="F440"/>
      <c r="G440"/>
      <c r="H440" s="65"/>
      <c r="I440" s="65"/>
      <c r="J440" s="65"/>
      <c r="K440" s="65"/>
      <c r="L440" s="65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 ht="21" customHeight="1">
      <c r="A441"/>
      <c r="B441"/>
      <c r="C441"/>
      <c r="D441"/>
      <c r="E441"/>
      <c r="F441"/>
      <c r="G441"/>
      <c r="H441" s="65"/>
      <c r="I441" s="65"/>
      <c r="J441" s="65"/>
      <c r="K441" s="65"/>
      <c r="L441" s="65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 ht="21" customHeight="1">
      <c r="A442"/>
      <c r="B442"/>
      <c r="C442"/>
      <c r="D442"/>
      <c r="E442"/>
      <c r="F442"/>
      <c r="G442"/>
      <c r="H442" s="65"/>
      <c r="I442" s="65"/>
      <c r="J442" s="65"/>
      <c r="K442" s="65"/>
      <c r="L442" s="65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 ht="21" customHeight="1">
      <c r="A443"/>
      <c r="B443"/>
      <c r="C443"/>
      <c r="D443"/>
      <c r="E443"/>
      <c r="F443"/>
      <c r="G443"/>
      <c r="H443" s="65"/>
      <c r="I443" s="65"/>
      <c r="J443" s="65"/>
      <c r="K443" s="65"/>
      <c r="L443" s="65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 ht="21" customHeight="1">
      <c r="A444"/>
      <c r="B444"/>
      <c r="C444"/>
      <c r="D444"/>
      <c r="E444"/>
      <c r="F444"/>
      <c r="G444"/>
      <c r="H444" s="65"/>
      <c r="I444" s="65"/>
      <c r="J444" s="65"/>
      <c r="K444" s="65"/>
      <c r="L444" s="65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 ht="21" customHeight="1">
      <c r="A445"/>
      <c r="B445"/>
      <c r="C445"/>
      <c r="D445"/>
      <c r="E445"/>
      <c r="F445"/>
      <c r="G445"/>
      <c r="H445" s="65"/>
      <c r="I445" s="65"/>
      <c r="J445" s="65"/>
      <c r="K445" s="65"/>
      <c r="L445" s="65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 ht="21" customHeight="1">
      <c r="A446"/>
      <c r="B446"/>
      <c r="C446"/>
      <c r="D446"/>
      <c r="E446"/>
      <c r="F446"/>
      <c r="G446"/>
      <c r="H446" s="65"/>
      <c r="I446" s="65"/>
      <c r="J446" s="65"/>
      <c r="K446" s="65"/>
      <c r="L446" s="65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 ht="21" customHeight="1">
      <c r="A447"/>
      <c r="B447"/>
      <c r="C447"/>
      <c r="D447"/>
      <c r="E447"/>
      <c r="F447"/>
      <c r="G447"/>
      <c r="H447" s="65"/>
      <c r="I447" s="65"/>
      <c r="J447" s="65"/>
      <c r="K447" s="65"/>
      <c r="L447" s="65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 ht="21" customHeight="1">
      <c r="A448"/>
      <c r="B448"/>
      <c r="C448"/>
      <c r="D448"/>
      <c r="E448"/>
      <c r="F448"/>
      <c r="G448"/>
      <c r="H448" s="65"/>
      <c r="I448" s="65"/>
      <c r="J448" s="65"/>
      <c r="K448" s="65"/>
      <c r="L448" s="65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 ht="21" customHeight="1">
      <c r="A449"/>
      <c r="B449"/>
      <c r="C449"/>
      <c r="D449"/>
      <c r="E449"/>
      <c r="F449"/>
      <c r="G449"/>
      <c r="H449" s="65"/>
      <c r="I449" s="65"/>
      <c r="J449" s="65"/>
      <c r="K449" s="65"/>
      <c r="L449" s="65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 ht="21" customHeight="1">
      <c r="A450"/>
      <c r="B450"/>
      <c r="C450"/>
      <c r="D450"/>
      <c r="E450"/>
      <c r="F450"/>
      <c r="G450"/>
      <c r="H450" s="65"/>
      <c r="I450" s="65"/>
      <c r="J450" s="65"/>
      <c r="K450" s="65"/>
      <c r="L450" s="65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 ht="21" customHeight="1">
      <c r="A451"/>
      <c r="B451"/>
      <c r="C451"/>
      <c r="D451"/>
      <c r="E451"/>
      <c r="F451"/>
      <c r="G451"/>
      <c r="H451" s="65"/>
      <c r="I451" s="65"/>
      <c r="J451" s="65"/>
      <c r="K451" s="65"/>
      <c r="L451" s="65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 ht="21" customHeight="1">
      <c r="A452"/>
      <c r="B452"/>
      <c r="C452"/>
      <c r="D452"/>
      <c r="E452"/>
      <c r="F452"/>
      <c r="G452"/>
      <c r="H452" s="65"/>
      <c r="I452" s="65"/>
      <c r="J452" s="65"/>
      <c r="K452" s="65"/>
      <c r="L452" s="65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 ht="21" customHeight="1">
      <c r="A453"/>
      <c r="B453"/>
      <c r="C453"/>
      <c r="D453"/>
      <c r="E453"/>
      <c r="F453"/>
      <c r="G453"/>
      <c r="H453" s="65"/>
      <c r="I453" s="65"/>
      <c r="J453" s="65"/>
      <c r="K453" s="65"/>
      <c r="L453" s="65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 ht="21" customHeight="1">
      <c r="A454"/>
      <c r="B454"/>
      <c r="C454"/>
      <c r="D454"/>
      <c r="E454"/>
      <c r="F454"/>
      <c r="G454"/>
      <c r="H454" s="65"/>
      <c r="I454" s="65"/>
      <c r="J454" s="65"/>
      <c r="K454" s="65"/>
      <c r="L454" s="65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 ht="21" customHeight="1">
      <c r="A455"/>
      <c r="B455"/>
      <c r="C455"/>
      <c r="D455"/>
      <c r="E455"/>
      <c r="F455"/>
      <c r="G455"/>
      <c r="H455" s="65"/>
      <c r="I455" s="65"/>
      <c r="J455" s="65"/>
      <c r="K455" s="65"/>
      <c r="L455" s="65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 ht="21" customHeight="1">
      <c r="A456"/>
      <c r="B456"/>
      <c r="C456"/>
      <c r="D456"/>
      <c r="E456"/>
      <c r="F456"/>
      <c r="G456"/>
      <c r="H456" s="65"/>
      <c r="I456" s="65"/>
      <c r="J456" s="65"/>
      <c r="K456" s="65"/>
      <c r="L456" s="65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 ht="21" customHeight="1">
      <c r="A457"/>
      <c r="B457"/>
      <c r="C457"/>
      <c r="D457"/>
      <c r="E457"/>
      <c r="F457"/>
      <c r="G457"/>
      <c r="H457" s="65"/>
      <c r="I457" s="65"/>
      <c r="J457" s="65"/>
      <c r="K457" s="65"/>
      <c r="L457" s="65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 ht="21" customHeight="1">
      <c r="A458"/>
      <c r="B458"/>
      <c r="C458"/>
      <c r="D458"/>
      <c r="E458"/>
      <c r="F458"/>
      <c r="G458"/>
      <c r="H458" s="65"/>
      <c r="I458" s="65"/>
      <c r="J458" s="65"/>
      <c r="K458" s="65"/>
      <c r="L458" s="65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 ht="21" customHeight="1">
      <c r="A459"/>
      <c r="B459"/>
      <c r="C459"/>
      <c r="D459"/>
      <c r="E459"/>
      <c r="F459"/>
      <c r="G459"/>
      <c r="H459" s="65"/>
      <c r="I459" s="65"/>
      <c r="J459" s="65"/>
      <c r="K459" s="65"/>
      <c r="L459" s="65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 ht="21" customHeight="1">
      <c r="A460"/>
      <c r="B460"/>
      <c r="C460"/>
      <c r="D460"/>
      <c r="E460"/>
      <c r="F460"/>
      <c r="G460"/>
      <c r="H460" s="65"/>
      <c r="I460" s="65"/>
      <c r="J460" s="65"/>
      <c r="K460" s="65"/>
      <c r="L460" s="65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 ht="21" customHeight="1">
      <c r="A461"/>
      <c r="B461"/>
      <c r="C461"/>
      <c r="D461"/>
      <c r="E461"/>
      <c r="F461"/>
      <c r="G461"/>
      <c r="H461" s="65"/>
      <c r="I461" s="65"/>
      <c r="J461" s="65"/>
      <c r="K461" s="65"/>
      <c r="L461" s="65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 ht="21" customHeight="1">
      <c r="A462"/>
      <c r="B462"/>
      <c r="C462"/>
      <c r="D462"/>
      <c r="E462"/>
      <c r="F462"/>
      <c r="G462"/>
      <c r="H462" s="65"/>
      <c r="I462" s="65"/>
      <c r="J462" s="65"/>
      <c r="K462" s="65"/>
      <c r="L462" s="65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 ht="21" customHeight="1">
      <c r="A463"/>
      <c r="B463"/>
      <c r="C463"/>
      <c r="D463"/>
      <c r="E463"/>
      <c r="F463"/>
      <c r="G463"/>
      <c r="H463" s="65"/>
      <c r="I463" s="65"/>
      <c r="J463" s="65"/>
      <c r="K463" s="65"/>
      <c r="L463" s="65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 ht="21" customHeight="1">
      <c r="A464"/>
      <c r="B464"/>
      <c r="C464"/>
      <c r="D464"/>
      <c r="E464"/>
      <c r="F464"/>
      <c r="G464"/>
      <c r="H464" s="65"/>
      <c r="I464" s="65"/>
      <c r="J464" s="65"/>
      <c r="K464" s="65"/>
      <c r="L464" s="65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 ht="21" customHeight="1">
      <c r="A465"/>
      <c r="B465"/>
      <c r="C465"/>
      <c r="D465"/>
      <c r="E465"/>
      <c r="F465"/>
      <c r="G465"/>
      <c r="H465" s="65"/>
      <c r="I465" s="65"/>
      <c r="J465" s="65"/>
      <c r="K465" s="65"/>
      <c r="L465" s="65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 ht="21" customHeight="1">
      <c r="A466"/>
      <c r="B466"/>
      <c r="C466"/>
      <c r="D466"/>
      <c r="E466"/>
      <c r="F466"/>
      <c r="G466"/>
      <c r="H466" s="65"/>
      <c r="I466" s="65"/>
      <c r="J466" s="65"/>
      <c r="K466" s="65"/>
      <c r="L466" s="65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 ht="21" customHeight="1">
      <c r="A467"/>
      <c r="B467"/>
      <c r="C467"/>
      <c r="D467"/>
      <c r="E467"/>
      <c r="F467"/>
      <c r="G467"/>
      <c r="H467" s="65"/>
      <c r="I467" s="65"/>
      <c r="J467" s="65"/>
      <c r="K467" s="65"/>
      <c r="L467" s="65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 ht="21" customHeight="1">
      <c r="A468"/>
      <c r="B468"/>
      <c r="C468"/>
      <c r="D468"/>
      <c r="E468"/>
      <c r="F468"/>
      <c r="G468"/>
      <c r="H468" s="65"/>
      <c r="I468" s="65"/>
      <c r="J468" s="65"/>
      <c r="K468" s="65"/>
      <c r="L468" s="65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 ht="21" customHeight="1">
      <c r="A469"/>
      <c r="B469"/>
      <c r="C469"/>
      <c r="D469"/>
      <c r="E469"/>
      <c r="F469"/>
      <c r="G469"/>
      <c r="H469" s="65"/>
      <c r="I469" s="65"/>
      <c r="J469" s="65"/>
      <c r="K469" s="65"/>
      <c r="L469" s="65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 ht="21" customHeight="1">
      <c r="A470"/>
      <c r="B470"/>
      <c r="C470"/>
      <c r="D470"/>
      <c r="E470"/>
      <c r="F470"/>
      <c r="G470"/>
      <c r="H470" s="65"/>
      <c r="I470" s="65"/>
      <c r="J470" s="65"/>
      <c r="K470" s="65"/>
      <c r="L470" s="65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 ht="21" customHeight="1">
      <c r="A471"/>
      <c r="B471"/>
      <c r="C471"/>
      <c r="D471"/>
      <c r="E471"/>
      <c r="F471"/>
      <c r="G471"/>
      <c r="H471" s="65"/>
      <c r="I471" s="65"/>
      <c r="J471" s="65"/>
      <c r="K471" s="65"/>
      <c r="L471" s="65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 ht="21" customHeight="1">
      <c r="A472"/>
      <c r="B472"/>
      <c r="C472"/>
      <c r="D472"/>
      <c r="E472"/>
      <c r="F472"/>
      <c r="G472"/>
      <c r="H472" s="65"/>
      <c r="I472" s="65"/>
      <c r="J472" s="65"/>
      <c r="K472" s="65"/>
      <c r="L472" s="65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 ht="21" customHeight="1">
      <c r="A473"/>
      <c r="B473"/>
      <c r="C473"/>
      <c r="D473"/>
      <c r="E473"/>
      <c r="F473"/>
      <c r="G473"/>
      <c r="H473" s="65"/>
      <c r="I473" s="65"/>
      <c r="J473" s="65"/>
      <c r="K473" s="65"/>
      <c r="L473" s="65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 ht="21" customHeight="1">
      <c r="A474"/>
      <c r="B474"/>
      <c r="C474"/>
      <c r="D474"/>
      <c r="E474"/>
      <c r="F474"/>
      <c r="G474"/>
      <c r="H474" s="65"/>
      <c r="I474" s="65"/>
      <c r="J474" s="65"/>
      <c r="K474" s="65"/>
      <c r="L474" s="65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 ht="21" customHeight="1">
      <c r="A475"/>
      <c r="B475"/>
      <c r="C475"/>
      <c r="D475"/>
      <c r="E475"/>
      <c r="F475"/>
      <c r="G475"/>
      <c r="H475" s="65"/>
      <c r="I475" s="65"/>
      <c r="J475" s="65"/>
      <c r="K475" s="65"/>
      <c r="L475" s="65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 ht="21" customHeight="1">
      <c r="A476"/>
      <c r="B476"/>
      <c r="C476"/>
      <c r="D476"/>
      <c r="E476"/>
      <c r="F476"/>
      <c r="G476"/>
      <c r="H476" s="65"/>
      <c r="I476" s="65"/>
      <c r="J476" s="65"/>
      <c r="K476" s="65"/>
      <c r="L476" s="65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 ht="21" customHeight="1">
      <c r="A477"/>
      <c r="B477"/>
      <c r="C477"/>
      <c r="D477"/>
      <c r="E477"/>
      <c r="F477"/>
      <c r="G477"/>
      <c r="H477" s="65"/>
      <c r="I477" s="65"/>
      <c r="J477" s="65"/>
      <c r="K477" s="65"/>
      <c r="L477" s="65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1:47" ht="21" customHeight="1">
      <c r="A478"/>
      <c r="B478"/>
      <c r="C478"/>
      <c r="D478"/>
      <c r="E478"/>
      <c r="F478"/>
      <c r="G478"/>
      <c r="H478" s="65"/>
      <c r="I478" s="65"/>
      <c r="J478" s="65"/>
      <c r="K478" s="65"/>
      <c r="L478" s="65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  <row r="479" spans="1:47" ht="21" customHeight="1">
      <c r="A479"/>
      <c r="B479"/>
      <c r="C479"/>
      <c r="D479"/>
      <c r="E479"/>
      <c r="F479"/>
      <c r="G479"/>
      <c r="H479" s="65"/>
      <c r="I479" s="65"/>
      <c r="J479" s="65"/>
      <c r="K479" s="65"/>
      <c r="L479" s="65"/>
      <c r="Y479" s="10"/>
      <c r="Z479" s="10"/>
      <c r="AA479" s="10"/>
      <c r="AB479" s="10"/>
      <c r="AC479" s="10"/>
      <c r="AD479" s="10"/>
      <c r="AG479" s="10"/>
      <c r="AH479" s="10"/>
      <c r="AQ479"/>
      <c r="AR479"/>
      <c r="AS479"/>
      <c r="AT479"/>
      <c r="AU479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B1:B2"/>
    <mergeCell ref="C1:C2"/>
    <mergeCell ref="D1:D2"/>
    <mergeCell ref="E1:E2"/>
    <mergeCell ref="F1:F2"/>
    <mergeCell ref="L1:L2"/>
    <mergeCell ref="AG1:AG2"/>
    <mergeCell ref="AH1:AH2"/>
    <mergeCell ref="S1:S2"/>
    <mergeCell ref="T1:X1"/>
    <mergeCell ref="M1:M2"/>
    <mergeCell ref="G1:G2"/>
    <mergeCell ref="H1:H2"/>
    <mergeCell ref="I1:I2"/>
    <mergeCell ref="J1:J2"/>
    <mergeCell ref="K1:K2"/>
  </mergeCells>
  <conditionalFormatting sqref="A360:XFD1048576 AF1:XFD359 A4:A359 B27:AE29 B32:AE32 B35:AE35 B37:AE359 B1:AE23">
    <cfRule type="cellIs" dxfId="0" priority="2" operator="equal">
      <formula>0</formula>
    </cfRule>
  </conditionalFormatting>
  <dataValidations count="4">
    <dataValidation type="list" allowBlank="1" showInputMessage="1" showErrorMessage="1" sqref="H27:L29 H1:L23 H35:L35 H37:L359 H32:L32">
      <formula1>$BA:$BA</formula1>
    </dataValidation>
    <dataValidation type="list" allowBlank="1" showInputMessage="1" showErrorMessage="1" sqref="D32 D27:D29 D35 D1:D23 D37:D359">
      <formula1>$AT$4:$AT$6</formula1>
    </dataValidation>
    <dataValidation type="list" allowBlank="1" showInputMessage="1" showErrorMessage="1" sqref="E32 E27:E29 E35 E1:E23 E37:E359">
      <formula1>$AU$4:$AU$8</formula1>
    </dataValidation>
    <dataValidation type="list" allowBlank="1" showInputMessage="1" showErrorMessage="1" sqref="F32 F27:F29 F35 F1:F23 F37:F359">
      <formula1>$AQ$4:$AQ$5</formula1>
    </dataValidation>
  </dataValidations>
  <pageMargins left="0.7" right="0.7" top="0.75" bottom="0.75" header="0.3" footer="0.3"/>
  <pageSetup paperSize="9" scale="71" fitToWidth="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31" sqref="D31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2"/>
    <col min="11" max="13" width="0" style="112" hidden="1" customWidth="1"/>
    <col min="14" max="42" width="9.140625" style="112"/>
  </cols>
  <sheetData>
    <row r="1" spans="1:13" ht="24" customHeight="1">
      <c r="A1" s="109" t="s">
        <v>652</v>
      </c>
      <c r="B1" s="109" t="s">
        <v>604</v>
      </c>
      <c r="C1" s="109" t="s">
        <v>653</v>
      </c>
      <c r="D1" s="109" t="s">
        <v>654</v>
      </c>
      <c r="E1" s="109" t="s">
        <v>277</v>
      </c>
      <c r="F1" s="109" t="s">
        <v>655</v>
      </c>
      <c r="G1" s="109" t="s">
        <v>740</v>
      </c>
    </row>
    <row r="2" spans="1:13">
      <c r="A2" s="10" t="s">
        <v>764</v>
      </c>
      <c r="B2" s="10" t="s">
        <v>881</v>
      </c>
      <c r="C2" s="10">
        <v>2208433</v>
      </c>
      <c r="D2" s="12">
        <v>35812</v>
      </c>
    </row>
    <row r="3" spans="1:13">
      <c r="A3" s="10" t="s">
        <v>764</v>
      </c>
      <c r="B3" s="10" t="s">
        <v>881</v>
      </c>
      <c r="C3" s="10">
        <v>2208434</v>
      </c>
      <c r="D3" s="12">
        <v>35812</v>
      </c>
      <c r="K3" s="112" t="s">
        <v>764</v>
      </c>
      <c r="L3" s="112" t="s">
        <v>772</v>
      </c>
      <c r="M3" s="112" t="s">
        <v>777</v>
      </c>
    </row>
    <row r="4" spans="1:13">
      <c r="A4" s="10" t="s">
        <v>764</v>
      </c>
      <c r="B4" s="10" t="s">
        <v>882</v>
      </c>
      <c r="C4" s="10">
        <v>2214008</v>
      </c>
      <c r="D4" s="12">
        <v>40183</v>
      </c>
      <c r="K4" s="112" t="s">
        <v>765</v>
      </c>
      <c r="L4" s="112" t="s">
        <v>773</v>
      </c>
      <c r="M4" s="112" t="s">
        <v>778</v>
      </c>
    </row>
    <row r="5" spans="1:13">
      <c r="A5" s="10" t="s">
        <v>764</v>
      </c>
      <c r="B5" s="10" t="s">
        <v>882</v>
      </c>
      <c r="C5" s="10">
        <v>2214009</v>
      </c>
      <c r="D5" s="12">
        <v>40183</v>
      </c>
      <c r="K5" s="112" t="s">
        <v>766</v>
      </c>
      <c r="L5" s="112" t="s">
        <v>774</v>
      </c>
      <c r="M5" s="112" t="s">
        <v>779</v>
      </c>
    </row>
    <row r="6" spans="1:13">
      <c r="A6" s="10" t="s">
        <v>764</v>
      </c>
      <c r="B6" s="10" t="s">
        <v>882</v>
      </c>
      <c r="C6" s="10">
        <v>2212000</v>
      </c>
      <c r="D6" s="12">
        <v>38224</v>
      </c>
      <c r="K6" s="112" t="s">
        <v>767</v>
      </c>
      <c r="L6" s="112" t="s">
        <v>775</v>
      </c>
    </row>
    <row r="7" spans="1:13">
      <c r="A7" s="10" t="s">
        <v>764</v>
      </c>
      <c r="B7" s="10" t="s">
        <v>883</v>
      </c>
      <c r="C7" s="10">
        <v>2212001</v>
      </c>
      <c r="D7" s="12">
        <v>38224</v>
      </c>
      <c r="K7" s="112" t="s">
        <v>768</v>
      </c>
      <c r="L7" s="112" t="s">
        <v>776</v>
      </c>
    </row>
    <row r="8" spans="1:13">
      <c r="A8" s="10" t="s">
        <v>764</v>
      </c>
      <c r="B8" s="10" t="s">
        <v>884</v>
      </c>
      <c r="C8" s="10">
        <v>2210349</v>
      </c>
      <c r="D8" s="12">
        <v>37001</v>
      </c>
      <c r="K8" s="112" t="s">
        <v>769</v>
      </c>
    </row>
    <row r="9" spans="1:13">
      <c r="A9" s="10" t="s">
        <v>769</v>
      </c>
      <c r="B9" s="10" t="s">
        <v>885</v>
      </c>
      <c r="C9" s="10">
        <v>2209775</v>
      </c>
      <c r="D9" s="12">
        <v>36718</v>
      </c>
      <c r="K9" s="112" t="s">
        <v>770</v>
      </c>
    </row>
    <row r="10" spans="1:13">
      <c r="A10" s="10" t="s">
        <v>769</v>
      </c>
      <c r="B10" s="10" t="s">
        <v>886</v>
      </c>
      <c r="C10" s="10">
        <v>2214747</v>
      </c>
      <c r="D10" s="12">
        <v>40339</v>
      </c>
      <c r="K10" s="112" t="s">
        <v>771</v>
      </c>
    </row>
    <row r="11" spans="1:13">
      <c r="A11" s="10" t="s">
        <v>769</v>
      </c>
      <c r="B11" s="10" t="s">
        <v>887</v>
      </c>
      <c r="C11" s="10">
        <v>2215092</v>
      </c>
      <c r="D11" s="12">
        <v>40871</v>
      </c>
    </row>
    <row r="12" spans="1:13">
      <c r="A12" s="10" t="s">
        <v>769</v>
      </c>
      <c r="B12" s="10" t="s">
        <v>885</v>
      </c>
      <c r="C12" s="10">
        <v>2213321</v>
      </c>
      <c r="D12" s="12">
        <v>39442</v>
      </c>
      <c r="K12" s="112" t="s">
        <v>770</v>
      </c>
    </row>
    <row r="13" spans="1:13">
      <c r="A13" s="10" t="s">
        <v>769</v>
      </c>
      <c r="B13" s="10" t="s">
        <v>888</v>
      </c>
      <c r="C13" s="10">
        <v>2215420</v>
      </c>
      <c r="D13" s="12">
        <v>37805</v>
      </c>
    </row>
    <row r="14" spans="1:13">
      <c r="A14" s="10" t="s">
        <v>765</v>
      </c>
      <c r="B14" s="10" t="s">
        <v>888</v>
      </c>
      <c r="C14" s="10">
        <v>2213079</v>
      </c>
      <c r="D14" s="12">
        <v>39143</v>
      </c>
    </row>
    <row r="15" spans="1:13">
      <c r="A15" s="10" t="s">
        <v>765</v>
      </c>
      <c r="B15" s="10" t="s">
        <v>888</v>
      </c>
      <c r="C15" s="10">
        <v>2213080</v>
      </c>
      <c r="D15" s="12">
        <v>39143</v>
      </c>
    </row>
    <row r="16" spans="1:13">
      <c r="A16" s="10" t="s">
        <v>765</v>
      </c>
      <c r="B16" s="10" t="s">
        <v>888</v>
      </c>
      <c r="C16" s="10">
        <v>2213081</v>
      </c>
      <c r="D16" s="12">
        <v>39143</v>
      </c>
      <c r="E16" s="12"/>
    </row>
    <row r="17" spans="1:4">
      <c r="A17" s="10" t="s">
        <v>765</v>
      </c>
      <c r="B17" s="10" t="s">
        <v>888</v>
      </c>
      <c r="C17" s="10">
        <v>2213082</v>
      </c>
      <c r="D17" s="12">
        <v>39143</v>
      </c>
    </row>
    <row r="18" spans="1:4">
      <c r="A18" s="10" t="s">
        <v>765</v>
      </c>
      <c r="B18" s="10" t="s">
        <v>888</v>
      </c>
      <c r="C18" s="10">
        <v>2213083</v>
      </c>
      <c r="D18" s="12">
        <v>39143</v>
      </c>
    </row>
    <row r="19" spans="1:4">
      <c r="A19" s="10" t="s">
        <v>765</v>
      </c>
      <c r="B19" s="10" t="s">
        <v>888</v>
      </c>
      <c r="C19" s="10">
        <v>2213084</v>
      </c>
      <c r="D19" s="12">
        <v>39143</v>
      </c>
    </row>
    <row r="20" spans="1:4">
      <c r="A20" s="10" t="s">
        <v>765</v>
      </c>
      <c r="B20" s="10" t="s">
        <v>888</v>
      </c>
      <c r="C20" s="10">
        <v>2213085</v>
      </c>
      <c r="D20" s="12">
        <v>39143</v>
      </c>
    </row>
    <row r="21" spans="1:4">
      <c r="A21" s="10" t="s">
        <v>765</v>
      </c>
      <c r="B21" s="10" t="s">
        <v>888</v>
      </c>
      <c r="C21" s="10">
        <v>2213086</v>
      </c>
      <c r="D21" s="12">
        <v>39143</v>
      </c>
    </row>
    <row r="22" spans="1:4">
      <c r="A22" s="10" t="s">
        <v>765</v>
      </c>
      <c r="B22" s="10" t="s">
        <v>888</v>
      </c>
      <c r="C22" s="10">
        <v>2213087</v>
      </c>
      <c r="D22" s="12">
        <v>39143</v>
      </c>
    </row>
    <row r="23" spans="1:4">
      <c r="A23" s="10" t="s">
        <v>889</v>
      </c>
      <c r="C23" s="10">
        <v>2215775</v>
      </c>
      <c r="D23" s="12">
        <v>41302</v>
      </c>
    </row>
    <row r="24" spans="1:4">
      <c r="A24" s="10" t="s">
        <v>890</v>
      </c>
      <c r="C24" s="10">
        <v>2214208</v>
      </c>
      <c r="D24" s="12">
        <v>40189</v>
      </c>
    </row>
    <row r="25" spans="1:4">
      <c r="A25" s="10" t="s">
        <v>890</v>
      </c>
      <c r="C25" s="10">
        <v>2211727</v>
      </c>
      <c r="D25" s="12">
        <v>40386</v>
      </c>
    </row>
    <row r="26" spans="1:4">
      <c r="A26" s="10" t="s">
        <v>891</v>
      </c>
      <c r="C26" s="10">
        <v>2214575</v>
      </c>
      <c r="D26" s="12">
        <v>40276</v>
      </c>
    </row>
    <row r="27" spans="1:4">
      <c r="A27" s="10" t="s">
        <v>891</v>
      </c>
      <c r="C27" s="10">
        <v>2214576</v>
      </c>
      <c r="D27" s="12">
        <v>40252</v>
      </c>
    </row>
    <row r="28" spans="1:4">
      <c r="A28" s="10" t="s">
        <v>891</v>
      </c>
      <c r="C28" s="10">
        <v>2211900</v>
      </c>
      <c r="D28" s="12">
        <v>38303</v>
      </c>
    </row>
    <row r="29" spans="1:4">
      <c r="A29" s="10" t="s">
        <v>767</v>
      </c>
      <c r="B29" s="10" t="s">
        <v>892</v>
      </c>
      <c r="C29" s="10">
        <v>2213704</v>
      </c>
      <c r="D29" s="12">
        <v>39923</v>
      </c>
    </row>
    <row r="30" spans="1:4">
      <c r="A30" s="10" t="s">
        <v>767</v>
      </c>
      <c r="B30" s="10" t="s">
        <v>893</v>
      </c>
      <c r="C30" s="10">
        <v>2214465</v>
      </c>
      <c r="D30" s="12">
        <v>40203</v>
      </c>
    </row>
    <row r="31" spans="1:4">
      <c r="A31" s="10" t="s">
        <v>765</v>
      </c>
      <c r="B31" s="10" t="s">
        <v>888</v>
      </c>
      <c r="C31" s="10">
        <v>2215955</v>
      </c>
      <c r="D31" s="12">
        <v>41401</v>
      </c>
    </row>
    <row r="32" spans="1:4">
      <c r="A32" s="10" t="s">
        <v>765</v>
      </c>
      <c r="B32" s="10" t="s">
        <v>888</v>
      </c>
      <c r="C32" s="10">
        <v>2215956</v>
      </c>
      <c r="D32" s="12">
        <v>41401</v>
      </c>
    </row>
    <row r="33" spans="1:4">
      <c r="A33" s="10" t="s">
        <v>765</v>
      </c>
      <c r="B33" s="10" t="s">
        <v>888</v>
      </c>
      <c r="C33" s="10">
        <v>2215957</v>
      </c>
      <c r="D33" s="12">
        <v>41401</v>
      </c>
    </row>
    <row r="34" spans="1:4">
      <c r="A34" s="10" t="s">
        <v>765</v>
      </c>
      <c r="B34" s="10" t="s">
        <v>888</v>
      </c>
      <c r="C34" s="10">
        <v>2215958</v>
      </c>
      <c r="D34" s="12">
        <v>41401</v>
      </c>
    </row>
    <row r="35" spans="1:4">
      <c r="A35" s="10" t="s">
        <v>765</v>
      </c>
      <c r="B35" s="10" t="s">
        <v>888</v>
      </c>
      <c r="C35" s="10">
        <v>2215959</v>
      </c>
      <c r="D35" s="12">
        <v>41401</v>
      </c>
    </row>
    <row r="36" spans="1:4">
      <c r="A36" s="10" t="s">
        <v>765</v>
      </c>
      <c r="B36" s="10" t="s">
        <v>888</v>
      </c>
      <c r="C36" s="10">
        <v>2215960</v>
      </c>
      <c r="D36" s="12">
        <v>41401</v>
      </c>
    </row>
    <row r="37" spans="1:4">
      <c r="D37" s="12"/>
    </row>
    <row r="40" spans="1:4">
      <c r="D40" s="12"/>
    </row>
  </sheetData>
  <conditionalFormatting sqref="A1:G1048576">
    <cfRule type="cellIs" dxfId="1" priority="12" operator="equal">
      <formula>0</formula>
    </cfRule>
  </conditionalFormatting>
  <dataValidations count="4">
    <dataValidation type="list" allowBlank="1" showInputMessage="1" showErrorMessage="1" sqref="A29:A1048576 A2:A13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4:A22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E74" sqref="E74"/>
    </sheetView>
  </sheetViews>
  <sheetFormatPr baseColWidth="10" defaultColWidth="9.140625" defaultRowHeight="15"/>
  <cols>
    <col min="1" max="1" width="11.7109375" bestFit="1" customWidth="1"/>
    <col min="2" max="2" width="4.5703125" style="77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78" t="s">
        <v>656</v>
      </c>
      <c r="B1" s="78" t="s">
        <v>723</v>
      </c>
      <c r="C1" s="78" t="s">
        <v>657</v>
      </c>
      <c r="D1" s="78" t="s">
        <v>658</v>
      </c>
      <c r="E1" s="78" t="s">
        <v>659</v>
      </c>
      <c r="F1" s="78" t="s">
        <v>660</v>
      </c>
      <c r="G1" s="81" t="s">
        <v>725</v>
      </c>
      <c r="H1" s="81" t="s">
        <v>726</v>
      </c>
      <c r="I1" s="81" t="s">
        <v>727</v>
      </c>
    </row>
    <row r="2" spans="1:9">
      <c r="A2" s="79" t="s">
        <v>661</v>
      </c>
      <c r="B2" s="80"/>
      <c r="C2" s="79" t="s">
        <v>662</v>
      </c>
      <c r="D2" s="79"/>
      <c r="E2" s="79"/>
      <c r="F2" s="79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79" t="s">
        <v>661</v>
      </c>
      <c r="B3" s="80"/>
      <c r="C3" s="79" t="s">
        <v>663</v>
      </c>
      <c r="D3" s="79"/>
      <c r="E3" s="79"/>
      <c r="F3" s="79">
        <f t="shared" ref="F3:F80" si="1">D3-E3</f>
        <v>0</v>
      </c>
    </row>
    <row r="4" spans="1:9">
      <c r="A4" s="79" t="s">
        <v>661</v>
      </c>
      <c r="B4" s="80"/>
      <c r="C4" s="79" t="s">
        <v>664</v>
      </c>
      <c r="D4" s="79"/>
      <c r="E4" s="79"/>
      <c r="F4" s="79">
        <f t="shared" si="1"/>
        <v>0</v>
      </c>
    </row>
    <row r="5" spans="1:9">
      <c r="A5" s="79" t="s">
        <v>661</v>
      </c>
      <c r="B5" s="80"/>
      <c r="C5" s="79" t="s">
        <v>665</v>
      </c>
      <c r="D5" s="79"/>
      <c r="E5" s="79"/>
      <c r="F5" s="79">
        <f t="shared" si="1"/>
        <v>0</v>
      </c>
    </row>
    <row r="6" spans="1:9">
      <c r="A6" s="79" t="s">
        <v>661</v>
      </c>
      <c r="B6" s="80"/>
      <c r="C6" s="79" t="s">
        <v>666</v>
      </c>
      <c r="D6" s="79"/>
      <c r="E6" s="79"/>
      <c r="F6" s="79">
        <f t="shared" si="1"/>
        <v>0</v>
      </c>
    </row>
    <row r="7" spans="1:9">
      <c r="A7" s="79" t="s">
        <v>661</v>
      </c>
      <c r="B7" s="80"/>
      <c r="C7" s="79" t="s">
        <v>667</v>
      </c>
      <c r="D7" s="79"/>
      <c r="E7" s="79"/>
      <c r="F7" s="79">
        <f t="shared" si="1"/>
        <v>0</v>
      </c>
    </row>
    <row r="8" spans="1:9">
      <c r="A8" s="79" t="s">
        <v>661</v>
      </c>
      <c r="B8" s="80"/>
      <c r="C8" s="79" t="s">
        <v>668</v>
      </c>
      <c r="D8" s="79"/>
      <c r="E8" s="79"/>
      <c r="F8" s="79">
        <f t="shared" si="1"/>
        <v>0</v>
      </c>
    </row>
    <row r="9" spans="1:9">
      <c r="A9" s="10" t="s">
        <v>669</v>
      </c>
      <c r="B9" s="76">
        <v>1</v>
      </c>
      <c r="C9" s="10" t="s">
        <v>670</v>
      </c>
      <c r="D9" s="10"/>
      <c r="E9" s="10"/>
      <c r="F9" s="10">
        <f t="shared" si="1"/>
        <v>0</v>
      </c>
      <c r="G9">
        <f>SUM(D9:D22)</f>
        <v>56</v>
      </c>
      <c r="H9">
        <f t="shared" ref="H9:I9" si="2">SUM(E9:E22)</f>
        <v>25</v>
      </c>
      <c r="I9">
        <f t="shared" si="2"/>
        <v>31</v>
      </c>
    </row>
    <row r="10" spans="1:9">
      <c r="A10" s="10" t="s">
        <v>669</v>
      </c>
      <c r="B10" s="76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76">
        <v>1</v>
      </c>
      <c r="C11" s="10" t="s">
        <v>672</v>
      </c>
      <c r="D11" s="10">
        <v>1</v>
      </c>
      <c r="E11" s="10"/>
      <c r="F11" s="10">
        <f t="shared" si="1"/>
        <v>1</v>
      </c>
    </row>
    <row r="12" spans="1:9">
      <c r="A12" s="10" t="s">
        <v>669</v>
      </c>
      <c r="B12" s="76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76">
        <v>1</v>
      </c>
      <c r="C13" s="10" t="s">
        <v>674</v>
      </c>
      <c r="D13" s="10">
        <v>4</v>
      </c>
      <c r="E13" s="10">
        <v>4</v>
      </c>
      <c r="F13" s="10">
        <f t="shared" si="1"/>
        <v>0</v>
      </c>
    </row>
    <row r="14" spans="1:9">
      <c r="A14" s="10" t="s">
        <v>669</v>
      </c>
      <c r="B14" s="76">
        <v>1</v>
      </c>
      <c r="C14" s="10" t="s">
        <v>675</v>
      </c>
      <c r="D14" s="10">
        <v>12</v>
      </c>
      <c r="E14" s="10">
        <v>8</v>
      </c>
      <c r="F14" s="10">
        <f t="shared" si="1"/>
        <v>4</v>
      </c>
    </row>
    <row r="15" spans="1:9">
      <c r="A15" s="10" t="s">
        <v>669</v>
      </c>
      <c r="B15" s="76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76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76">
        <v>1</v>
      </c>
      <c r="C17" s="10" t="s">
        <v>678</v>
      </c>
      <c r="D17" s="10">
        <v>20</v>
      </c>
      <c r="E17" s="10">
        <v>6</v>
      </c>
      <c r="F17" s="10">
        <f t="shared" si="1"/>
        <v>14</v>
      </c>
    </row>
    <row r="18" spans="1:9">
      <c r="A18" s="10" t="s">
        <v>669</v>
      </c>
      <c r="B18" s="76">
        <v>1</v>
      </c>
      <c r="C18" s="10" t="s">
        <v>679</v>
      </c>
      <c r="D18" s="10">
        <v>15</v>
      </c>
      <c r="E18" s="10">
        <v>6</v>
      </c>
      <c r="F18" s="10">
        <f t="shared" si="1"/>
        <v>9</v>
      </c>
    </row>
    <row r="19" spans="1:9">
      <c r="A19" s="10" t="s">
        <v>669</v>
      </c>
      <c r="B19" s="76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76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76">
        <v>1</v>
      </c>
      <c r="C21" s="10" t="s">
        <v>682</v>
      </c>
      <c r="D21" s="10">
        <v>1</v>
      </c>
      <c r="E21" s="10"/>
      <c r="F21" s="10">
        <f t="shared" si="1"/>
        <v>1</v>
      </c>
    </row>
    <row r="22" spans="1:9">
      <c r="A22" s="10" t="s">
        <v>669</v>
      </c>
      <c r="B22" s="76">
        <v>1</v>
      </c>
      <c r="C22" s="10" t="s">
        <v>724</v>
      </c>
      <c r="D22" s="10">
        <v>3</v>
      </c>
      <c r="E22" s="10">
        <v>1</v>
      </c>
      <c r="F22" s="10">
        <f t="shared" si="1"/>
        <v>2</v>
      </c>
    </row>
    <row r="23" spans="1:9">
      <c r="A23" s="79" t="s">
        <v>683</v>
      </c>
      <c r="B23" s="80">
        <v>2</v>
      </c>
      <c r="C23" s="79" t="s">
        <v>684</v>
      </c>
      <c r="D23" s="79"/>
      <c r="E23" s="79"/>
      <c r="F23" s="79">
        <f t="shared" si="1"/>
        <v>0</v>
      </c>
      <c r="G23">
        <f>SUM(D23:D31)</f>
        <v>19</v>
      </c>
      <c r="H23">
        <f t="shared" ref="H23:I23" si="3">SUM(E23:E31)</f>
        <v>8</v>
      </c>
      <c r="I23">
        <f t="shared" si="3"/>
        <v>11</v>
      </c>
    </row>
    <row r="24" spans="1:9">
      <c r="A24" s="79" t="s">
        <v>683</v>
      </c>
      <c r="B24" s="80">
        <v>2</v>
      </c>
      <c r="C24" s="79" t="s">
        <v>685</v>
      </c>
      <c r="D24" s="79"/>
      <c r="E24" s="79"/>
      <c r="F24" s="79">
        <f t="shared" si="1"/>
        <v>0</v>
      </c>
    </row>
    <row r="25" spans="1:9">
      <c r="A25" s="79" t="s">
        <v>683</v>
      </c>
      <c r="B25" s="80">
        <v>2</v>
      </c>
      <c r="C25" s="79" t="s">
        <v>686</v>
      </c>
      <c r="D25" s="79">
        <v>2</v>
      </c>
      <c r="E25" s="79">
        <v>1</v>
      </c>
      <c r="F25" s="79">
        <f t="shared" si="1"/>
        <v>1</v>
      </c>
    </row>
    <row r="26" spans="1:9">
      <c r="A26" s="79" t="s">
        <v>683</v>
      </c>
      <c r="B26" s="80">
        <v>2</v>
      </c>
      <c r="C26" s="79" t="s">
        <v>687</v>
      </c>
      <c r="D26" s="79"/>
      <c r="E26" s="79"/>
      <c r="F26" s="79">
        <f t="shared" si="1"/>
        <v>0</v>
      </c>
    </row>
    <row r="27" spans="1:9">
      <c r="A27" s="79" t="s">
        <v>683</v>
      </c>
      <c r="B27" s="80">
        <v>2</v>
      </c>
      <c r="C27" s="79" t="s">
        <v>688</v>
      </c>
      <c r="D27" s="79">
        <v>1</v>
      </c>
      <c r="E27" s="79"/>
      <c r="F27" s="79">
        <f t="shared" si="1"/>
        <v>1</v>
      </c>
    </row>
    <row r="28" spans="1:9">
      <c r="A28" s="79" t="s">
        <v>683</v>
      </c>
      <c r="B28" s="80">
        <v>2</v>
      </c>
      <c r="C28" s="79" t="s">
        <v>689</v>
      </c>
      <c r="D28" s="79">
        <v>5</v>
      </c>
      <c r="E28" s="79">
        <v>4</v>
      </c>
      <c r="F28" s="79">
        <f t="shared" si="1"/>
        <v>1</v>
      </c>
    </row>
    <row r="29" spans="1:9">
      <c r="A29" s="79" t="s">
        <v>683</v>
      </c>
      <c r="B29" s="80">
        <v>2</v>
      </c>
      <c r="C29" s="79" t="s">
        <v>690</v>
      </c>
      <c r="D29" s="79">
        <v>6</v>
      </c>
      <c r="E29" s="79">
        <v>3</v>
      </c>
      <c r="F29" s="79">
        <f t="shared" si="1"/>
        <v>3</v>
      </c>
    </row>
    <row r="30" spans="1:9">
      <c r="A30" s="79" t="s">
        <v>683</v>
      </c>
      <c r="B30" s="80">
        <v>2</v>
      </c>
      <c r="C30" s="79" t="s">
        <v>691</v>
      </c>
      <c r="D30" s="79">
        <v>3</v>
      </c>
      <c r="E30" s="79"/>
      <c r="F30" s="79">
        <f t="shared" si="1"/>
        <v>3</v>
      </c>
    </row>
    <row r="31" spans="1:9">
      <c r="A31" s="79" t="s">
        <v>683</v>
      </c>
      <c r="B31" s="80">
        <v>2</v>
      </c>
      <c r="C31" s="79" t="s">
        <v>692</v>
      </c>
      <c r="D31" s="79">
        <v>2</v>
      </c>
      <c r="E31" s="79"/>
      <c r="F31" s="79">
        <f t="shared" si="1"/>
        <v>2</v>
      </c>
    </row>
    <row r="32" spans="1:9">
      <c r="A32" s="10" t="s">
        <v>683</v>
      </c>
      <c r="B32" s="76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2</v>
      </c>
      <c r="H32">
        <f t="shared" ref="H32:I32" si="4">SUM(E32:E34)</f>
        <v>0</v>
      </c>
      <c r="I32">
        <f t="shared" si="4"/>
        <v>2</v>
      </c>
    </row>
    <row r="33" spans="1:9">
      <c r="A33" s="10" t="s">
        <v>683</v>
      </c>
      <c r="B33" s="76">
        <v>3</v>
      </c>
      <c r="C33" s="10" t="s">
        <v>694</v>
      </c>
      <c r="D33" s="10">
        <v>1</v>
      </c>
      <c r="E33" s="10"/>
      <c r="F33" s="10">
        <f t="shared" si="1"/>
        <v>1</v>
      </c>
    </row>
    <row r="34" spans="1:9">
      <c r="A34" s="10" t="s">
        <v>683</v>
      </c>
      <c r="B34" s="76">
        <v>3</v>
      </c>
      <c r="C34" s="10" t="s">
        <v>695</v>
      </c>
      <c r="D34" s="10">
        <v>1</v>
      </c>
      <c r="E34" s="10"/>
      <c r="F34" s="10">
        <f t="shared" si="1"/>
        <v>1</v>
      </c>
    </row>
    <row r="35" spans="1:9">
      <c r="A35" s="79" t="s">
        <v>683</v>
      </c>
      <c r="B35" s="80">
        <v>4</v>
      </c>
      <c r="C35" s="79" t="s">
        <v>696</v>
      </c>
      <c r="D35" s="79"/>
      <c r="E35" s="79"/>
      <c r="F35" s="79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79" t="s">
        <v>683</v>
      </c>
      <c r="B36" s="80">
        <v>4</v>
      </c>
      <c r="C36" s="79" t="s">
        <v>697</v>
      </c>
      <c r="D36" s="79"/>
      <c r="E36" s="79"/>
      <c r="F36" s="79">
        <f t="shared" si="1"/>
        <v>0</v>
      </c>
    </row>
    <row r="37" spans="1:9">
      <c r="A37" s="79" t="s">
        <v>683</v>
      </c>
      <c r="B37" s="80">
        <v>4</v>
      </c>
      <c r="C37" s="79" t="s">
        <v>698</v>
      </c>
      <c r="D37" s="79"/>
      <c r="E37" s="79"/>
      <c r="F37" s="79">
        <f t="shared" si="1"/>
        <v>0</v>
      </c>
    </row>
    <row r="38" spans="1:9">
      <c r="A38" s="10" t="s">
        <v>699</v>
      </c>
      <c r="B38" s="76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6</v>
      </c>
      <c r="H38">
        <f t="shared" ref="H38:I38" si="6">SUM(E38:E44)</f>
        <v>1</v>
      </c>
      <c r="I38">
        <f t="shared" si="6"/>
        <v>5</v>
      </c>
    </row>
    <row r="39" spans="1:9">
      <c r="A39" s="10" t="s">
        <v>699</v>
      </c>
      <c r="B39" s="76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76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76">
        <v>5</v>
      </c>
      <c r="C41" s="10" t="s">
        <v>703</v>
      </c>
      <c r="D41" s="10">
        <v>1</v>
      </c>
      <c r="E41" s="10"/>
      <c r="F41" s="10">
        <f t="shared" si="1"/>
        <v>1</v>
      </c>
    </row>
    <row r="42" spans="1:9">
      <c r="A42" s="10" t="s">
        <v>699</v>
      </c>
      <c r="B42" s="76">
        <v>5</v>
      </c>
      <c r="C42" s="10" t="s">
        <v>704</v>
      </c>
      <c r="D42" s="10">
        <v>1</v>
      </c>
      <c r="E42" s="10">
        <v>1</v>
      </c>
      <c r="F42" s="10">
        <f t="shared" si="1"/>
        <v>0</v>
      </c>
    </row>
    <row r="43" spans="1:9">
      <c r="A43" s="10" t="s">
        <v>699</v>
      </c>
      <c r="B43" s="76">
        <v>5</v>
      </c>
      <c r="C43" s="10" t="s">
        <v>705</v>
      </c>
      <c r="D43" s="10">
        <v>4</v>
      </c>
      <c r="E43" s="10"/>
      <c r="F43" s="10">
        <f t="shared" si="1"/>
        <v>4</v>
      </c>
    </row>
    <row r="44" spans="1:9">
      <c r="A44" s="10" t="s">
        <v>699</v>
      </c>
      <c r="B44" s="76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79" t="s">
        <v>699</v>
      </c>
      <c r="B45" s="80">
        <v>6</v>
      </c>
      <c r="C45" s="79" t="s">
        <v>707</v>
      </c>
      <c r="D45" s="79"/>
      <c r="E45" s="79"/>
      <c r="F45" s="79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79" t="s">
        <v>699</v>
      </c>
      <c r="B46" s="80">
        <v>6</v>
      </c>
      <c r="C46" s="79" t="s">
        <v>708</v>
      </c>
      <c r="D46" s="79"/>
      <c r="E46" s="79"/>
      <c r="F46" s="79">
        <f t="shared" si="1"/>
        <v>0</v>
      </c>
    </row>
    <row r="47" spans="1:9">
      <c r="A47" s="10" t="s">
        <v>699</v>
      </c>
      <c r="B47" s="76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76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79" t="s">
        <v>699</v>
      </c>
      <c r="B49" s="80">
        <v>8</v>
      </c>
      <c r="C49" s="79" t="s">
        <v>711</v>
      </c>
      <c r="D49" s="79"/>
      <c r="E49" s="79"/>
      <c r="F49" s="79">
        <f t="shared" si="1"/>
        <v>0</v>
      </c>
      <c r="G49">
        <f>SUM(D49:D57)</f>
        <v>1</v>
      </c>
      <c r="H49">
        <f t="shared" ref="H49:I49" si="9">SUM(E49:E57)</f>
        <v>0</v>
      </c>
      <c r="I49">
        <f t="shared" si="9"/>
        <v>1</v>
      </c>
    </row>
    <row r="50" spans="1:9">
      <c r="A50" s="79" t="s">
        <v>699</v>
      </c>
      <c r="B50" s="80">
        <v>8</v>
      </c>
      <c r="C50" s="79" t="s">
        <v>712</v>
      </c>
      <c r="D50" s="79"/>
      <c r="E50" s="79"/>
      <c r="F50" s="79">
        <f t="shared" si="1"/>
        <v>0</v>
      </c>
    </row>
    <row r="51" spans="1:9">
      <c r="A51" s="79" t="s">
        <v>699</v>
      </c>
      <c r="B51" s="80">
        <v>8</v>
      </c>
      <c r="C51" s="79" t="s">
        <v>712</v>
      </c>
      <c r="D51" s="79"/>
      <c r="E51" s="79"/>
      <c r="F51" s="79">
        <f t="shared" si="1"/>
        <v>0</v>
      </c>
    </row>
    <row r="52" spans="1:9">
      <c r="A52" s="79" t="s">
        <v>699</v>
      </c>
      <c r="B52" s="80">
        <v>8</v>
      </c>
      <c r="C52" s="79" t="s">
        <v>713</v>
      </c>
      <c r="D52" s="79"/>
      <c r="E52" s="79"/>
      <c r="F52" s="79">
        <f t="shared" si="1"/>
        <v>0</v>
      </c>
    </row>
    <row r="53" spans="1:9">
      <c r="A53" s="79" t="s">
        <v>699</v>
      </c>
      <c r="B53" s="80">
        <v>8</v>
      </c>
      <c r="C53" s="79" t="s">
        <v>714</v>
      </c>
      <c r="D53" s="79"/>
      <c r="E53" s="79"/>
      <c r="F53" s="79">
        <f t="shared" si="1"/>
        <v>0</v>
      </c>
    </row>
    <row r="54" spans="1:9">
      <c r="A54" s="79" t="s">
        <v>699</v>
      </c>
      <c r="B54" s="80">
        <v>8</v>
      </c>
      <c r="C54" s="79" t="s">
        <v>715</v>
      </c>
      <c r="D54" s="79">
        <v>1</v>
      </c>
      <c r="E54" s="79"/>
      <c r="F54" s="79">
        <f t="shared" si="1"/>
        <v>1</v>
      </c>
    </row>
    <row r="55" spans="1:9">
      <c r="A55" s="79" t="s">
        <v>699</v>
      </c>
      <c r="B55" s="80">
        <v>8</v>
      </c>
      <c r="C55" s="79" t="s">
        <v>717</v>
      </c>
      <c r="D55" s="79"/>
      <c r="E55" s="79"/>
      <c r="F55" s="79">
        <f t="shared" si="1"/>
        <v>0</v>
      </c>
    </row>
    <row r="56" spans="1:9">
      <c r="A56" s="79" t="s">
        <v>699</v>
      </c>
      <c r="B56" s="80">
        <v>8</v>
      </c>
      <c r="C56" s="79" t="s">
        <v>716</v>
      </c>
      <c r="D56" s="79"/>
      <c r="E56" s="79"/>
      <c r="F56" s="79">
        <f t="shared" si="1"/>
        <v>0</v>
      </c>
    </row>
    <row r="57" spans="1:9">
      <c r="A57" s="79" t="s">
        <v>699</v>
      </c>
      <c r="B57" s="80">
        <v>8</v>
      </c>
      <c r="C57" s="79" t="s">
        <v>718</v>
      </c>
      <c r="D57" s="79"/>
      <c r="E57" s="79"/>
      <c r="F57" s="79">
        <f t="shared" si="1"/>
        <v>0</v>
      </c>
    </row>
    <row r="58" spans="1:9">
      <c r="A58" s="84" t="s">
        <v>699</v>
      </c>
      <c r="B58" s="85">
        <v>9</v>
      </c>
      <c r="C58" s="84" t="s">
        <v>742</v>
      </c>
      <c r="D58" s="84"/>
      <c r="E58" s="84"/>
      <c r="F58" s="84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4" t="s">
        <v>699</v>
      </c>
      <c r="B59" s="85">
        <v>9</v>
      </c>
      <c r="C59" s="84" t="s">
        <v>743</v>
      </c>
      <c r="D59" s="84"/>
      <c r="E59" s="84"/>
      <c r="F59" s="84">
        <f t="shared" si="10"/>
        <v>0</v>
      </c>
    </row>
    <row r="60" spans="1:9">
      <c r="A60" s="84" t="s">
        <v>699</v>
      </c>
      <c r="B60" s="85">
        <v>9</v>
      </c>
      <c r="C60" s="84" t="s">
        <v>744</v>
      </c>
      <c r="D60" s="84"/>
      <c r="E60" s="84"/>
      <c r="F60" s="84">
        <f t="shared" si="10"/>
        <v>0</v>
      </c>
    </row>
    <row r="61" spans="1:9">
      <c r="A61" s="84" t="s">
        <v>699</v>
      </c>
      <c r="B61" s="85">
        <v>9</v>
      </c>
      <c r="C61" s="84" t="s">
        <v>745</v>
      </c>
      <c r="D61" s="84"/>
      <c r="E61" s="84"/>
      <c r="F61" s="84">
        <f t="shared" ref="F61:F62" si="13">D61-E61</f>
        <v>0</v>
      </c>
    </row>
    <row r="62" spans="1:9">
      <c r="A62" s="84" t="s">
        <v>699</v>
      </c>
      <c r="B62" s="85">
        <v>9</v>
      </c>
      <c r="C62" s="84" t="s">
        <v>746</v>
      </c>
      <c r="D62" s="84"/>
      <c r="E62" s="84"/>
      <c r="F62" s="84">
        <f t="shared" si="13"/>
        <v>0</v>
      </c>
    </row>
    <row r="63" spans="1:9">
      <c r="A63" s="79" t="s">
        <v>728</v>
      </c>
      <c r="B63" s="80">
        <v>10</v>
      </c>
      <c r="C63" s="79" t="s">
        <v>729</v>
      </c>
      <c r="D63" s="79"/>
      <c r="E63" s="79"/>
      <c r="F63" s="79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79" t="s">
        <v>728</v>
      </c>
      <c r="B64" s="80">
        <v>10</v>
      </c>
      <c r="C64" s="79" t="s">
        <v>730</v>
      </c>
      <c r="D64" s="79"/>
      <c r="E64" s="79"/>
      <c r="F64" s="79">
        <f t="shared" si="1"/>
        <v>0</v>
      </c>
    </row>
    <row r="65" spans="1:9">
      <c r="A65" s="79" t="s">
        <v>728</v>
      </c>
      <c r="B65" s="80">
        <v>10</v>
      </c>
      <c r="C65" s="79" t="s">
        <v>731</v>
      </c>
      <c r="D65" s="79"/>
      <c r="E65" s="79"/>
      <c r="F65" s="79">
        <f t="shared" si="1"/>
        <v>0</v>
      </c>
    </row>
    <row r="66" spans="1:9">
      <c r="A66" s="82" t="s">
        <v>728</v>
      </c>
      <c r="B66" s="76">
        <v>11</v>
      </c>
      <c r="C66" s="82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2" t="s">
        <v>728</v>
      </c>
      <c r="B67" s="76">
        <v>11</v>
      </c>
      <c r="C67" s="82" t="s">
        <v>733</v>
      </c>
      <c r="D67" s="10"/>
      <c r="E67" s="10"/>
      <c r="F67" s="10">
        <f t="shared" si="1"/>
        <v>0</v>
      </c>
    </row>
    <row r="68" spans="1:9">
      <c r="A68" s="79" t="s">
        <v>728</v>
      </c>
      <c r="B68" s="80">
        <v>12</v>
      </c>
      <c r="C68" s="79" t="s">
        <v>734</v>
      </c>
      <c r="D68" s="79"/>
      <c r="E68" s="79"/>
      <c r="F68" s="79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79" t="s">
        <v>728</v>
      </c>
      <c r="B69" s="80">
        <v>12</v>
      </c>
      <c r="C69" s="79" t="s">
        <v>735</v>
      </c>
      <c r="D69" s="79"/>
      <c r="E69" s="79"/>
      <c r="F69" s="79">
        <f t="shared" si="1"/>
        <v>0</v>
      </c>
    </row>
    <row r="70" spans="1:9">
      <c r="A70" s="79" t="s">
        <v>728</v>
      </c>
      <c r="B70" s="80">
        <v>12</v>
      </c>
      <c r="C70" s="79" t="s">
        <v>736</v>
      </c>
      <c r="D70" s="79"/>
      <c r="E70" s="79"/>
      <c r="F70" s="79">
        <f t="shared" si="1"/>
        <v>0</v>
      </c>
    </row>
    <row r="71" spans="1:9">
      <c r="A71" s="10" t="s">
        <v>719</v>
      </c>
      <c r="B71" s="76"/>
      <c r="C71" s="10" t="s">
        <v>720</v>
      </c>
      <c r="D71" s="10">
        <v>120</v>
      </c>
      <c r="E71" s="10">
        <v>49</v>
      </c>
      <c r="F71" s="10">
        <f t="shared" si="1"/>
        <v>71</v>
      </c>
      <c r="G71">
        <f>SUM(D71:D73)</f>
        <v>270</v>
      </c>
      <c r="H71">
        <f t="shared" ref="H71:I71" si="16">SUM(E71:E73)</f>
        <v>136</v>
      </c>
      <c r="I71">
        <f t="shared" si="16"/>
        <v>134</v>
      </c>
    </row>
    <row r="72" spans="1:9">
      <c r="A72" s="10" t="s">
        <v>719</v>
      </c>
      <c r="B72" s="76"/>
      <c r="C72" s="10" t="s">
        <v>721</v>
      </c>
      <c r="D72" s="10">
        <v>80</v>
      </c>
      <c r="E72" s="10">
        <v>54</v>
      </c>
      <c r="F72" s="10">
        <f t="shared" si="1"/>
        <v>26</v>
      </c>
    </row>
    <row r="73" spans="1:9">
      <c r="A73" s="10" t="s">
        <v>719</v>
      </c>
      <c r="B73" s="76"/>
      <c r="C73" s="10" t="s">
        <v>722</v>
      </c>
      <c r="D73" s="10">
        <v>70</v>
      </c>
      <c r="E73" s="10">
        <v>33</v>
      </c>
      <c r="F73" s="10">
        <f t="shared" si="1"/>
        <v>37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53" zoomScale="130" zoomScaleNormal="130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42" customWidth="1"/>
    <col min="3" max="3" width="21.85546875" customWidth="1"/>
    <col min="4" max="4" width="19.5703125" customWidth="1"/>
    <col min="5" max="5" width="19.28515625" customWidth="1"/>
    <col min="7" max="7" width="15.5703125" bestFit="1" customWidth="1"/>
    <col min="8" max="8" width="18.85546875" customWidth="1"/>
    <col min="9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36" t="s">
        <v>853</v>
      </c>
      <c r="E1" s="136" t="s">
        <v>852</v>
      </c>
      <c r="G1" s="43" t="s">
        <v>31</v>
      </c>
      <c r="H1" s="44">
        <f>C2+C114</f>
        <v>6615000</v>
      </c>
      <c r="I1" s="45"/>
      <c r="J1" s="46" t="b">
        <f>AND(H1=I1)</f>
        <v>0</v>
      </c>
    </row>
    <row r="2" spans="1:14">
      <c r="A2" s="175" t="s">
        <v>60</v>
      </c>
      <c r="B2" s="175"/>
      <c r="C2" s="26">
        <f>C3+C67</f>
        <v>4465000</v>
      </c>
      <c r="D2" s="26">
        <f>D3+D67</f>
        <v>4465000</v>
      </c>
      <c r="E2" s="26">
        <f>E3+E67</f>
        <v>4465000</v>
      </c>
      <c r="G2" s="39" t="s">
        <v>60</v>
      </c>
      <c r="H2" s="41">
        <f>C2</f>
        <v>4465000</v>
      </c>
      <c r="I2" s="42"/>
      <c r="J2" s="40" t="b">
        <f>AND(H2=I2)</f>
        <v>0</v>
      </c>
    </row>
    <row r="3" spans="1:14">
      <c r="A3" s="172" t="s">
        <v>578</v>
      </c>
      <c r="B3" s="172"/>
      <c r="C3" s="23">
        <f>C4+C11+C38+C61</f>
        <v>2609000</v>
      </c>
      <c r="D3" s="23">
        <f>D4+D11+D38+D61</f>
        <v>2609000</v>
      </c>
      <c r="E3" s="23">
        <f>E4+E11+E38+E61</f>
        <v>2609000</v>
      </c>
      <c r="G3" s="39" t="s">
        <v>57</v>
      </c>
      <c r="H3" s="41">
        <f t="shared" ref="H3:H66" si="0">C3</f>
        <v>2609000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1585000</v>
      </c>
      <c r="D4" s="21">
        <f>SUM(D5:D10)</f>
        <v>1585000</v>
      </c>
      <c r="E4" s="21">
        <f>SUM(E5:E10)</f>
        <v>1585000</v>
      </c>
      <c r="F4" s="17"/>
      <c r="G4" s="39" t="s">
        <v>53</v>
      </c>
      <c r="H4" s="41">
        <f t="shared" si="0"/>
        <v>1585000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365000</v>
      </c>
      <c r="D5" s="2">
        <f>C5</f>
        <v>365000</v>
      </c>
      <c r="E5" s="2">
        <f>D5</f>
        <v>365000</v>
      </c>
      <c r="F5" s="17"/>
      <c r="G5" s="17"/>
      <c r="H5" s="41">
        <f t="shared" si="0"/>
        <v>365000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50000</v>
      </c>
      <c r="D6" s="2">
        <f t="shared" ref="D6:E10" si="1">C6</f>
        <v>50000</v>
      </c>
      <c r="E6" s="2">
        <f t="shared" si="1"/>
        <v>50000</v>
      </c>
      <c r="F6" s="17"/>
      <c r="G6" s="17"/>
      <c r="H6" s="41">
        <f t="shared" si="0"/>
        <v>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600000</v>
      </c>
      <c r="D7" s="2">
        <f t="shared" si="1"/>
        <v>600000</v>
      </c>
      <c r="E7" s="2">
        <f t="shared" si="1"/>
        <v>600000</v>
      </c>
      <c r="F7" s="17"/>
      <c r="G7" s="17"/>
      <c r="H7" s="41">
        <f t="shared" si="0"/>
        <v>600000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560000</v>
      </c>
      <c r="D9" s="2">
        <f t="shared" si="1"/>
        <v>560000</v>
      </c>
      <c r="E9" s="2">
        <f t="shared" si="1"/>
        <v>560000</v>
      </c>
      <c r="F9" s="17"/>
      <c r="G9" s="17"/>
      <c r="H9" s="41">
        <f t="shared" si="0"/>
        <v>560000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534000</v>
      </c>
      <c r="D11" s="21">
        <f>SUM(D12:D37)</f>
        <v>534000</v>
      </c>
      <c r="E11" s="21">
        <f>SUM(E12:E37)</f>
        <v>534000</v>
      </c>
      <c r="F11" s="17"/>
      <c r="G11" s="39" t="s">
        <v>54</v>
      </c>
      <c r="H11" s="41">
        <f t="shared" si="0"/>
        <v>534000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400000</v>
      </c>
      <c r="D12" s="2">
        <f>C12</f>
        <v>400000</v>
      </c>
      <c r="E12" s="2">
        <f>D12</f>
        <v>400000</v>
      </c>
      <c r="H12" s="41">
        <f t="shared" si="0"/>
        <v>400000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7000</v>
      </c>
      <c r="D14" s="2">
        <f t="shared" si="2"/>
        <v>7000</v>
      </c>
      <c r="E14" s="2">
        <f t="shared" si="2"/>
        <v>7000</v>
      </c>
      <c r="H14" s="41">
        <f t="shared" si="0"/>
        <v>7000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70000</v>
      </c>
      <c r="D23" s="2">
        <f t="shared" si="2"/>
        <v>70000</v>
      </c>
      <c r="E23" s="2">
        <f t="shared" si="2"/>
        <v>70000</v>
      </c>
      <c r="H23" s="41">
        <f t="shared" si="0"/>
        <v>70000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2000</v>
      </c>
      <c r="D26" s="2">
        <f t="shared" si="2"/>
        <v>2000</v>
      </c>
      <c r="E26" s="2">
        <f t="shared" si="2"/>
        <v>2000</v>
      </c>
      <c r="H26" s="41">
        <f t="shared" si="0"/>
        <v>2000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>
        <v>10000</v>
      </c>
      <c r="D35" s="2">
        <f t="shared" si="3"/>
        <v>10000</v>
      </c>
      <c r="E35" s="2">
        <f t="shared" si="3"/>
        <v>10000</v>
      </c>
      <c r="H35" s="41">
        <f t="shared" si="0"/>
        <v>10000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>
        <v>20000</v>
      </c>
      <c r="D37" s="2">
        <f t="shared" si="3"/>
        <v>20000</v>
      </c>
      <c r="E37" s="2">
        <f t="shared" si="3"/>
        <v>20000</v>
      </c>
      <c r="H37" s="41">
        <f t="shared" si="0"/>
        <v>20000</v>
      </c>
    </row>
    <row r="38" spans="1:10">
      <c r="A38" s="168" t="s">
        <v>145</v>
      </c>
      <c r="B38" s="169"/>
      <c r="C38" s="21">
        <f>SUM(C39:C60)</f>
        <v>473000</v>
      </c>
      <c r="D38" s="21">
        <f>SUM(D39:D60)</f>
        <v>473000</v>
      </c>
      <c r="E38" s="21">
        <f>SUM(E39:E60)</f>
        <v>473000</v>
      </c>
      <c r="G38" s="39" t="s">
        <v>55</v>
      </c>
      <c r="H38" s="41">
        <f t="shared" si="0"/>
        <v>473000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20000</v>
      </c>
      <c r="D42" s="2">
        <f t="shared" si="4"/>
        <v>20000</v>
      </c>
      <c r="E42" s="2">
        <f t="shared" si="4"/>
        <v>20000</v>
      </c>
      <c r="H42" s="41">
        <f t="shared" si="0"/>
        <v>20000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7000</v>
      </c>
      <c r="D44" s="2">
        <f t="shared" si="4"/>
        <v>7000</v>
      </c>
      <c r="E44" s="2">
        <f t="shared" si="4"/>
        <v>7000</v>
      </c>
      <c r="H44" s="41">
        <f t="shared" si="0"/>
        <v>7000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>
        <v>5000</v>
      </c>
      <c r="D46" s="2">
        <f t="shared" si="4"/>
        <v>5000</v>
      </c>
      <c r="E46" s="2">
        <f t="shared" si="4"/>
        <v>5000</v>
      </c>
      <c r="H46" s="41">
        <f t="shared" si="0"/>
        <v>5000</v>
      </c>
    </row>
    <row r="47" spans="1:10" outlineLevel="1">
      <c r="A47" s="20">
        <v>3205</v>
      </c>
      <c r="B47" s="20" t="s">
        <v>148</v>
      </c>
      <c r="C47" s="2">
        <v>1000</v>
      </c>
      <c r="D47" s="2">
        <f t="shared" si="4"/>
        <v>1000</v>
      </c>
      <c r="E47" s="2">
        <f t="shared" si="4"/>
        <v>1000</v>
      </c>
      <c r="H47" s="41">
        <f t="shared" si="0"/>
        <v>1000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>
        <v>340000</v>
      </c>
      <c r="D55" s="2">
        <f t="shared" si="4"/>
        <v>340000</v>
      </c>
      <c r="E55" s="2">
        <f t="shared" si="4"/>
        <v>340000</v>
      </c>
      <c r="H55" s="41">
        <f t="shared" si="0"/>
        <v>340000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</v>
      </c>
      <c r="D57" s="2">
        <f t="shared" si="5"/>
        <v>5000</v>
      </c>
      <c r="E57" s="2">
        <f t="shared" si="5"/>
        <v>5000</v>
      </c>
      <c r="H57" s="41">
        <f t="shared" si="0"/>
        <v>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17000</v>
      </c>
      <c r="D61" s="22">
        <f>SUM(D62:D66)</f>
        <v>17000</v>
      </c>
      <c r="E61" s="22">
        <f>SUM(E62:E66)</f>
        <v>17000</v>
      </c>
      <c r="G61" s="39" t="s">
        <v>105</v>
      </c>
      <c r="H61" s="41">
        <f t="shared" si="0"/>
        <v>17000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10000</v>
      </c>
      <c r="D62" s="2">
        <f>C62</f>
        <v>10000</v>
      </c>
      <c r="E62" s="2">
        <f>D62</f>
        <v>10000</v>
      </c>
      <c r="H62" s="41">
        <f t="shared" si="0"/>
        <v>10000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7000</v>
      </c>
      <c r="D66" s="2">
        <f t="shared" si="6"/>
        <v>7000</v>
      </c>
      <c r="E66" s="2">
        <f t="shared" si="6"/>
        <v>7000</v>
      </c>
      <c r="H66" s="41">
        <f t="shared" si="0"/>
        <v>7000</v>
      </c>
    </row>
    <row r="67" spans="1:10">
      <c r="A67" s="172" t="s">
        <v>579</v>
      </c>
      <c r="B67" s="172"/>
      <c r="C67" s="25">
        <f>C97+C68</f>
        <v>1856000</v>
      </c>
      <c r="D67" s="25">
        <f>D97+D68</f>
        <v>1856000</v>
      </c>
      <c r="E67" s="25">
        <f>E97+E68</f>
        <v>1856000</v>
      </c>
      <c r="G67" s="39" t="s">
        <v>59</v>
      </c>
      <c r="H67" s="41">
        <f t="shared" ref="H67:H130" si="7">C67</f>
        <v>1856000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171000</v>
      </c>
      <c r="D68" s="21">
        <f>SUM(D69:D96)</f>
        <v>171000</v>
      </c>
      <c r="E68" s="21">
        <f>SUM(E69:E96)</f>
        <v>171000</v>
      </c>
      <c r="G68" s="39" t="s">
        <v>56</v>
      </c>
      <c r="H68" s="41">
        <f t="shared" si="7"/>
        <v>171000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150000</v>
      </c>
      <c r="D79" s="2">
        <f t="shared" si="8"/>
        <v>150000</v>
      </c>
      <c r="E79" s="2">
        <f t="shared" si="8"/>
        <v>150000</v>
      </c>
      <c r="H79" s="41">
        <f t="shared" si="7"/>
        <v>150000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19000</v>
      </c>
      <c r="D95" s="2">
        <f t="shared" si="9"/>
        <v>19000</v>
      </c>
      <c r="E95" s="2">
        <f t="shared" si="9"/>
        <v>19000</v>
      </c>
      <c r="H95" s="41">
        <f t="shared" si="7"/>
        <v>19000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1685000</v>
      </c>
      <c r="D97" s="21">
        <f>SUM(D98:D113)</f>
        <v>1685000</v>
      </c>
      <c r="E97" s="21">
        <f>SUM(E98:E113)</f>
        <v>1685000</v>
      </c>
      <c r="G97" s="39" t="s">
        <v>58</v>
      </c>
      <c r="H97" s="41">
        <f t="shared" si="7"/>
        <v>1685000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1500000</v>
      </c>
      <c r="D98" s="2">
        <f>C98</f>
        <v>1500000</v>
      </c>
      <c r="E98" s="2">
        <f>D98</f>
        <v>1500000</v>
      </c>
      <c r="H98" s="41">
        <f t="shared" si="7"/>
        <v>1500000</v>
      </c>
    </row>
    <row r="99" spans="1:10" ht="15" customHeight="1" outlineLevel="1">
      <c r="A99" s="3">
        <v>6002</v>
      </c>
      <c r="B99" s="1" t="s">
        <v>185</v>
      </c>
      <c r="C99" s="2">
        <v>145000</v>
      </c>
      <c r="D99" s="2">
        <f t="shared" ref="D99:E113" si="10">C99</f>
        <v>145000</v>
      </c>
      <c r="E99" s="2">
        <f t="shared" si="10"/>
        <v>145000</v>
      </c>
      <c r="H99" s="41">
        <f t="shared" si="7"/>
        <v>145000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10000</v>
      </c>
      <c r="D103" s="2">
        <f t="shared" si="10"/>
        <v>10000</v>
      </c>
      <c r="E103" s="2">
        <f t="shared" si="10"/>
        <v>10000</v>
      </c>
      <c r="H103" s="41">
        <f t="shared" si="7"/>
        <v>10000</v>
      </c>
    </row>
    <row r="104" spans="1:10" ht="15" customHeight="1" outlineLevel="1">
      <c r="A104" s="3">
        <v>6007</v>
      </c>
      <c r="B104" s="1" t="s">
        <v>27</v>
      </c>
      <c r="C104" s="2">
        <v>10000</v>
      </c>
      <c r="D104" s="2">
        <f t="shared" si="10"/>
        <v>10000</v>
      </c>
      <c r="E104" s="2">
        <f t="shared" si="10"/>
        <v>10000</v>
      </c>
      <c r="H104" s="41">
        <f t="shared" si="7"/>
        <v>10000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20000</v>
      </c>
      <c r="D113" s="2">
        <f t="shared" si="10"/>
        <v>20000</v>
      </c>
      <c r="E113" s="2">
        <f t="shared" si="10"/>
        <v>20000</v>
      </c>
      <c r="H113" s="41">
        <f t="shared" si="7"/>
        <v>20000</v>
      </c>
    </row>
    <row r="114" spans="1:10">
      <c r="A114" s="173" t="s">
        <v>62</v>
      </c>
      <c r="B114" s="174"/>
      <c r="C114" s="26">
        <f>C115+C152+C177</f>
        <v>2150000</v>
      </c>
      <c r="D114" s="26">
        <f>D115+D152+D177</f>
        <v>2150000</v>
      </c>
      <c r="E114" s="26">
        <f>E115+E152+E177</f>
        <v>2150000</v>
      </c>
      <c r="G114" s="39" t="s">
        <v>62</v>
      </c>
      <c r="H114" s="41">
        <f t="shared" si="7"/>
        <v>2150000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1600000</v>
      </c>
      <c r="D115" s="23">
        <f>D116+D135</f>
        <v>1600000</v>
      </c>
      <c r="E115" s="23">
        <f>E116+E135</f>
        <v>1600000</v>
      </c>
      <c r="G115" s="39" t="s">
        <v>61</v>
      </c>
      <c r="H115" s="41">
        <f t="shared" si="7"/>
        <v>1600000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600000</v>
      </c>
      <c r="D116" s="21">
        <f>D117+D120+D123+D126+D129+D132</f>
        <v>600000</v>
      </c>
      <c r="E116" s="21">
        <f>E117+E120+E123+E126+E129+E132</f>
        <v>600000</v>
      </c>
      <c r="G116" s="39" t="s">
        <v>583</v>
      </c>
      <c r="H116" s="41">
        <f t="shared" si="7"/>
        <v>600000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600000</v>
      </c>
      <c r="D117" s="2">
        <f>D118+D119</f>
        <v>600000</v>
      </c>
      <c r="E117" s="2">
        <f>E118+E119</f>
        <v>600000</v>
      </c>
      <c r="H117" s="41">
        <f t="shared" si="7"/>
        <v>600000</v>
      </c>
    </row>
    <row r="118" spans="1:10" ht="15" customHeight="1" outlineLevel="2">
      <c r="A118" s="125"/>
      <c r="B118" s="124" t="s">
        <v>855</v>
      </c>
      <c r="C118" s="123">
        <v>10000</v>
      </c>
      <c r="D118" s="123">
        <f>C118</f>
        <v>10000</v>
      </c>
      <c r="E118" s="123">
        <f>D118</f>
        <v>10000</v>
      </c>
      <c r="H118" s="41">
        <f t="shared" si="7"/>
        <v>10000</v>
      </c>
    </row>
    <row r="119" spans="1:10" ht="15" customHeight="1" outlineLevel="2">
      <c r="A119" s="125"/>
      <c r="B119" s="124" t="s">
        <v>860</v>
      </c>
      <c r="C119" s="123">
        <v>590000</v>
      </c>
      <c r="D119" s="123">
        <f>C119</f>
        <v>590000</v>
      </c>
      <c r="E119" s="123">
        <f>D119</f>
        <v>590000</v>
      </c>
      <c r="H119" s="41">
        <f t="shared" si="7"/>
        <v>590000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5"/>
      <c r="B121" s="124" t="s">
        <v>855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customHeight="1" outlineLevel="2">
      <c r="A122" s="125"/>
      <c r="B122" s="124" t="s">
        <v>860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5"/>
      <c r="B124" s="124" t="s">
        <v>855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customHeight="1" outlineLevel="2">
      <c r="A125" s="125"/>
      <c r="B125" s="124" t="s">
        <v>860</v>
      </c>
      <c r="C125" s="123"/>
      <c r="D125" s="123">
        <f>C125</f>
        <v>0</v>
      </c>
      <c r="E125" s="123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5"/>
      <c r="B127" s="124" t="s">
        <v>855</v>
      </c>
      <c r="C127" s="123"/>
      <c r="D127" s="123">
        <f>C127</f>
        <v>0</v>
      </c>
      <c r="E127" s="123">
        <f>D127</f>
        <v>0</v>
      </c>
      <c r="H127" s="41">
        <f t="shared" si="7"/>
        <v>0</v>
      </c>
    </row>
    <row r="128" spans="1:10" ht="15" customHeight="1" outlineLevel="2">
      <c r="A128" s="125"/>
      <c r="B128" s="124" t="s">
        <v>860</v>
      </c>
      <c r="C128" s="123"/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5"/>
      <c r="B130" s="124" t="s">
        <v>855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customHeight="1" outlineLevel="2">
      <c r="A131" s="125"/>
      <c r="B131" s="124" t="s">
        <v>860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5"/>
      <c r="B133" s="124" t="s">
        <v>855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customHeight="1" outlineLevel="2">
      <c r="A134" s="125"/>
      <c r="B134" s="124" t="s">
        <v>860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1000000</v>
      </c>
      <c r="D135" s="21">
        <f>D136+D140+D143+D146+D149</f>
        <v>1000000</v>
      </c>
      <c r="E135" s="21">
        <f>E136+E140+E143+E146+E149</f>
        <v>1000000</v>
      </c>
      <c r="G135" s="39" t="s">
        <v>584</v>
      </c>
      <c r="H135" s="41">
        <f t="shared" si="11"/>
        <v>1000000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400000</v>
      </c>
      <c r="D136" s="2">
        <f>D137+D138+D139</f>
        <v>400000</v>
      </c>
      <c r="E136" s="2">
        <f>E137+E138+E139</f>
        <v>400000</v>
      </c>
      <c r="H136" s="41">
        <f t="shared" si="11"/>
        <v>400000</v>
      </c>
    </row>
    <row r="137" spans="1:10" ht="15" customHeight="1" outlineLevel="2">
      <c r="A137" s="125"/>
      <c r="B137" s="124" t="s">
        <v>855</v>
      </c>
      <c r="C137" s="123">
        <v>100000</v>
      </c>
      <c r="D137" s="123">
        <f>C137</f>
        <v>100000</v>
      </c>
      <c r="E137" s="123">
        <f>D137</f>
        <v>100000</v>
      </c>
      <c r="H137" s="41">
        <f t="shared" si="11"/>
        <v>100000</v>
      </c>
    </row>
    <row r="138" spans="1:10" ht="15" customHeight="1" outlineLevel="2">
      <c r="A138" s="125"/>
      <c r="B138" s="124" t="s">
        <v>862</v>
      </c>
      <c r="C138" s="123">
        <v>200000</v>
      </c>
      <c r="D138" s="123">
        <f t="shared" ref="D138:E139" si="12">C138</f>
        <v>200000</v>
      </c>
      <c r="E138" s="123">
        <f t="shared" si="12"/>
        <v>200000</v>
      </c>
      <c r="H138" s="41">
        <f t="shared" si="11"/>
        <v>200000</v>
      </c>
    </row>
    <row r="139" spans="1:10" ht="15" customHeight="1" outlineLevel="2">
      <c r="A139" s="125"/>
      <c r="B139" s="124" t="s">
        <v>861</v>
      </c>
      <c r="C139" s="123">
        <v>100000</v>
      </c>
      <c r="D139" s="123">
        <f t="shared" si="12"/>
        <v>100000</v>
      </c>
      <c r="E139" s="123">
        <f t="shared" si="12"/>
        <v>100000</v>
      </c>
      <c r="H139" s="41">
        <f t="shared" si="11"/>
        <v>100000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5"/>
      <c r="B141" s="124" t="s">
        <v>855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customHeight="1" outlineLevel="2">
      <c r="A142" s="125"/>
      <c r="B142" s="124" t="s">
        <v>860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5"/>
      <c r="B144" s="124" t="s">
        <v>855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customHeight="1" outlineLevel="2">
      <c r="A145" s="125"/>
      <c r="B145" s="124" t="s">
        <v>860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5"/>
      <c r="B147" s="124" t="s">
        <v>855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customHeight="1" outlineLevel="2">
      <c r="A148" s="125"/>
      <c r="B148" s="124" t="s">
        <v>860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600000</v>
      </c>
      <c r="D149" s="2">
        <f>D150+D151</f>
        <v>600000</v>
      </c>
      <c r="E149" s="2">
        <f>E150+E151</f>
        <v>600000</v>
      </c>
      <c r="H149" s="41">
        <f t="shared" si="11"/>
        <v>600000</v>
      </c>
    </row>
    <row r="150" spans="1:10" ht="15" customHeight="1" outlineLevel="2">
      <c r="A150" s="125"/>
      <c r="B150" s="124" t="s">
        <v>855</v>
      </c>
      <c r="C150" s="123"/>
      <c r="D150" s="123">
        <f>C150</f>
        <v>0</v>
      </c>
      <c r="E150" s="123">
        <f>D150</f>
        <v>0</v>
      </c>
      <c r="H150" s="41">
        <f t="shared" si="11"/>
        <v>0</v>
      </c>
    </row>
    <row r="151" spans="1:10" ht="15" customHeight="1" outlineLevel="2">
      <c r="A151" s="125"/>
      <c r="B151" s="124" t="s">
        <v>860</v>
      </c>
      <c r="C151" s="123">
        <v>600000</v>
      </c>
      <c r="D151" s="123">
        <f>C151</f>
        <v>600000</v>
      </c>
      <c r="E151" s="123">
        <f>D151</f>
        <v>600000</v>
      </c>
      <c r="H151" s="41">
        <f t="shared" si="11"/>
        <v>600000</v>
      </c>
    </row>
    <row r="152" spans="1:10">
      <c r="A152" s="170" t="s">
        <v>581</v>
      </c>
      <c r="B152" s="171"/>
      <c r="C152" s="23">
        <f>C153+C163+C170</f>
        <v>550000</v>
      </c>
      <c r="D152" s="23">
        <f>D153+D163+D170</f>
        <v>550000</v>
      </c>
      <c r="E152" s="23">
        <f>E153+E163+E170</f>
        <v>550000</v>
      </c>
      <c r="G152" s="39" t="s">
        <v>66</v>
      </c>
      <c r="H152" s="41">
        <f t="shared" si="11"/>
        <v>550000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550000</v>
      </c>
      <c r="D153" s="21">
        <f>D154+D157+D160</f>
        <v>550000</v>
      </c>
      <c r="E153" s="21">
        <f>E154+E157+E160</f>
        <v>550000</v>
      </c>
      <c r="G153" s="39" t="s">
        <v>585</v>
      </c>
      <c r="H153" s="41">
        <f t="shared" si="11"/>
        <v>550000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550000</v>
      </c>
      <c r="D154" s="2">
        <f>D155+D156</f>
        <v>550000</v>
      </c>
      <c r="E154" s="2">
        <f>E155+E156</f>
        <v>550000</v>
      </c>
      <c r="H154" s="41">
        <f t="shared" si="11"/>
        <v>550000</v>
      </c>
    </row>
    <row r="155" spans="1:10" ht="15" customHeight="1" outlineLevel="2">
      <c r="A155" s="125"/>
      <c r="B155" s="124" t="s">
        <v>855</v>
      </c>
      <c r="C155" s="123">
        <v>50000</v>
      </c>
      <c r="D155" s="123">
        <f>C155</f>
        <v>50000</v>
      </c>
      <c r="E155" s="123">
        <f>D155</f>
        <v>50000</v>
      </c>
      <c r="H155" s="41">
        <f t="shared" si="11"/>
        <v>50000</v>
      </c>
    </row>
    <row r="156" spans="1:10" ht="15" customHeight="1" outlineLevel="2">
      <c r="A156" s="125"/>
      <c r="B156" s="124" t="s">
        <v>860</v>
      </c>
      <c r="C156" s="123">
        <v>500000</v>
      </c>
      <c r="D156" s="123">
        <f>C156</f>
        <v>500000</v>
      </c>
      <c r="E156" s="123">
        <f>D156</f>
        <v>500000</v>
      </c>
      <c r="H156" s="41">
        <f t="shared" si="11"/>
        <v>500000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5"/>
      <c r="B158" s="124" t="s">
        <v>855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customHeight="1" outlineLevel="2">
      <c r="A159" s="125"/>
      <c r="B159" s="124" t="s">
        <v>860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5"/>
      <c r="B161" s="124" t="s">
        <v>855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customHeight="1" outlineLevel="2">
      <c r="A162" s="125"/>
      <c r="B162" s="124" t="s">
        <v>860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5"/>
      <c r="B165" s="124" t="s">
        <v>855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customHeight="1" outlineLevel="2">
      <c r="A166" s="125"/>
      <c r="B166" s="124" t="s">
        <v>860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5"/>
      <c r="B168" s="124" t="s">
        <v>855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customHeight="1" outlineLevel="2">
      <c r="A169" s="125"/>
      <c r="B169" s="124" t="s">
        <v>860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5"/>
      <c r="B172" s="124" t="s">
        <v>855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customHeight="1" outlineLevel="2">
      <c r="A173" s="125"/>
      <c r="B173" s="124" t="s">
        <v>860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5"/>
      <c r="B175" s="124" t="s">
        <v>855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customHeight="1" outlineLevel="2">
      <c r="A176" s="125"/>
      <c r="B176" s="124" t="s">
        <v>860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849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857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outlineLevel="2">
      <c r="A181" s="85"/>
      <c r="B181" s="84" t="s">
        <v>855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858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outlineLevel="2">
      <c r="A183" s="85"/>
      <c r="B183" s="84" t="s">
        <v>855</v>
      </c>
      <c r="C183" s="122"/>
      <c r="D183" s="122">
        <f>C183</f>
        <v>0</v>
      </c>
      <c r="E183" s="122">
        <f>D183</f>
        <v>0</v>
      </c>
    </row>
    <row r="184" spans="1:10" outlineLevel="1">
      <c r="A184" s="165" t="s">
        <v>848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856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5"/>
      <c r="B186" s="84" t="s">
        <v>855</v>
      </c>
      <c r="C186" s="122"/>
      <c r="D186" s="122">
        <f>C186</f>
        <v>0</v>
      </c>
      <c r="E186" s="122">
        <f>D186</f>
        <v>0</v>
      </c>
    </row>
    <row r="187" spans="1:10" outlineLevel="3">
      <c r="A187" s="85"/>
      <c r="B187" s="84" t="s">
        <v>847</v>
      </c>
      <c r="C187" s="122"/>
      <c r="D187" s="122">
        <f>C187</f>
        <v>0</v>
      </c>
      <c r="E187" s="122">
        <f>D187</f>
        <v>0</v>
      </c>
    </row>
    <row r="188" spans="1:10" outlineLevel="1">
      <c r="A188" s="165" t="s">
        <v>846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859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5"/>
      <c r="B190" s="84" t="s">
        <v>855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outlineLevel="3">
      <c r="A191" s="85"/>
      <c r="B191" s="84" t="s">
        <v>845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outlineLevel="3">
      <c r="A192" s="85"/>
      <c r="B192" s="84" t="s">
        <v>844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outlineLevel="2">
      <c r="A193" s="125">
        <v>3</v>
      </c>
      <c r="B193" s="124" t="s">
        <v>857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5"/>
      <c r="B194" s="84" t="s">
        <v>855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858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5"/>
      <c r="B196" s="84" t="s">
        <v>855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165" t="s">
        <v>843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4" t="s">
        <v>858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outlineLevel="3">
      <c r="A199" s="85"/>
      <c r="B199" s="84" t="s">
        <v>855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165" t="s">
        <v>842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857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5"/>
      <c r="B202" s="84" t="s">
        <v>855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165" t="s">
        <v>841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859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5"/>
      <c r="B205" s="84" t="s">
        <v>855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5"/>
      <c r="B206" s="84" t="s">
        <v>839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856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5"/>
      <c r="B208" s="84" t="s">
        <v>855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outlineLevel="3">
      <c r="A209" s="85"/>
      <c r="B209" s="84" t="s">
        <v>838</v>
      </c>
      <c r="C209" s="122"/>
      <c r="D209" s="122">
        <f t="shared" si="15"/>
        <v>0</v>
      </c>
      <c r="E209" s="122">
        <f t="shared" si="15"/>
        <v>0</v>
      </c>
    </row>
    <row r="210" spans="1:5" outlineLevel="3">
      <c r="A210" s="85"/>
      <c r="B210" s="84" t="s">
        <v>855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outlineLevel="2">
      <c r="A211" s="125">
        <v>3</v>
      </c>
      <c r="B211" s="124" t="s">
        <v>857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5"/>
      <c r="B212" s="84" t="s">
        <v>855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858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5"/>
      <c r="B214" s="84" t="s">
        <v>855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165" t="s">
        <v>836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856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5"/>
      <c r="B217" s="84" t="s">
        <v>855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outlineLevel="3">
      <c r="A218" s="128"/>
      <c r="B218" s="127" t="s">
        <v>835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outlineLevel="3">
      <c r="A219" s="128"/>
      <c r="B219" s="127" t="s">
        <v>821</v>
      </c>
      <c r="C219" s="126"/>
      <c r="D219" s="126">
        <f t="shared" si="16"/>
        <v>0</v>
      </c>
      <c r="E219" s="126">
        <f t="shared" si="16"/>
        <v>0</v>
      </c>
    </row>
    <row r="220" spans="1:5" outlineLevel="2">
      <c r="A220" s="125">
        <v>3</v>
      </c>
      <c r="B220" s="124" t="s">
        <v>857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5"/>
      <c r="B221" s="84" t="s">
        <v>855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165" t="s">
        <v>834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856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5"/>
      <c r="B224" s="84" t="s">
        <v>855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5"/>
      <c r="B225" s="84" t="s">
        <v>833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outlineLevel="3">
      <c r="A226" s="85"/>
      <c r="B226" s="84" t="s">
        <v>832</v>
      </c>
      <c r="C226" s="122"/>
      <c r="D226" s="122">
        <f t="shared" si="17"/>
        <v>0</v>
      </c>
      <c r="E226" s="122">
        <f t="shared" si="17"/>
        <v>0</v>
      </c>
    </row>
    <row r="227" spans="1:5" outlineLevel="3">
      <c r="A227" s="85"/>
      <c r="B227" s="84" t="s">
        <v>831</v>
      </c>
      <c r="C227" s="122"/>
      <c r="D227" s="122">
        <f t="shared" si="17"/>
        <v>0</v>
      </c>
      <c r="E227" s="122">
        <f t="shared" si="17"/>
        <v>0</v>
      </c>
    </row>
    <row r="228" spans="1:5" outlineLevel="1">
      <c r="A228" s="165" t="s">
        <v>830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856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5"/>
      <c r="B230" s="84" t="s">
        <v>855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5"/>
      <c r="B231" s="84" t="s">
        <v>829</v>
      </c>
      <c r="C231" s="122">
        <v>0</v>
      </c>
      <c r="D231" s="122">
        <f t="shared" ref="D231:E232" si="18">C231</f>
        <v>0</v>
      </c>
      <c r="E231" s="122">
        <f t="shared" si="18"/>
        <v>0</v>
      </c>
    </row>
    <row r="232" spans="1:5" outlineLevel="3">
      <c r="A232" s="85"/>
      <c r="B232" s="84" t="s">
        <v>819</v>
      </c>
      <c r="C232" s="122"/>
      <c r="D232" s="122">
        <f t="shared" si="18"/>
        <v>0</v>
      </c>
      <c r="E232" s="122">
        <f t="shared" si="18"/>
        <v>0</v>
      </c>
    </row>
    <row r="233" spans="1:5" outlineLevel="2">
      <c r="A233" s="125">
        <v>3</v>
      </c>
      <c r="B233" s="124" t="s">
        <v>857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5"/>
      <c r="B234" s="84" t="s">
        <v>855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165" t="s">
        <v>828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857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5"/>
      <c r="B237" s="84" t="s">
        <v>855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165" t="s">
        <v>826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856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5"/>
      <c r="B240" s="84" t="s">
        <v>855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5"/>
      <c r="B241" s="84" t="s">
        <v>825</v>
      </c>
      <c r="C241" s="122"/>
      <c r="D241" s="122">
        <f t="shared" ref="D241:E242" si="19">C241</f>
        <v>0</v>
      </c>
      <c r="E241" s="122">
        <f t="shared" si="19"/>
        <v>0</v>
      </c>
    </row>
    <row r="242" spans="1:10" outlineLevel="3">
      <c r="A242" s="85"/>
      <c r="B242" s="84" t="s">
        <v>824</v>
      </c>
      <c r="C242" s="122"/>
      <c r="D242" s="122">
        <f t="shared" si="19"/>
        <v>0</v>
      </c>
      <c r="E242" s="122">
        <f t="shared" si="19"/>
        <v>0</v>
      </c>
    </row>
    <row r="243" spans="1:10" outlineLevel="1">
      <c r="A243" s="165" t="s">
        <v>823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856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5"/>
      <c r="B245" s="84" t="s">
        <v>855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5"/>
      <c r="B246" s="84" t="s">
        <v>821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outlineLevel="3">
      <c r="A247" s="85"/>
      <c r="B247" s="84" t="s">
        <v>820</v>
      </c>
      <c r="C247" s="122"/>
      <c r="D247" s="122">
        <f t="shared" si="20"/>
        <v>0</v>
      </c>
      <c r="E247" s="122">
        <f t="shared" si="20"/>
        <v>0</v>
      </c>
    </row>
    <row r="248" spans="1:10" outlineLevel="3">
      <c r="A248" s="85"/>
      <c r="B248" s="84" t="s">
        <v>819</v>
      </c>
      <c r="C248" s="122"/>
      <c r="D248" s="122">
        <f t="shared" si="20"/>
        <v>0</v>
      </c>
      <c r="E248" s="122">
        <f t="shared" si="20"/>
        <v>0</v>
      </c>
    </row>
    <row r="249" spans="1:10" outlineLevel="3">
      <c r="A249" s="85"/>
      <c r="B249" s="84" t="s">
        <v>818</v>
      </c>
      <c r="C249" s="122"/>
      <c r="D249" s="122">
        <f t="shared" si="20"/>
        <v>0</v>
      </c>
      <c r="E249" s="122">
        <f t="shared" si="20"/>
        <v>0</v>
      </c>
    </row>
    <row r="250" spans="1:10" outlineLevel="1">
      <c r="A250" s="165" t="s">
        <v>817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5"/>
      <c r="B251" s="84" t="s">
        <v>855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5"/>
      <c r="B252" s="84" t="s">
        <v>854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67" t="s">
        <v>67</v>
      </c>
      <c r="B256" s="167"/>
      <c r="C256" s="167"/>
      <c r="D256" s="136" t="s">
        <v>853</v>
      </c>
      <c r="E256" s="136" t="s">
        <v>852</v>
      </c>
      <c r="G256" s="47" t="s">
        <v>589</v>
      </c>
      <c r="H256" s="48">
        <f>C257+C559</f>
        <v>6615000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3965000</v>
      </c>
      <c r="D257" s="37">
        <f>D258+D550</f>
        <v>3965000</v>
      </c>
      <c r="E257" s="37">
        <f>E258+E550</f>
        <v>3965000</v>
      </c>
      <c r="G257" s="39" t="s">
        <v>60</v>
      </c>
      <c r="H257" s="41">
        <f>C257</f>
        <v>3965000</v>
      </c>
      <c r="I257" s="42"/>
      <c r="J257" s="40" t="b">
        <f>AND(H257=I257)</f>
        <v>0</v>
      </c>
    </row>
    <row r="258" spans="1:10">
      <c r="A258" s="155" t="s">
        <v>266</v>
      </c>
      <c r="B258" s="156"/>
      <c r="C258" s="36">
        <f>C259+C339+C483+C547</f>
        <v>3763260</v>
      </c>
      <c r="D258" s="36">
        <f>D259+D339+D483+D547</f>
        <v>3763260</v>
      </c>
      <c r="E258" s="36">
        <f>E259+E339+E483+E547</f>
        <v>3763260</v>
      </c>
      <c r="G258" s="39" t="s">
        <v>57</v>
      </c>
      <c r="H258" s="41">
        <f t="shared" ref="H258:H321" si="21">C258</f>
        <v>3763260</v>
      </c>
      <c r="I258" s="42"/>
      <c r="J258" s="40" t="b">
        <f>AND(H258=I258)</f>
        <v>0</v>
      </c>
    </row>
    <row r="259" spans="1:10">
      <c r="A259" s="153" t="s">
        <v>267</v>
      </c>
      <c r="B259" s="154"/>
      <c r="C259" s="33">
        <f>C260+C263+C314</f>
        <v>2017460</v>
      </c>
      <c r="D259" s="33">
        <f>D260+D263+D314</f>
        <v>2017460</v>
      </c>
      <c r="E259" s="33">
        <f>E260+E263+E314</f>
        <v>2017460</v>
      </c>
      <c r="G259" s="39" t="s">
        <v>590</v>
      </c>
      <c r="H259" s="41">
        <f t="shared" si="21"/>
        <v>2017460</v>
      </c>
      <c r="I259" s="42"/>
      <c r="J259" s="40" t="b">
        <f>AND(H259=I259)</f>
        <v>0</v>
      </c>
    </row>
    <row r="260" spans="1:10" outlineLevel="1">
      <c r="A260" s="157" t="s">
        <v>268</v>
      </c>
      <c r="B260" s="158"/>
      <c r="C260" s="32">
        <f>SUM(C261:C262)</f>
        <v>16350</v>
      </c>
      <c r="D260" s="32">
        <f>SUM(D261:D262)</f>
        <v>16350</v>
      </c>
      <c r="E260" s="32">
        <f>SUM(E261:E262)</f>
        <v>16350</v>
      </c>
      <c r="H260" s="41">
        <f t="shared" si="21"/>
        <v>16350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15260</v>
      </c>
      <c r="D262" s="5">
        <f>C262</f>
        <v>15260</v>
      </c>
      <c r="E262" s="5">
        <f>D262</f>
        <v>15260</v>
      </c>
      <c r="H262" s="41">
        <f t="shared" si="21"/>
        <v>15260</v>
      </c>
    </row>
    <row r="263" spans="1:10" outlineLevel="1">
      <c r="A263" s="157" t="s">
        <v>269</v>
      </c>
      <c r="B263" s="158"/>
      <c r="C263" s="32">
        <f>C264+C265+C289+C296+C298+C302+C305+C308+C313</f>
        <v>1981110</v>
      </c>
      <c r="D263" s="32">
        <f>D264+D265+D289+D296+D298+D302+D305+D308+D313</f>
        <v>1981110</v>
      </c>
      <c r="E263" s="32">
        <f>E264+E265+E289+E296+E298+E302+E305+E308+E313</f>
        <v>1981110</v>
      </c>
      <c r="H263" s="41">
        <f t="shared" si="21"/>
        <v>1981110</v>
      </c>
    </row>
    <row r="264" spans="1:10" outlineLevel="2">
      <c r="A264" s="6">
        <v>1101</v>
      </c>
      <c r="B264" s="4" t="s">
        <v>34</v>
      </c>
      <c r="C264" s="5">
        <v>750000</v>
      </c>
      <c r="D264" s="5">
        <f>C264</f>
        <v>750000</v>
      </c>
      <c r="E264" s="5">
        <f>D264</f>
        <v>750000</v>
      </c>
      <c r="H264" s="41">
        <f t="shared" si="21"/>
        <v>750000</v>
      </c>
    </row>
    <row r="265" spans="1:10" outlineLevel="2">
      <c r="A265" s="6">
        <v>1101</v>
      </c>
      <c r="B265" s="4" t="s">
        <v>35</v>
      </c>
      <c r="C265" s="5">
        <v>823110</v>
      </c>
      <c r="D265" s="5">
        <v>823110</v>
      </c>
      <c r="E265" s="5">
        <v>823110</v>
      </c>
      <c r="H265" s="41">
        <f t="shared" si="21"/>
        <v>823110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12000</v>
      </c>
      <c r="D289" s="5">
        <v>12000</v>
      </c>
      <c r="E289" s="5">
        <v>12000</v>
      </c>
      <c r="H289" s="41">
        <f t="shared" si="21"/>
        <v>12000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5000</v>
      </c>
      <c r="D296" s="5">
        <v>5000</v>
      </c>
      <c r="E296" s="5">
        <v>5000</v>
      </c>
      <c r="H296" s="41">
        <f t="shared" si="21"/>
        <v>5000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67000</v>
      </c>
      <c r="D298" s="5">
        <v>67000</v>
      </c>
      <c r="E298" s="5">
        <v>67000</v>
      </c>
      <c r="H298" s="41">
        <f t="shared" si="21"/>
        <v>67000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</v>
      </c>
      <c r="D302" s="5">
        <v>1000</v>
      </c>
      <c r="E302" s="5">
        <v>1000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25000</v>
      </c>
      <c r="D305" s="5">
        <v>25000</v>
      </c>
      <c r="E305" s="5">
        <v>25000</v>
      </c>
      <c r="H305" s="41">
        <f t="shared" si="21"/>
        <v>25000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278000</v>
      </c>
      <c r="D308" s="5">
        <v>278000</v>
      </c>
      <c r="E308" s="5">
        <v>278000</v>
      </c>
      <c r="H308" s="41">
        <f t="shared" si="21"/>
        <v>278000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20000</v>
      </c>
      <c r="D313" s="5">
        <f>C313</f>
        <v>20000</v>
      </c>
      <c r="E313" s="5">
        <f>D313</f>
        <v>20000</v>
      </c>
      <c r="H313" s="41">
        <f t="shared" si="21"/>
        <v>20000</v>
      </c>
    </row>
    <row r="314" spans="1:8" outlineLevel="1">
      <c r="A314" s="157" t="s">
        <v>601</v>
      </c>
      <c r="B314" s="158"/>
      <c r="C314" s="32">
        <f>C315+C325+C331+C336+C337+C338+C328</f>
        <v>20000</v>
      </c>
      <c r="D314" s="32">
        <f>D315+D325+D331+D336+D337+D338+D328</f>
        <v>20000</v>
      </c>
      <c r="E314" s="32">
        <f>E315+E325+E331+E336+E337+E338+E328</f>
        <v>20000</v>
      </c>
      <c r="H314" s="41">
        <f t="shared" si="21"/>
        <v>20000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20000</v>
      </c>
      <c r="D325" s="5">
        <v>20000</v>
      </c>
      <c r="E325" s="5">
        <v>20000</v>
      </c>
      <c r="H325" s="41">
        <f t="shared" si="28"/>
        <v>20000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1507976</v>
      </c>
      <c r="D339" s="33">
        <f>D340+D444+D482</f>
        <v>1507976</v>
      </c>
      <c r="E339" s="33">
        <f>E340+E444+E482</f>
        <v>1507976</v>
      </c>
      <c r="G339" s="39" t="s">
        <v>591</v>
      </c>
      <c r="H339" s="41">
        <f t="shared" si="28"/>
        <v>1507976</v>
      </c>
      <c r="I339" s="42"/>
      <c r="J339" s="40" t="b">
        <f>AND(H339=I339)</f>
        <v>0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1243976</v>
      </c>
      <c r="D340" s="32">
        <f>D341+D342+D343+D344+D347+D348+D353+D356+D357+D362+D367+BH290668+D371+D372+D373+D376+D377+D378+D382+D388+D391+D392+D395+D398+D399+D404+D407+D408+D409+D412+D415+D416+D419+D420+D421+D422+D429+D443</f>
        <v>1243976</v>
      </c>
      <c r="E340" s="32">
        <f>E341+E342+E343+E344+E347+E348+E353+E356+E357+E362+E367+BI290668+E371+E372+E373+E376+E377+E378+E382+E388+E391+E392+E395+E398+E399+E404+E407+E408+E409+E412+E415+E416+E419+E420+E421+E422+E429+E443</f>
        <v>1243976</v>
      </c>
      <c r="H340" s="41">
        <f t="shared" si="28"/>
        <v>1243976</v>
      </c>
    </row>
    <row r="341" spans="1:10" outlineLevel="2">
      <c r="A341" s="6">
        <v>2201</v>
      </c>
      <c r="B341" s="34" t="s">
        <v>272</v>
      </c>
      <c r="C341" s="5">
        <v>10000</v>
      </c>
      <c r="D341" s="5">
        <f>C341</f>
        <v>10000</v>
      </c>
      <c r="E341" s="5">
        <f>D341</f>
        <v>10000</v>
      </c>
      <c r="H341" s="41">
        <f t="shared" si="28"/>
        <v>10000</v>
      </c>
    </row>
    <row r="342" spans="1:10" outlineLevel="2">
      <c r="A342" s="6">
        <v>2201</v>
      </c>
      <c r="B342" s="4" t="s">
        <v>40</v>
      </c>
      <c r="C342" s="5">
        <v>50000</v>
      </c>
      <c r="D342" s="5">
        <f t="shared" ref="D342:E343" si="31">C342</f>
        <v>50000</v>
      </c>
      <c r="E342" s="5">
        <f t="shared" si="31"/>
        <v>50000</v>
      </c>
      <c r="H342" s="41">
        <f t="shared" si="28"/>
        <v>50000</v>
      </c>
    </row>
    <row r="343" spans="1:10" outlineLevel="2">
      <c r="A343" s="6">
        <v>2201</v>
      </c>
      <c r="B343" s="4" t="s">
        <v>41</v>
      </c>
      <c r="C343" s="5">
        <v>310000</v>
      </c>
      <c r="D343" s="5">
        <f t="shared" si="31"/>
        <v>310000</v>
      </c>
      <c r="E343" s="5">
        <f t="shared" si="31"/>
        <v>310000</v>
      </c>
      <c r="H343" s="41">
        <f t="shared" si="28"/>
        <v>310000</v>
      </c>
    </row>
    <row r="344" spans="1:10" outlineLevel="2">
      <c r="A344" s="6">
        <v>2201</v>
      </c>
      <c r="B344" s="4" t="s">
        <v>273</v>
      </c>
      <c r="C344" s="5">
        <f>SUM(C345:C346)</f>
        <v>20000</v>
      </c>
      <c r="D344" s="5">
        <f>SUM(D345:D346)</f>
        <v>20000</v>
      </c>
      <c r="E344" s="5">
        <f>SUM(E345:E346)</f>
        <v>20000</v>
      </c>
      <c r="H344" s="41">
        <f t="shared" si="28"/>
        <v>20000</v>
      </c>
    </row>
    <row r="345" spans="1:10" outlineLevel="3">
      <c r="A345" s="29"/>
      <c r="B345" s="28" t="s">
        <v>274</v>
      </c>
      <c r="C345" s="30">
        <v>10000</v>
      </c>
      <c r="D345" s="30">
        <f t="shared" ref="D345:E347" si="32">C345</f>
        <v>10000</v>
      </c>
      <c r="E345" s="30">
        <f t="shared" si="32"/>
        <v>10000</v>
      </c>
      <c r="H345" s="41">
        <f t="shared" si="28"/>
        <v>10000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240000</v>
      </c>
      <c r="D348" s="5">
        <f>SUM(D349:D352)</f>
        <v>240000</v>
      </c>
      <c r="E348" s="5">
        <f>SUM(E349:E352)</f>
        <v>240000</v>
      </c>
      <c r="H348" s="41">
        <f t="shared" si="28"/>
        <v>240000</v>
      </c>
    </row>
    <row r="349" spans="1:10" outlineLevel="3">
      <c r="A349" s="29"/>
      <c r="B349" s="28" t="s">
        <v>278</v>
      </c>
      <c r="C349" s="30">
        <v>230000</v>
      </c>
      <c r="D349" s="30">
        <f>C349</f>
        <v>230000</v>
      </c>
      <c r="E349" s="30">
        <f>D349</f>
        <v>230000</v>
      </c>
      <c r="H349" s="41">
        <f t="shared" si="28"/>
        <v>230000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1500</v>
      </c>
      <c r="D354" s="30">
        <f t="shared" ref="D354:E356" si="34">C354</f>
        <v>1500</v>
      </c>
      <c r="E354" s="30">
        <f t="shared" si="34"/>
        <v>1500</v>
      </c>
      <c r="H354" s="41">
        <f t="shared" si="28"/>
        <v>1500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13000</v>
      </c>
      <c r="D356" s="5">
        <f t="shared" si="34"/>
        <v>13000</v>
      </c>
      <c r="E356" s="5">
        <f t="shared" si="34"/>
        <v>13000</v>
      </c>
      <c r="H356" s="41">
        <f t="shared" si="28"/>
        <v>13000</v>
      </c>
    </row>
    <row r="357" spans="1:8" outlineLevel="2">
      <c r="A357" s="6">
        <v>2201</v>
      </c>
      <c r="B357" s="4" t="s">
        <v>285</v>
      </c>
      <c r="C357" s="5">
        <f>SUM(C358:C361)</f>
        <v>45000</v>
      </c>
      <c r="D357" s="5">
        <f>SUM(D358:D361)</f>
        <v>45000</v>
      </c>
      <c r="E357" s="5">
        <f>SUM(E358:E361)</f>
        <v>45000</v>
      </c>
      <c r="H357" s="41">
        <f t="shared" si="28"/>
        <v>45000</v>
      </c>
    </row>
    <row r="358" spans="1:8" outlineLevel="3">
      <c r="A358" s="29"/>
      <c r="B358" s="28" t="s">
        <v>286</v>
      </c>
      <c r="C358" s="30">
        <v>35000</v>
      </c>
      <c r="D358" s="30">
        <f>C358</f>
        <v>35000</v>
      </c>
      <c r="E358" s="30">
        <f>D358</f>
        <v>35000</v>
      </c>
      <c r="H358" s="41">
        <f t="shared" si="28"/>
        <v>35000</v>
      </c>
    </row>
    <row r="359" spans="1:8" outlineLevel="3">
      <c r="A359" s="29"/>
      <c r="B359" s="28" t="s">
        <v>287</v>
      </c>
      <c r="C359" s="30">
        <v>5000</v>
      </c>
      <c r="D359" s="30">
        <f t="shared" ref="D359:E361" si="35">C359</f>
        <v>5000</v>
      </c>
      <c r="E359" s="30">
        <f t="shared" si="35"/>
        <v>5000</v>
      </c>
      <c r="H359" s="41">
        <f t="shared" si="28"/>
        <v>5000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183928</v>
      </c>
      <c r="D362" s="5">
        <f>SUM(D363:D366)</f>
        <v>183928</v>
      </c>
      <c r="E362" s="5">
        <f>SUM(E363:E366)</f>
        <v>183928</v>
      </c>
      <c r="H362" s="41">
        <f t="shared" si="28"/>
        <v>183928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160000</v>
      </c>
      <c r="D364" s="30">
        <f t="shared" ref="D364:E366" si="36">C364</f>
        <v>160000</v>
      </c>
      <c r="E364" s="30">
        <f t="shared" si="36"/>
        <v>160000</v>
      </c>
      <c r="H364" s="41">
        <f t="shared" si="28"/>
        <v>160000</v>
      </c>
    </row>
    <row r="365" spans="1:8" outlineLevel="3">
      <c r="A365" s="29"/>
      <c r="B365" s="28" t="s">
        <v>293</v>
      </c>
      <c r="C365" s="30">
        <v>2928</v>
      </c>
      <c r="D365" s="30">
        <f t="shared" si="36"/>
        <v>2928</v>
      </c>
      <c r="E365" s="30">
        <f t="shared" si="36"/>
        <v>2928</v>
      </c>
      <c r="H365" s="41">
        <f t="shared" si="28"/>
        <v>2928</v>
      </c>
    </row>
    <row r="366" spans="1:8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15000</v>
      </c>
      <c r="D371" s="5">
        <f t="shared" si="37"/>
        <v>15000</v>
      </c>
      <c r="E371" s="5">
        <f t="shared" si="37"/>
        <v>15000</v>
      </c>
      <c r="H371" s="41">
        <f t="shared" si="28"/>
        <v>15000</v>
      </c>
    </row>
    <row r="372" spans="1:8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5000</v>
      </c>
      <c r="D377" s="5">
        <f t="shared" si="38"/>
        <v>5000</v>
      </c>
      <c r="E377" s="5">
        <f t="shared" si="38"/>
        <v>5000</v>
      </c>
      <c r="H377" s="41">
        <f t="shared" si="28"/>
        <v>5000</v>
      </c>
    </row>
    <row r="378" spans="1:8" outlineLevel="2">
      <c r="A378" s="6">
        <v>2201</v>
      </c>
      <c r="B378" s="4" t="s">
        <v>303</v>
      </c>
      <c r="C378" s="5">
        <f>SUM(C379:C381)</f>
        <v>25000</v>
      </c>
      <c r="D378" s="5">
        <f>SUM(D379:D381)</f>
        <v>25000</v>
      </c>
      <c r="E378" s="5">
        <f>SUM(E379:E381)</f>
        <v>25000</v>
      </c>
      <c r="H378" s="41">
        <f t="shared" si="28"/>
        <v>25000</v>
      </c>
    </row>
    <row r="379" spans="1:8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  <c r="H379" s="41">
        <f t="shared" si="28"/>
        <v>20000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  <c r="H382" s="41">
        <f t="shared" si="28"/>
        <v>10000</v>
      </c>
    </row>
    <row r="383" spans="1:8" outlineLevel="3">
      <c r="A383" s="29"/>
      <c r="B383" s="28" t="s">
        <v>304</v>
      </c>
      <c r="C383" s="30">
        <v>3000</v>
      </c>
      <c r="D383" s="30">
        <f>C383</f>
        <v>3000</v>
      </c>
      <c r="E383" s="30">
        <f>D383</f>
        <v>3000</v>
      </c>
      <c r="H383" s="41">
        <f t="shared" si="28"/>
        <v>3000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>
        <v>1500</v>
      </c>
      <c r="D387" s="30">
        <f t="shared" si="40"/>
        <v>1500</v>
      </c>
      <c r="E387" s="30">
        <f t="shared" si="40"/>
        <v>1500</v>
      </c>
      <c r="H387" s="41">
        <f t="shared" si="41"/>
        <v>1500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/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27000</v>
      </c>
      <c r="D392" s="5">
        <f>SUM(D393:D394)</f>
        <v>27000</v>
      </c>
      <c r="E392" s="5">
        <f>SUM(E393:E394)</f>
        <v>27000</v>
      </c>
      <c r="H392" s="41">
        <f t="shared" si="41"/>
        <v>27000</v>
      </c>
    </row>
    <row r="393" spans="1:8" outlineLevel="3">
      <c r="A393" s="29"/>
      <c r="B393" s="28" t="s">
        <v>313</v>
      </c>
      <c r="C393" s="30">
        <v>15000</v>
      </c>
      <c r="D393" s="30">
        <f>C393</f>
        <v>15000</v>
      </c>
      <c r="E393" s="30">
        <f>D393</f>
        <v>15000</v>
      </c>
      <c r="H393" s="41">
        <f t="shared" si="41"/>
        <v>15000</v>
      </c>
    </row>
    <row r="394" spans="1:8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  <c r="H394" s="41">
        <f t="shared" si="41"/>
        <v>12000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10000</v>
      </c>
      <c r="D412" s="5">
        <f>SUM(D413:D414)</f>
        <v>10000</v>
      </c>
      <c r="E412" s="5">
        <f>SUM(E413:E414)</f>
        <v>10000</v>
      </c>
      <c r="H412" s="41">
        <f t="shared" si="41"/>
        <v>10000</v>
      </c>
    </row>
    <row r="413" spans="1:8" outlineLevel="3" collapsed="1">
      <c r="A413" s="29"/>
      <c r="B413" s="28" t="s">
        <v>328</v>
      </c>
      <c r="C413" s="30">
        <v>10000</v>
      </c>
      <c r="D413" s="30">
        <f t="shared" ref="D413:E415" si="46">C413</f>
        <v>10000</v>
      </c>
      <c r="E413" s="30">
        <f t="shared" si="46"/>
        <v>10000</v>
      </c>
      <c r="H413" s="41">
        <f t="shared" si="41"/>
        <v>10000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1180</v>
      </c>
      <c r="D422" s="5">
        <f>SUM(D423:D428)</f>
        <v>1180</v>
      </c>
      <c r="E422" s="5">
        <f>SUM(E423:E428)</f>
        <v>1180</v>
      </c>
      <c r="H422" s="41">
        <f t="shared" si="41"/>
        <v>1180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800</v>
      </c>
      <c r="D425" s="30">
        <f t="shared" si="48"/>
        <v>800</v>
      </c>
      <c r="E425" s="30">
        <f t="shared" si="48"/>
        <v>800</v>
      </c>
      <c r="H425" s="41">
        <f t="shared" si="41"/>
        <v>800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380</v>
      </c>
      <c r="D427" s="30">
        <f t="shared" si="48"/>
        <v>380</v>
      </c>
      <c r="E427" s="30">
        <f t="shared" si="48"/>
        <v>380</v>
      </c>
      <c r="H427" s="41">
        <f t="shared" si="41"/>
        <v>380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227368</v>
      </c>
      <c r="D429" s="5">
        <f>SUM(D430:D442)</f>
        <v>227368</v>
      </c>
      <c r="E429" s="5">
        <f>SUM(E430:E442)</f>
        <v>227368</v>
      </c>
      <c r="H429" s="41">
        <f t="shared" si="41"/>
        <v>227368</v>
      </c>
    </row>
    <row r="430" spans="1:8" outlineLevel="3">
      <c r="A430" s="29"/>
      <c r="B430" s="28" t="s">
        <v>343</v>
      </c>
      <c r="C430" s="30">
        <v>20000</v>
      </c>
      <c r="D430" s="30">
        <f>C430</f>
        <v>20000</v>
      </c>
      <c r="E430" s="30">
        <f>D430</f>
        <v>20000</v>
      </c>
      <c r="H430" s="41">
        <f t="shared" si="41"/>
        <v>20000</v>
      </c>
    </row>
    <row r="431" spans="1:8" outlineLevel="3">
      <c r="A431" s="29"/>
      <c r="B431" s="28" t="s">
        <v>344</v>
      </c>
      <c r="C431" s="30">
        <v>50000</v>
      </c>
      <c r="D431" s="30">
        <f t="shared" ref="D431:E442" si="49">C431</f>
        <v>50000</v>
      </c>
      <c r="E431" s="30">
        <f t="shared" si="49"/>
        <v>50000</v>
      </c>
      <c r="H431" s="41">
        <f t="shared" si="41"/>
        <v>50000</v>
      </c>
    </row>
    <row r="432" spans="1:8" outlineLevel="3">
      <c r="A432" s="29"/>
      <c r="B432" s="28" t="s">
        <v>345</v>
      </c>
      <c r="C432" s="30">
        <v>30000</v>
      </c>
      <c r="D432" s="30">
        <f t="shared" si="49"/>
        <v>30000</v>
      </c>
      <c r="E432" s="30">
        <f t="shared" si="49"/>
        <v>30000</v>
      </c>
      <c r="H432" s="41">
        <f t="shared" si="41"/>
        <v>30000</v>
      </c>
    </row>
    <row r="433" spans="1:8" outlineLevel="3">
      <c r="A433" s="29"/>
      <c r="B433" s="28" t="s">
        <v>346</v>
      </c>
      <c r="C433" s="30">
        <v>15000</v>
      </c>
      <c r="D433" s="30">
        <f t="shared" si="49"/>
        <v>15000</v>
      </c>
      <c r="E433" s="30">
        <f t="shared" si="49"/>
        <v>15000</v>
      </c>
      <c r="H433" s="41">
        <f t="shared" si="41"/>
        <v>15000</v>
      </c>
    </row>
    <row r="434" spans="1:8" outlineLevel="3">
      <c r="A434" s="29"/>
      <c r="B434" s="28" t="s">
        <v>347</v>
      </c>
      <c r="C434" s="30">
        <v>2000</v>
      </c>
      <c r="D434" s="30">
        <f t="shared" si="49"/>
        <v>2000</v>
      </c>
      <c r="E434" s="30">
        <f t="shared" si="49"/>
        <v>2000</v>
      </c>
      <c r="H434" s="41">
        <f t="shared" si="41"/>
        <v>2000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5500</v>
      </c>
      <c r="D436" s="30">
        <f t="shared" si="49"/>
        <v>5500</v>
      </c>
      <c r="E436" s="30">
        <f t="shared" si="49"/>
        <v>5500</v>
      </c>
      <c r="H436" s="41">
        <f t="shared" si="41"/>
        <v>5500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20000</v>
      </c>
      <c r="D439" s="30">
        <f t="shared" si="49"/>
        <v>20000</v>
      </c>
      <c r="E439" s="30">
        <f t="shared" si="49"/>
        <v>20000</v>
      </c>
      <c r="H439" s="41">
        <f t="shared" si="41"/>
        <v>20000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84868</v>
      </c>
      <c r="D442" s="30">
        <f t="shared" si="49"/>
        <v>84868</v>
      </c>
      <c r="E442" s="30">
        <f t="shared" si="49"/>
        <v>84868</v>
      </c>
      <c r="H442" s="41">
        <f t="shared" si="41"/>
        <v>84868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264000</v>
      </c>
      <c r="D444" s="32">
        <f>D445+D454+D455+D459+D462+D463+D468+D474+D477+D480+D481+D450</f>
        <v>264000</v>
      </c>
      <c r="E444" s="32">
        <f>E445+E454+E455+E459+E462+E463+E468+E474+E477+E480+E481+E450</f>
        <v>264000</v>
      </c>
      <c r="H444" s="41">
        <f t="shared" si="41"/>
        <v>264000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82000</v>
      </c>
      <c r="D445" s="5">
        <f>SUM(D446:D449)</f>
        <v>82000</v>
      </c>
      <c r="E445" s="5">
        <f>SUM(E446:E449)</f>
        <v>82000</v>
      </c>
      <c r="H445" s="41">
        <f t="shared" si="41"/>
        <v>82000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1000</v>
      </c>
      <c r="D448" s="30">
        <f t="shared" si="50"/>
        <v>1000</v>
      </c>
      <c r="E448" s="30">
        <f t="shared" si="50"/>
        <v>1000</v>
      </c>
      <c r="H448" s="41">
        <f t="shared" si="41"/>
        <v>1000</v>
      </c>
    </row>
    <row r="449" spans="1:8" ht="15" customHeight="1" outlineLevel="3">
      <c r="A449" s="28"/>
      <c r="B449" s="28" t="s">
        <v>362</v>
      </c>
      <c r="C449" s="30">
        <v>74000</v>
      </c>
      <c r="D449" s="30">
        <f t="shared" si="50"/>
        <v>74000</v>
      </c>
      <c r="E449" s="30">
        <f t="shared" si="50"/>
        <v>74000</v>
      </c>
      <c r="H449" s="41">
        <f t="shared" si="41"/>
        <v>74000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120000</v>
      </c>
      <c r="D450" s="5">
        <f>SUM(D451:D453)</f>
        <v>120000</v>
      </c>
      <c r="E450" s="5">
        <f>SUM(E451:E453)</f>
        <v>120000</v>
      </c>
      <c r="H450" s="41">
        <f t="shared" ref="H450:H513" si="51">C450</f>
        <v>120000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120000</v>
      </c>
      <c r="D452" s="30">
        <f t="shared" ref="D452:E453" si="52">C452</f>
        <v>120000</v>
      </c>
      <c r="E452" s="30">
        <f t="shared" si="52"/>
        <v>120000</v>
      </c>
      <c r="H452" s="41">
        <f t="shared" si="51"/>
        <v>120000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6000</v>
      </c>
      <c r="D455" s="5">
        <f>SUM(D456:D458)</f>
        <v>6000</v>
      </c>
      <c r="E455" s="5">
        <f>SUM(E456:E458)</f>
        <v>6000</v>
      </c>
      <c r="H455" s="41">
        <f t="shared" si="51"/>
        <v>6000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>
        <v>6000</v>
      </c>
      <c r="D457" s="30">
        <f t="shared" ref="D457:E458" si="53">C457</f>
        <v>6000</v>
      </c>
      <c r="E457" s="30">
        <f t="shared" si="53"/>
        <v>6000</v>
      </c>
      <c r="H457" s="41">
        <f t="shared" si="51"/>
        <v>6000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8000</v>
      </c>
      <c r="D459" s="5">
        <f>SUM(D460:D461)</f>
        <v>8000</v>
      </c>
      <c r="E459" s="5">
        <f>SUM(E460:E461)</f>
        <v>8000</v>
      </c>
      <c r="H459" s="41">
        <f t="shared" si="51"/>
        <v>8000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1000</v>
      </c>
      <c r="D467" s="30">
        <f t="shared" si="55"/>
        <v>1000</v>
      </c>
      <c r="E467" s="30">
        <f t="shared" si="55"/>
        <v>1000</v>
      </c>
      <c r="H467" s="41">
        <f t="shared" si="51"/>
        <v>1000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6000</v>
      </c>
      <c r="D474" s="5">
        <f>SUM(D475:D476)</f>
        <v>6000</v>
      </c>
      <c r="E474" s="5">
        <f>SUM(E475:E476)</f>
        <v>6000</v>
      </c>
      <c r="H474" s="41">
        <f t="shared" si="51"/>
        <v>6000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1000</v>
      </c>
      <c r="D476" s="30">
        <f>C476</f>
        <v>1000</v>
      </c>
      <c r="E476" s="30">
        <f>D476</f>
        <v>1000</v>
      </c>
      <c r="H476" s="41">
        <f t="shared" si="51"/>
        <v>1000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233000</v>
      </c>
      <c r="D483" s="35">
        <f>D484+D504+D509+D522+D528+D538</f>
        <v>233000</v>
      </c>
      <c r="E483" s="35">
        <f>E484+E504+E509+E522+E528+E538</f>
        <v>233000</v>
      </c>
      <c r="G483" s="39" t="s">
        <v>592</v>
      </c>
      <c r="H483" s="41">
        <f t="shared" si="51"/>
        <v>233000</v>
      </c>
      <c r="I483" s="42"/>
      <c r="J483" s="40" t="b">
        <f>AND(H483=I483)</f>
        <v>0</v>
      </c>
    </row>
    <row r="484" spans="1:10" outlineLevel="1">
      <c r="A484" s="157" t="s">
        <v>390</v>
      </c>
      <c r="B484" s="158"/>
      <c r="C484" s="32">
        <f>C485+C486+C490+C491+C494+C497+C500+C501+C502+C503</f>
        <v>57000</v>
      </c>
      <c r="D484" s="32">
        <f>D485+D486+D490+D491+D494+D497+D500+D501+D502+D503</f>
        <v>57000</v>
      </c>
      <c r="E484" s="32">
        <f>E485+E486+E490+E491+E494+E497+E500+E501+E502+E503</f>
        <v>57000</v>
      </c>
      <c r="H484" s="41">
        <f t="shared" si="51"/>
        <v>57000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44000</v>
      </c>
      <c r="D494" s="5">
        <f>SUM(D495:D496)</f>
        <v>44000</v>
      </c>
      <c r="E494" s="5">
        <f>SUM(E495:E496)</f>
        <v>44000</v>
      </c>
      <c r="H494" s="41">
        <f t="shared" si="51"/>
        <v>44000</v>
      </c>
    </row>
    <row r="495" spans="1:10" ht="15" customHeight="1" outlineLevel="3">
      <c r="A495" s="28"/>
      <c r="B495" s="28" t="s">
        <v>401</v>
      </c>
      <c r="C495" s="30">
        <v>43000</v>
      </c>
      <c r="D495" s="30">
        <f>C495</f>
        <v>43000</v>
      </c>
      <c r="E495" s="30">
        <f>D495</f>
        <v>43000</v>
      </c>
      <c r="H495" s="41">
        <f t="shared" si="51"/>
        <v>43000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7" t="s">
        <v>410</v>
      </c>
      <c r="B504" s="158"/>
      <c r="C504" s="32">
        <f>SUM(C505:C508)</f>
        <v>9000</v>
      </c>
      <c r="D504" s="32">
        <f>SUM(D505:D508)</f>
        <v>9000</v>
      </c>
      <c r="E504" s="32">
        <f>SUM(E505:E508)</f>
        <v>9000</v>
      </c>
      <c r="H504" s="41">
        <f t="shared" si="51"/>
        <v>9000</v>
      </c>
    </row>
    <row r="505" spans="1:12" outlineLevel="2" collapsed="1">
      <c r="A505" s="6">
        <v>3303</v>
      </c>
      <c r="B505" s="4" t="s">
        <v>411</v>
      </c>
      <c r="C505" s="5">
        <v>7000</v>
      </c>
      <c r="D505" s="5">
        <f>C505</f>
        <v>7000</v>
      </c>
      <c r="E505" s="5">
        <f>D505</f>
        <v>7000</v>
      </c>
      <c r="H505" s="41">
        <f t="shared" si="51"/>
        <v>7000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7" t="s">
        <v>414</v>
      </c>
      <c r="B509" s="158"/>
      <c r="C509" s="32">
        <f>C510+C511+C512+C513+C517+C518+C519+C520+C521</f>
        <v>165000</v>
      </c>
      <c r="D509" s="32">
        <f>D510+D511+D512+D513+D517+D518+D519+D520+D521</f>
        <v>165000</v>
      </c>
      <c r="E509" s="32">
        <f>E510+E511+E512+E513+E517+E518+E519+E520+E521</f>
        <v>165000</v>
      </c>
      <c r="F509" s="51"/>
      <c r="H509" s="41">
        <f t="shared" si="51"/>
        <v>165000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20000</v>
      </c>
      <c r="D513" s="5">
        <f>SUM(D514:D516)</f>
        <v>20000</v>
      </c>
      <c r="E513" s="5">
        <f>SUM(E514:E516)</f>
        <v>20000</v>
      </c>
      <c r="H513" s="41">
        <f t="shared" si="51"/>
        <v>20000</v>
      </c>
    </row>
    <row r="514" spans="1:8" ht="15" customHeight="1" outlineLevel="3">
      <c r="A514" s="29"/>
      <c r="B514" s="28" t="s">
        <v>419</v>
      </c>
      <c r="C514" s="30">
        <v>20000</v>
      </c>
      <c r="D514" s="30">
        <f t="shared" ref="D514:E521" si="62">C514</f>
        <v>20000</v>
      </c>
      <c r="E514" s="30">
        <f t="shared" si="62"/>
        <v>20000</v>
      </c>
      <c r="H514" s="41">
        <f t="shared" ref="H514:H577" si="63">C514</f>
        <v>20000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</v>
      </c>
      <c r="D517" s="5">
        <f t="shared" si="62"/>
        <v>5000</v>
      </c>
      <c r="E517" s="5">
        <f t="shared" si="62"/>
        <v>5000</v>
      </c>
      <c r="H517" s="41">
        <f t="shared" si="63"/>
        <v>5000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134000</v>
      </c>
      <c r="D520" s="5">
        <f t="shared" si="62"/>
        <v>134000</v>
      </c>
      <c r="E520" s="5">
        <f t="shared" si="62"/>
        <v>134000</v>
      </c>
      <c r="H520" s="41">
        <f t="shared" si="63"/>
        <v>134000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7" t="s">
        <v>432</v>
      </c>
      <c r="B528" s="158"/>
      <c r="C528" s="32">
        <f>C529+C531+C537</f>
        <v>2000</v>
      </c>
      <c r="D528" s="32">
        <f>D529+D531+D537</f>
        <v>2000</v>
      </c>
      <c r="E528" s="32">
        <f>E529+E531+E537</f>
        <v>2000</v>
      </c>
      <c r="H528" s="41">
        <f t="shared" si="63"/>
        <v>2000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2000</v>
      </c>
      <c r="D531" s="5">
        <f>SUM(D532:D536)</f>
        <v>2000</v>
      </c>
      <c r="E531" s="5">
        <f>SUM(E532:E536)</f>
        <v>2000</v>
      </c>
      <c r="H531" s="41">
        <f t="shared" si="63"/>
        <v>2000</v>
      </c>
    </row>
    <row r="532" spans="1:8" ht="15" customHeight="1" outlineLevel="3">
      <c r="A532" s="29"/>
      <c r="B532" s="28" t="s">
        <v>435</v>
      </c>
      <c r="C532" s="30">
        <v>2000</v>
      </c>
      <c r="D532" s="30">
        <f>C532</f>
        <v>2000</v>
      </c>
      <c r="E532" s="30">
        <f>D532</f>
        <v>2000</v>
      </c>
      <c r="H532" s="41">
        <f t="shared" si="63"/>
        <v>2000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7" t="s">
        <v>441</v>
      </c>
      <c r="B538" s="15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4824</v>
      </c>
      <c r="D547" s="35">
        <f>D548+D549</f>
        <v>4824</v>
      </c>
      <c r="E547" s="35">
        <f>E548+E549</f>
        <v>4824</v>
      </c>
      <c r="G547" s="39" t="s">
        <v>593</v>
      </c>
      <c r="H547" s="41">
        <f t="shared" si="63"/>
        <v>4824</v>
      </c>
      <c r="I547" s="42"/>
      <c r="J547" s="40" t="b">
        <f>AND(H547=I547)</f>
        <v>0</v>
      </c>
    </row>
    <row r="548" spans="1:10" outlineLevel="1">
      <c r="A548" s="157" t="s">
        <v>450</v>
      </c>
      <c r="B548" s="158"/>
      <c r="C548" s="32">
        <v>4824</v>
      </c>
      <c r="D548" s="32">
        <f>C548</f>
        <v>4824</v>
      </c>
      <c r="E548" s="32">
        <f>D548</f>
        <v>4824</v>
      </c>
      <c r="H548" s="41">
        <f t="shared" si="63"/>
        <v>4824</v>
      </c>
    </row>
    <row r="549" spans="1:10" outlineLevel="1">
      <c r="A549" s="157" t="s">
        <v>451</v>
      </c>
      <c r="B549" s="15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5" t="s">
        <v>455</v>
      </c>
      <c r="B550" s="156"/>
      <c r="C550" s="36">
        <f>C551</f>
        <v>201740</v>
      </c>
      <c r="D550" s="36">
        <f>D551</f>
        <v>201740</v>
      </c>
      <c r="E550" s="36">
        <f>E551</f>
        <v>201740</v>
      </c>
      <c r="G550" s="39" t="s">
        <v>59</v>
      </c>
      <c r="H550" s="41">
        <f t="shared" si="63"/>
        <v>201740</v>
      </c>
      <c r="I550" s="42"/>
      <c r="J550" s="40" t="b">
        <f>AND(H550=I550)</f>
        <v>0</v>
      </c>
    </row>
    <row r="551" spans="1:10">
      <c r="A551" s="153" t="s">
        <v>456</v>
      </c>
      <c r="B551" s="154"/>
      <c r="C551" s="33">
        <f>C552+C556</f>
        <v>201740</v>
      </c>
      <c r="D551" s="33">
        <f>D552+D556</f>
        <v>201740</v>
      </c>
      <c r="E551" s="33">
        <f>E552+E556</f>
        <v>201740</v>
      </c>
      <c r="G551" s="39" t="s">
        <v>594</v>
      </c>
      <c r="H551" s="41">
        <f t="shared" si="63"/>
        <v>201740</v>
      </c>
      <c r="I551" s="42"/>
      <c r="J551" s="40" t="b">
        <f>AND(H551=I551)</f>
        <v>0</v>
      </c>
    </row>
    <row r="552" spans="1:10" outlineLevel="1">
      <c r="A552" s="157" t="s">
        <v>457</v>
      </c>
      <c r="B552" s="158"/>
      <c r="C552" s="32">
        <f>SUM(C553:C555)</f>
        <v>201740</v>
      </c>
      <c r="D552" s="32">
        <f>SUM(D553:D555)</f>
        <v>201740</v>
      </c>
      <c r="E552" s="32">
        <f>SUM(E553:E555)</f>
        <v>201740</v>
      </c>
      <c r="H552" s="41">
        <f t="shared" si="63"/>
        <v>201740</v>
      </c>
    </row>
    <row r="553" spans="1:10" outlineLevel="2" collapsed="1">
      <c r="A553" s="6">
        <v>5500</v>
      </c>
      <c r="B553" s="4" t="s">
        <v>458</v>
      </c>
      <c r="C553" s="5">
        <v>201740</v>
      </c>
      <c r="D553" s="5">
        <f t="shared" ref="D553:E555" si="67">C553</f>
        <v>201740</v>
      </c>
      <c r="E553" s="5">
        <f t="shared" si="67"/>
        <v>201740</v>
      </c>
      <c r="H553" s="41">
        <f t="shared" si="63"/>
        <v>201740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2650000</v>
      </c>
      <c r="D559" s="37">
        <f>D560+D716+D725</f>
        <v>2650000</v>
      </c>
      <c r="E559" s="37">
        <f>E560+E716+E725</f>
        <v>2650000</v>
      </c>
      <c r="G559" s="39" t="s">
        <v>62</v>
      </c>
      <c r="H559" s="41">
        <f t="shared" si="63"/>
        <v>2650000</v>
      </c>
      <c r="I559" s="42"/>
      <c r="J559" s="40" t="b">
        <f>AND(H559=I559)</f>
        <v>0</v>
      </c>
    </row>
    <row r="560" spans="1:10">
      <c r="A560" s="155" t="s">
        <v>464</v>
      </c>
      <c r="B560" s="156"/>
      <c r="C560" s="36">
        <f>C561+C638+C642+C645</f>
        <v>2226495</v>
      </c>
      <c r="D560" s="36">
        <f>D561+D638+D642+D645</f>
        <v>2226495</v>
      </c>
      <c r="E560" s="36">
        <f>E561+E638+E642+E645</f>
        <v>2226495</v>
      </c>
      <c r="G560" s="39" t="s">
        <v>61</v>
      </c>
      <c r="H560" s="41">
        <f t="shared" si="63"/>
        <v>2226495</v>
      </c>
      <c r="I560" s="42"/>
      <c r="J560" s="40" t="b">
        <f>AND(H560=I560)</f>
        <v>0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2226495</v>
      </c>
      <c r="D561" s="38">
        <f>D562+D567+D568+D569+D576+D577+D581+D584+D585+D586+D587+D592+D595+D599+D603+D610+D616+D628</f>
        <v>2226495</v>
      </c>
      <c r="E561" s="38">
        <f>E562+E567+E568+E569+E576+E577+E581+E584+E585+E586+E587+E592+E595+E599+E603+E610+E616+E628</f>
        <v>2226495</v>
      </c>
      <c r="G561" s="39" t="s">
        <v>595</v>
      </c>
      <c r="H561" s="41">
        <f t="shared" si="63"/>
        <v>2226495</v>
      </c>
      <c r="I561" s="42"/>
      <c r="J561" s="40" t="b">
        <f>AND(H561=I561)</f>
        <v>0</v>
      </c>
    </row>
    <row r="562" spans="1:10" outlineLevel="1">
      <c r="A562" s="157" t="s">
        <v>466</v>
      </c>
      <c r="B562" s="158"/>
      <c r="C562" s="32">
        <f>SUM(C563:C566)</f>
        <v>141000</v>
      </c>
      <c r="D562" s="32">
        <f>SUM(D563:D566)</f>
        <v>141000</v>
      </c>
      <c r="E562" s="32">
        <f>SUM(E563:E566)</f>
        <v>141000</v>
      </c>
      <c r="H562" s="41">
        <f t="shared" si="63"/>
        <v>141000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141000</v>
      </c>
      <c r="D566" s="5">
        <f t="shared" si="68"/>
        <v>141000</v>
      </c>
      <c r="E566" s="5">
        <f t="shared" si="68"/>
        <v>141000</v>
      </c>
      <c r="H566" s="41">
        <f t="shared" si="63"/>
        <v>141000</v>
      </c>
    </row>
    <row r="567" spans="1:10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7" t="s">
        <v>473</v>
      </c>
      <c r="B569" s="158"/>
      <c r="C569" s="32">
        <f>SUM(C570:C575)</f>
        <v>192158</v>
      </c>
      <c r="D569" s="32">
        <f>SUM(D570:D575)</f>
        <v>192158</v>
      </c>
      <c r="E569" s="32">
        <f>SUM(E570:E575)</f>
        <v>192158</v>
      </c>
      <c r="H569" s="41">
        <f t="shared" si="63"/>
        <v>192158</v>
      </c>
    </row>
    <row r="570" spans="1:10" outlineLevel="2">
      <c r="A570" s="7">
        <v>6603</v>
      </c>
      <c r="B570" s="4" t="s">
        <v>474</v>
      </c>
      <c r="C570" s="5">
        <v>38000</v>
      </c>
      <c r="D570" s="5">
        <f>C570</f>
        <v>38000</v>
      </c>
      <c r="E570" s="5">
        <f>D570</f>
        <v>38000</v>
      </c>
      <c r="H570" s="41">
        <f t="shared" si="63"/>
        <v>38000</v>
      </c>
    </row>
    <row r="571" spans="1:10" outlineLevel="2">
      <c r="A571" s="7">
        <v>6603</v>
      </c>
      <c r="B571" s="4" t="s">
        <v>475</v>
      </c>
      <c r="C571" s="5">
        <v>10000</v>
      </c>
      <c r="D571" s="5">
        <f t="shared" ref="D571:E575" si="69">C571</f>
        <v>10000</v>
      </c>
      <c r="E571" s="5">
        <f t="shared" si="69"/>
        <v>10000</v>
      </c>
      <c r="H571" s="41">
        <f t="shared" si="63"/>
        <v>10000</v>
      </c>
    </row>
    <row r="572" spans="1:10" outlineLevel="2">
      <c r="A572" s="7">
        <v>6603</v>
      </c>
      <c r="B572" s="4" t="s">
        <v>476</v>
      </c>
      <c r="C572" s="5">
        <v>44158</v>
      </c>
      <c r="D572" s="5">
        <f t="shared" si="69"/>
        <v>44158</v>
      </c>
      <c r="E572" s="5">
        <f t="shared" si="69"/>
        <v>44158</v>
      </c>
      <c r="H572" s="41">
        <f t="shared" si="63"/>
        <v>44158</v>
      </c>
    </row>
    <row r="573" spans="1:10" outlineLevel="2">
      <c r="A573" s="7">
        <v>6603</v>
      </c>
      <c r="B573" s="4" t="s">
        <v>477</v>
      </c>
      <c r="C573" s="5">
        <v>100000</v>
      </c>
      <c r="D573" s="5">
        <f t="shared" si="69"/>
        <v>100000</v>
      </c>
      <c r="E573" s="5">
        <f t="shared" si="69"/>
        <v>100000</v>
      </c>
      <c r="H573" s="41">
        <f t="shared" si="63"/>
        <v>100000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7" t="s">
        <v>480</v>
      </c>
      <c r="B576" s="158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outlineLevel="1">
      <c r="A577" s="157" t="s">
        <v>481</v>
      </c>
      <c r="B577" s="158"/>
      <c r="C577" s="32">
        <f>SUM(C578:C580)</f>
        <v>31000</v>
      </c>
      <c r="D577" s="32">
        <f>SUM(D578:D580)</f>
        <v>31000</v>
      </c>
      <c r="E577" s="32">
        <f>SUM(E578:E580)</f>
        <v>31000</v>
      </c>
      <c r="H577" s="41">
        <f t="shared" si="63"/>
        <v>31000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31000</v>
      </c>
      <c r="D580" s="5">
        <f t="shared" si="70"/>
        <v>31000</v>
      </c>
      <c r="E580" s="5">
        <f t="shared" si="70"/>
        <v>31000</v>
      </c>
      <c r="H580" s="41">
        <f t="shared" si="71"/>
        <v>31000</v>
      </c>
    </row>
    <row r="581" spans="1:8" outlineLevel="1">
      <c r="A581" s="157" t="s">
        <v>485</v>
      </c>
      <c r="B581" s="158"/>
      <c r="C581" s="32">
        <f>SUM(C582:C583)</f>
        <v>60000</v>
      </c>
      <c r="D581" s="32">
        <f>SUM(D582:D583)</f>
        <v>60000</v>
      </c>
      <c r="E581" s="32">
        <f>SUM(E582:E583)</f>
        <v>60000</v>
      </c>
      <c r="H581" s="41">
        <f t="shared" si="71"/>
        <v>60000</v>
      </c>
    </row>
    <row r="582" spans="1:8" outlineLevel="2">
      <c r="A582" s="7">
        <v>6606</v>
      </c>
      <c r="B582" s="4" t="s">
        <v>486</v>
      </c>
      <c r="C582" s="5">
        <v>30000</v>
      </c>
      <c r="D582" s="5">
        <f t="shared" ref="D582:E586" si="72">C582</f>
        <v>30000</v>
      </c>
      <c r="E582" s="5">
        <f t="shared" si="72"/>
        <v>30000</v>
      </c>
      <c r="H582" s="41">
        <f t="shared" si="71"/>
        <v>30000</v>
      </c>
    </row>
    <row r="583" spans="1:8" outlineLevel="2">
      <c r="A583" s="7">
        <v>6606</v>
      </c>
      <c r="B583" s="4" t="s">
        <v>487</v>
      </c>
      <c r="C583" s="5">
        <v>30000</v>
      </c>
      <c r="D583" s="5">
        <f t="shared" si="72"/>
        <v>30000</v>
      </c>
      <c r="E583" s="5">
        <f t="shared" si="72"/>
        <v>30000</v>
      </c>
      <c r="H583" s="41">
        <f t="shared" si="71"/>
        <v>30000</v>
      </c>
    </row>
    <row r="584" spans="1:8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7" t="s">
        <v>489</v>
      </c>
      <c r="B585" s="158"/>
      <c r="C585" s="32">
        <v>75515</v>
      </c>
      <c r="D585" s="32">
        <f t="shared" si="72"/>
        <v>75515</v>
      </c>
      <c r="E585" s="32">
        <f t="shared" si="72"/>
        <v>75515</v>
      </c>
      <c r="H585" s="41">
        <f t="shared" si="71"/>
        <v>75515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7" t="s">
        <v>491</v>
      </c>
      <c r="B587" s="158"/>
      <c r="C587" s="32">
        <f>SUM(C588:C591)</f>
        <v>70000</v>
      </c>
      <c r="D587" s="32">
        <f>SUM(D588:D591)</f>
        <v>70000</v>
      </c>
      <c r="E587" s="32">
        <f>SUM(E588:E591)</f>
        <v>70000</v>
      </c>
      <c r="H587" s="41">
        <f t="shared" si="71"/>
        <v>70000</v>
      </c>
    </row>
    <row r="588" spans="1:8" outlineLevel="2">
      <c r="A588" s="7">
        <v>6610</v>
      </c>
      <c r="B588" s="4" t="s">
        <v>492</v>
      </c>
      <c r="C588" s="5">
        <v>70000</v>
      </c>
      <c r="D588" s="5">
        <f>C588</f>
        <v>70000</v>
      </c>
      <c r="E588" s="5">
        <f>D588</f>
        <v>70000</v>
      </c>
      <c r="H588" s="41">
        <f t="shared" si="71"/>
        <v>70000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7" t="s">
        <v>503</v>
      </c>
      <c r="B599" s="158"/>
      <c r="C599" s="32">
        <f>SUM(C600:C602)</f>
        <v>600000</v>
      </c>
      <c r="D599" s="32">
        <f>SUM(D600:D602)</f>
        <v>600000</v>
      </c>
      <c r="E599" s="32">
        <f>SUM(E600:E602)</f>
        <v>600000</v>
      </c>
      <c r="H599" s="41">
        <f t="shared" si="71"/>
        <v>600000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600000</v>
      </c>
      <c r="D601" s="5">
        <f t="shared" si="75"/>
        <v>600000</v>
      </c>
      <c r="E601" s="5">
        <f t="shared" si="75"/>
        <v>600000</v>
      </c>
      <c r="H601" s="41">
        <f t="shared" si="71"/>
        <v>600000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7" t="s">
        <v>506</v>
      </c>
      <c r="B603" s="158"/>
      <c r="C603" s="32">
        <f>SUM(C604:C609)</f>
        <v>50000</v>
      </c>
      <c r="D603" s="32">
        <f>SUM(D604:D609)</f>
        <v>50000</v>
      </c>
      <c r="E603" s="32">
        <f>SUM(E604:E609)</f>
        <v>50000</v>
      </c>
      <c r="H603" s="41">
        <f t="shared" si="71"/>
        <v>50000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2000</v>
      </c>
      <c r="D608" s="5">
        <f t="shared" si="76"/>
        <v>2000</v>
      </c>
      <c r="E608" s="5">
        <f t="shared" si="76"/>
        <v>2000</v>
      </c>
      <c r="H608" s="41">
        <f t="shared" si="71"/>
        <v>2000</v>
      </c>
    </row>
    <row r="609" spans="1:8" outlineLevel="2">
      <c r="A609" s="7">
        <v>6614</v>
      </c>
      <c r="B609" s="4" t="s">
        <v>512</v>
      </c>
      <c r="C609" s="5">
        <v>48000</v>
      </c>
      <c r="D609" s="5">
        <f t="shared" si="76"/>
        <v>48000</v>
      </c>
      <c r="E609" s="5">
        <f t="shared" si="76"/>
        <v>48000</v>
      </c>
      <c r="H609" s="41">
        <f t="shared" si="71"/>
        <v>48000</v>
      </c>
    </row>
    <row r="610" spans="1:8" outlineLevel="1">
      <c r="A610" s="157" t="s">
        <v>513</v>
      </c>
      <c r="B610" s="158"/>
      <c r="C610" s="32">
        <f>SUM(C611:C615)</f>
        <v>10000</v>
      </c>
      <c r="D610" s="32">
        <f>SUM(D611:D615)</f>
        <v>10000</v>
      </c>
      <c r="E610" s="32">
        <f>SUM(E611:E615)</f>
        <v>10000</v>
      </c>
      <c r="H610" s="41">
        <f t="shared" si="71"/>
        <v>10000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10000</v>
      </c>
      <c r="D613" s="5">
        <f t="shared" si="77"/>
        <v>10000</v>
      </c>
      <c r="E613" s="5">
        <f t="shared" si="77"/>
        <v>10000</v>
      </c>
      <c r="H613" s="41">
        <f t="shared" si="71"/>
        <v>10000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7" t="s">
        <v>519</v>
      </c>
      <c r="B616" s="158"/>
      <c r="C616" s="32">
        <f>SUM(C617:C627)</f>
        <v>210000</v>
      </c>
      <c r="D616" s="32">
        <f>SUM(D617:D627)</f>
        <v>210000</v>
      </c>
      <c r="E616" s="32">
        <f>SUM(E617:E627)</f>
        <v>210000</v>
      </c>
      <c r="H616" s="41">
        <f t="shared" si="71"/>
        <v>210000</v>
      </c>
    </row>
    <row r="617" spans="1:8" outlineLevel="2">
      <c r="A617" s="7">
        <v>6616</v>
      </c>
      <c r="B617" s="4" t="s">
        <v>520</v>
      </c>
      <c r="C617" s="5">
        <v>10000</v>
      </c>
      <c r="D617" s="5">
        <f>C617</f>
        <v>10000</v>
      </c>
      <c r="E617" s="5">
        <f>D617</f>
        <v>10000</v>
      </c>
      <c r="H617" s="41">
        <f t="shared" si="71"/>
        <v>10000</v>
      </c>
    </row>
    <row r="618" spans="1:8" outlineLevel="2">
      <c r="A618" s="7">
        <v>6616</v>
      </c>
      <c r="B618" s="4" t="s">
        <v>521</v>
      </c>
      <c r="C618" s="5">
        <v>10000</v>
      </c>
      <c r="D618" s="5">
        <f t="shared" ref="D618:E627" si="78">C618</f>
        <v>10000</v>
      </c>
      <c r="E618" s="5">
        <f t="shared" si="78"/>
        <v>10000</v>
      </c>
      <c r="H618" s="41">
        <f t="shared" si="71"/>
        <v>10000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100000</v>
      </c>
      <c r="D620" s="5">
        <f t="shared" si="78"/>
        <v>100000</v>
      </c>
      <c r="E620" s="5">
        <f t="shared" si="78"/>
        <v>100000</v>
      </c>
      <c r="H620" s="41">
        <f t="shared" si="71"/>
        <v>100000</v>
      </c>
    </row>
    <row r="621" spans="1:8" outlineLevel="2">
      <c r="A621" s="7">
        <v>6616</v>
      </c>
      <c r="B621" s="4" t="s">
        <v>524</v>
      </c>
      <c r="C621" s="5">
        <v>10000</v>
      </c>
      <c r="D621" s="5">
        <f t="shared" si="78"/>
        <v>10000</v>
      </c>
      <c r="E621" s="5">
        <f t="shared" si="78"/>
        <v>10000</v>
      </c>
      <c r="H621" s="41">
        <f t="shared" si="71"/>
        <v>10000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80000</v>
      </c>
      <c r="D627" s="5">
        <f t="shared" si="78"/>
        <v>80000</v>
      </c>
      <c r="E627" s="5">
        <f t="shared" si="78"/>
        <v>80000</v>
      </c>
      <c r="H627" s="41">
        <f t="shared" si="71"/>
        <v>80000</v>
      </c>
    </row>
    <row r="628" spans="1:10" outlineLevel="1">
      <c r="A628" s="157" t="s">
        <v>531</v>
      </c>
      <c r="B628" s="158"/>
      <c r="C628" s="32">
        <f>SUM(C629:C637)</f>
        <v>776822</v>
      </c>
      <c r="D628" s="32">
        <f>SUM(D629:D637)</f>
        <v>776822</v>
      </c>
      <c r="E628" s="32">
        <f>SUM(E629:E637)</f>
        <v>776822</v>
      </c>
      <c r="H628" s="41">
        <f t="shared" si="71"/>
        <v>776822</v>
      </c>
    </row>
    <row r="629" spans="1:10" outlineLevel="2">
      <c r="A629" s="7">
        <v>6617</v>
      </c>
      <c r="B629" s="4" t="s">
        <v>532</v>
      </c>
      <c r="C629" s="5">
        <v>754822</v>
      </c>
      <c r="D629" s="5">
        <f>C629</f>
        <v>754822</v>
      </c>
      <c r="E629" s="5">
        <f>D629</f>
        <v>754822</v>
      </c>
      <c r="H629" s="41">
        <f t="shared" si="71"/>
        <v>754822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22000</v>
      </c>
      <c r="D632" s="5">
        <f t="shared" si="79"/>
        <v>22000</v>
      </c>
      <c r="E632" s="5">
        <f t="shared" si="79"/>
        <v>22000</v>
      </c>
      <c r="H632" s="41">
        <f t="shared" si="71"/>
        <v>22000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5" t="s">
        <v>570</v>
      </c>
      <c r="B716" s="156"/>
      <c r="C716" s="36">
        <f>C717</f>
        <v>423505</v>
      </c>
      <c r="D716" s="36">
        <f>D717</f>
        <v>423505</v>
      </c>
      <c r="E716" s="36">
        <f>E717</f>
        <v>423505</v>
      </c>
      <c r="G716" s="39" t="s">
        <v>66</v>
      </c>
      <c r="H716" s="41">
        <f t="shared" si="92"/>
        <v>423505</v>
      </c>
      <c r="I716" s="42"/>
      <c r="J716" s="40" t="b">
        <f>AND(H716=I716)</f>
        <v>0</v>
      </c>
    </row>
    <row r="717" spans="1:10">
      <c r="A717" s="153" t="s">
        <v>571</v>
      </c>
      <c r="B717" s="154"/>
      <c r="C717" s="33">
        <f>C718+C722</f>
        <v>423505</v>
      </c>
      <c r="D717" s="33">
        <f>D718+D722</f>
        <v>423505</v>
      </c>
      <c r="E717" s="33">
        <f>E718+E722</f>
        <v>423505</v>
      </c>
      <c r="G717" s="39" t="s">
        <v>599</v>
      </c>
      <c r="H717" s="41">
        <f t="shared" si="92"/>
        <v>423505</v>
      </c>
      <c r="I717" s="42"/>
      <c r="J717" s="40" t="b">
        <f>AND(H717=I717)</f>
        <v>0</v>
      </c>
    </row>
    <row r="718" spans="1:10" outlineLevel="1" collapsed="1">
      <c r="A718" s="151" t="s">
        <v>851</v>
      </c>
      <c r="B718" s="152"/>
      <c r="C718" s="31">
        <f>SUM(C719:C721)</f>
        <v>423505</v>
      </c>
      <c r="D718" s="31">
        <f>SUM(D719:D721)</f>
        <v>423505</v>
      </c>
      <c r="E718" s="31">
        <f>SUM(E719:E721)</f>
        <v>423505</v>
      </c>
      <c r="H718" s="41">
        <f t="shared" si="92"/>
        <v>423505</v>
      </c>
    </row>
    <row r="719" spans="1:10" ht="15" customHeight="1" outlineLevel="2">
      <c r="A719" s="6">
        <v>10950</v>
      </c>
      <c r="B719" s="4" t="s">
        <v>572</v>
      </c>
      <c r="C719" s="5">
        <v>423505</v>
      </c>
      <c r="D719" s="5">
        <f>C719</f>
        <v>423505</v>
      </c>
      <c r="E719" s="5">
        <f>D719</f>
        <v>423505</v>
      </c>
      <c r="H719" s="41">
        <f t="shared" si="92"/>
        <v>423505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1" t="s">
        <v>850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1" t="s">
        <v>849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848</v>
      </c>
      <c r="B730" s="15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846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843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842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841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836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835</v>
      </c>
      <c r="C752" s="119"/>
      <c r="D752" s="119">
        <f t="shared" ref="D752:E754" si="98">C752</f>
        <v>0</v>
      </c>
      <c r="E752" s="119">
        <f t="shared" si="98"/>
        <v>0</v>
      </c>
    </row>
    <row r="753" spans="1:5" s="118" customFormat="1" outlineLevel="3">
      <c r="A753" s="121"/>
      <c r="B753" s="120" t="s">
        <v>821</v>
      </c>
      <c r="C753" s="119"/>
      <c r="D753" s="119">
        <f t="shared" si="98"/>
        <v>0</v>
      </c>
      <c r="E753" s="119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834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1" t="s">
        <v>830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828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826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823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1" t="s">
        <v>817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7" t="s">
        <v>815</v>
      </c>
      <c r="B1" s="20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53" zoomScale="145" zoomScaleNormal="145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40.5703125" customWidth="1"/>
    <col min="3" max="3" width="21.85546875" customWidth="1"/>
    <col min="4" max="4" width="18" customWidth="1"/>
    <col min="5" max="5" width="17.5703125" customWidth="1"/>
    <col min="7" max="7" width="15.5703125" bestFit="1" customWidth="1"/>
    <col min="8" max="8" width="26" customWidth="1"/>
    <col min="9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36" t="s">
        <v>853</v>
      </c>
      <c r="E1" s="136" t="s">
        <v>852</v>
      </c>
      <c r="G1" s="43" t="s">
        <v>31</v>
      </c>
      <c r="H1" s="44">
        <f>C2+C114</f>
        <v>7530000</v>
      </c>
      <c r="I1" s="45"/>
      <c r="J1" s="46" t="b">
        <f>AND(H1=I1)</f>
        <v>0</v>
      </c>
    </row>
    <row r="2" spans="1:14">
      <c r="A2" s="175" t="s">
        <v>60</v>
      </c>
      <c r="B2" s="175"/>
      <c r="C2" s="26">
        <f>C3+C67</f>
        <v>4630000</v>
      </c>
      <c r="D2" s="26">
        <f>D3+D67</f>
        <v>4630000</v>
      </c>
      <c r="E2" s="26">
        <f>E3+E67</f>
        <v>4630000</v>
      </c>
      <c r="G2" s="39" t="s">
        <v>60</v>
      </c>
      <c r="H2" s="41">
        <f>C2</f>
        <v>4630000</v>
      </c>
      <c r="I2" s="42"/>
      <c r="J2" s="40" t="b">
        <f>AND(H2=I2)</f>
        <v>0</v>
      </c>
    </row>
    <row r="3" spans="1:14">
      <c r="A3" s="172" t="s">
        <v>578</v>
      </c>
      <c r="B3" s="172"/>
      <c r="C3" s="23">
        <f>C4+C11+C38+C61</f>
        <v>2553000</v>
      </c>
      <c r="D3" s="23">
        <f>D4+D11+D38+D61</f>
        <v>2553000</v>
      </c>
      <c r="E3" s="23">
        <f>E4+E11+E38+E61</f>
        <v>2553000</v>
      </c>
      <c r="G3" s="39" t="s">
        <v>57</v>
      </c>
      <c r="H3" s="41">
        <f t="shared" ref="H3:H66" si="0">C3</f>
        <v>2553000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1511000</v>
      </c>
      <c r="D4" s="21">
        <f>SUM(D5:D10)</f>
        <v>1511000</v>
      </c>
      <c r="E4" s="21">
        <f>SUM(E5:E10)</f>
        <v>1511000</v>
      </c>
      <c r="F4" s="17"/>
      <c r="G4" s="39" t="s">
        <v>53</v>
      </c>
      <c r="H4" s="41">
        <f t="shared" si="0"/>
        <v>1511000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250000</v>
      </c>
      <c r="D5" s="2">
        <f>C5</f>
        <v>250000</v>
      </c>
      <c r="E5" s="2">
        <f>D5</f>
        <v>250000</v>
      </c>
      <c r="F5" s="17"/>
      <c r="G5" s="17"/>
      <c r="H5" s="41">
        <f t="shared" si="0"/>
        <v>250000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50000</v>
      </c>
      <c r="D6" s="2">
        <f t="shared" ref="D6:E10" si="1">C6</f>
        <v>50000</v>
      </c>
      <c r="E6" s="2">
        <f t="shared" si="1"/>
        <v>50000</v>
      </c>
      <c r="F6" s="17"/>
      <c r="G6" s="17"/>
      <c r="H6" s="41">
        <f t="shared" si="0"/>
        <v>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650000</v>
      </c>
      <c r="D7" s="2">
        <f t="shared" si="1"/>
        <v>650000</v>
      </c>
      <c r="E7" s="2">
        <f t="shared" si="1"/>
        <v>650000</v>
      </c>
      <c r="F7" s="17"/>
      <c r="G7" s="17"/>
      <c r="H7" s="41">
        <f t="shared" si="0"/>
        <v>650000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</v>
      </c>
      <c r="D8" s="2">
        <f t="shared" si="1"/>
        <v>1000</v>
      </c>
      <c r="E8" s="2">
        <f t="shared" si="1"/>
        <v>1000</v>
      </c>
      <c r="F8" s="17"/>
      <c r="G8" s="17"/>
      <c r="H8" s="41">
        <f t="shared" si="0"/>
        <v>1000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550000</v>
      </c>
      <c r="D9" s="2">
        <f t="shared" si="1"/>
        <v>550000</v>
      </c>
      <c r="E9" s="2">
        <f t="shared" si="1"/>
        <v>550000</v>
      </c>
      <c r="F9" s="17"/>
      <c r="G9" s="17"/>
      <c r="H9" s="41">
        <f t="shared" si="0"/>
        <v>550000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512000</v>
      </c>
      <c r="D11" s="21">
        <f>SUM(D12:D37)</f>
        <v>512000</v>
      </c>
      <c r="E11" s="21">
        <f>SUM(E12:E37)</f>
        <v>512000</v>
      </c>
      <c r="F11" s="17"/>
      <c r="G11" s="39" t="s">
        <v>54</v>
      </c>
      <c r="H11" s="41">
        <f t="shared" si="0"/>
        <v>512000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360000</v>
      </c>
      <c r="D12" s="2">
        <f>C12</f>
        <v>360000</v>
      </c>
      <c r="E12" s="2">
        <f>D12</f>
        <v>360000</v>
      </c>
      <c r="H12" s="41">
        <f t="shared" si="0"/>
        <v>360000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7000</v>
      </c>
      <c r="D14" s="2">
        <f t="shared" si="2"/>
        <v>7000</v>
      </c>
      <c r="E14" s="2">
        <f t="shared" si="2"/>
        <v>7000</v>
      </c>
      <c r="H14" s="41">
        <f t="shared" si="0"/>
        <v>7000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100000</v>
      </c>
      <c r="D23" s="2">
        <f t="shared" si="2"/>
        <v>100000</v>
      </c>
      <c r="E23" s="2">
        <f t="shared" si="2"/>
        <v>100000</v>
      </c>
      <c r="H23" s="41">
        <f t="shared" si="0"/>
        <v>100000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>
        <v>20000</v>
      </c>
      <c r="D37" s="2">
        <f t="shared" si="3"/>
        <v>20000</v>
      </c>
      <c r="E37" s="2">
        <f t="shared" si="3"/>
        <v>20000</v>
      </c>
      <c r="H37" s="41">
        <f t="shared" si="0"/>
        <v>20000</v>
      </c>
    </row>
    <row r="38" spans="1:10">
      <c r="A38" s="168" t="s">
        <v>145</v>
      </c>
      <c r="B38" s="169"/>
      <c r="C38" s="21">
        <f>SUM(C39:C60)</f>
        <v>515000</v>
      </c>
      <c r="D38" s="21">
        <f>SUM(D39:D60)</f>
        <v>515000</v>
      </c>
      <c r="E38" s="21">
        <f>SUM(E39:E60)</f>
        <v>515000</v>
      </c>
      <c r="G38" s="39" t="s">
        <v>55</v>
      </c>
      <c r="H38" s="41">
        <f t="shared" si="0"/>
        <v>515000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  <c r="H39" s="41">
        <f t="shared" si="0"/>
        <v>40000</v>
      </c>
    </row>
    <row r="40" spans="1:10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4"/>
        <v>30000</v>
      </c>
      <c r="E41" s="2">
        <f t="shared" si="4"/>
        <v>30000</v>
      </c>
      <c r="H41" s="41">
        <f t="shared" si="0"/>
        <v>30000</v>
      </c>
    </row>
    <row r="42" spans="1:10" outlineLevel="1">
      <c r="A42" s="20">
        <v>3199</v>
      </c>
      <c r="B42" s="20" t="s">
        <v>14</v>
      </c>
      <c r="C42" s="2">
        <v>20000</v>
      </c>
      <c r="D42" s="2">
        <f t="shared" si="4"/>
        <v>20000</v>
      </c>
      <c r="E42" s="2">
        <f t="shared" si="4"/>
        <v>20000</v>
      </c>
      <c r="H42" s="41">
        <f t="shared" si="0"/>
        <v>20000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7000</v>
      </c>
      <c r="D44" s="2">
        <f t="shared" si="4"/>
        <v>7000</v>
      </c>
      <c r="E44" s="2">
        <f t="shared" si="4"/>
        <v>7000</v>
      </c>
      <c r="H44" s="41">
        <f t="shared" si="0"/>
        <v>7000</v>
      </c>
    </row>
    <row r="45" spans="1:10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30000</v>
      </c>
      <c r="D48" s="2">
        <f t="shared" si="4"/>
        <v>30000</v>
      </c>
      <c r="E48" s="2">
        <f t="shared" si="4"/>
        <v>30000</v>
      </c>
      <c r="H48" s="41">
        <f t="shared" si="0"/>
        <v>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>
        <v>300000</v>
      </c>
      <c r="D55" s="2">
        <f t="shared" si="4"/>
        <v>300000</v>
      </c>
      <c r="E55" s="2">
        <f t="shared" si="4"/>
        <v>300000</v>
      </c>
      <c r="H55" s="41">
        <f t="shared" si="0"/>
        <v>300000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50000</v>
      </c>
      <c r="D57" s="2">
        <f t="shared" si="5"/>
        <v>50000</v>
      </c>
      <c r="E57" s="2">
        <f t="shared" si="5"/>
        <v>50000</v>
      </c>
      <c r="H57" s="41">
        <f t="shared" si="0"/>
        <v>50000</v>
      </c>
    </row>
    <row r="58" spans="1:10" outlineLevel="1">
      <c r="A58" s="20">
        <v>3305</v>
      </c>
      <c r="B58" s="20" t="s">
        <v>156</v>
      </c>
      <c r="C58" s="2">
        <v>8000</v>
      </c>
      <c r="D58" s="2">
        <f t="shared" si="5"/>
        <v>8000</v>
      </c>
      <c r="E58" s="2">
        <f t="shared" si="5"/>
        <v>8000</v>
      </c>
      <c r="H58" s="41">
        <f t="shared" si="0"/>
        <v>8000</v>
      </c>
    </row>
    <row r="59" spans="1:10" outlineLevel="1">
      <c r="A59" s="20">
        <v>3306</v>
      </c>
      <c r="B59" s="20" t="s">
        <v>157</v>
      </c>
      <c r="C59" s="2">
        <v>5000</v>
      </c>
      <c r="D59" s="2">
        <f t="shared" si="5"/>
        <v>5000</v>
      </c>
      <c r="E59" s="2">
        <f t="shared" si="5"/>
        <v>5000</v>
      </c>
      <c r="H59" s="41">
        <f t="shared" si="0"/>
        <v>5000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15000</v>
      </c>
      <c r="D61" s="22">
        <f>SUM(D62:D66)</f>
        <v>15000</v>
      </c>
      <c r="E61" s="22">
        <f>SUM(E62:E66)</f>
        <v>15000</v>
      </c>
      <c r="G61" s="39" t="s">
        <v>105</v>
      </c>
      <c r="H61" s="41">
        <f t="shared" si="0"/>
        <v>15000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10000</v>
      </c>
      <c r="D62" s="2">
        <f>C62</f>
        <v>10000</v>
      </c>
      <c r="E62" s="2">
        <f>D62</f>
        <v>10000</v>
      </c>
      <c r="H62" s="41">
        <f t="shared" si="0"/>
        <v>10000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5000</v>
      </c>
      <c r="D66" s="2">
        <f t="shared" si="6"/>
        <v>5000</v>
      </c>
      <c r="E66" s="2">
        <f t="shared" si="6"/>
        <v>5000</v>
      </c>
      <c r="H66" s="41">
        <f t="shared" si="0"/>
        <v>5000</v>
      </c>
    </row>
    <row r="67" spans="1:10">
      <c r="A67" s="172" t="s">
        <v>579</v>
      </c>
      <c r="B67" s="172"/>
      <c r="C67" s="25">
        <f>C97+C68</f>
        <v>2077000</v>
      </c>
      <c r="D67" s="25">
        <f>D97+D68</f>
        <v>2077000</v>
      </c>
      <c r="E67" s="25">
        <f>E97+E68</f>
        <v>2077000</v>
      </c>
      <c r="G67" s="39" t="s">
        <v>59</v>
      </c>
      <c r="H67" s="41">
        <f t="shared" ref="H67:H130" si="7">C67</f>
        <v>2077000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150000</v>
      </c>
      <c r="D68" s="21">
        <f>SUM(D69:D96)</f>
        <v>150000</v>
      </c>
      <c r="E68" s="21">
        <f>SUM(E69:E96)</f>
        <v>150000</v>
      </c>
      <c r="G68" s="39" t="s">
        <v>56</v>
      </c>
      <c r="H68" s="41">
        <f t="shared" si="7"/>
        <v>150000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135000</v>
      </c>
      <c r="D79" s="2">
        <f t="shared" si="8"/>
        <v>135000</v>
      </c>
      <c r="E79" s="2">
        <f t="shared" si="8"/>
        <v>135000</v>
      </c>
      <c r="H79" s="41">
        <f t="shared" si="7"/>
        <v>135000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1927000</v>
      </c>
      <c r="D97" s="21">
        <f>SUM(D98:D113)</f>
        <v>1927000</v>
      </c>
      <c r="E97" s="21">
        <f>SUM(E98:E113)</f>
        <v>1927000</v>
      </c>
      <c r="G97" s="39" t="s">
        <v>58</v>
      </c>
      <c r="H97" s="41">
        <f t="shared" si="7"/>
        <v>1927000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1700000</v>
      </c>
      <c r="D98" s="2">
        <f>C98</f>
        <v>1700000</v>
      </c>
      <c r="E98" s="2">
        <f>D98</f>
        <v>1700000</v>
      </c>
      <c r="H98" s="41">
        <f t="shared" si="7"/>
        <v>1700000</v>
      </c>
    </row>
    <row r="99" spans="1:10" ht="15" customHeight="1" outlineLevel="1">
      <c r="A99" s="3">
        <v>6002</v>
      </c>
      <c r="B99" s="1" t="s">
        <v>185</v>
      </c>
      <c r="C99" s="2">
        <v>200000</v>
      </c>
      <c r="D99" s="2">
        <f t="shared" ref="D99:E113" si="10">C99</f>
        <v>200000</v>
      </c>
      <c r="E99" s="2">
        <f t="shared" si="10"/>
        <v>200000</v>
      </c>
      <c r="H99" s="41">
        <f t="shared" si="7"/>
        <v>200000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>
        <v>7000</v>
      </c>
      <c r="D104" s="2">
        <f t="shared" si="10"/>
        <v>7000</v>
      </c>
      <c r="E104" s="2">
        <f t="shared" si="10"/>
        <v>7000</v>
      </c>
      <c r="H104" s="41">
        <f t="shared" si="7"/>
        <v>7000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20000</v>
      </c>
      <c r="D113" s="2">
        <f t="shared" si="10"/>
        <v>20000</v>
      </c>
      <c r="E113" s="2">
        <f t="shared" si="10"/>
        <v>20000</v>
      </c>
      <c r="H113" s="41">
        <f t="shared" si="7"/>
        <v>20000</v>
      </c>
    </row>
    <row r="114" spans="1:10">
      <c r="A114" s="173" t="s">
        <v>62</v>
      </c>
      <c r="B114" s="174"/>
      <c r="C114" s="26">
        <f>C115+C152+C177</f>
        <v>2900000</v>
      </c>
      <c r="D114" s="26">
        <f>D115+D152+D177</f>
        <v>2900000</v>
      </c>
      <c r="E114" s="26">
        <f>E115+E152+E177</f>
        <v>2900000</v>
      </c>
      <c r="G114" s="39" t="s">
        <v>62</v>
      </c>
      <c r="H114" s="41">
        <f t="shared" si="7"/>
        <v>2900000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1450000</v>
      </c>
      <c r="D115" s="23">
        <f>D116+D135</f>
        <v>1450000</v>
      </c>
      <c r="E115" s="23">
        <f>E116+E135</f>
        <v>1450000</v>
      </c>
      <c r="G115" s="39" t="s">
        <v>61</v>
      </c>
      <c r="H115" s="41">
        <f t="shared" si="7"/>
        <v>1450000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450000</v>
      </c>
      <c r="D116" s="21">
        <f>D117+D120+D123+D126+D129+D132</f>
        <v>450000</v>
      </c>
      <c r="E116" s="21">
        <f>E117+E120+E123+E126+E129+E132</f>
        <v>450000</v>
      </c>
      <c r="G116" s="39" t="s">
        <v>583</v>
      </c>
      <c r="H116" s="41">
        <f t="shared" si="7"/>
        <v>450000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450000</v>
      </c>
      <c r="D117" s="2">
        <f>D118+D119</f>
        <v>450000</v>
      </c>
      <c r="E117" s="2">
        <f>E118+E119</f>
        <v>450000</v>
      </c>
      <c r="H117" s="41">
        <f t="shared" si="7"/>
        <v>450000</v>
      </c>
    </row>
    <row r="118" spans="1:10" ht="15" customHeight="1" outlineLevel="2">
      <c r="A118" s="125"/>
      <c r="B118" s="124" t="s">
        <v>855</v>
      </c>
      <c r="C118" s="123">
        <v>10000</v>
      </c>
      <c r="D118" s="123">
        <f>C118</f>
        <v>10000</v>
      </c>
      <c r="E118" s="123">
        <f>D118</f>
        <v>10000</v>
      </c>
      <c r="H118" s="41">
        <f t="shared" si="7"/>
        <v>10000</v>
      </c>
    </row>
    <row r="119" spans="1:10" ht="15" customHeight="1" outlineLevel="2">
      <c r="A119" s="125"/>
      <c r="B119" s="124" t="s">
        <v>860</v>
      </c>
      <c r="C119" s="123">
        <v>440000</v>
      </c>
      <c r="D119" s="123">
        <f>C119</f>
        <v>440000</v>
      </c>
      <c r="E119" s="123">
        <f>D119</f>
        <v>440000</v>
      </c>
      <c r="H119" s="41">
        <f t="shared" si="7"/>
        <v>440000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5"/>
      <c r="B121" s="124" t="s">
        <v>855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customHeight="1" outlineLevel="2">
      <c r="A122" s="125"/>
      <c r="B122" s="124" t="s">
        <v>860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5"/>
      <c r="B124" s="124" t="s">
        <v>855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customHeight="1" outlineLevel="2">
      <c r="A125" s="125"/>
      <c r="B125" s="124" t="s">
        <v>860</v>
      </c>
      <c r="C125" s="123"/>
      <c r="D125" s="123">
        <f>C125</f>
        <v>0</v>
      </c>
      <c r="E125" s="123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5"/>
      <c r="B127" s="124" t="s">
        <v>855</v>
      </c>
      <c r="C127" s="123"/>
      <c r="D127" s="123">
        <f>C127</f>
        <v>0</v>
      </c>
      <c r="E127" s="123">
        <f>D127</f>
        <v>0</v>
      </c>
      <c r="H127" s="41">
        <f t="shared" si="7"/>
        <v>0</v>
      </c>
    </row>
    <row r="128" spans="1:10" ht="15" customHeight="1" outlineLevel="2">
      <c r="A128" s="125"/>
      <c r="B128" s="124" t="s">
        <v>860</v>
      </c>
      <c r="C128" s="123"/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5"/>
      <c r="B130" s="124" t="s">
        <v>855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customHeight="1" outlineLevel="2">
      <c r="A131" s="125"/>
      <c r="B131" s="124" t="s">
        <v>860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5"/>
      <c r="B133" s="124" t="s">
        <v>855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customHeight="1" outlineLevel="2">
      <c r="A134" s="125"/>
      <c r="B134" s="124" t="s">
        <v>860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1000000</v>
      </c>
      <c r="D135" s="21">
        <f>D136+D140+D143+D146+D149</f>
        <v>1000000</v>
      </c>
      <c r="E135" s="21">
        <f>E136+E140+E143+E146+E149</f>
        <v>1000000</v>
      </c>
      <c r="G135" s="39" t="s">
        <v>584</v>
      </c>
      <c r="H135" s="41">
        <f t="shared" si="11"/>
        <v>1000000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400000</v>
      </c>
      <c r="D136" s="2">
        <f>D137+D138+D139</f>
        <v>400000</v>
      </c>
      <c r="E136" s="2">
        <f>E137+E138+E139</f>
        <v>400000</v>
      </c>
      <c r="H136" s="41">
        <f t="shared" si="11"/>
        <v>400000</v>
      </c>
    </row>
    <row r="137" spans="1:10" ht="15" customHeight="1" outlineLevel="2">
      <c r="A137" s="125"/>
      <c r="B137" s="124" t="s">
        <v>855</v>
      </c>
      <c r="C137" s="123">
        <v>100000</v>
      </c>
      <c r="D137" s="123">
        <f>C137</f>
        <v>100000</v>
      </c>
      <c r="E137" s="123">
        <f>D137</f>
        <v>100000</v>
      </c>
      <c r="H137" s="41">
        <f t="shared" si="11"/>
        <v>100000</v>
      </c>
    </row>
    <row r="138" spans="1:10" ht="15" customHeight="1" outlineLevel="2">
      <c r="A138" s="125"/>
      <c r="B138" s="124" t="s">
        <v>862</v>
      </c>
      <c r="C138" s="123">
        <v>200000</v>
      </c>
      <c r="D138" s="123">
        <f t="shared" ref="D138:E139" si="12">C138</f>
        <v>200000</v>
      </c>
      <c r="E138" s="123">
        <f t="shared" si="12"/>
        <v>200000</v>
      </c>
      <c r="H138" s="41">
        <f t="shared" si="11"/>
        <v>200000</v>
      </c>
    </row>
    <row r="139" spans="1:10" ht="15" customHeight="1" outlineLevel="2">
      <c r="A139" s="125"/>
      <c r="B139" s="124" t="s">
        <v>861</v>
      </c>
      <c r="C139" s="123">
        <v>100000</v>
      </c>
      <c r="D139" s="123">
        <f t="shared" si="12"/>
        <v>100000</v>
      </c>
      <c r="E139" s="123">
        <f t="shared" si="12"/>
        <v>100000</v>
      </c>
      <c r="H139" s="41">
        <f t="shared" si="11"/>
        <v>100000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5"/>
      <c r="B141" s="124" t="s">
        <v>855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customHeight="1" outlineLevel="2">
      <c r="A142" s="125"/>
      <c r="B142" s="124" t="s">
        <v>860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5"/>
      <c r="B144" s="124" t="s">
        <v>855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customHeight="1" outlineLevel="2">
      <c r="A145" s="125"/>
      <c r="B145" s="124" t="s">
        <v>860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5"/>
      <c r="B147" s="124" t="s">
        <v>855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customHeight="1" outlineLevel="2">
      <c r="A148" s="125"/>
      <c r="B148" s="124" t="s">
        <v>860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600000</v>
      </c>
      <c r="D149" s="2">
        <f>D150+D151</f>
        <v>600000</v>
      </c>
      <c r="E149" s="2">
        <f>E150+E151</f>
        <v>600000</v>
      </c>
      <c r="H149" s="41">
        <f t="shared" si="11"/>
        <v>600000</v>
      </c>
    </row>
    <row r="150" spans="1:10" ht="15" customHeight="1" outlineLevel="2">
      <c r="A150" s="125"/>
      <c r="B150" s="124" t="s">
        <v>855</v>
      </c>
      <c r="C150" s="123"/>
      <c r="D150" s="123">
        <f>C150</f>
        <v>0</v>
      </c>
      <c r="E150" s="123">
        <f>D150</f>
        <v>0</v>
      </c>
      <c r="H150" s="41">
        <f t="shared" si="11"/>
        <v>0</v>
      </c>
    </row>
    <row r="151" spans="1:10" ht="15" customHeight="1" outlineLevel="2">
      <c r="A151" s="125"/>
      <c r="B151" s="124" t="s">
        <v>860</v>
      </c>
      <c r="C151" s="123">
        <v>600000</v>
      </c>
      <c r="D151" s="123">
        <f>C151</f>
        <v>600000</v>
      </c>
      <c r="E151" s="123">
        <f>D151</f>
        <v>600000</v>
      </c>
      <c r="H151" s="41">
        <f t="shared" si="11"/>
        <v>600000</v>
      </c>
    </row>
    <row r="152" spans="1:10">
      <c r="A152" s="170" t="s">
        <v>581</v>
      </c>
      <c r="B152" s="171"/>
      <c r="C152" s="23">
        <f>C153+C163+C170</f>
        <v>1450000</v>
      </c>
      <c r="D152" s="23">
        <f>D153+D163+D170</f>
        <v>1450000</v>
      </c>
      <c r="E152" s="23">
        <f>E153+E163+E170</f>
        <v>1450000</v>
      </c>
      <c r="G152" s="39" t="s">
        <v>66</v>
      </c>
      <c r="H152" s="41">
        <f t="shared" si="11"/>
        <v>1450000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1450000</v>
      </c>
      <c r="D153" s="21">
        <f>D154+D157+D160</f>
        <v>1450000</v>
      </c>
      <c r="E153" s="21">
        <f>E154+E157+E160</f>
        <v>1450000</v>
      </c>
      <c r="G153" s="39" t="s">
        <v>585</v>
      </c>
      <c r="H153" s="41">
        <f t="shared" si="11"/>
        <v>1450000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1450000</v>
      </c>
      <c r="D154" s="2">
        <f>D155+D156</f>
        <v>1450000</v>
      </c>
      <c r="E154" s="2">
        <f>E155+E156</f>
        <v>1450000</v>
      </c>
      <c r="H154" s="41">
        <f t="shared" si="11"/>
        <v>1450000</v>
      </c>
    </row>
    <row r="155" spans="1:10" ht="15" customHeight="1" outlineLevel="2">
      <c r="A155" s="125"/>
      <c r="B155" s="124" t="s">
        <v>855</v>
      </c>
      <c r="C155" s="123">
        <v>50000</v>
      </c>
      <c r="D155" s="123">
        <f>C155</f>
        <v>50000</v>
      </c>
      <c r="E155" s="123">
        <f>D155</f>
        <v>50000</v>
      </c>
      <c r="H155" s="41">
        <f t="shared" si="11"/>
        <v>50000</v>
      </c>
    </row>
    <row r="156" spans="1:10" ht="15" customHeight="1" outlineLevel="2">
      <c r="A156" s="125"/>
      <c r="B156" s="124" t="s">
        <v>860</v>
      </c>
      <c r="C156" s="123">
        <v>1400000</v>
      </c>
      <c r="D156" s="123">
        <f>C156</f>
        <v>1400000</v>
      </c>
      <c r="E156" s="123">
        <f>D156</f>
        <v>1400000</v>
      </c>
      <c r="H156" s="41">
        <f t="shared" si="11"/>
        <v>1400000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5"/>
      <c r="B158" s="124" t="s">
        <v>855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customHeight="1" outlineLevel="2">
      <c r="A159" s="125"/>
      <c r="B159" s="124" t="s">
        <v>860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5"/>
      <c r="B161" s="124" t="s">
        <v>855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customHeight="1" outlineLevel="2">
      <c r="A162" s="125"/>
      <c r="B162" s="124" t="s">
        <v>860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5"/>
      <c r="B165" s="124" t="s">
        <v>855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customHeight="1" outlineLevel="2">
      <c r="A166" s="125"/>
      <c r="B166" s="124" t="s">
        <v>860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5"/>
      <c r="B168" s="124" t="s">
        <v>855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customHeight="1" outlineLevel="2">
      <c r="A169" s="125"/>
      <c r="B169" s="124" t="s">
        <v>860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5"/>
      <c r="B172" s="124" t="s">
        <v>855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customHeight="1" outlineLevel="2">
      <c r="A173" s="125"/>
      <c r="B173" s="124" t="s">
        <v>860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5"/>
      <c r="B175" s="124" t="s">
        <v>855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customHeight="1" outlineLevel="2">
      <c r="A176" s="125"/>
      <c r="B176" s="124" t="s">
        <v>860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849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857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outlineLevel="2">
      <c r="A181" s="85"/>
      <c r="B181" s="84" t="s">
        <v>855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858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outlineLevel="2">
      <c r="A183" s="85"/>
      <c r="B183" s="84" t="s">
        <v>855</v>
      </c>
      <c r="C183" s="122"/>
      <c r="D183" s="122">
        <f>C183</f>
        <v>0</v>
      </c>
      <c r="E183" s="122">
        <f>D183</f>
        <v>0</v>
      </c>
    </row>
    <row r="184" spans="1:10" outlineLevel="1">
      <c r="A184" s="165" t="s">
        <v>848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856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5"/>
      <c r="B186" s="84" t="s">
        <v>855</v>
      </c>
      <c r="C186" s="122"/>
      <c r="D186" s="122">
        <f>C186</f>
        <v>0</v>
      </c>
      <c r="E186" s="122">
        <f>D186</f>
        <v>0</v>
      </c>
    </row>
    <row r="187" spans="1:10" outlineLevel="3">
      <c r="A187" s="85"/>
      <c r="B187" s="84" t="s">
        <v>847</v>
      </c>
      <c r="C187" s="122"/>
      <c r="D187" s="122">
        <f>C187</f>
        <v>0</v>
      </c>
      <c r="E187" s="122">
        <f>D187</f>
        <v>0</v>
      </c>
    </row>
    <row r="188" spans="1:10" outlineLevel="1">
      <c r="A188" s="165" t="s">
        <v>846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859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5"/>
      <c r="B190" s="84" t="s">
        <v>855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outlineLevel="3">
      <c r="A191" s="85"/>
      <c r="B191" s="84" t="s">
        <v>845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outlineLevel="3">
      <c r="A192" s="85"/>
      <c r="B192" s="84" t="s">
        <v>844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outlineLevel="2">
      <c r="A193" s="125">
        <v>3</v>
      </c>
      <c r="B193" s="124" t="s">
        <v>857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5"/>
      <c r="B194" s="84" t="s">
        <v>855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858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5"/>
      <c r="B196" s="84" t="s">
        <v>855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165" t="s">
        <v>843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4" t="s">
        <v>858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outlineLevel="3">
      <c r="A199" s="85"/>
      <c r="B199" s="84" t="s">
        <v>855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165" t="s">
        <v>842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857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5"/>
      <c r="B202" s="84" t="s">
        <v>855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165" t="s">
        <v>841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859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5"/>
      <c r="B205" s="84" t="s">
        <v>855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5"/>
      <c r="B206" s="84" t="s">
        <v>839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856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5"/>
      <c r="B208" s="84" t="s">
        <v>855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outlineLevel="3">
      <c r="A209" s="85"/>
      <c r="B209" s="84" t="s">
        <v>838</v>
      </c>
      <c r="C209" s="122"/>
      <c r="D209" s="122">
        <f t="shared" si="15"/>
        <v>0</v>
      </c>
      <c r="E209" s="122">
        <f t="shared" si="15"/>
        <v>0</v>
      </c>
    </row>
    <row r="210" spans="1:5" outlineLevel="3">
      <c r="A210" s="85"/>
      <c r="B210" s="84" t="s">
        <v>855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outlineLevel="2">
      <c r="A211" s="125">
        <v>3</v>
      </c>
      <c r="B211" s="124" t="s">
        <v>857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5"/>
      <c r="B212" s="84" t="s">
        <v>855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858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5"/>
      <c r="B214" s="84" t="s">
        <v>855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165" t="s">
        <v>836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856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5"/>
      <c r="B217" s="84" t="s">
        <v>855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outlineLevel="3">
      <c r="A218" s="128"/>
      <c r="B218" s="127" t="s">
        <v>835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outlineLevel="3">
      <c r="A219" s="128"/>
      <c r="B219" s="127" t="s">
        <v>821</v>
      </c>
      <c r="C219" s="126"/>
      <c r="D219" s="126">
        <f t="shared" si="16"/>
        <v>0</v>
      </c>
      <c r="E219" s="126">
        <f t="shared" si="16"/>
        <v>0</v>
      </c>
    </row>
    <row r="220" spans="1:5" outlineLevel="2">
      <c r="A220" s="125">
        <v>3</v>
      </c>
      <c r="B220" s="124" t="s">
        <v>857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5"/>
      <c r="B221" s="84" t="s">
        <v>855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165" t="s">
        <v>834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856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5"/>
      <c r="B224" s="84" t="s">
        <v>855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5"/>
      <c r="B225" s="84" t="s">
        <v>833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outlineLevel="3">
      <c r="A226" s="85"/>
      <c r="B226" s="84" t="s">
        <v>832</v>
      </c>
      <c r="C226" s="122"/>
      <c r="D226" s="122">
        <f t="shared" si="17"/>
        <v>0</v>
      </c>
      <c r="E226" s="122">
        <f t="shared" si="17"/>
        <v>0</v>
      </c>
    </row>
    <row r="227" spans="1:5" outlineLevel="3">
      <c r="A227" s="85"/>
      <c r="B227" s="84" t="s">
        <v>831</v>
      </c>
      <c r="C227" s="122"/>
      <c r="D227" s="122">
        <f t="shared" si="17"/>
        <v>0</v>
      </c>
      <c r="E227" s="122">
        <f t="shared" si="17"/>
        <v>0</v>
      </c>
    </row>
    <row r="228" spans="1:5" outlineLevel="1">
      <c r="A228" s="165" t="s">
        <v>830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856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5"/>
      <c r="B230" s="84" t="s">
        <v>855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5"/>
      <c r="B231" s="84" t="s">
        <v>829</v>
      </c>
      <c r="C231" s="122">
        <v>0</v>
      </c>
      <c r="D231" s="122">
        <f t="shared" ref="D231:E232" si="18">C231</f>
        <v>0</v>
      </c>
      <c r="E231" s="122">
        <f t="shared" si="18"/>
        <v>0</v>
      </c>
    </row>
    <row r="232" spans="1:5" outlineLevel="3">
      <c r="A232" s="85"/>
      <c r="B232" s="84" t="s">
        <v>819</v>
      </c>
      <c r="C232" s="122"/>
      <c r="D232" s="122">
        <f t="shared" si="18"/>
        <v>0</v>
      </c>
      <c r="E232" s="122">
        <f t="shared" si="18"/>
        <v>0</v>
      </c>
    </row>
    <row r="233" spans="1:5" outlineLevel="2">
      <c r="A233" s="125">
        <v>3</v>
      </c>
      <c r="B233" s="124" t="s">
        <v>857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5"/>
      <c r="B234" s="84" t="s">
        <v>855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165" t="s">
        <v>828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857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5"/>
      <c r="B237" s="84" t="s">
        <v>855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165" t="s">
        <v>826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856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5"/>
      <c r="B240" s="84" t="s">
        <v>855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5"/>
      <c r="B241" s="84" t="s">
        <v>825</v>
      </c>
      <c r="C241" s="122"/>
      <c r="D241" s="122">
        <f t="shared" ref="D241:E242" si="19">C241</f>
        <v>0</v>
      </c>
      <c r="E241" s="122">
        <f t="shared" si="19"/>
        <v>0</v>
      </c>
    </row>
    <row r="242" spans="1:10" outlineLevel="3">
      <c r="A242" s="85"/>
      <c r="B242" s="84" t="s">
        <v>824</v>
      </c>
      <c r="C242" s="122"/>
      <c r="D242" s="122">
        <f t="shared" si="19"/>
        <v>0</v>
      </c>
      <c r="E242" s="122">
        <f t="shared" si="19"/>
        <v>0</v>
      </c>
    </row>
    <row r="243" spans="1:10" outlineLevel="1">
      <c r="A243" s="165" t="s">
        <v>823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856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5"/>
      <c r="B245" s="84" t="s">
        <v>855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5"/>
      <c r="B246" s="84" t="s">
        <v>821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outlineLevel="3">
      <c r="A247" s="85"/>
      <c r="B247" s="84" t="s">
        <v>820</v>
      </c>
      <c r="C247" s="122"/>
      <c r="D247" s="122">
        <f t="shared" si="20"/>
        <v>0</v>
      </c>
      <c r="E247" s="122">
        <f t="shared" si="20"/>
        <v>0</v>
      </c>
    </row>
    <row r="248" spans="1:10" outlineLevel="3">
      <c r="A248" s="85"/>
      <c r="B248" s="84" t="s">
        <v>819</v>
      </c>
      <c r="C248" s="122"/>
      <c r="D248" s="122">
        <f t="shared" si="20"/>
        <v>0</v>
      </c>
      <c r="E248" s="122">
        <f t="shared" si="20"/>
        <v>0</v>
      </c>
    </row>
    <row r="249" spans="1:10" outlineLevel="3">
      <c r="A249" s="85"/>
      <c r="B249" s="84" t="s">
        <v>818</v>
      </c>
      <c r="C249" s="122"/>
      <c r="D249" s="122">
        <f t="shared" si="20"/>
        <v>0</v>
      </c>
      <c r="E249" s="122">
        <f t="shared" si="20"/>
        <v>0</v>
      </c>
    </row>
    <row r="250" spans="1:10" outlineLevel="1">
      <c r="A250" s="165" t="s">
        <v>817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5"/>
      <c r="B251" s="84" t="s">
        <v>855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5"/>
      <c r="B252" s="84" t="s">
        <v>854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67" t="s">
        <v>67</v>
      </c>
      <c r="B256" s="167"/>
      <c r="C256" s="167"/>
      <c r="D256" s="136" t="s">
        <v>853</v>
      </c>
      <c r="E256" s="136" t="s">
        <v>852</v>
      </c>
      <c r="G256" s="47" t="s">
        <v>589</v>
      </c>
      <c r="H256" s="48">
        <f>C257+C559</f>
        <v>7530000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3970000</v>
      </c>
      <c r="D257" s="37">
        <f>D258+D550</f>
        <v>3970000</v>
      </c>
      <c r="E257" s="37">
        <f>E258+E550</f>
        <v>3970000</v>
      </c>
      <c r="G257" s="39" t="s">
        <v>60</v>
      </c>
      <c r="H257" s="41">
        <f>C257</f>
        <v>3970000</v>
      </c>
      <c r="I257" s="42"/>
      <c r="J257" s="40" t="b">
        <f>AND(H257=I257)</f>
        <v>0</v>
      </c>
    </row>
    <row r="258" spans="1:10">
      <c r="A258" s="155" t="s">
        <v>266</v>
      </c>
      <c r="B258" s="156"/>
      <c r="C258" s="36">
        <f>C259+C339+C483+C547</f>
        <v>3769409</v>
      </c>
      <c r="D258" s="36">
        <f>D259+D339+D483+D547</f>
        <v>3769409</v>
      </c>
      <c r="E258" s="36">
        <f>E259+E339+E483+E547</f>
        <v>3769409</v>
      </c>
      <c r="G258" s="39" t="s">
        <v>57</v>
      </c>
      <c r="H258" s="41">
        <f t="shared" ref="H258:H321" si="21">C258</f>
        <v>3769409</v>
      </c>
      <c r="I258" s="42"/>
      <c r="J258" s="40" t="b">
        <f>AND(H258=I258)</f>
        <v>0</v>
      </c>
    </row>
    <row r="259" spans="1:10">
      <c r="A259" s="153" t="s">
        <v>267</v>
      </c>
      <c r="B259" s="154"/>
      <c r="C259" s="33">
        <f>C260+C263+C314</f>
        <v>1949350</v>
      </c>
      <c r="D259" s="33">
        <f>D260+D263+D314</f>
        <v>1949350</v>
      </c>
      <c r="E259" s="33">
        <f>E260+E263+E314</f>
        <v>1949350</v>
      </c>
      <c r="G259" s="39" t="s">
        <v>590</v>
      </c>
      <c r="H259" s="41">
        <f t="shared" si="21"/>
        <v>1949350</v>
      </c>
      <c r="I259" s="42"/>
      <c r="J259" s="40" t="b">
        <f>AND(H259=I259)</f>
        <v>0</v>
      </c>
    </row>
    <row r="260" spans="1:10" outlineLevel="1">
      <c r="A260" s="157" t="s">
        <v>268</v>
      </c>
      <c r="B260" s="158"/>
      <c r="C260" s="32">
        <f>SUM(C261:C262)</f>
        <v>16350</v>
      </c>
      <c r="D260" s="32">
        <f>SUM(D261:D262)</f>
        <v>16350</v>
      </c>
      <c r="E260" s="32">
        <f>SUM(E261:E262)</f>
        <v>16350</v>
      </c>
      <c r="H260" s="41">
        <f t="shared" si="21"/>
        <v>16350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15260</v>
      </c>
      <c r="D262" s="5">
        <f>C262</f>
        <v>15260</v>
      </c>
      <c r="E262" s="5">
        <f>D262</f>
        <v>15260</v>
      </c>
      <c r="H262" s="41">
        <f t="shared" si="21"/>
        <v>15260</v>
      </c>
    </row>
    <row r="263" spans="1:10" outlineLevel="1">
      <c r="A263" s="157" t="s">
        <v>269</v>
      </c>
      <c r="B263" s="158"/>
      <c r="C263" s="32">
        <f>C264+C265+C289+C296+C298+C302+C305+C308+C313</f>
        <v>1913000</v>
      </c>
      <c r="D263" s="32">
        <f>D264+D265+D289+D296+D298+D302+D305+D308+D313</f>
        <v>1913000</v>
      </c>
      <c r="E263" s="32">
        <f>E264+E265+E289+E296+E298+E302+E305+E308+E313</f>
        <v>1913000</v>
      </c>
      <c r="H263" s="41">
        <f t="shared" si="21"/>
        <v>1913000</v>
      </c>
    </row>
    <row r="264" spans="1:10" outlineLevel="2">
      <c r="A264" s="6">
        <v>1101</v>
      </c>
      <c r="B264" s="4" t="s">
        <v>34</v>
      </c>
      <c r="C264" s="5">
        <v>725000</v>
      </c>
      <c r="D264" s="5">
        <f>C264</f>
        <v>725000</v>
      </c>
      <c r="E264" s="5">
        <f>D264</f>
        <v>725000</v>
      </c>
      <c r="H264" s="41">
        <f t="shared" si="21"/>
        <v>725000</v>
      </c>
    </row>
    <row r="265" spans="1:10" outlineLevel="2">
      <c r="A265" s="6">
        <v>1101</v>
      </c>
      <c r="B265" s="4" t="s">
        <v>35</v>
      </c>
      <c r="C265" s="5">
        <v>775000</v>
      </c>
      <c r="D265" s="5">
        <v>775000</v>
      </c>
      <c r="E265" s="5">
        <v>775000</v>
      </c>
      <c r="H265" s="41">
        <f t="shared" si="21"/>
        <v>775000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12000</v>
      </c>
      <c r="D289" s="5">
        <v>12000</v>
      </c>
      <c r="E289" s="5">
        <v>12000</v>
      </c>
      <c r="H289" s="41">
        <f t="shared" si="21"/>
        <v>12000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5000</v>
      </c>
      <c r="D296" s="5">
        <v>5000</v>
      </c>
      <c r="E296" s="5">
        <v>5000</v>
      </c>
      <c r="H296" s="41">
        <f t="shared" si="21"/>
        <v>5000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64000</v>
      </c>
      <c r="D298" s="5">
        <v>64000</v>
      </c>
      <c r="E298" s="5">
        <v>64000</v>
      </c>
      <c r="H298" s="41">
        <f t="shared" si="21"/>
        <v>64000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4000</v>
      </c>
      <c r="D302" s="5">
        <v>4000</v>
      </c>
      <c r="E302" s="5">
        <v>4000</v>
      </c>
      <c r="H302" s="41">
        <f t="shared" si="21"/>
        <v>4000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25000</v>
      </c>
      <c r="D305" s="5">
        <v>25000</v>
      </c>
      <c r="E305" s="5">
        <v>25000</v>
      </c>
      <c r="H305" s="41">
        <f t="shared" si="21"/>
        <v>25000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283000</v>
      </c>
      <c r="D308" s="5">
        <v>283000</v>
      </c>
      <c r="E308" s="5">
        <v>283000</v>
      </c>
      <c r="H308" s="41">
        <f t="shared" si="21"/>
        <v>283000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20000</v>
      </c>
      <c r="D313" s="5">
        <f>C313</f>
        <v>20000</v>
      </c>
      <c r="E313" s="5">
        <f>D313</f>
        <v>20000</v>
      </c>
      <c r="H313" s="41">
        <f t="shared" si="21"/>
        <v>20000</v>
      </c>
    </row>
    <row r="314" spans="1:8" outlineLevel="1">
      <c r="A314" s="157" t="s">
        <v>601</v>
      </c>
      <c r="B314" s="158"/>
      <c r="C314" s="32">
        <f>C315+C325+C331+C336+C337+C338+C328</f>
        <v>20000</v>
      </c>
      <c r="D314" s="32">
        <f>D315+D325+D331+D336+D337+D338+D328</f>
        <v>20000</v>
      </c>
      <c r="E314" s="32">
        <f>E315+E325+E331+E336+E337+E338+E328</f>
        <v>20000</v>
      </c>
      <c r="H314" s="41">
        <f t="shared" si="21"/>
        <v>20000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20000</v>
      </c>
      <c r="D325" s="5">
        <v>20000</v>
      </c>
      <c r="E325" s="5">
        <v>20000</v>
      </c>
      <c r="H325" s="41">
        <f t="shared" si="28"/>
        <v>20000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1586440</v>
      </c>
      <c r="D339" s="33">
        <f>D340+D444+D482</f>
        <v>1586440</v>
      </c>
      <c r="E339" s="33">
        <f>E340+E444+E482</f>
        <v>1586440</v>
      </c>
      <c r="G339" s="39" t="s">
        <v>591</v>
      </c>
      <c r="H339" s="41">
        <f t="shared" si="28"/>
        <v>1586440</v>
      </c>
      <c r="I339" s="42"/>
      <c r="J339" s="40" t="b">
        <f>AND(H339=I339)</f>
        <v>0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1286440</v>
      </c>
      <c r="D340" s="32">
        <f>D341+D342+D343+D344+D347+D348+D353+D356+D357+D362+D367+BH290668+D371+D372+D373+D376+D377+D378+D382+D388+D391+D392+D395+D398+D399+D404+D407+D408+D409+D412+D415+D416+D419+D420+D421+D422+D429+D443</f>
        <v>1286440</v>
      </c>
      <c r="E340" s="32">
        <f>E341+E342+E343+E344+E347+E348+E353+E356+E357+E362+E367+BI290668+E371+E372+E373+E376+E377+E378+E382+E388+E391+E392+E395+E398+E399+E404+E407+E408+E409+E412+E415+E416+E419+E420+E421+E422+E429+E443</f>
        <v>1286440</v>
      </c>
      <c r="H340" s="41">
        <f t="shared" si="28"/>
        <v>1286440</v>
      </c>
    </row>
    <row r="341" spans="1:10" outlineLevel="2">
      <c r="A341" s="6">
        <v>2201</v>
      </c>
      <c r="B341" s="34" t="s">
        <v>272</v>
      </c>
      <c r="C341" s="5">
        <v>10000</v>
      </c>
      <c r="D341" s="5">
        <f>C341</f>
        <v>10000</v>
      </c>
      <c r="E341" s="5">
        <f>D341</f>
        <v>10000</v>
      </c>
      <c r="H341" s="41">
        <f t="shared" si="28"/>
        <v>10000</v>
      </c>
    </row>
    <row r="342" spans="1:10" outlineLevel="2">
      <c r="A342" s="6">
        <v>2201</v>
      </c>
      <c r="B342" s="4" t="s">
        <v>40</v>
      </c>
      <c r="C342" s="5">
        <v>50000</v>
      </c>
      <c r="D342" s="5">
        <f t="shared" ref="D342:E343" si="31">C342</f>
        <v>50000</v>
      </c>
      <c r="E342" s="5">
        <f t="shared" si="31"/>
        <v>50000</v>
      </c>
      <c r="H342" s="41">
        <f t="shared" si="28"/>
        <v>50000</v>
      </c>
    </row>
    <row r="343" spans="1:10" outlineLevel="2">
      <c r="A343" s="6">
        <v>2201</v>
      </c>
      <c r="B343" s="4" t="s">
        <v>41</v>
      </c>
      <c r="C343" s="5">
        <v>310000</v>
      </c>
      <c r="D343" s="5">
        <f t="shared" si="31"/>
        <v>310000</v>
      </c>
      <c r="E343" s="5">
        <f t="shared" si="31"/>
        <v>310000</v>
      </c>
      <c r="H343" s="41">
        <f t="shared" si="28"/>
        <v>310000</v>
      </c>
    </row>
    <row r="344" spans="1:10" outlineLevel="2">
      <c r="A344" s="6">
        <v>2201</v>
      </c>
      <c r="B344" s="4" t="s">
        <v>273</v>
      </c>
      <c r="C344" s="5">
        <f>SUM(C345:C346)</f>
        <v>20000</v>
      </c>
      <c r="D344" s="5">
        <f>SUM(D345:D346)</f>
        <v>20000</v>
      </c>
      <c r="E344" s="5">
        <f>SUM(E345:E346)</f>
        <v>20000</v>
      </c>
      <c r="H344" s="41">
        <f t="shared" si="28"/>
        <v>20000</v>
      </c>
    </row>
    <row r="345" spans="1:10" outlineLevel="3">
      <c r="A345" s="29"/>
      <c r="B345" s="28" t="s">
        <v>274</v>
      </c>
      <c r="C345" s="30">
        <v>10000</v>
      </c>
      <c r="D345" s="30">
        <f t="shared" ref="D345:E347" si="32">C345</f>
        <v>10000</v>
      </c>
      <c r="E345" s="30">
        <f t="shared" si="32"/>
        <v>10000</v>
      </c>
      <c r="H345" s="41">
        <f t="shared" si="28"/>
        <v>10000</v>
      </c>
    </row>
    <row r="346" spans="1:10" outlineLevel="3">
      <c r="A346" s="29"/>
      <c r="B346" s="28" t="s">
        <v>275</v>
      </c>
      <c r="C346" s="30">
        <v>10000</v>
      </c>
      <c r="D346" s="30">
        <f t="shared" si="32"/>
        <v>10000</v>
      </c>
      <c r="E346" s="30">
        <f t="shared" si="32"/>
        <v>10000</v>
      </c>
      <c r="H346" s="41">
        <f t="shared" si="28"/>
        <v>10000</v>
      </c>
    </row>
    <row r="347" spans="1:10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outlineLevel="2">
      <c r="A348" s="6">
        <v>2201</v>
      </c>
      <c r="B348" s="4" t="s">
        <v>277</v>
      </c>
      <c r="C348" s="5">
        <f>SUM(C349:C352)</f>
        <v>240000</v>
      </c>
      <c r="D348" s="5">
        <f>SUM(D349:D352)</f>
        <v>240000</v>
      </c>
      <c r="E348" s="5">
        <f>SUM(E349:E352)</f>
        <v>240000</v>
      </c>
      <c r="H348" s="41">
        <f t="shared" si="28"/>
        <v>240000</v>
      </c>
    </row>
    <row r="349" spans="1:10" outlineLevel="3">
      <c r="A349" s="29"/>
      <c r="B349" s="28" t="s">
        <v>278</v>
      </c>
      <c r="C349" s="30">
        <v>230000</v>
      </c>
      <c r="D349" s="30">
        <f>C349</f>
        <v>230000</v>
      </c>
      <c r="E349" s="30">
        <f>D349</f>
        <v>230000</v>
      </c>
      <c r="H349" s="41">
        <f t="shared" si="28"/>
        <v>230000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10000</v>
      </c>
      <c r="D351" s="30">
        <f t="shared" si="33"/>
        <v>10000</v>
      </c>
      <c r="E351" s="30">
        <f t="shared" si="33"/>
        <v>10000</v>
      </c>
      <c r="H351" s="41">
        <f t="shared" si="28"/>
        <v>10000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1500</v>
      </c>
      <c r="D354" s="30">
        <f t="shared" ref="D354:E356" si="34">C354</f>
        <v>1500</v>
      </c>
      <c r="E354" s="30">
        <f t="shared" si="34"/>
        <v>1500</v>
      </c>
      <c r="H354" s="41">
        <f t="shared" si="28"/>
        <v>1500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13000</v>
      </c>
      <c r="D356" s="5">
        <f t="shared" si="34"/>
        <v>13000</v>
      </c>
      <c r="E356" s="5">
        <f t="shared" si="34"/>
        <v>13000</v>
      </c>
      <c r="H356" s="41">
        <f t="shared" si="28"/>
        <v>13000</v>
      </c>
    </row>
    <row r="357" spans="1:8" outlineLevel="2">
      <c r="A357" s="6">
        <v>2201</v>
      </c>
      <c r="B357" s="4" t="s">
        <v>285</v>
      </c>
      <c r="C357" s="5">
        <f>SUM(C358:C361)</f>
        <v>45000</v>
      </c>
      <c r="D357" s="5">
        <f>SUM(D358:D361)</f>
        <v>45000</v>
      </c>
      <c r="E357" s="5">
        <f>SUM(E358:E361)</f>
        <v>45000</v>
      </c>
      <c r="H357" s="41">
        <f t="shared" si="28"/>
        <v>45000</v>
      </c>
    </row>
    <row r="358" spans="1:8" outlineLevel="3">
      <c r="A358" s="29"/>
      <c r="B358" s="28" t="s">
        <v>286</v>
      </c>
      <c r="C358" s="30">
        <v>35000</v>
      </c>
      <c r="D358" s="30">
        <f>C358</f>
        <v>35000</v>
      </c>
      <c r="E358" s="30">
        <f>D358</f>
        <v>35000</v>
      </c>
      <c r="H358" s="41">
        <f t="shared" si="28"/>
        <v>35000</v>
      </c>
    </row>
    <row r="359" spans="1:8" outlineLevel="3">
      <c r="A359" s="29"/>
      <c r="B359" s="28" t="s">
        <v>287</v>
      </c>
      <c r="C359" s="30">
        <v>5000</v>
      </c>
      <c r="D359" s="30">
        <f t="shared" ref="D359:E361" si="35">C359</f>
        <v>5000</v>
      </c>
      <c r="E359" s="30">
        <f t="shared" si="35"/>
        <v>5000</v>
      </c>
      <c r="H359" s="41">
        <f t="shared" si="28"/>
        <v>5000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184000</v>
      </c>
      <c r="D362" s="5">
        <f>SUM(D363:D366)</f>
        <v>184000</v>
      </c>
      <c r="E362" s="5">
        <f>SUM(E363:E366)</f>
        <v>184000</v>
      </c>
      <c r="H362" s="41">
        <f t="shared" si="28"/>
        <v>184000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160000</v>
      </c>
      <c r="D364" s="30">
        <f t="shared" ref="D364:E366" si="36">C364</f>
        <v>160000</v>
      </c>
      <c r="E364" s="30">
        <f t="shared" si="36"/>
        <v>160000</v>
      </c>
      <c r="H364" s="41">
        <f t="shared" si="28"/>
        <v>160000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15000</v>
      </c>
      <c r="D371" s="5">
        <f t="shared" si="37"/>
        <v>15000</v>
      </c>
      <c r="E371" s="5">
        <f t="shared" si="37"/>
        <v>15000</v>
      </c>
      <c r="H371" s="41">
        <f t="shared" si="28"/>
        <v>15000</v>
      </c>
    </row>
    <row r="372" spans="1:8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25000</v>
      </c>
      <c r="D378" s="5">
        <f>SUM(D379:D381)</f>
        <v>25000</v>
      </c>
      <c r="E378" s="5">
        <f>SUM(E379:E381)</f>
        <v>25000</v>
      </c>
      <c r="H378" s="41">
        <f t="shared" si="28"/>
        <v>25000</v>
      </c>
    </row>
    <row r="379" spans="1:8" outlineLevel="3">
      <c r="A379" s="29"/>
      <c r="B379" s="28" t="s">
        <v>46</v>
      </c>
      <c r="C379" s="30">
        <v>17000</v>
      </c>
      <c r="D379" s="30">
        <f>C379</f>
        <v>17000</v>
      </c>
      <c r="E379" s="30">
        <f>D379</f>
        <v>17000</v>
      </c>
      <c r="H379" s="41">
        <f t="shared" si="28"/>
        <v>17000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8000</v>
      </c>
      <c r="D381" s="30">
        <f t="shared" si="39"/>
        <v>8000</v>
      </c>
      <c r="E381" s="30">
        <f t="shared" si="39"/>
        <v>8000</v>
      </c>
      <c r="H381" s="41">
        <f t="shared" si="28"/>
        <v>8000</v>
      </c>
    </row>
    <row r="382" spans="1:8" outlineLevel="2">
      <c r="A382" s="6">
        <v>2201</v>
      </c>
      <c r="B382" s="4" t="s">
        <v>114</v>
      </c>
      <c r="C382" s="5">
        <f>SUM(C383:C387)</f>
        <v>15500</v>
      </c>
      <c r="D382" s="5">
        <f>SUM(D383:D387)</f>
        <v>15500</v>
      </c>
      <c r="E382" s="5">
        <f>SUM(E383:E387)</f>
        <v>15500</v>
      </c>
      <c r="H382" s="41">
        <f t="shared" si="28"/>
        <v>15500</v>
      </c>
    </row>
    <row r="383" spans="1:8" outlineLevel="3">
      <c r="A383" s="29"/>
      <c r="B383" s="28" t="s">
        <v>304</v>
      </c>
      <c r="C383" s="30">
        <v>5000</v>
      </c>
      <c r="D383" s="30">
        <f>C383</f>
        <v>5000</v>
      </c>
      <c r="E383" s="30">
        <f>D383</f>
        <v>5000</v>
      </c>
      <c r="H383" s="41">
        <f t="shared" si="28"/>
        <v>5000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10000</v>
      </c>
      <c r="D386" s="30">
        <f t="shared" si="40"/>
        <v>10000</v>
      </c>
      <c r="E386" s="30">
        <f t="shared" si="40"/>
        <v>10000</v>
      </c>
      <c r="H386" s="41">
        <f t="shared" ref="H386:H449" si="41">C386</f>
        <v>10000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outlineLevel="3">
      <c r="A393" s="29"/>
      <c r="B393" s="28" t="s">
        <v>313</v>
      </c>
      <c r="C393" s="30">
        <v>15000</v>
      </c>
      <c r="D393" s="30">
        <f>C393</f>
        <v>15000</v>
      </c>
      <c r="E393" s="30">
        <f>D393</f>
        <v>15000</v>
      </c>
      <c r="H393" s="41">
        <f t="shared" si="41"/>
        <v>15000</v>
      </c>
    </row>
    <row r="394" spans="1:8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1"/>
        <v>15000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3"/>
        <v>1000</v>
      </c>
      <c r="E398" s="5">
        <f t="shared" si="43"/>
        <v>1000</v>
      </c>
      <c r="H398" s="41">
        <f t="shared" si="41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1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</v>
      </c>
      <c r="D412" s="5">
        <f>SUM(D413:D414)</f>
        <v>6000</v>
      </c>
      <c r="E412" s="5">
        <f>SUM(E413:E414)</f>
        <v>6000</v>
      </c>
      <c r="H412" s="41">
        <f t="shared" si="41"/>
        <v>6000</v>
      </c>
    </row>
    <row r="413" spans="1:8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21000</v>
      </c>
      <c r="D421" s="5">
        <f t="shared" si="47"/>
        <v>21000</v>
      </c>
      <c r="E421" s="5">
        <f t="shared" si="47"/>
        <v>21000</v>
      </c>
      <c r="H421" s="41">
        <f t="shared" si="41"/>
        <v>21000</v>
      </c>
    </row>
    <row r="422" spans="1:8" outlineLevel="2" collapsed="1">
      <c r="A422" s="6">
        <v>2201</v>
      </c>
      <c r="B422" s="4" t="s">
        <v>119</v>
      </c>
      <c r="C422" s="5">
        <f>SUM(C423:C428)</f>
        <v>380</v>
      </c>
      <c r="D422" s="5">
        <f>SUM(D423:D428)</f>
        <v>380</v>
      </c>
      <c r="E422" s="5">
        <f>SUM(E423:E428)</f>
        <v>380</v>
      </c>
      <c r="H422" s="41">
        <f t="shared" si="41"/>
        <v>380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380</v>
      </c>
      <c r="D427" s="30">
        <f t="shared" si="48"/>
        <v>380</v>
      </c>
      <c r="E427" s="30">
        <f t="shared" si="48"/>
        <v>380</v>
      </c>
      <c r="H427" s="41">
        <f t="shared" si="41"/>
        <v>380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254560</v>
      </c>
      <c r="D429" s="5">
        <f>SUM(D430:D442)</f>
        <v>254560</v>
      </c>
      <c r="E429" s="5">
        <f>SUM(E430:E442)</f>
        <v>254560</v>
      </c>
      <c r="H429" s="41">
        <f t="shared" si="41"/>
        <v>254560</v>
      </c>
    </row>
    <row r="430" spans="1:8" outlineLevel="3">
      <c r="A430" s="29"/>
      <c r="B430" s="28" t="s">
        <v>343</v>
      </c>
      <c r="C430" s="30">
        <v>25000</v>
      </c>
      <c r="D430" s="30">
        <f>C430</f>
        <v>25000</v>
      </c>
      <c r="E430" s="30">
        <f>D430</f>
        <v>25000</v>
      </c>
      <c r="H430" s="41">
        <f t="shared" si="41"/>
        <v>25000</v>
      </c>
    </row>
    <row r="431" spans="1:8" outlineLevel="3">
      <c r="A431" s="29"/>
      <c r="B431" s="28" t="s">
        <v>344</v>
      </c>
      <c r="C431" s="30">
        <v>75000</v>
      </c>
      <c r="D431" s="30">
        <f t="shared" ref="D431:E442" si="49">C431</f>
        <v>75000</v>
      </c>
      <c r="E431" s="30">
        <f t="shared" si="49"/>
        <v>75000</v>
      </c>
      <c r="H431" s="41">
        <f t="shared" si="41"/>
        <v>75000</v>
      </c>
    </row>
    <row r="432" spans="1:8" outlineLevel="3">
      <c r="A432" s="29"/>
      <c r="B432" s="28" t="s">
        <v>345</v>
      </c>
      <c r="C432" s="30">
        <v>30000</v>
      </c>
      <c r="D432" s="30">
        <f t="shared" si="49"/>
        <v>30000</v>
      </c>
      <c r="E432" s="30">
        <f t="shared" si="49"/>
        <v>30000</v>
      </c>
      <c r="H432" s="41">
        <f t="shared" si="41"/>
        <v>30000</v>
      </c>
    </row>
    <row r="433" spans="1:8" outlineLevel="3">
      <c r="A433" s="29"/>
      <c r="B433" s="28" t="s">
        <v>346</v>
      </c>
      <c r="C433" s="30">
        <v>15000</v>
      </c>
      <c r="D433" s="30">
        <f t="shared" si="49"/>
        <v>15000</v>
      </c>
      <c r="E433" s="30">
        <f t="shared" si="49"/>
        <v>15000</v>
      </c>
      <c r="H433" s="41">
        <f t="shared" si="41"/>
        <v>15000</v>
      </c>
    </row>
    <row r="434" spans="1:8" outlineLevel="3">
      <c r="A434" s="29"/>
      <c r="B434" s="28" t="s">
        <v>347</v>
      </c>
      <c r="C434" s="30">
        <v>12000</v>
      </c>
      <c r="D434" s="30">
        <f t="shared" si="49"/>
        <v>12000</v>
      </c>
      <c r="E434" s="30">
        <f t="shared" si="49"/>
        <v>12000</v>
      </c>
      <c r="H434" s="41">
        <f t="shared" si="41"/>
        <v>12000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2000</v>
      </c>
      <c r="D436" s="30">
        <f t="shared" si="49"/>
        <v>2000</v>
      </c>
      <c r="E436" s="30">
        <f t="shared" si="49"/>
        <v>2000</v>
      </c>
      <c r="H436" s="41">
        <f t="shared" si="41"/>
        <v>2000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20000</v>
      </c>
      <c r="D439" s="30">
        <f t="shared" si="49"/>
        <v>20000</v>
      </c>
      <c r="E439" s="30">
        <f t="shared" si="49"/>
        <v>20000</v>
      </c>
      <c r="H439" s="41">
        <f t="shared" si="41"/>
        <v>20000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25000</v>
      </c>
      <c r="D441" s="30">
        <f t="shared" si="49"/>
        <v>25000</v>
      </c>
      <c r="E441" s="30">
        <f t="shared" si="49"/>
        <v>25000</v>
      </c>
      <c r="H441" s="41">
        <f t="shared" si="41"/>
        <v>25000</v>
      </c>
    </row>
    <row r="442" spans="1:8" outlineLevel="3">
      <c r="A442" s="29"/>
      <c r="B442" s="28" t="s">
        <v>355</v>
      </c>
      <c r="C442" s="30">
        <v>50560</v>
      </c>
      <c r="D442" s="30">
        <f t="shared" si="49"/>
        <v>50560</v>
      </c>
      <c r="E442" s="30">
        <f t="shared" si="49"/>
        <v>50560</v>
      </c>
      <c r="H442" s="41">
        <f t="shared" si="41"/>
        <v>50560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300000</v>
      </c>
      <c r="D444" s="32">
        <f>D445+D454+D455+D459+D462+D463+D468+D474+D477+D480+D481+D450</f>
        <v>300000</v>
      </c>
      <c r="E444" s="32">
        <f>E445+E454+E455+E459+E462+E463+E468+E474+E477+E480+E481+E450</f>
        <v>300000</v>
      </c>
      <c r="H444" s="41">
        <f t="shared" si="41"/>
        <v>300000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85000</v>
      </c>
      <c r="D445" s="5">
        <f>SUM(D446:D449)</f>
        <v>85000</v>
      </c>
      <c r="E445" s="5">
        <f>SUM(E446:E449)</f>
        <v>85000</v>
      </c>
      <c r="H445" s="41">
        <f t="shared" si="41"/>
        <v>85000</v>
      </c>
    </row>
    <row r="446" spans="1:8" ht="15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customHeight="1" outlineLevel="3">
      <c r="A448" s="28"/>
      <c r="B448" s="28" t="s">
        <v>361</v>
      </c>
      <c r="C448" s="30">
        <v>3000</v>
      </c>
      <c r="D448" s="30">
        <f t="shared" si="50"/>
        <v>3000</v>
      </c>
      <c r="E448" s="30">
        <f t="shared" si="50"/>
        <v>3000</v>
      </c>
      <c r="H448" s="41">
        <f t="shared" si="41"/>
        <v>3000</v>
      </c>
    </row>
    <row r="449" spans="1:8" ht="15" customHeight="1" outlineLevel="3">
      <c r="A449" s="28"/>
      <c r="B449" s="28" t="s">
        <v>362</v>
      </c>
      <c r="C449" s="30">
        <v>75000</v>
      </c>
      <c r="D449" s="30">
        <f t="shared" si="50"/>
        <v>75000</v>
      </c>
      <c r="E449" s="30">
        <f t="shared" si="50"/>
        <v>75000</v>
      </c>
      <c r="H449" s="41">
        <f t="shared" si="41"/>
        <v>75000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150000</v>
      </c>
      <c r="D450" s="5">
        <f>SUM(D451:D453)</f>
        <v>150000</v>
      </c>
      <c r="E450" s="5">
        <f>SUM(E451:E453)</f>
        <v>150000</v>
      </c>
      <c r="H450" s="41">
        <f t="shared" ref="H450:H513" si="51">C450</f>
        <v>150000</v>
      </c>
    </row>
    <row r="451" spans="1:8" ht="15" customHeight="1" outlineLevel="3">
      <c r="A451" s="28"/>
      <c r="B451" s="28" t="s">
        <v>364</v>
      </c>
      <c r="C451" s="30">
        <v>50000</v>
      </c>
      <c r="D451" s="30">
        <f>C451</f>
        <v>50000</v>
      </c>
      <c r="E451" s="30">
        <f>D451</f>
        <v>50000</v>
      </c>
      <c r="H451" s="41">
        <f t="shared" si="51"/>
        <v>50000</v>
      </c>
    </row>
    <row r="452" spans="1:8" ht="15" customHeight="1" outlineLevel="3">
      <c r="A452" s="28"/>
      <c r="B452" s="28" t="s">
        <v>365</v>
      </c>
      <c r="C452" s="30">
        <v>50000</v>
      </c>
      <c r="D452" s="30">
        <f t="shared" ref="D452:E453" si="52">C452</f>
        <v>50000</v>
      </c>
      <c r="E452" s="30">
        <f t="shared" si="52"/>
        <v>50000</v>
      </c>
      <c r="H452" s="41">
        <f t="shared" si="51"/>
        <v>50000</v>
      </c>
    </row>
    <row r="453" spans="1:8" ht="15" customHeight="1" outlineLevel="3">
      <c r="A453" s="28"/>
      <c r="B453" s="28" t="s">
        <v>366</v>
      </c>
      <c r="C453" s="30">
        <v>50000</v>
      </c>
      <c r="D453" s="30">
        <f t="shared" si="52"/>
        <v>50000</v>
      </c>
      <c r="E453" s="30">
        <f t="shared" si="52"/>
        <v>50000</v>
      </c>
      <c r="H453" s="41">
        <f t="shared" si="51"/>
        <v>50000</v>
      </c>
    </row>
    <row r="454" spans="1:8" ht="15" customHeight="1" outlineLevel="2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  <c r="H454" s="41">
        <f t="shared" si="51"/>
        <v>30000</v>
      </c>
    </row>
    <row r="455" spans="1:8" outlineLevel="2">
      <c r="A455" s="6">
        <v>2202</v>
      </c>
      <c r="B455" s="4" t="s">
        <v>120</v>
      </c>
      <c r="C455" s="5">
        <f>SUM(C456:C458)</f>
        <v>9000</v>
      </c>
      <c r="D455" s="5">
        <f>SUM(D456:D458)</f>
        <v>9000</v>
      </c>
      <c r="E455" s="5">
        <f>SUM(E456:E458)</f>
        <v>9000</v>
      </c>
      <c r="H455" s="41">
        <f t="shared" si="51"/>
        <v>9000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>
        <v>6000</v>
      </c>
      <c r="D457" s="30">
        <f t="shared" ref="D457:E458" si="53">C457</f>
        <v>6000</v>
      </c>
      <c r="E457" s="30">
        <f t="shared" si="53"/>
        <v>6000</v>
      </c>
      <c r="H457" s="41">
        <f t="shared" si="51"/>
        <v>6000</v>
      </c>
    </row>
    <row r="458" spans="1:8" ht="15" customHeight="1" outlineLevel="3">
      <c r="A458" s="28"/>
      <c r="B458" s="28" t="s">
        <v>361</v>
      </c>
      <c r="C458" s="30">
        <v>3000</v>
      </c>
      <c r="D458" s="30">
        <f t="shared" si="53"/>
        <v>3000</v>
      </c>
      <c r="E458" s="30">
        <f t="shared" si="53"/>
        <v>3000</v>
      </c>
      <c r="H458" s="41">
        <f t="shared" si="51"/>
        <v>3000</v>
      </c>
    </row>
    <row r="459" spans="1:8" outlineLevel="2">
      <c r="A459" s="6">
        <v>2202</v>
      </c>
      <c r="B459" s="4" t="s">
        <v>121</v>
      </c>
      <c r="C459" s="5">
        <f>SUM(C460:C461)</f>
        <v>8000</v>
      </c>
      <c r="D459" s="5">
        <f>SUM(D460:D461)</f>
        <v>8000</v>
      </c>
      <c r="E459" s="5">
        <f>SUM(E460:E461)</f>
        <v>8000</v>
      </c>
      <c r="H459" s="41">
        <f t="shared" si="51"/>
        <v>8000</v>
      </c>
    </row>
    <row r="460" spans="1:8" ht="15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customHeight="1" outlineLevel="3">
      <c r="A461" s="28"/>
      <c r="B461" s="28" t="s">
        <v>370</v>
      </c>
      <c r="C461" s="30">
        <v>3000</v>
      </c>
      <c r="D461" s="30">
        <f t="shared" si="54"/>
        <v>3000</v>
      </c>
      <c r="E461" s="30">
        <f t="shared" si="54"/>
        <v>3000</v>
      </c>
      <c r="H461" s="41">
        <f t="shared" si="51"/>
        <v>3000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1000</v>
      </c>
      <c r="D465" s="30">
        <f t="shared" ref="D465:E467" si="55">C465</f>
        <v>1000</v>
      </c>
      <c r="E465" s="30">
        <f t="shared" si="55"/>
        <v>1000</v>
      </c>
      <c r="H465" s="41">
        <f t="shared" si="51"/>
        <v>1000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1000</v>
      </c>
      <c r="D467" s="30">
        <f t="shared" si="55"/>
        <v>1000</v>
      </c>
      <c r="E467" s="30">
        <f t="shared" si="55"/>
        <v>1000</v>
      </c>
      <c r="H467" s="41">
        <f t="shared" si="51"/>
        <v>1000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6000</v>
      </c>
      <c r="D474" s="5">
        <f>SUM(D475:D476)</f>
        <v>6000</v>
      </c>
      <c r="E474" s="5">
        <f>SUM(E475:E476)</f>
        <v>6000</v>
      </c>
      <c r="H474" s="41">
        <f t="shared" si="51"/>
        <v>6000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1000</v>
      </c>
      <c r="D476" s="30">
        <f>C476</f>
        <v>1000</v>
      </c>
      <c r="E476" s="30">
        <f>D476</f>
        <v>1000</v>
      </c>
      <c r="H476" s="41">
        <f t="shared" si="51"/>
        <v>1000</v>
      </c>
    </row>
    <row r="477" spans="1:8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233000</v>
      </c>
      <c r="D483" s="35">
        <f>D484+D504+D509+D522+D528+D538</f>
        <v>233000</v>
      </c>
      <c r="E483" s="35">
        <f>E484+E504+E509+E522+E528+E538</f>
        <v>233000</v>
      </c>
      <c r="G483" s="39" t="s">
        <v>592</v>
      </c>
      <c r="H483" s="41">
        <f t="shared" si="51"/>
        <v>233000</v>
      </c>
      <c r="I483" s="42"/>
      <c r="J483" s="40" t="b">
        <f>AND(H483=I483)</f>
        <v>0</v>
      </c>
    </row>
    <row r="484" spans="1:10" outlineLevel="1">
      <c r="A484" s="157" t="s">
        <v>390</v>
      </c>
      <c r="B484" s="158"/>
      <c r="C484" s="32">
        <f>C485+C486+C490+C491+C494+C497+C500+C501+C502+C503</f>
        <v>51000</v>
      </c>
      <c r="D484" s="32">
        <f>D485+D486+D490+D491+D494+D497+D500+D501+D502+D503</f>
        <v>51000</v>
      </c>
      <c r="E484" s="32">
        <f>E485+E486+E490+E491+E494+E497+E500+E501+E502+E503</f>
        <v>51000</v>
      </c>
      <c r="H484" s="41">
        <f t="shared" si="51"/>
        <v>51000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outlineLevel="2">
      <c r="A486" s="6">
        <v>3302</v>
      </c>
      <c r="B486" s="4" t="s">
        <v>392</v>
      </c>
      <c r="C486" s="5">
        <f>SUM(C487:C489)</f>
        <v>12000</v>
      </c>
      <c r="D486" s="5">
        <f>SUM(D487:D489)</f>
        <v>12000</v>
      </c>
      <c r="E486" s="5">
        <f>SUM(E487:E489)</f>
        <v>12000</v>
      </c>
      <c r="H486" s="41">
        <f t="shared" si="51"/>
        <v>12000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6000</v>
      </c>
      <c r="D490" s="5">
        <f>C490</f>
        <v>6000</v>
      </c>
      <c r="E490" s="5">
        <f>D490</f>
        <v>6000</v>
      </c>
      <c r="H490" s="41">
        <f t="shared" si="51"/>
        <v>6000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30000</v>
      </c>
      <c r="D494" s="5">
        <f>SUM(D495:D496)</f>
        <v>30000</v>
      </c>
      <c r="E494" s="5">
        <f>SUM(E495:E496)</f>
        <v>30000</v>
      </c>
      <c r="H494" s="41">
        <f t="shared" si="51"/>
        <v>30000</v>
      </c>
    </row>
    <row r="495" spans="1:10" ht="15" customHeight="1" outlineLevel="3">
      <c r="A495" s="28"/>
      <c r="B495" s="28" t="s">
        <v>401</v>
      </c>
      <c r="C495" s="30">
        <v>30000</v>
      </c>
      <c r="D495" s="30">
        <f>C495</f>
        <v>30000</v>
      </c>
      <c r="E495" s="30">
        <f>D495</f>
        <v>30000</v>
      </c>
      <c r="H495" s="41">
        <f t="shared" si="51"/>
        <v>30000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7" t="s">
        <v>410</v>
      </c>
      <c r="B504" s="158"/>
      <c r="C504" s="32">
        <f>SUM(C505:C508)</f>
        <v>9000</v>
      </c>
      <c r="D504" s="32">
        <f>SUM(D505:D508)</f>
        <v>9000</v>
      </c>
      <c r="E504" s="32">
        <f>SUM(E505:E508)</f>
        <v>9000</v>
      </c>
      <c r="H504" s="41">
        <f t="shared" si="51"/>
        <v>9000</v>
      </c>
    </row>
    <row r="505" spans="1:12" outlineLevel="2" collapsed="1">
      <c r="A505" s="6">
        <v>3303</v>
      </c>
      <c r="B505" s="4" t="s">
        <v>411</v>
      </c>
      <c r="C505" s="5">
        <v>7000</v>
      </c>
      <c r="D505" s="5">
        <f>C505</f>
        <v>7000</v>
      </c>
      <c r="E505" s="5">
        <f>D505</f>
        <v>7000</v>
      </c>
      <c r="H505" s="41">
        <f t="shared" si="51"/>
        <v>7000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7" t="s">
        <v>414</v>
      </c>
      <c r="B509" s="158"/>
      <c r="C509" s="32">
        <f>C510+C511+C512+C513+C517+C518+C519+C520+C521</f>
        <v>170000</v>
      </c>
      <c r="D509" s="32">
        <f>D510+D511+D512+D513+D517+D518+D519+D520+D521</f>
        <v>170000</v>
      </c>
      <c r="E509" s="32">
        <f>E510+E511+E512+E513+E517+E518+E519+E520+E521</f>
        <v>170000</v>
      </c>
      <c r="F509" s="51"/>
      <c r="H509" s="41">
        <f t="shared" si="51"/>
        <v>170000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20000</v>
      </c>
      <c r="D513" s="5">
        <f>SUM(D514:D516)</f>
        <v>20000</v>
      </c>
      <c r="E513" s="5">
        <f>SUM(E514:E516)</f>
        <v>20000</v>
      </c>
      <c r="H513" s="41">
        <f t="shared" si="51"/>
        <v>20000</v>
      </c>
    </row>
    <row r="514" spans="1:8" ht="15" customHeight="1" outlineLevel="3">
      <c r="A514" s="29"/>
      <c r="B514" s="28" t="s">
        <v>419</v>
      </c>
      <c r="C514" s="30">
        <v>20000</v>
      </c>
      <c r="D514" s="30">
        <f t="shared" ref="D514:E521" si="62">C514</f>
        <v>20000</v>
      </c>
      <c r="E514" s="30">
        <f t="shared" si="62"/>
        <v>20000</v>
      </c>
      <c r="H514" s="41">
        <f t="shared" ref="H514:H577" si="63">C514</f>
        <v>20000</v>
      </c>
    </row>
    <row r="515" spans="1:8" ht="15" customHeight="1" outlineLevel="3">
      <c r="A515" s="29"/>
      <c r="B515" s="28" t="s">
        <v>420</v>
      </c>
      <c r="C515" s="30"/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10000</v>
      </c>
      <c r="D517" s="5">
        <f t="shared" si="62"/>
        <v>10000</v>
      </c>
      <c r="E517" s="5">
        <f t="shared" si="62"/>
        <v>10000</v>
      </c>
      <c r="H517" s="41">
        <f t="shared" si="63"/>
        <v>10000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1000</v>
      </c>
      <c r="D519" s="5">
        <f t="shared" si="62"/>
        <v>1000</v>
      </c>
      <c r="E519" s="5">
        <f t="shared" si="62"/>
        <v>1000</v>
      </c>
      <c r="H519" s="41">
        <f t="shared" si="63"/>
        <v>1000</v>
      </c>
    </row>
    <row r="520" spans="1:8" outlineLevel="2">
      <c r="A520" s="6">
        <v>3305</v>
      </c>
      <c r="B520" s="4" t="s">
        <v>425</v>
      </c>
      <c r="C520" s="5">
        <v>134000</v>
      </c>
      <c r="D520" s="5">
        <f t="shared" si="62"/>
        <v>134000</v>
      </c>
      <c r="E520" s="5">
        <f t="shared" si="62"/>
        <v>134000</v>
      </c>
      <c r="H520" s="41">
        <f t="shared" si="63"/>
        <v>134000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7" t="s">
        <v>441</v>
      </c>
      <c r="B538" s="158"/>
      <c r="C538" s="32">
        <f>SUM(C539:C544)</f>
        <v>3000</v>
      </c>
      <c r="D538" s="32">
        <f>SUM(D539:D544)</f>
        <v>3000</v>
      </c>
      <c r="E538" s="32">
        <f>SUM(E539:E544)</f>
        <v>3000</v>
      </c>
      <c r="H538" s="41">
        <f t="shared" si="63"/>
        <v>3000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3000</v>
      </c>
      <c r="D540" s="5">
        <f t="shared" ref="D540:E543" si="66">C540</f>
        <v>3000</v>
      </c>
      <c r="E540" s="5">
        <f t="shared" si="66"/>
        <v>3000</v>
      </c>
      <c r="H540" s="41">
        <f t="shared" si="63"/>
        <v>3000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619</v>
      </c>
      <c r="D547" s="35">
        <f>D548+D549</f>
        <v>619</v>
      </c>
      <c r="E547" s="35">
        <f>E548+E549</f>
        <v>619</v>
      </c>
      <c r="G547" s="39" t="s">
        <v>593</v>
      </c>
      <c r="H547" s="41">
        <f t="shared" si="63"/>
        <v>619</v>
      </c>
      <c r="I547" s="42"/>
      <c r="J547" s="40" t="b">
        <f>AND(H547=I547)</f>
        <v>0</v>
      </c>
    </row>
    <row r="548" spans="1:10" outlineLevel="1">
      <c r="A548" s="157" t="s">
        <v>450</v>
      </c>
      <c r="B548" s="158"/>
      <c r="C548" s="32">
        <v>619</v>
      </c>
      <c r="D548" s="32">
        <f>C548</f>
        <v>619</v>
      </c>
      <c r="E548" s="32">
        <f>D548</f>
        <v>619</v>
      </c>
      <c r="H548" s="41">
        <f t="shared" si="63"/>
        <v>619</v>
      </c>
    </row>
    <row r="549" spans="1:10" outlineLevel="1">
      <c r="A549" s="157" t="s">
        <v>451</v>
      </c>
      <c r="B549" s="15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5" t="s">
        <v>455</v>
      </c>
      <c r="B550" s="156"/>
      <c r="C550" s="36">
        <f>C551</f>
        <v>200591</v>
      </c>
      <c r="D550" s="36">
        <f>D551</f>
        <v>200591</v>
      </c>
      <c r="E550" s="36">
        <f>E551</f>
        <v>200591</v>
      </c>
      <c r="G550" s="39" t="s">
        <v>59</v>
      </c>
      <c r="H550" s="41">
        <f t="shared" si="63"/>
        <v>200591</v>
      </c>
      <c r="I550" s="42"/>
      <c r="J550" s="40" t="b">
        <f>AND(H550=I550)</f>
        <v>0</v>
      </c>
    </row>
    <row r="551" spans="1:10">
      <c r="A551" s="153" t="s">
        <v>456</v>
      </c>
      <c r="B551" s="154"/>
      <c r="C551" s="33">
        <f>C552+C556</f>
        <v>200591</v>
      </c>
      <c r="D551" s="33">
        <f>D552+D556</f>
        <v>200591</v>
      </c>
      <c r="E551" s="33">
        <f>E552+E556</f>
        <v>200591</v>
      </c>
      <c r="G551" s="39" t="s">
        <v>594</v>
      </c>
      <c r="H551" s="41">
        <f t="shared" si="63"/>
        <v>200591</v>
      </c>
      <c r="I551" s="42"/>
      <c r="J551" s="40" t="b">
        <f>AND(H551=I551)</f>
        <v>0</v>
      </c>
    </row>
    <row r="552" spans="1:10" outlineLevel="1">
      <c r="A552" s="157" t="s">
        <v>457</v>
      </c>
      <c r="B552" s="158"/>
      <c r="C552" s="32">
        <f>SUM(C553:C555)</f>
        <v>200591</v>
      </c>
      <c r="D552" s="32">
        <f>SUM(D553:D555)</f>
        <v>200591</v>
      </c>
      <c r="E552" s="32">
        <f>SUM(E553:E555)</f>
        <v>200591</v>
      </c>
      <c r="H552" s="41">
        <f t="shared" si="63"/>
        <v>200591</v>
      </c>
    </row>
    <row r="553" spans="1:10" outlineLevel="2" collapsed="1">
      <c r="A553" s="6">
        <v>5500</v>
      </c>
      <c r="B553" s="4" t="s">
        <v>458</v>
      </c>
      <c r="C553" s="5">
        <v>200591</v>
      </c>
      <c r="D553" s="5">
        <f t="shared" ref="D553:E555" si="67">C553</f>
        <v>200591</v>
      </c>
      <c r="E553" s="5">
        <f t="shared" si="67"/>
        <v>200591</v>
      </c>
      <c r="H553" s="41">
        <f t="shared" si="63"/>
        <v>200591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3560000</v>
      </c>
      <c r="D559" s="37">
        <f>D560+D716+D725</f>
        <v>3560000</v>
      </c>
      <c r="E559" s="37">
        <f>E560+E716+E725</f>
        <v>3560000</v>
      </c>
      <c r="G559" s="39" t="s">
        <v>62</v>
      </c>
      <c r="H559" s="41">
        <f t="shared" si="63"/>
        <v>3560000</v>
      </c>
      <c r="I559" s="42"/>
      <c r="J559" s="40" t="b">
        <f>AND(H559=I559)</f>
        <v>0</v>
      </c>
    </row>
    <row r="560" spans="1:10">
      <c r="A560" s="155" t="s">
        <v>464</v>
      </c>
      <c r="B560" s="156"/>
      <c r="C560" s="36">
        <f>C561+C638+C642+C645</f>
        <v>3103083</v>
      </c>
      <c r="D560" s="36">
        <f>D561+D638+D642+D645</f>
        <v>3103083</v>
      </c>
      <c r="E560" s="36">
        <f>E561+E638+E642+E645</f>
        <v>3103083</v>
      </c>
      <c r="G560" s="39" t="s">
        <v>61</v>
      </c>
      <c r="H560" s="41">
        <f t="shared" si="63"/>
        <v>3103083</v>
      </c>
      <c r="I560" s="42"/>
      <c r="J560" s="40" t="b">
        <f>AND(H560=I560)</f>
        <v>0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3103083</v>
      </c>
      <c r="D561" s="38">
        <f>D562+D567+D568+D569+D576+D577+D581+D584+D585+D586+D587+D592+D595+D599+D603+D610+D616+D628</f>
        <v>3103083</v>
      </c>
      <c r="E561" s="38">
        <f>E562+E567+E568+E569+E576+E577+E581+E584+E585+E586+E587+E592+E595+E599+E603+E610+E616+E628</f>
        <v>3103083</v>
      </c>
      <c r="G561" s="39" t="s">
        <v>595</v>
      </c>
      <c r="H561" s="41">
        <f t="shared" si="63"/>
        <v>3103083</v>
      </c>
      <c r="I561" s="42"/>
      <c r="J561" s="40" t="b">
        <f>AND(H561=I561)</f>
        <v>0</v>
      </c>
    </row>
    <row r="562" spans="1:10" outlineLevel="1">
      <c r="A562" s="157" t="s">
        <v>466</v>
      </c>
      <c r="B562" s="158"/>
      <c r="C562" s="32">
        <f>SUM(C563:C566)</f>
        <v>141000</v>
      </c>
      <c r="D562" s="32">
        <f>SUM(D563:D566)</f>
        <v>141000</v>
      </c>
      <c r="E562" s="32">
        <f>SUM(E563:E566)</f>
        <v>141000</v>
      </c>
      <c r="H562" s="41">
        <f t="shared" si="63"/>
        <v>141000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141000</v>
      </c>
      <c r="D566" s="5">
        <f t="shared" si="68"/>
        <v>141000</v>
      </c>
      <c r="E566" s="5">
        <f t="shared" si="68"/>
        <v>141000</v>
      </c>
      <c r="H566" s="41">
        <f t="shared" si="63"/>
        <v>141000</v>
      </c>
    </row>
    <row r="567" spans="1:10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7" t="s">
        <v>473</v>
      </c>
      <c r="B569" s="158"/>
      <c r="C569" s="32">
        <f>SUM(C570:C575)</f>
        <v>189000</v>
      </c>
      <c r="D569" s="32">
        <f>SUM(D570:D575)</f>
        <v>189000</v>
      </c>
      <c r="E569" s="32">
        <f>SUM(E570:E575)</f>
        <v>189000</v>
      </c>
      <c r="H569" s="41">
        <f t="shared" si="63"/>
        <v>189000</v>
      </c>
    </row>
    <row r="570" spans="1:10" outlineLevel="2">
      <c r="A570" s="7">
        <v>6603</v>
      </c>
      <c r="B570" s="4" t="s">
        <v>474</v>
      </c>
      <c r="C570" s="5">
        <v>160000</v>
      </c>
      <c r="D570" s="5">
        <f>C570</f>
        <v>160000</v>
      </c>
      <c r="E570" s="5">
        <f>D570</f>
        <v>160000</v>
      </c>
      <c r="H570" s="41">
        <f t="shared" si="63"/>
        <v>160000</v>
      </c>
    </row>
    <row r="571" spans="1:10" outlineLevel="2">
      <c r="A571" s="7">
        <v>6603</v>
      </c>
      <c r="B571" s="4" t="s">
        <v>475</v>
      </c>
      <c r="C571" s="5">
        <v>10000</v>
      </c>
      <c r="D571" s="5">
        <f t="shared" ref="D571:E575" si="69">C571</f>
        <v>10000</v>
      </c>
      <c r="E571" s="5">
        <f t="shared" si="69"/>
        <v>10000</v>
      </c>
      <c r="H571" s="41">
        <f t="shared" si="63"/>
        <v>10000</v>
      </c>
    </row>
    <row r="572" spans="1:10" outlineLevel="2">
      <c r="A572" s="7">
        <v>6603</v>
      </c>
      <c r="B572" s="4" t="s">
        <v>476</v>
      </c>
      <c r="C572" s="5">
        <v>15000</v>
      </c>
      <c r="D572" s="5">
        <f t="shared" si="69"/>
        <v>15000</v>
      </c>
      <c r="E572" s="5">
        <f t="shared" si="69"/>
        <v>15000</v>
      </c>
      <c r="H572" s="41">
        <f t="shared" si="63"/>
        <v>15000</v>
      </c>
    </row>
    <row r="573" spans="1:10" outlineLevel="2">
      <c r="A573" s="7">
        <v>6603</v>
      </c>
      <c r="B573" s="4" t="s">
        <v>477</v>
      </c>
      <c r="C573" s="5">
        <v>4000</v>
      </c>
      <c r="D573" s="5">
        <f t="shared" si="69"/>
        <v>4000</v>
      </c>
      <c r="E573" s="5">
        <f t="shared" si="69"/>
        <v>4000</v>
      </c>
      <c r="H573" s="41">
        <f t="shared" si="63"/>
        <v>4000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7" t="s">
        <v>480</v>
      </c>
      <c r="B576" s="158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outlineLevel="1">
      <c r="A577" s="157" t="s">
        <v>481</v>
      </c>
      <c r="B577" s="158"/>
      <c r="C577" s="32">
        <f>SUM(C578:C580)</f>
        <v>39000</v>
      </c>
      <c r="D577" s="32">
        <f>SUM(D578:D580)</f>
        <v>39000</v>
      </c>
      <c r="E577" s="32">
        <f>SUM(E578:E580)</f>
        <v>39000</v>
      </c>
      <c r="H577" s="41">
        <f t="shared" si="63"/>
        <v>39000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39000</v>
      </c>
      <c r="D580" s="5">
        <f t="shared" si="70"/>
        <v>39000</v>
      </c>
      <c r="E580" s="5">
        <f t="shared" si="70"/>
        <v>39000</v>
      </c>
      <c r="H580" s="41">
        <f t="shared" si="71"/>
        <v>39000</v>
      </c>
    </row>
    <row r="581" spans="1:8" outlineLevel="1">
      <c r="A581" s="157" t="s">
        <v>485</v>
      </c>
      <c r="B581" s="158"/>
      <c r="C581" s="32">
        <f>SUM(C582:C583)</f>
        <v>60000</v>
      </c>
      <c r="D581" s="32">
        <f>SUM(D582:D583)</f>
        <v>60000</v>
      </c>
      <c r="E581" s="32">
        <f>SUM(E582:E583)</f>
        <v>60000</v>
      </c>
      <c r="H581" s="41">
        <f t="shared" si="71"/>
        <v>60000</v>
      </c>
    </row>
    <row r="582" spans="1:8" outlineLevel="2">
      <c r="A582" s="7">
        <v>6606</v>
      </c>
      <c r="B582" s="4" t="s">
        <v>486</v>
      </c>
      <c r="C582" s="5">
        <v>30000</v>
      </c>
      <c r="D582" s="5">
        <f t="shared" ref="D582:E586" si="72">C582</f>
        <v>30000</v>
      </c>
      <c r="E582" s="5">
        <f t="shared" si="72"/>
        <v>30000</v>
      </c>
      <c r="H582" s="41">
        <f t="shared" si="71"/>
        <v>30000</v>
      </c>
    </row>
    <row r="583" spans="1:8" outlineLevel="2">
      <c r="A583" s="7">
        <v>6606</v>
      </c>
      <c r="B583" s="4" t="s">
        <v>487</v>
      </c>
      <c r="C583" s="5">
        <v>30000</v>
      </c>
      <c r="D583" s="5">
        <f t="shared" si="72"/>
        <v>30000</v>
      </c>
      <c r="E583" s="5">
        <f t="shared" si="72"/>
        <v>30000</v>
      </c>
      <c r="H583" s="41">
        <f t="shared" si="71"/>
        <v>30000</v>
      </c>
    </row>
    <row r="584" spans="1:8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7" t="s">
        <v>489</v>
      </c>
      <c r="B585" s="158"/>
      <c r="C585" s="32">
        <v>80000</v>
      </c>
      <c r="D585" s="32">
        <f t="shared" si="72"/>
        <v>80000</v>
      </c>
      <c r="E585" s="32">
        <f t="shared" si="72"/>
        <v>80000</v>
      </c>
      <c r="H585" s="41">
        <f t="shared" si="71"/>
        <v>80000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7" t="s">
        <v>491</v>
      </c>
      <c r="B587" s="158"/>
      <c r="C587" s="32">
        <f>SUM(C588:C591)</f>
        <v>220000</v>
      </c>
      <c r="D587" s="32">
        <f>SUM(D588:D591)</f>
        <v>220000</v>
      </c>
      <c r="E587" s="32">
        <f>SUM(E588:E591)</f>
        <v>220000</v>
      </c>
      <c r="H587" s="41">
        <f t="shared" si="71"/>
        <v>220000</v>
      </c>
    </row>
    <row r="588" spans="1:8" outlineLevel="2">
      <c r="A588" s="7">
        <v>6610</v>
      </c>
      <c r="B588" s="4" t="s">
        <v>492</v>
      </c>
      <c r="C588" s="5">
        <v>220000</v>
      </c>
      <c r="D588" s="5">
        <f>C588</f>
        <v>220000</v>
      </c>
      <c r="E588" s="5">
        <f>D588</f>
        <v>220000</v>
      </c>
      <c r="H588" s="41">
        <f t="shared" si="71"/>
        <v>220000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7" t="s">
        <v>503</v>
      </c>
      <c r="B599" s="158"/>
      <c r="C599" s="32">
        <f>SUM(C600:C602)</f>
        <v>272083</v>
      </c>
      <c r="D599" s="32">
        <f>SUM(D600:D602)</f>
        <v>272083</v>
      </c>
      <c r="E599" s="32">
        <f>SUM(E600:E602)</f>
        <v>272083</v>
      </c>
      <c r="H599" s="41">
        <f t="shared" si="71"/>
        <v>272083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272083</v>
      </c>
      <c r="D601" s="5">
        <f t="shared" si="75"/>
        <v>272083</v>
      </c>
      <c r="E601" s="5">
        <f t="shared" si="75"/>
        <v>272083</v>
      </c>
      <c r="H601" s="41">
        <f t="shared" si="71"/>
        <v>272083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7" t="s">
        <v>506</v>
      </c>
      <c r="B603" s="158"/>
      <c r="C603" s="32">
        <f>SUM(C604:C609)</f>
        <v>100000</v>
      </c>
      <c r="D603" s="32">
        <f>SUM(D604:D609)</f>
        <v>100000</v>
      </c>
      <c r="E603" s="32">
        <f>SUM(E604:E609)</f>
        <v>100000</v>
      </c>
      <c r="H603" s="41">
        <f t="shared" si="71"/>
        <v>100000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2000</v>
      </c>
      <c r="D608" s="5">
        <f t="shared" si="76"/>
        <v>2000</v>
      </c>
      <c r="E608" s="5">
        <f t="shared" si="76"/>
        <v>2000</v>
      </c>
      <c r="H608" s="41">
        <f t="shared" si="71"/>
        <v>2000</v>
      </c>
    </row>
    <row r="609" spans="1:8" outlineLevel="2">
      <c r="A609" s="7">
        <v>6614</v>
      </c>
      <c r="B609" s="4" t="s">
        <v>512</v>
      </c>
      <c r="C609" s="5">
        <v>98000</v>
      </c>
      <c r="D609" s="5">
        <f t="shared" si="76"/>
        <v>98000</v>
      </c>
      <c r="E609" s="5">
        <f t="shared" si="76"/>
        <v>98000</v>
      </c>
      <c r="H609" s="41">
        <f t="shared" si="71"/>
        <v>98000</v>
      </c>
    </row>
    <row r="610" spans="1:8" outlineLevel="1">
      <c r="A610" s="157" t="s">
        <v>513</v>
      </c>
      <c r="B610" s="158"/>
      <c r="C610" s="32">
        <f>SUM(C611:C615)</f>
        <v>10000</v>
      </c>
      <c r="D610" s="32">
        <f>SUM(D611:D615)</f>
        <v>10000</v>
      </c>
      <c r="E610" s="32">
        <f>SUM(E611:E615)</f>
        <v>10000</v>
      </c>
      <c r="H610" s="41">
        <f t="shared" si="71"/>
        <v>10000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10000</v>
      </c>
      <c r="D613" s="5">
        <f t="shared" si="77"/>
        <v>10000</v>
      </c>
      <c r="E613" s="5">
        <f t="shared" si="77"/>
        <v>10000</v>
      </c>
      <c r="H613" s="41">
        <f t="shared" si="71"/>
        <v>10000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7" t="s">
        <v>519</v>
      </c>
      <c r="B616" s="158"/>
      <c r="C616" s="32">
        <f>SUM(C617:C627)</f>
        <v>210000</v>
      </c>
      <c r="D616" s="32">
        <f>SUM(D617:D627)</f>
        <v>210000</v>
      </c>
      <c r="E616" s="32">
        <f>SUM(E617:E627)</f>
        <v>210000</v>
      </c>
      <c r="H616" s="41">
        <f t="shared" si="71"/>
        <v>210000</v>
      </c>
    </row>
    <row r="617" spans="1:8" outlineLevel="2">
      <c r="A617" s="7">
        <v>6616</v>
      </c>
      <c r="B617" s="4" t="s">
        <v>520</v>
      </c>
      <c r="C617" s="5">
        <v>10000</v>
      </c>
      <c r="D617" s="5">
        <f>C617</f>
        <v>10000</v>
      </c>
      <c r="E617" s="5">
        <f>D617</f>
        <v>10000</v>
      </c>
      <c r="H617" s="41">
        <f t="shared" si="71"/>
        <v>10000</v>
      </c>
    </row>
    <row r="618" spans="1:8" outlineLevel="2">
      <c r="A618" s="7">
        <v>6616</v>
      </c>
      <c r="B618" s="4" t="s">
        <v>521</v>
      </c>
      <c r="C618" s="5">
        <v>10000</v>
      </c>
      <c r="D618" s="5">
        <f t="shared" ref="D618:E627" si="78">C618</f>
        <v>10000</v>
      </c>
      <c r="E618" s="5">
        <f t="shared" si="78"/>
        <v>10000</v>
      </c>
      <c r="H618" s="41">
        <f t="shared" si="71"/>
        <v>10000</v>
      </c>
    </row>
    <row r="619" spans="1:8" outlineLevel="2">
      <c r="A619" s="7">
        <v>6616</v>
      </c>
      <c r="B619" s="4" t="s">
        <v>522</v>
      </c>
      <c r="C619" s="5">
        <v>100000</v>
      </c>
      <c r="D619" s="5">
        <f t="shared" si="78"/>
        <v>100000</v>
      </c>
      <c r="E619" s="5">
        <f t="shared" si="78"/>
        <v>100000</v>
      </c>
      <c r="H619" s="41">
        <f t="shared" si="71"/>
        <v>100000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10000</v>
      </c>
      <c r="D621" s="5">
        <f t="shared" si="78"/>
        <v>10000</v>
      </c>
      <c r="E621" s="5">
        <f t="shared" si="78"/>
        <v>10000</v>
      </c>
      <c r="H621" s="41">
        <f t="shared" si="71"/>
        <v>10000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80000</v>
      </c>
      <c r="D627" s="5">
        <f t="shared" si="78"/>
        <v>80000</v>
      </c>
      <c r="E627" s="5">
        <f t="shared" si="78"/>
        <v>80000</v>
      </c>
      <c r="H627" s="41">
        <f t="shared" si="71"/>
        <v>80000</v>
      </c>
    </row>
    <row r="628" spans="1:10" outlineLevel="1">
      <c r="A628" s="157" t="s">
        <v>531</v>
      </c>
      <c r="B628" s="158"/>
      <c r="C628" s="32">
        <f>SUM(C629:C637)</f>
        <v>1772000</v>
      </c>
      <c r="D628" s="32">
        <f>SUM(D629:D637)</f>
        <v>1772000</v>
      </c>
      <c r="E628" s="32">
        <f>SUM(E629:E637)</f>
        <v>1772000</v>
      </c>
      <c r="H628" s="41">
        <f t="shared" si="71"/>
        <v>1772000</v>
      </c>
    </row>
    <row r="629" spans="1:10" outlineLevel="2">
      <c r="A629" s="7">
        <v>6617</v>
      </c>
      <c r="B629" s="4" t="s">
        <v>532</v>
      </c>
      <c r="C629" s="5">
        <v>1750000</v>
      </c>
      <c r="D629" s="5">
        <f>C629</f>
        <v>1750000</v>
      </c>
      <c r="E629" s="5">
        <f>D629</f>
        <v>1750000</v>
      </c>
      <c r="H629" s="41">
        <f t="shared" si="71"/>
        <v>1750000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22000</v>
      </c>
      <c r="D632" s="5">
        <f t="shared" si="79"/>
        <v>22000</v>
      </c>
      <c r="E632" s="5">
        <f t="shared" si="79"/>
        <v>22000</v>
      </c>
      <c r="H632" s="41">
        <f t="shared" si="71"/>
        <v>22000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5" t="s">
        <v>570</v>
      </c>
      <c r="B716" s="156"/>
      <c r="C716" s="36">
        <f>C717</f>
        <v>456917</v>
      </c>
      <c r="D716" s="36">
        <f>D717</f>
        <v>456917</v>
      </c>
      <c r="E716" s="36">
        <f>E717</f>
        <v>456917</v>
      </c>
      <c r="G716" s="39" t="s">
        <v>66</v>
      </c>
      <c r="H716" s="41">
        <f t="shared" si="92"/>
        <v>456917</v>
      </c>
      <c r="I716" s="42"/>
      <c r="J716" s="40" t="b">
        <f>AND(H716=I716)</f>
        <v>0</v>
      </c>
    </row>
    <row r="717" spans="1:10">
      <c r="A717" s="153" t="s">
        <v>571</v>
      </c>
      <c r="B717" s="154"/>
      <c r="C717" s="33">
        <f>C718+C722</f>
        <v>456917</v>
      </c>
      <c r="D717" s="33">
        <f>D718+D722</f>
        <v>456917</v>
      </c>
      <c r="E717" s="33">
        <f>E718+E722</f>
        <v>456917</v>
      </c>
      <c r="G717" s="39" t="s">
        <v>599</v>
      </c>
      <c r="H717" s="41">
        <f t="shared" si="92"/>
        <v>456917</v>
      </c>
      <c r="I717" s="42"/>
      <c r="J717" s="40" t="b">
        <f>AND(H717=I717)</f>
        <v>0</v>
      </c>
    </row>
    <row r="718" spans="1:10" outlineLevel="1" collapsed="1">
      <c r="A718" s="151" t="s">
        <v>851</v>
      </c>
      <c r="B718" s="152"/>
      <c r="C718" s="31">
        <f>SUM(C719:C721)</f>
        <v>456917</v>
      </c>
      <c r="D718" s="31">
        <f>SUM(D719:D721)</f>
        <v>456917</v>
      </c>
      <c r="E718" s="31">
        <f>SUM(E719:E721)</f>
        <v>456917</v>
      </c>
      <c r="H718" s="41">
        <f t="shared" si="92"/>
        <v>456917</v>
      </c>
    </row>
    <row r="719" spans="1:10" ht="15" customHeight="1" outlineLevel="2">
      <c r="A719" s="6">
        <v>10950</v>
      </c>
      <c r="B719" s="4" t="s">
        <v>572</v>
      </c>
      <c r="C719" s="5">
        <v>456917</v>
      </c>
      <c r="D719" s="5">
        <f>C719</f>
        <v>456917</v>
      </c>
      <c r="E719" s="5">
        <f>D719</f>
        <v>456917</v>
      </c>
      <c r="H719" s="41">
        <f t="shared" si="92"/>
        <v>456917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1" t="s">
        <v>850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1" t="s">
        <v>849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848</v>
      </c>
      <c r="B730" s="15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846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843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842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841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836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835</v>
      </c>
      <c r="C752" s="119"/>
      <c r="D752" s="119">
        <f t="shared" ref="D752:E754" si="98">C752</f>
        <v>0</v>
      </c>
      <c r="E752" s="119">
        <f t="shared" si="98"/>
        <v>0</v>
      </c>
    </row>
    <row r="753" spans="1:5" s="118" customFormat="1" outlineLevel="3">
      <c r="A753" s="121"/>
      <c r="B753" s="120" t="s">
        <v>821</v>
      </c>
      <c r="C753" s="119"/>
      <c r="D753" s="119">
        <f t="shared" si="98"/>
        <v>0</v>
      </c>
      <c r="E753" s="119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834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1" t="s">
        <v>830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828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826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823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1" t="s">
        <v>817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35" t="s">
        <v>853</v>
      </c>
      <c r="E1" s="135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5" t="s">
        <v>60</v>
      </c>
      <c r="B2" s="17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2" t="s">
        <v>578</v>
      </c>
      <c r="B3" s="172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2" t="s">
        <v>579</v>
      </c>
      <c r="B67" s="172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3" t="s">
        <v>62</v>
      </c>
      <c r="B114" s="174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5"/>
      <c r="B118" s="124" t="s">
        <v>855</v>
      </c>
      <c r="C118" s="123"/>
      <c r="D118" s="123">
        <f>C118</f>
        <v>0</v>
      </c>
      <c r="E118" s="123">
        <f>D118</f>
        <v>0</v>
      </c>
      <c r="H118" s="41">
        <f t="shared" si="7"/>
        <v>0</v>
      </c>
    </row>
    <row r="119" spans="1:10" ht="15" customHeight="1" outlineLevel="2">
      <c r="A119" s="125"/>
      <c r="B119" s="124" t="s">
        <v>860</v>
      </c>
      <c r="C119" s="123"/>
      <c r="D119" s="123">
        <f>C119</f>
        <v>0</v>
      </c>
      <c r="E119" s="123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5"/>
      <c r="B121" s="124" t="s">
        <v>855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customHeight="1" outlineLevel="2">
      <c r="A122" s="125"/>
      <c r="B122" s="124" t="s">
        <v>860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5"/>
      <c r="B124" s="124" t="s">
        <v>855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customHeight="1" outlineLevel="2">
      <c r="A125" s="125"/>
      <c r="B125" s="124" t="s">
        <v>860</v>
      </c>
      <c r="C125" s="123"/>
      <c r="D125" s="123">
        <f>C125</f>
        <v>0</v>
      </c>
      <c r="E125" s="123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5"/>
      <c r="B127" s="124" t="s">
        <v>855</v>
      </c>
      <c r="C127" s="123"/>
      <c r="D127" s="123">
        <f>C127</f>
        <v>0</v>
      </c>
      <c r="E127" s="123">
        <f>D127</f>
        <v>0</v>
      </c>
      <c r="H127" s="41">
        <f t="shared" si="7"/>
        <v>0</v>
      </c>
    </row>
    <row r="128" spans="1:10" ht="15" customHeight="1" outlineLevel="2">
      <c r="A128" s="125"/>
      <c r="B128" s="124" t="s">
        <v>860</v>
      </c>
      <c r="C128" s="123"/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5"/>
      <c r="B130" s="124" t="s">
        <v>855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customHeight="1" outlineLevel="2">
      <c r="A131" s="125"/>
      <c r="B131" s="124" t="s">
        <v>860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5"/>
      <c r="B133" s="124" t="s">
        <v>855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customHeight="1" outlineLevel="2">
      <c r="A134" s="125"/>
      <c r="B134" s="124" t="s">
        <v>860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5"/>
      <c r="B137" s="124" t="s">
        <v>855</v>
      </c>
      <c r="C137" s="123"/>
      <c r="D137" s="123">
        <f>C137</f>
        <v>0</v>
      </c>
      <c r="E137" s="123">
        <f>D137</f>
        <v>0</v>
      </c>
      <c r="H137" s="41">
        <f t="shared" si="11"/>
        <v>0</v>
      </c>
    </row>
    <row r="138" spans="1:10" ht="15" customHeight="1" outlineLevel="2">
      <c r="A138" s="125"/>
      <c r="B138" s="124" t="s">
        <v>862</v>
      </c>
      <c r="C138" s="123"/>
      <c r="D138" s="123">
        <f t="shared" ref="D138:E139" si="12">C138</f>
        <v>0</v>
      </c>
      <c r="E138" s="123">
        <f t="shared" si="12"/>
        <v>0</v>
      </c>
      <c r="H138" s="41">
        <f t="shared" si="11"/>
        <v>0</v>
      </c>
    </row>
    <row r="139" spans="1:10" ht="15" customHeight="1" outlineLevel="2">
      <c r="A139" s="125"/>
      <c r="B139" s="124" t="s">
        <v>861</v>
      </c>
      <c r="C139" s="123"/>
      <c r="D139" s="123">
        <f t="shared" si="12"/>
        <v>0</v>
      </c>
      <c r="E139" s="123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5"/>
      <c r="B141" s="124" t="s">
        <v>855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customHeight="1" outlineLevel="2">
      <c r="A142" s="125"/>
      <c r="B142" s="124" t="s">
        <v>860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5"/>
      <c r="B144" s="124" t="s">
        <v>855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customHeight="1" outlineLevel="2">
      <c r="A145" s="125"/>
      <c r="B145" s="124" t="s">
        <v>860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5"/>
      <c r="B147" s="124" t="s">
        <v>855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customHeight="1" outlineLevel="2">
      <c r="A148" s="125"/>
      <c r="B148" s="124" t="s">
        <v>860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5"/>
      <c r="B150" s="124" t="s">
        <v>855</v>
      </c>
      <c r="C150" s="123"/>
      <c r="D150" s="123">
        <f>C150</f>
        <v>0</v>
      </c>
      <c r="E150" s="123">
        <f>D150</f>
        <v>0</v>
      </c>
      <c r="H150" s="41">
        <f t="shared" si="11"/>
        <v>0</v>
      </c>
    </row>
    <row r="151" spans="1:10" ht="15" customHeight="1" outlineLevel="2">
      <c r="A151" s="125"/>
      <c r="B151" s="124" t="s">
        <v>860</v>
      </c>
      <c r="C151" s="123"/>
      <c r="D151" s="123">
        <f>C151</f>
        <v>0</v>
      </c>
      <c r="E151" s="123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5"/>
      <c r="B155" s="124" t="s">
        <v>855</v>
      </c>
      <c r="C155" s="123"/>
      <c r="D155" s="123">
        <f>C155</f>
        <v>0</v>
      </c>
      <c r="E155" s="123">
        <f>D155</f>
        <v>0</v>
      </c>
      <c r="H155" s="41">
        <f t="shared" si="11"/>
        <v>0</v>
      </c>
    </row>
    <row r="156" spans="1:10" ht="15" customHeight="1" outlineLevel="2">
      <c r="A156" s="125"/>
      <c r="B156" s="124" t="s">
        <v>860</v>
      </c>
      <c r="C156" s="123"/>
      <c r="D156" s="123">
        <f>C156</f>
        <v>0</v>
      </c>
      <c r="E156" s="123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5"/>
      <c r="B158" s="124" t="s">
        <v>855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customHeight="1" outlineLevel="2">
      <c r="A159" s="125"/>
      <c r="B159" s="124" t="s">
        <v>860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5"/>
      <c r="B161" s="124" t="s">
        <v>855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customHeight="1" outlineLevel="2">
      <c r="A162" s="125"/>
      <c r="B162" s="124" t="s">
        <v>860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5"/>
      <c r="B165" s="124" t="s">
        <v>855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customHeight="1" outlineLevel="2">
      <c r="A166" s="125"/>
      <c r="B166" s="124" t="s">
        <v>860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5"/>
      <c r="B168" s="124" t="s">
        <v>855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customHeight="1" outlineLevel="2">
      <c r="A169" s="125"/>
      <c r="B169" s="124" t="s">
        <v>860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5"/>
      <c r="B172" s="124" t="s">
        <v>855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customHeight="1" outlineLevel="2">
      <c r="A173" s="125"/>
      <c r="B173" s="124" t="s">
        <v>860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5"/>
      <c r="B175" s="124" t="s">
        <v>855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customHeight="1" outlineLevel="2">
      <c r="A176" s="125"/>
      <c r="B176" s="124" t="s">
        <v>860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849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857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outlineLevel="2">
      <c r="A181" s="85"/>
      <c r="B181" s="84" t="s">
        <v>855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858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outlineLevel="2">
      <c r="A183" s="85"/>
      <c r="B183" s="84" t="s">
        <v>855</v>
      </c>
      <c r="C183" s="122"/>
      <c r="D183" s="122">
        <f>C183</f>
        <v>0</v>
      </c>
      <c r="E183" s="122">
        <f>D183</f>
        <v>0</v>
      </c>
    </row>
    <row r="184" spans="1:10" outlineLevel="1">
      <c r="A184" s="165" t="s">
        <v>848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856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5"/>
      <c r="B186" s="84" t="s">
        <v>855</v>
      </c>
      <c r="C186" s="122"/>
      <c r="D186" s="122">
        <f>C186</f>
        <v>0</v>
      </c>
      <c r="E186" s="122">
        <f>D186</f>
        <v>0</v>
      </c>
    </row>
    <row r="187" spans="1:10" outlineLevel="3">
      <c r="A187" s="85"/>
      <c r="B187" s="84" t="s">
        <v>847</v>
      </c>
      <c r="C187" s="122"/>
      <c r="D187" s="122">
        <f>C187</f>
        <v>0</v>
      </c>
      <c r="E187" s="122">
        <f>D187</f>
        <v>0</v>
      </c>
    </row>
    <row r="188" spans="1:10" outlineLevel="1">
      <c r="A188" s="165" t="s">
        <v>846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859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5"/>
      <c r="B190" s="84" t="s">
        <v>855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outlineLevel="3">
      <c r="A191" s="85"/>
      <c r="B191" s="84" t="s">
        <v>845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outlineLevel="3">
      <c r="A192" s="85"/>
      <c r="B192" s="84" t="s">
        <v>844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outlineLevel="2">
      <c r="A193" s="125">
        <v>3</v>
      </c>
      <c r="B193" s="124" t="s">
        <v>857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5"/>
      <c r="B194" s="84" t="s">
        <v>855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858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5"/>
      <c r="B196" s="84" t="s">
        <v>855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165" t="s">
        <v>843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4" t="s">
        <v>858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outlineLevel="3">
      <c r="A199" s="85"/>
      <c r="B199" s="84" t="s">
        <v>855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165" t="s">
        <v>842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857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5"/>
      <c r="B202" s="84" t="s">
        <v>855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165" t="s">
        <v>841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859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5"/>
      <c r="B205" s="84" t="s">
        <v>855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5"/>
      <c r="B206" s="84" t="s">
        <v>839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856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5"/>
      <c r="B208" s="84" t="s">
        <v>855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outlineLevel="3">
      <c r="A209" s="85"/>
      <c r="B209" s="84" t="s">
        <v>838</v>
      </c>
      <c r="C209" s="122"/>
      <c r="D209" s="122">
        <f t="shared" si="15"/>
        <v>0</v>
      </c>
      <c r="E209" s="122">
        <f t="shared" si="15"/>
        <v>0</v>
      </c>
    </row>
    <row r="210" spans="1:5" outlineLevel="3">
      <c r="A210" s="85"/>
      <c r="B210" s="84" t="s">
        <v>855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outlineLevel="2">
      <c r="A211" s="125">
        <v>3</v>
      </c>
      <c r="B211" s="124" t="s">
        <v>857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5"/>
      <c r="B212" s="84" t="s">
        <v>855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858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5"/>
      <c r="B214" s="84" t="s">
        <v>855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165" t="s">
        <v>836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856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5"/>
      <c r="B217" s="84" t="s">
        <v>855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outlineLevel="3">
      <c r="A218" s="128"/>
      <c r="B218" s="127" t="s">
        <v>835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outlineLevel="3">
      <c r="A219" s="128"/>
      <c r="B219" s="127" t="s">
        <v>821</v>
      </c>
      <c r="C219" s="126"/>
      <c r="D219" s="126">
        <f t="shared" si="16"/>
        <v>0</v>
      </c>
      <c r="E219" s="126">
        <f t="shared" si="16"/>
        <v>0</v>
      </c>
    </row>
    <row r="220" spans="1:5" outlineLevel="2">
      <c r="A220" s="125">
        <v>3</v>
      </c>
      <c r="B220" s="124" t="s">
        <v>857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5"/>
      <c r="B221" s="84" t="s">
        <v>855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165" t="s">
        <v>834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856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5"/>
      <c r="B224" s="84" t="s">
        <v>855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5"/>
      <c r="B225" s="84" t="s">
        <v>833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outlineLevel="3">
      <c r="A226" s="85"/>
      <c r="B226" s="84" t="s">
        <v>832</v>
      </c>
      <c r="C226" s="122"/>
      <c r="D226" s="122">
        <f t="shared" si="17"/>
        <v>0</v>
      </c>
      <c r="E226" s="122">
        <f t="shared" si="17"/>
        <v>0</v>
      </c>
    </row>
    <row r="227" spans="1:5" outlineLevel="3">
      <c r="A227" s="85"/>
      <c r="B227" s="84" t="s">
        <v>831</v>
      </c>
      <c r="C227" s="122"/>
      <c r="D227" s="122">
        <f t="shared" si="17"/>
        <v>0</v>
      </c>
      <c r="E227" s="122">
        <f t="shared" si="17"/>
        <v>0</v>
      </c>
    </row>
    <row r="228" spans="1:5" outlineLevel="1">
      <c r="A228" s="165" t="s">
        <v>830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856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5"/>
      <c r="B230" s="84" t="s">
        <v>855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5"/>
      <c r="B231" s="84" t="s">
        <v>829</v>
      </c>
      <c r="C231" s="122">
        <v>0</v>
      </c>
      <c r="D231" s="122">
        <f t="shared" ref="D231:E232" si="18">C231</f>
        <v>0</v>
      </c>
      <c r="E231" s="122">
        <f t="shared" si="18"/>
        <v>0</v>
      </c>
    </row>
    <row r="232" spans="1:5" outlineLevel="3">
      <c r="A232" s="85"/>
      <c r="B232" s="84" t="s">
        <v>819</v>
      </c>
      <c r="C232" s="122"/>
      <c r="D232" s="122">
        <f t="shared" si="18"/>
        <v>0</v>
      </c>
      <c r="E232" s="122">
        <f t="shared" si="18"/>
        <v>0</v>
      </c>
    </row>
    <row r="233" spans="1:5" outlineLevel="2">
      <c r="A233" s="125">
        <v>3</v>
      </c>
      <c r="B233" s="124" t="s">
        <v>857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5"/>
      <c r="B234" s="84" t="s">
        <v>855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165" t="s">
        <v>828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857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5"/>
      <c r="B237" s="84" t="s">
        <v>855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165" t="s">
        <v>826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856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5"/>
      <c r="B240" s="84" t="s">
        <v>855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5"/>
      <c r="B241" s="84" t="s">
        <v>825</v>
      </c>
      <c r="C241" s="122"/>
      <c r="D241" s="122">
        <f t="shared" ref="D241:E242" si="19">C241</f>
        <v>0</v>
      </c>
      <c r="E241" s="122">
        <f t="shared" si="19"/>
        <v>0</v>
      </c>
    </row>
    <row r="242" spans="1:10" outlineLevel="3">
      <c r="A242" s="85"/>
      <c r="B242" s="84" t="s">
        <v>824</v>
      </c>
      <c r="C242" s="122"/>
      <c r="D242" s="122">
        <f t="shared" si="19"/>
        <v>0</v>
      </c>
      <c r="E242" s="122">
        <f t="shared" si="19"/>
        <v>0</v>
      </c>
    </row>
    <row r="243" spans="1:10" outlineLevel="1">
      <c r="A243" s="165" t="s">
        <v>823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856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5"/>
      <c r="B245" s="84" t="s">
        <v>855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5"/>
      <c r="B246" s="84" t="s">
        <v>821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outlineLevel="3">
      <c r="A247" s="85"/>
      <c r="B247" s="84" t="s">
        <v>820</v>
      </c>
      <c r="C247" s="122"/>
      <c r="D247" s="122">
        <f t="shared" si="20"/>
        <v>0</v>
      </c>
      <c r="E247" s="122">
        <f t="shared" si="20"/>
        <v>0</v>
      </c>
    </row>
    <row r="248" spans="1:10" outlineLevel="3">
      <c r="A248" s="85"/>
      <c r="B248" s="84" t="s">
        <v>819</v>
      </c>
      <c r="C248" s="122"/>
      <c r="D248" s="122">
        <f t="shared" si="20"/>
        <v>0</v>
      </c>
      <c r="E248" s="122">
        <f t="shared" si="20"/>
        <v>0</v>
      </c>
    </row>
    <row r="249" spans="1:10" outlineLevel="3">
      <c r="A249" s="85"/>
      <c r="B249" s="84" t="s">
        <v>818</v>
      </c>
      <c r="C249" s="122"/>
      <c r="D249" s="122">
        <f t="shared" si="20"/>
        <v>0</v>
      </c>
      <c r="E249" s="122">
        <f t="shared" si="20"/>
        <v>0</v>
      </c>
    </row>
    <row r="250" spans="1:10" outlineLevel="1">
      <c r="A250" s="165" t="s">
        <v>817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5"/>
      <c r="B251" s="84" t="s">
        <v>855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5"/>
      <c r="B252" s="84" t="s">
        <v>854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67" t="s">
        <v>67</v>
      </c>
      <c r="B256" s="167"/>
      <c r="C256" s="167"/>
      <c r="D256" s="135" t="s">
        <v>853</v>
      </c>
      <c r="E256" s="135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59" t="s">
        <v>60</v>
      </c>
      <c r="B257" s="16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5" t="s">
        <v>266</v>
      </c>
      <c r="B258" s="156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3" t="s">
        <v>267</v>
      </c>
      <c r="B259" s="154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57" t="s">
        <v>268</v>
      </c>
      <c r="B260" s="15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7" t="s">
        <v>269</v>
      </c>
      <c r="B263" s="158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7" t="s">
        <v>601</v>
      </c>
      <c r="B314" s="15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57" t="s">
        <v>390</v>
      </c>
      <c r="B484" s="15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7" t="s">
        <v>410</v>
      </c>
      <c r="B504" s="15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7" t="s">
        <v>414</v>
      </c>
      <c r="B509" s="15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7" t="s">
        <v>441</v>
      </c>
      <c r="B538" s="158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7" t="s">
        <v>450</v>
      </c>
      <c r="B548" s="158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7" t="s">
        <v>451</v>
      </c>
      <c r="B549" s="15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5" t="s">
        <v>455</v>
      </c>
      <c r="B550" s="156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3" t="s">
        <v>456</v>
      </c>
      <c r="B551" s="154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7" t="s">
        <v>457</v>
      </c>
      <c r="B552" s="158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5" t="s">
        <v>464</v>
      </c>
      <c r="B560" s="156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57" t="s">
        <v>466</v>
      </c>
      <c r="B562" s="15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7" t="s">
        <v>473</v>
      </c>
      <c r="B569" s="15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7" t="s">
        <v>480</v>
      </c>
      <c r="B576" s="15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7" t="s">
        <v>481</v>
      </c>
      <c r="B577" s="15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57" t="s">
        <v>485</v>
      </c>
      <c r="B581" s="15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7" t="s">
        <v>489</v>
      </c>
      <c r="B585" s="15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7" t="s">
        <v>491</v>
      </c>
      <c r="B587" s="15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7" t="s">
        <v>502</v>
      </c>
      <c r="B595" s="15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7" t="s">
        <v>503</v>
      </c>
      <c r="B599" s="15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7" t="s">
        <v>506</v>
      </c>
      <c r="B603" s="15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7" t="s">
        <v>513</v>
      </c>
      <c r="B610" s="15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7" t="s">
        <v>519</v>
      </c>
      <c r="B616" s="15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7" t="s">
        <v>531</v>
      </c>
      <c r="B628" s="15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5" t="s">
        <v>570</v>
      </c>
      <c r="B716" s="156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3" t="s">
        <v>571</v>
      </c>
      <c r="B717" s="154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1" t="s">
        <v>851</v>
      </c>
      <c r="B718" s="152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1" t="s">
        <v>850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1" t="s">
        <v>849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848</v>
      </c>
      <c r="B730" s="15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846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843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842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841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836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835</v>
      </c>
      <c r="C752" s="119"/>
      <c r="D752" s="119">
        <f t="shared" ref="D752:E754" si="98">C752</f>
        <v>0</v>
      </c>
      <c r="E752" s="119">
        <f t="shared" si="98"/>
        <v>0</v>
      </c>
    </row>
    <row r="753" spans="1:5" s="118" customFormat="1" outlineLevel="3">
      <c r="A753" s="121"/>
      <c r="B753" s="120" t="s">
        <v>821</v>
      </c>
      <c r="C753" s="119"/>
      <c r="D753" s="119">
        <f t="shared" si="98"/>
        <v>0</v>
      </c>
      <c r="E753" s="119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834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1" t="s">
        <v>830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828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826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823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1" t="s">
        <v>817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253" zoomScale="145" zoomScaleNormal="145" workbookViewId="0">
      <selection activeCell="H256" sqref="H256"/>
    </sheetView>
  </sheetViews>
  <sheetFormatPr baseColWidth="10" defaultColWidth="9.140625" defaultRowHeight="15" outlineLevelRow="3"/>
  <cols>
    <col min="1" max="1" width="7" bestFit="1" customWidth="1"/>
    <col min="2" max="2" width="43.7109375" customWidth="1"/>
    <col min="3" max="3" width="18.28515625" customWidth="1"/>
    <col min="4" max="4" width="17.42578125" customWidth="1"/>
    <col min="5" max="5" width="17.85546875" customWidth="1"/>
    <col min="7" max="7" width="15.5703125" bestFit="1" customWidth="1"/>
    <col min="8" max="8" width="19.140625" customWidth="1"/>
    <col min="9" max="9" width="15.42578125" bestFit="1" customWidth="1"/>
    <col min="10" max="10" width="20.42578125" bestFit="1" customWidth="1"/>
  </cols>
  <sheetData>
    <row r="1" spans="1:14" ht="18.75">
      <c r="A1" s="167" t="s">
        <v>30</v>
      </c>
      <c r="B1" s="167"/>
      <c r="C1" s="167"/>
      <c r="D1" s="136" t="s">
        <v>853</v>
      </c>
      <c r="E1" s="136" t="s">
        <v>852</v>
      </c>
      <c r="G1" s="43" t="s">
        <v>31</v>
      </c>
      <c r="H1" s="44">
        <f>C2+C114</f>
        <v>8516000</v>
      </c>
      <c r="I1" s="45"/>
      <c r="J1" s="46" t="b">
        <f>AND(H1=I1)</f>
        <v>0</v>
      </c>
    </row>
    <row r="2" spans="1:14">
      <c r="A2" s="175" t="s">
        <v>60</v>
      </c>
      <c r="B2" s="175"/>
      <c r="C2" s="26">
        <f>C3+C67</f>
        <v>5516000</v>
      </c>
      <c r="D2" s="26">
        <f>D3+D67</f>
        <v>5516000</v>
      </c>
      <c r="E2" s="26">
        <f>E3+E67</f>
        <v>5516000</v>
      </c>
      <c r="G2" s="39" t="s">
        <v>60</v>
      </c>
      <c r="H2" s="41">
        <f>C2</f>
        <v>5516000</v>
      </c>
      <c r="I2" s="42"/>
      <c r="J2" s="40" t="b">
        <f>AND(H2=I2)</f>
        <v>0</v>
      </c>
    </row>
    <row r="3" spans="1:14">
      <c r="A3" s="172" t="s">
        <v>578</v>
      </c>
      <c r="B3" s="172"/>
      <c r="C3" s="23">
        <f>C4+C11+C38+C61</f>
        <v>2876500</v>
      </c>
      <c r="D3" s="23">
        <f>D4+D11+D38+D61</f>
        <v>2876500</v>
      </c>
      <c r="E3" s="23">
        <f>E4+E11+E38+E61</f>
        <v>2876500</v>
      </c>
      <c r="G3" s="39" t="s">
        <v>57</v>
      </c>
      <c r="H3" s="41">
        <f t="shared" ref="H3:H66" si="0">C3</f>
        <v>2876500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1635000</v>
      </c>
      <c r="D4" s="21">
        <f>SUM(D5:D10)</f>
        <v>1635000</v>
      </c>
      <c r="E4" s="21">
        <f>SUM(E5:E10)</f>
        <v>1635000</v>
      </c>
      <c r="F4" s="17"/>
      <c r="G4" s="39" t="s">
        <v>53</v>
      </c>
      <c r="H4" s="41">
        <f t="shared" si="0"/>
        <v>1635000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260000</v>
      </c>
      <c r="D5" s="2">
        <f>C5</f>
        <v>260000</v>
      </c>
      <c r="E5" s="2">
        <f>D5</f>
        <v>260000</v>
      </c>
      <c r="F5" s="17"/>
      <c r="G5" s="17"/>
      <c r="H5" s="41">
        <f t="shared" si="0"/>
        <v>260000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55000</v>
      </c>
      <c r="D6" s="2">
        <f t="shared" ref="D6:E10" si="1">C6</f>
        <v>55000</v>
      </c>
      <c r="E6" s="2">
        <f t="shared" si="1"/>
        <v>55000</v>
      </c>
      <c r="F6" s="17"/>
      <c r="G6" s="17"/>
      <c r="H6" s="41">
        <f t="shared" si="0"/>
        <v>55000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800000</v>
      </c>
      <c r="D7" s="2">
        <f t="shared" si="1"/>
        <v>800000</v>
      </c>
      <c r="E7" s="2">
        <f t="shared" si="1"/>
        <v>800000</v>
      </c>
      <c r="F7" s="17"/>
      <c r="G7" s="17"/>
      <c r="H7" s="41">
        <f t="shared" si="0"/>
        <v>800000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500000</v>
      </c>
      <c r="D9" s="2">
        <f t="shared" si="1"/>
        <v>500000</v>
      </c>
      <c r="E9" s="2">
        <f t="shared" si="1"/>
        <v>500000</v>
      </c>
      <c r="F9" s="17"/>
      <c r="G9" s="17"/>
      <c r="H9" s="41">
        <f t="shared" si="0"/>
        <v>500000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20000</v>
      </c>
      <c r="D10" s="2">
        <f t="shared" si="1"/>
        <v>20000</v>
      </c>
      <c r="E10" s="2">
        <f t="shared" si="1"/>
        <v>20000</v>
      </c>
      <c r="F10" s="17"/>
      <c r="G10" s="17"/>
      <c r="H10" s="41">
        <f t="shared" si="0"/>
        <v>20000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745000</v>
      </c>
      <c r="D11" s="21">
        <f>SUM(D12:D37)</f>
        <v>745000</v>
      </c>
      <c r="E11" s="21">
        <f>SUM(E12:E37)</f>
        <v>745000</v>
      </c>
      <c r="F11" s="17"/>
      <c r="G11" s="39" t="s">
        <v>54</v>
      </c>
      <c r="H11" s="41">
        <f t="shared" si="0"/>
        <v>745000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460000</v>
      </c>
      <c r="D12" s="2">
        <f>C12</f>
        <v>460000</v>
      </c>
      <c r="E12" s="2">
        <f>D12</f>
        <v>460000</v>
      </c>
      <c r="H12" s="41">
        <f t="shared" si="0"/>
        <v>460000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7000</v>
      </c>
      <c r="D14" s="2">
        <f t="shared" si="2"/>
        <v>7000</v>
      </c>
      <c r="E14" s="2">
        <f t="shared" si="2"/>
        <v>7000</v>
      </c>
      <c r="H14" s="41">
        <f t="shared" si="0"/>
        <v>7000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180000</v>
      </c>
      <c r="D23" s="2">
        <f t="shared" si="2"/>
        <v>180000</v>
      </c>
      <c r="E23" s="2">
        <f t="shared" si="2"/>
        <v>180000</v>
      </c>
      <c r="H23" s="41">
        <f t="shared" si="0"/>
        <v>180000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12000</v>
      </c>
      <c r="D32" s="2">
        <f t="shared" si="3"/>
        <v>12000</v>
      </c>
      <c r="E32" s="2">
        <f t="shared" si="3"/>
        <v>12000</v>
      </c>
      <c r="H32" s="41">
        <f t="shared" si="0"/>
        <v>12000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26000</v>
      </c>
      <c r="D34" s="2">
        <f t="shared" si="3"/>
        <v>26000</v>
      </c>
      <c r="E34" s="2">
        <f t="shared" si="3"/>
        <v>26000</v>
      </c>
      <c r="H34" s="41">
        <f t="shared" si="0"/>
        <v>26000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20000</v>
      </c>
      <c r="D36" s="2">
        <f t="shared" si="3"/>
        <v>20000</v>
      </c>
      <c r="E36" s="2">
        <f t="shared" si="3"/>
        <v>20000</v>
      </c>
      <c r="H36" s="41">
        <f t="shared" si="0"/>
        <v>20000</v>
      </c>
    </row>
    <row r="37" spans="1:10" outlineLevel="1">
      <c r="A37" s="3">
        <v>2499</v>
      </c>
      <c r="B37" s="1" t="s">
        <v>10</v>
      </c>
      <c r="C37" s="15">
        <v>40000</v>
      </c>
      <c r="D37" s="2">
        <f t="shared" si="3"/>
        <v>40000</v>
      </c>
      <c r="E37" s="2">
        <f t="shared" si="3"/>
        <v>40000</v>
      </c>
      <c r="H37" s="41">
        <f t="shared" si="0"/>
        <v>40000</v>
      </c>
    </row>
    <row r="38" spans="1:10">
      <c r="A38" s="168" t="s">
        <v>145</v>
      </c>
      <c r="B38" s="169"/>
      <c r="C38" s="21">
        <f>SUM(C39:C60)</f>
        <v>478500</v>
      </c>
      <c r="D38" s="21">
        <f>SUM(D39:D60)</f>
        <v>478500</v>
      </c>
      <c r="E38" s="21">
        <f>SUM(E39:E60)</f>
        <v>478500</v>
      </c>
      <c r="G38" s="39" t="s">
        <v>55</v>
      </c>
      <c r="H38" s="41">
        <f t="shared" si="0"/>
        <v>478500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37000</v>
      </c>
      <c r="D39" s="2">
        <f>C39</f>
        <v>37000</v>
      </c>
      <c r="E39" s="2">
        <f>D39</f>
        <v>37000</v>
      </c>
      <c r="H39" s="41">
        <f t="shared" si="0"/>
        <v>37000</v>
      </c>
    </row>
    <row r="40" spans="1:10" outlineLevel="1">
      <c r="A40" s="20">
        <v>3102</v>
      </c>
      <c r="B40" s="20" t="s">
        <v>12</v>
      </c>
      <c r="C40" s="2">
        <v>16000</v>
      </c>
      <c r="D40" s="2">
        <f t="shared" ref="D40:E55" si="4">C40</f>
        <v>16000</v>
      </c>
      <c r="E40" s="2">
        <f t="shared" si="4"/>
        <v>16000</v>
      </c>
      <c r="H40" s="41">
        <f t="shared" si="0"/>
        <v>16000</v>
      </c>
    </row>
    <row r="41" spans="1:10" outlineLevel="1">
      <c r="A41" s="20">
        <v>3103</v>
      </c>
      <c r="B41" s="20" t="s">
        <v>13</v>
      </c>
      <c r="C41" s="2">
        <v>32000</v>
      </c>
      <c r="D41" s="2">
        <f t="shared" si="4"/>
        <v>32000</v>
      </c>
      <c r="E41" s="2">
        <f t="shared" si="4"/>
        <v>32000</v>
      </c>
      <c r="H41" s="41">
        <f t="shared" si="0"/>
        <v>32000</v>
      </c>
    </row>
    <row r="42" spans="1:10" outlineLevel="1">
      <c r="A42" s="20">
        <v>3199</v>
      </c>
      <c r="B42" s="20" t="s">
        <v>14</v>
      </c>
      <c r="C42" s="2">
        <v>20000</v>
      </c>
      <c r="D42" s="2">
        <f t="shared" si="4"/>
        <v>20000</v>
      </c>
      <c r="E42" s="2">
        <f t="shared" si="4"/>
        <v>20000</v>
      </c>
      <c r="H42" s="41">
        <f t="shared" si="0"/>
        <v>20000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8500</v>
      </c>
      <c r="D44" s="2">
        <f t="shared" si="4"/>
        <v>8500</v>
      </c>
      <c r="E44" s="2">
        <f t="shared" si="4"/>
        <v>8500</v>
      </c>
      <c r="H44" s="41">
        <f t="shared" si="0"/>
        <v>8500</v>
      </c>
    </row>
    <row r="45" spans="1:10" outlineLevel="1">
      <c r="A45" s="20">
        <v>3203</v>
      </c>
      <c r="B45" s="20" t="s">
        <v>16</v>
      </c>
      <c r="C45" s="2">
        <v>18000</v>
      </c>
      <c r="D45" s="2">
        <f t="shared" si="4"/>
        <v>18000</v>
      </c>
      <c r="E45" s="2">
        <f t="shared" si="4"/>
        <v>18000</v>
      </c>
      <c r="H45" s="41">
        <f t="shared" si="0"/>
        <v>18000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41000</v>
      </c>
      <c r="D48" s="2">
        <f t="shared" si="4"/>
        <v>41000</v>
      </c>
      <c r="E48" s="2">
        <f t="shared" si="4"/>
        <v>41000</v>
      </c>
      <c r="H48" s="41">
        <f t="shared" si="0"/>
        <v>41000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>
        <v>305000</v>
      </c>
      <c r="D56" s="2">
        <f t="shared" ref="D56:E60" si="5">C56</f>
        <v>305000</v>
      </c>
      <c r="E56" s="2">
        <f t="shared" si="5"/>
        <v>305000</v>
      </c>
      <c r="H56" s="41">
        <f t="shared" si="0"/>
        <v>305000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>
        <v>1000</v>
      </c>
      <c r="D59" s="2">
        <f t="shared" si="5"/>
        <v>1000</v>
      </c>
      <c r="E59" s="2">
        <f t="shared" si="5"/>
        <v>1000</v>
      </c>
      <c r="H59" s="41">
        <f t="shared" si="0"/>
        <v>1000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8" t="s">
        <v>158</v>
      </c>
      <c r="B61" s="169"/>
      <c r="C61" s="22">
        <f>SUM(C62:C66)</f>
        <v>18000</v>
      </c>
      <c r="D61" s="22">
        <f>SUM(D62:D66)</f>
        <v>18000</v>
      </c>
      <c r="E61" s="22">
        <f>SUM(E62:E66)</f>
        <v>18000</v>
      </c>
      <c r="G61" s="39" t="s">
        <v>105</v>
      </c>
      <c r="H61" s="41">
        <f t="shared" si="0"/>
        <v>18000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12000</v>
      </c>
      <c r="D62" s="2">
        <f>C62</f>
        <v>12000</v>
      </c>
      <c r="E62" s="2">
        <f>D62</f>
        <v>12000</v>
      </c>
      <c r="H62" s="41">
        <f t="shared" si="0"/>
        <v>12000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6000</v>
      </c>
      <c r="D66" s="2">
        <f t="shared" si="6"/>
        <v>6000</v>
      </c>
      <c r="E66" s="2">
        <f t="shared" si="6"/>
        <v>6000</v>
      </c>
      <c r="H66" s="41">
        <f t="shared" si="0"/>
        <v>6000</v>
      </c>
    </row>
    <row r="67" spans="1:10">
      <c r="A67" s="172" t="s">
        <v>579</v>
      </c>
      <c r="B67" s="172"/>
      <c r="C67" s="25">
        <f>C97+C68</f>
        <v>2639500</v>
      </c>
      <c r="D67" s="25">
        <f>D97+D68</f>
        <v>2639500</v>
      </c>
      <c r="E67" s="25">
        <f>E97+E68</f>
        <v>2639500</v>
      </c>
      <c r="G67" s="39" t="s">
        <v>59</v>
      </c>
      <c r="H67" s="41">
        <f t="shared" ref="H67:H130" si="7">C67</f>
        <v>2639500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175000</v>
      </c>
      <c r="D68" s="21">
        <f>SUM(D69:D96)</f>
        <v>175000</v>
      </c>
      <c r="E68" s="21">
        <f>SUM(E69:E96)</f>
        <v>175000</v>
      </c>
      <c r="G68" s="39" t="s">
        <v>56</v>
      </c>
      <c r="H68" s="41">
        <f t="shared" si="7"/>
        <v>175000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160000</v>
      </c>
      <c r="D79" s="2">
        <f t="shared" si="8"/>
        <v>160000</v>
      </c>
      <c r="E79" s="2">
        <f t="shared" si="8"/>
        <v>160000</v>
      </c>
      <c r="H79" s="41">
        <f t="shared" si="7"/>
        <v>160000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2464500</v>
      </c>
      <c r="D97" s="21">
        <f>SUM(D98:D113)</f>
        <v>2464500</v>
      </c>
      <c r="E97" s="21">
        <f>SUM(E98:E113)</f>
        <v>2464500</v>
      </c>
      <c r="G97" s="39" t="s">
        <v>58</v>
      </c>
      <c r="H97" s="41">
        <f t="shared" si="7"/>
        <v>2464500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2200000</v>
      </c>
      <c r="D98" s="2">
        <f>C98</f>
        <v>2200000</v>
      </c>
      <c r="E98" s="2">
        <f>D98</f>
        <v>2200000</v>
      </c>
      <c r="H98" s="41">
        <f t="shared" si="7"/>
        <v>2200000</v>
      </c>
    </row>
    <row r="99" spans="1:10" ht="15" customHeight="1" outlineLevel="1">
      <c r="A99" s="3">
        <v>6002</v>
      </c>
      <c r="B99" s="1" t="s">
        <v>185</v>
      </c>
      <c r="C99" s="2">
        <v>210000</v>
      </c>
      <c r="D99" s="2">
        <f t="shared" ref="D99:E113" si="10">C99</f>
        <v>210000</v>
      </c>
      <c r="E99" s="2">
        <f t="shared" si="10"/>
        <v>210000</v>
      </c>
      <c r="H99" s="41">
        <f t="shared" si="7"/>
        <v>210000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>
        <v>16000</v>
      </c>
      <c r="D104" s="2">
        <f t="shared" si="10"/>
        <v>16000</v>
      </c>
      <c r="E104" s="2">
        <f t="shared" si="10"/>
        <v>16000</v>
      </c>
      <c r="H104" s="41">
        <f t="shared" si="7"/>
        <v>16000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38500</v>
      </c>
      <c r="D113" s="2">
        <f t="shared" si="10"/>
        <v>38500</v>
      </c>
      <c r="E113" s="2">
        <f t="shared" si="10"/>
        <v>38500</v>
      </c>
      <c r="H113" s="41">
        <f t="shared" si="7"/>
        <v>38500</v>
      </c>
    </row>
    <row r="114" spans="1:10">
      <c r="A114" s="173" t="s">
        <v>62</v>
      </c>
      <c r="B114" s="174"/>
      <c r="C114" s="26">
        <f>C115+C152+C177</f>
        <v>3000000</v>
      </c>
      <c r="D114" s="26">
        <f>D115+D152+D177</f>
        <v>3000000</v>
      </c>
      <c r="E114" s="26">
        <f>E115+E152+E177</f>
        <v>3000000</v>
      </c>
      <c r="G114" s="39" t="s">
        <v>62</v>
      </c>
      <c r="H114" s="41">
        <f t="shared" si="7"/>
        <v>3000000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1500000</v>
      </c>
      <c r="D115" s="23">
        <f>D116+D135</f>
        <v>1500000</v>
      </c>
      <c r="E115" s="23">
        <f>E116+E135</f>
        <v>1500000</v>
      </c>
      <c r="G115" s="39" t="s">
        <v>61</v>
      </c>
      <c r="H115" s="41">
        <f t="shared" si="7"/>
        <v>1500000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500000</v>
      </c>
      <c r="D116" s="21">
        <f>D117+D120+D123+D126+D129+D132</f>
        <v>500000</v>
      </c>
      <c r="E116" s="21">
        <f>E117+E120+E123+E126+E129+E132</f>
        <v>500000</v>
      </c>
      <c r="G116" s="39" t="s">
        <v>583</v>
      </c>
      <c r="H116" s="41">
        <f t="shared" si="7"/>
        <v>500000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500000</v>
      </c>
      <c r="D117" s="2">
        <f>D118+D119</f>
        <v>500000</v>
      </c>
      <c r="E117" s="2">
        <f>E118+E119</f>
        <v>500000</v>
      </c>
      <c r="H117" s="41">
        <f t="shared" si="7"/>
        <v>500000</v>
      </c>
    </row>
    <row r="118" spans="1:10" ht="15" customHeight="1" outlineLevel="2">
      <c r="A118" s="125"/>
      <c r="B118" s="124" t="s">
        <v>855</v>
      </c>
      <c r="C118" s="123">
        <v>60000</v>
      </c>
      <c r="D118" s="123">
        <f>C118</f>
        <v>60000</v>
      </c>
      <c r="E118" s="123">
        <f>D118</f>
        <v>60000</v>
      </c>
      <c r="H118" s="41">
        <f t="shared" si="7"/>
        <v>60000</v>
      </c>
    </row>
    <row r="119" spans="1:10" ht="15" customHeight="1" outlineLevel="2">
      <c r="A119" s="125"/>
      <c r="B119" s="124" t="s">
        <v>860</v>
      </c>
      <c r="C119" s="123">
        <v>440000</v>
      </c>
      <c r="D119" s="123">
        <f>C119</f>
        <v>440000</v>
      </c>
      <c r="E119" s="123">
        <f>D119</f>
        <v>440000</v>
      </c>
      <c r="H119" s="41">
        <f t="shared" si="7"/>
        <v>440000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5"/>
      <c r="B121" s="124" t="s">
        <v>855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customHeight="1" outlineLevel="2">
      <c r="A122" s="125"/>
      <c r="B122" s="124" t="s">
        <v>860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5"/>
      <c r="B124" s="124" t="s">
        <v>855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customHeight="1" outlineLevel="2">
      <c r="A125" s="125"/>
      <c r="B125" s="124" t="s">
        <v>860</v>
      </c>
      <c r="C125" s="123"/>
      <c r="D125" s="123">
        <f>C125</f>
        <v>0</v>
      </c>
      <c r="E125" s="123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5"/>
      <c r="B127" s="124" t="s">
        <v>855</v>
      </c>
      <c r="C127" s="123"/>
      <c r="D127" s="123">
        <f>C127</f>
        <v>0</v>
      </c>
      <c r="E127" s="123">
        <f>D127</f>
        <v>0</v>
      </c>
      <c r="H127" s="41">
        <f t="shared" si="7"/>
        <v>0</v>
      </c>
    </row>
    <row r="128" spans="1:10" ht="15" customHeight="1" outlineLevel="2">
      <c r="A128" s="125"/>
      <c r="B128" s="124" t="s">
        <v>860</v>
      </c>
      <c r="C128" s="123"/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5"/>
      <c r="B130" s="124" t="s">
        <v>855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customHeight="1" outlineLevel="2">
      <c r="A131" s="125"/>
      <c r="B131" s="124" t="s">
        <v>860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5"/>
      <c r="B133" s="124" t="s">
        <v>855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customHeight="1" outlineLevel="2">
      <c r="A134" s="125"/>
      <c r="B134" s="124" t="s">
        <v>860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1000000</v>
      </c>
      <c r="D135" s="21">
        <f>D136+D140+D143+D146+D149</f>
        <v>1000000</v>
      </c>
      <c r="E135" s="21">
        <f>E136+E140+E143+E146+E149</f>
        <v>1000000</v>
      </c>
      <c r="G135" s="39" t="s">
        <v>584</v>
      </c>
      <c r="H135" s="41">
        <f t="shared" si="11"/>
        <v>1000000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400000</v>
      </c>
      <c r="D136" s="2">
        <f>D137+D138+D139</f>
        <v>400000</v>
      </c>
      <c r="E136" s="2">
        <f>E137+E138+E139</f>
        <v>400000</v>
      </c>
      <c r="H136" s="41">
        <f t="shared" si="11"/>
        <v>400000</v>
      </c>
    </row>
    <row r="137" spans="1:10" ht="15" customHeight="1" outlineLevel="2">
      <c r="A137" s="125"/>
      <c r="B137" s="124" t="s">
        <v>855</v>
      </c>
      <c r="C137" s="123"/>
      <c r="D137" s="123">
        <f>C137</f>
        <v>0</v>
      </c>
      <c r="E137" s="123">
        <f>D137</f>
        <v>0</v>
      </c>
      <c r="H137" s="41">
        <f t="shared" si="11"/>
        <v>0</v>
      </c>
    </row>
    <row r="138" spans="1:10" ht="15" customHeight="1" outlineLevel="2">
      <c r="A138" s="125"/>
      <c r="B138" s="124" t="s">
        <v>862</v>
      </c>
      <c r="C138" s="123">
        <v>324000</v>
      </c>
      <c r="D138" s="123">
        <f t="shared" ref="D138:E139" si="12">C138</f>
        <v>324000</v>
      </c>
      <c r="E138" s="123">
        <f t="shared" si="12"/>
        <v>324000</v>
      </c>
      <c r="H138" s="41">
        <f t="shared" si="11"/>
        <v>324000</v>
      </c>
    </row>
    <row r="139" spans="1:10" ht="15" customHeight="1" outlineLevel="2">
      <c r="A139" s="125"/>
      <c r="B139" s="124" t="s">
        <v>861</v>
      </c>
      <c r="C139" s="123">
        <v>76000</v>
      </c>
      <c r="D139" s="123">
        <f t="shared" si="12"/>
        <v>76000</v>
      </c>
      <c r="E139" s="123">
        <f t="shared" si="12"/>
        <v>76000</v>
      </c>
      <c r="H139" s="41">
        <f t="shared" si="11"/>
        <v>76000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5"/>
      <c r="B141" s="124" t="s">
        <v>855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customHeight="1" outlineLevel="2">
      <c r="A142" s="125"/>
      <c r="B142" s="124" t="s">
        <v>860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5"/>
      <c r="B144" s="124" t="s">
        <v>855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customHeight="1" outlineLevel="2">
      <c r="A145" s="125"/>
      <c r="B145" s="124" t="s">
        <v>860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5"/>
      <c r="B147" s="124" t="s">
        <v>855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customHeight="1" outlineLevel="2">
      <c r="A148" s="125"/>
      <c r="B148" s="124" t="s">
        <v>860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600000</v>
      </c>
      <c r="D149" s="2">
        <f>D150+D151</f>
        <v>600000</v>
      </c>
      <c r="E149" s="2">
        <f>E150+E151</f>
        <v>600000</v>
      </c>
      <c r="H149" s="41">
        <f t="shared" si="11"/>
        <v>600000</v>
      </c>
    </row>
    <row r="150" spans="1:10" ht="15" customHeight="1" outlineLevel="2">
      <c r="A150" s="125"/>
      <c r="B150" s="124" t="s">
        <v>855</v>
      </c>
      <c r="C150" s="123"/>
      <c r="D150" s="123">
        <f>C150</f>
        <v>0</v>
      </c>
      <c r="E150" s="123">
        <f>D150</f>
        <v>0</v>
      </c>
      <c r="H150" s="41">
        <f t="shared" si="11"/>
        <v>0</v>
      </c>
    </row>
    <row r="151" spans="1:10" ht="15" customHeight="1" outlineLevel="2">
      <c r="A151" s="125"/>
      <c r="B151" s="124" t="s">
        <v>860</v>
      </c>
      <c r="C151" s="123">
        <v>600000</v>
      </c>
      <c r="D151" s="123">
        <f>C151</f>
        <v>600000</v>
      </c>
      <c r="E151" s="123">
        <f>D151</f>
        <v>600000</v>
      </c>
      <c r="H151" s="41">
        <f t="shared" si="11"/>
        <v>600000</v>
      </c>
    </row>
    <row r="152" spans="1:10">
      <c r="A152" s="170" t="s">
        <v>581</v>
      </c>
      <c r="B152" s="171"/>
      <c r="C152" s="23">
        <f>C153+C163+C170</f>
        <v>1500000</v>
      </c>
      <c r="D152" s="23">
        <f>D153+D163+D170</f>
        <v>1500000</v>
      </c>
      <c r="E152" s="23">
        <f>E153+E163+E170</f>
        <v>1500000</v>
      </c>
      <c r="G152" s="39" t="s">
        <v>66</v>
      </c>
      <c r="H152" s="41">
        <f t="shared" si="11"/>
        <v>1500000</v>
      </c>
      <c r="I152" s="42"/>
      <c r="J152" s="40" t="b">
        <f>AND(H152=I152)</f>
        <v>0</v>
      </c>
    </row>
    <row r="153" spans="1:10">
      <c r="A153" s="168" t="s">
        <v>208</v>
      </c>
      <c r="B153" s="169"/>
      <c r="C153" s="21">
        <f>C154+C157+C160</f>
        <v>1500000</v>
      </c>
      <c r="D153" s="21">
        <f>D154+D157+D160</f>
        <v>1500000</v>
      </c>
      <c r="E153" s="21">
        <f>E154+E157+E160</f>
        <v>1500000</v>
      </c>
      <c r="G153" s="39" t="s">
        <v>585</v>
      </c>
      <c r="H153" s="41">
        <f t="shared" si="11"/>
        <v>1500000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1500000</v>
      </c>
      <c r="D154" s="2">
        <f>D155+D156</f>
        <v>1500000</v>
      </c>
      <c r="E154" s="2">
        <f>E155+E156</f>
        <v>1500000</v>
      </c>
      <c r="H154" s="41">
        <f t="shared" si="11"/>
        <v>1500000</v>
      </c>
    </row>
    <row r="155" spans="1:10" ht="15" customHeight="1" outlineLevel="2">
      <c r="A155" s="125"/>
      <c r="B155" s="124" t="s">
        <v>855</v>
      </c>
      <c r="C155" s="123">
        <v>100000</v>
      </c>
      <c r="D155" s="123">
        <f>C155</f>
        <v>100000</v>
      </c>
      <c r="E155" s="123">
        <f>D155</f>
        <v>100000</v>
      </c>
      <c r="H155" s="41">
        <f t="shared" si="11"/>
        <v>100000</v>
      </c>
    </row>
    <row r="156" spans="1:10" ht="15" customHeight="1" outlineLevel="2">
      <c r="A156" s="125"/>
      <c r="B156" s="124" t="s">
        <v>860</v>
      </c>
      <c r="C156" s="123">
        <v>1400000</v>
      </c>
      <c r="D156" s="123">
        <f>C156</f>
        <v>1400000</v>
      </c>
      <c r="E156" s="123">
        <f>D156</f>
        <v>1400000</v>
      </c>
      <c r="H156" s="41">
        <f t="shared" si="11"/>
        <v>1400000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5"/>
      <c r="B158" s="124" t="s">
        <v>855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customHeight="1" outlineLevel="2">
      <c r="A159" s="125"/>
      <c r="B159" s="124" t="s">
        <v>860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5"/>
      <c r="B161" s="124" t="s">
        <v>855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customHeight="1" outlineLevel="2">
      <c r="A162" s="125"/>
      <c r="B162" s="124" t="s">
        <v>860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5"/>
      <c r="B165" s="124" t="s">
        <v>855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customHeight="1" outlineLevel="2">
      <c r="A166" s="125"/>
      <c r="B166" s="124" t="s">
        <v>860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5"/>
      <c r="B168" s="124" t="s">
        <v>855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customHeight="1" outlineLevel="2">
      <c r="A169" s="125"/>
      <c r="B169" s="124" t="s">
        <v>860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5"/>
      <c r="B172" s="124" t="s">
        <v>855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customHeight="1" outlineLevel="2">
      <c r="A173" s="125"/>
      <c r="B173" s="124" t="s">
        <v>860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5"/>
      <c r="B175" s="124" t="s">
        <v>855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customHeight="1" outlineLevel="2">
      <c r="A176" s="125"/>
      <c r="B176" s="124" t="s">
        <v>860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5" t="s">
        <v>849</v>
      </c>
      <c r="B179" s="166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857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outlineLevel="2">
      <c r="A181" s="85"/>
      <c r="B181" s="84" t="s">
        <v>855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858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outlineLevel="2">
      <c r="A183" s="85"/>
      <c r="B183" s="84" t="s">
        <v>855</v>
      </c>
      <c r="C183" s="122"/>
      <c r="D183" s="122">
        <f>C183</f>
        <v>0</v>
      </c>
      <c r="E183" s="122">
        <f>D183</f>
        <v>0</v>
      </c>
    </row>
    <row r="184" spans="1:10" outlineLevel="1">
      <c r="A184" s="165" t="s">
        <v>848</v>
      </c>
      <c r="B184" s="166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856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5"/>
      <c r="B186" s="84" t="s">
        <v>855</v>
      </c>
      <c r="C186" s="122"/>
      <c r="D186" s="122">
        <f>C186</f>
        <v>0</v>
      </c>
      <c r="E186" s="122">
        <f>D186</f>
        <v>0</v>
      </c>
    </row>
    <row r="187" spans="1:10" outlineLevel="3">
      <c r="A187" s="85"/>
      <c r="B187" s="84" t="s">
        <v>847</v>
      </c>
      <c r="C187" s="122"/>
      <c r="D187" s="122">
        <f>C187</f>
        <v>0</v>
      </c>
      <c r="E187" s="122">
        <f>D187</f>
        <v>0</v>
      </c>
    </row>
    <row r="188" spans="1:10" outlineLevel="1">
      <c r="A188" s="165" t="s">
        <v>846</v>
      </c>
      <c r="B188" s="166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859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5"/>
      <c r="B190" s="84" t="s">
        <v>855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outlineLevel="3">
      <c r="A191" s="85"/>
      <c r="B191" s="84" t="s">
        <v>845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outlineLevel="3">
      <c r="A192" s="85"/>
      <c r="B192" s="84" t="s">
        <v>844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outlineLevel="2">
      <c r="A193" s="125">
        <v>3</v>
      </c>
      <c r="B193" s="124" t="s">
        <v>857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5"/>
      <c r="B194" s="84" t="s">
        <v>855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858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5"/>
      <c r="B196" s="84" t="s">
        <v>855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165" t="s">
        <v>843</v>
      </c>
      <c r="B197" s="166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4" t="s">
        <v>858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outlineLevel="3">
      <c r="A199" s="85"/>
      <c r="B199" s="84" t="s">
        <v>855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165" t="s">
        <v>842</v>
      </c>
      <c r="B200" s="166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857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5"/>
      <c r="B202" s="84" t="s">
        <v>855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165" t="s">
        <v>841</v>
      </c>
      <c r="B203" s="166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859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5"/>
      <c r="B205" s="84" t="s">
        <v>855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5"/>
      <c r="B206" s="84" t="s">
        <v>839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856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5"/>
      <c r="B208" s="84" t="s">
        <v>855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outlineLevel="3">
      <c r="A209" s="85"/>
      <c r="B209" s="84" t="s">
        <v>838</v>
      </c>
      <c r="C209" s="122"/>
      <c r="D209" s="122">
        <f t="shared" si="15"/>
        <v>0</v>
      </c>
      <c r="E209" s="122">
        <f t="shared" si="15"/>
        <v>0</v>
      </c>
    </row>
    <row r="210" spans="1:5" outlineLevel="3">
      <c r="A210" s="85"/>
      <c r="B210" s="84" t="s">
        <v>855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outlineLevel="2">
      <c r="A211" s="125">
        <v>3</v>
      </c>
      <c r="B211" s="124" t="s">
        <v>857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5"/>
      <c r="B212" s="84" t="s">
        <v>855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858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5"/>
      <c r="B214" s="84" t="s">
        <v>855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165" t="s">
        <v>836</v>
      </c>
      <c r="B215" s="166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856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5"/>
      <c r="B217" s="84" t="s">
        <v>855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outlineLevel="3">
      <c r="A218" s="128"/>
      <c r="B218" s="127" t="s">
        <v>835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outlineLevel="3">
      <c r="A219" s="128"/>
      <c r="B219" s="127" t="s">
        <v>821</v>
      </c>
      <c r="C219" s="126"/>
      <c r="D219" s="126">
        <f t="shared" si="16"/>
        <v>0</v>
      </c>
      <c r="E219" s="126">
        <f t="shared" si="16"/>
        <v>0</v>
      </c>
    </row>
    <row r="220" spans="1:5" outlineLevel="2">
      <c r="A220" s="125">
        <v>3</v>
      </c>
      <c r="B220" s="124" t="s">
        <v>857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5"/>
      <c r="B221" s="84" t="s">
        <v>855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165" t="s">
        <v>834</v>
      </c>
      <c r="B222" s="166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856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5"/>
      <c r="B224" s="84" t="s">
        <v>855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5"/>
      <c r="B225" s="84" t="s">
        <v>833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outlineLevel="3">
      <c r="A226" s="85"/>
      <c r="B226" s="84" t="s">
        <v>832</v>
      </c>
      <c r="C226" s="122"/>
      <c r="D226" s="122">
        <f t="shared" si="17"/>
        <v>0</v>
      </c>
      <c r="E226" s="122">
        <f t="shared" si="17"/>
        <v>0</v>
      </c>
    </row>
    <row r="227" spans="1:5" outlineLevel="3">
      <c r="A227" s="85"/>
      <c r="B227" s="84" t="s">
        <v>831</v>
      </c>
      <c r="C227" s="122"/>
      <c r="D227" s="122">
        <f t="shared" si="17"/>
        <v>0</v>
      </c>
      <c r="E227" s="122">
        <f t="shared" si="17"/>
        <v>0</v>
      </c>
    </row>
    <row r="228" spans="1:5" outlineLevel="1">
      <c r="A228" s="165" t="s">
        <v>830</v>
      </c>
      <c r="B228" s="166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856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5"/>
      <c r="B230" s="84" t="s">
        <v>855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5"/>
      <c r="B231" s="84" t="s">
        <v>829</v>
      </c>
      <c r="C231" s="122">
        <v>0</v>
      </c>
      <c r="D231" s="122">
        <f t="shared" ref="D231:E232" si="18">C231</f>
        <v>0</v>
      </c>
      <c r="E231" s="122">
        <f t="shared" si="18"/>
        <v>0</v>
      </c>
    </row>
    <row r="232" spans="1:5" outlineLevel="3">
      <c r="A232" s="85"/>
      <c r="B232" s="84" t="s">
        <v>819</v>
      </c>
      <c r="C232" s="122"/>
      <c r="D232" s="122">
        <f t="shared" si="18"/>
        <v>0</v>
      </c>
      <c r="E232" s="122">
        <f t="shared" si="18"/>
        <v>0</v>
      </c>
    </row>
    <row r="233" spans="1:5" outlineLevel="2">
      <c r="A233" s="125">
        <v>3</v>
      </c>
      <c r="B233" s="124" t="s">
        <v>857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5"/>
      <c r="B234" s="84" t="s">
        <v>855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165" t="s">
        <v>828</v>
      </c>
      <c r="B235" s="166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857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5"/>
      <c r="B237" s="84" t="s">
        <v>855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165" t="s">
        <v>826</v>
      </c>
      <c r="B238" s="166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856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5"/>
      <c r="B240" s="84" t="s">
        <v>855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5"/>
      <c r="B241" s="84" t="s">
        <v>825</v>
      </c>
      <c r="C241" s="122"/>
      <c r="D241" s="122">
        <f t="shared" ref="D241:E242" si="19">C241</f>
        <v>0</v>
      </c>
      <c r="E241" s="122">
        <f t="shared" si="19"/>
        <v>0</v>
      </c>
    </row>
    <row r="242" spans="1:10" outlineLevel="3">
      <c r="A242" s="85"/>
      <c r="B242" s="84" t="s">
        <v>824</v>
      </c>
      <c r="C242" s="122"/>
      <c r="D242" s="122">
        <f t="shared" si="19"/>
        <v>0</v>
      </c>
      <c r="E242" s="122">
        <f t="shared" si="19"/>
        <v>0</v>
      </c>
    </row>
    <row r="243" spans="1:10" outlineLevel="1">
      <c r="A243" s="165" t="s">
        <v>823</v>
      </c>
      <c r="B243" s="166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856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5"/>
      <c r="B245" s="84" t="s">
        <v>855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5"/>
      <c r="B246" s="84" t="s">
        <v>821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outlineLevel="3">
      <c r="A247" s="85"/>
      <c r="B247" s="84" t="s">
        <v>820</v>
      </c>
      <c r="C247" s="122"/>
      <c r="D247" s="122">
        <f t="shared" si="20"/>
        <v>0</v>
      </c>
      <c r="E247" s="122">
        <f t="shared" si="20"/>
        <v>0</v>
      </c>
    </row>
    <row r="248" spans="1:10" outlineLevel="3">
      <c r="A248" s="85"/>
      <c r="B248" s="84" t="s">
        <v>819</v>
      </c>
      <c r="C248" s="122"/>
      <c r="D248" s="122">
        <f t="shared" si="20"/>
        <v>0</v>
      </c>
      <c r="E248" s="122">
        <f t="shared" si="20"/>
        <v>0</v>
      </c>
    </row>
    <row r="249" spans="1:10" outlineLevel="3">
      <c r="A249" s="85"/>
      <c r="B249" s="84" t="s">
        <v>818</v>
      </c>
      <c r="C249" s="122"/>
      <c r="D249" s="122">
        <f t="shared" si="20"/>
        <v>0</v>
      </c>
      <c r="E249" s="122">
        <f t="shared" si="20"/>
        <v>0</v>
      </c>
    </row>
    <row r="250" spans="1:10" outlineLevel="1">
      <c r="A250" s="165" t="s">
        <v>817</v>
      </c>
      <c r="B250" s="166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5"/>
      <c r="B251" s="84" t="s">
        <v>855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5"/>
      <c r="B252" s="84" t="s">
        <v>854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67" t="s">
        <v>67</v>
      </c>
      <c r="B256" s="167"/>
      <c r="C256" s="167"/>
      <c r="D256" s="136" t="s">
        <v>853</v>
      </c>
      <c r="E256" s="136" t="s">
        <v>852</v>
      </c>
      <c r="G256" s="47" t="s">
        <v>589</v>
      </c>
      <c r="H256" s="48">
        <f>C257+C559</f>
        <v>7778600</v>
      </c>
      <c r="I256" s="49"/>
      <c r="J256" s="50" t="b">
        <f>AND(H256=I256)</f>
        <v>0</v>
      </c>
    </row>
    <row r="257" spans="1:10">
      <c r="A257" s="159" t="s">
        <v>60</v>
      </c>
      <c r="B257" s="160"/>
      <c r="C257" s="37">
        <f>C258+C550</f>
        <v>4368600</v>
      </c>
      <c r="D257" s="37">
        <f>D258+D550</f>
        <v>2822600</v>
      </c>
      <c r="E257" s="37">
        <f>E258+E550</f>
        <v>2822600</v>
      </c>
      <c r="G257" s="39" t="s">
        <v>60</v>
      </c>
      <c r="H257" s="41">
        <f>C257</f>
        <v>4368600</v>
      </c>
      <c r="I257" s="42"/>
      <c r="J257" s="40" t="b">
        <f>AND(H257=I257)</f>
        <v>0</v>
      </c>
    </row>
    <row r="258" spans="1:10">
      <c r="A258" s="155" t="s">
        <v>266</v>
      </c>
      <c r="B258" s="156"/>
      <c r="C258" s="36">
        <f>C259+C339+C483+C547</f>
        <v>4154690</v>
      </c>
      <c r="D258" s="36">
        <f>D259+D339+D483+D547</f>
        <v>2608690</v>
      </c>
      <c r="E258" s="36">
        <f>E259+E339+E483+E547</f>
        <v>2608690</v>
      </c>
      <c r="G258" s="39" t="s">
        <v>57</v>
      </c>
      <c r="H258" s="41">
        <f t="shared" ref="H258:H321" si="21">C258</f>
        <v>4154690</v>
      </c>
      <c r="I258" s="42"/>
      <c r="J258" s="40" t="b">
        <f>AND(H258=I258)</f>
        <v>0</v>
      </c>
    </row>
    <row r="259" spans="1:10">
      <c r="A259" s="153" t="s">
        <v>267</v>
      </c>
      <c r="B259" s="154"/>
      <c r="C259" s="33">
        <f>C260+C263+C314</f>
        <v>2599440</v>
      </c>
      <c r="D259" s="33">
        <f>D260+D263+D314</f>
        <v>1053440</v>
      </c>
      <c r="E259" s="33">
        <f>E260+E263+E314</f>
        <v>1053440</v>
      </c>
      <c r="G259" s="39" t="s">
        <v>590</v>
      </c>
      <c r="H259" s="41">
        <f t="shared" si="21"/>
        <v>2599440</v>
      </c>
      <c r="I259" s="42"/>
      <c r="J259" s="40" t="b">
        <f>AND(H259=I259)</f>
        <v>0</v>
      </c>
    </row>
    <row r="260" spans="1:10" outlineLevel="1">
      <c r="A260" s="157" t="s">
        <v>268</v>
      </c>
      <c r="B260" s="158"/>
      <c r="C260" s="32">
        <f>SUM(C261:C262)</f>
        <v>33440</v>
      </c>
      <c r="D260" s="32">
        <f>SUM(D261:D262)</f>
        <v>33440</v>
      </c>
      <c r="E260" s="32">
        <f>SUM(E261:E262)</f>
        <v>33440</v>
      </c>
      <c r="H260" s="41">
        <f t="shared" si="21"/>
        <v>33440</v>
      </c>
    </row>
    <row r="261" spans="1:10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outlineLevel="2">
      <c r="A262" s="6">
        <v>1100</v>
      </c>
      <c r="B262" s="4" t="s">
        <v>33</v>
      </c>
      <c r="C262" s="5">
        <v>32350</v>
      </c>
      <c r="D262" s="5">
        <f>C262</f>
        <v>32350</v>
      </c>
      <c r="E262" s="5">
        <f>D262</f>
        <v>32350</v>
      </c>
      <c r="H262" s="41">
        <f t="shared" si="21"/>
        <v>32350</v>
      </c>
    </row>
    <row r="263" spans="1:10" outlineLevel="1">
      <c r="A263" s="157" t="s">
        <v>269</v>
      </c>
      <c r="B263" s="158"/>
      <c r="C263" s="32">
        <f>C264+C265+C289+C296+C298+C302+C305+C308+C313</f>
        <v>2526000</v>
      </c>
      <c r="D263" s="32">
        <f>D264+D265+D289+D296+D298+D302+D305+D308+D313</f>
        <v>1020000</v>
      </c>
      <c r="E263" s="32">
        <f>E264+E265+E289+E296+E298+E302+E305+E308+E313</f>
        <v>1020000</v>
      </c>
      <c r="H263" s="41">
        <f t="shared" si="21"/>
        <v>2526000</v>
      </c>
    </row>
    <row r="264" spans="1:10" outlineLevel="2">
      <c r="A264" s="6">
        <v>1101</v>
      </c>
      <c r="B264" s="4" t="s">
        <v>34</v>
      </c>
      <c r="C264" s="5">
        <v>990000</v>
      </c>
      <c r="D264" s="5">
        <f>C264</f>
        <v>990000</v>
      </c>
      <c r="E264" s="5">
        <f>D264</f>
        <v>990000</v>
      </c>
      <c r="H264" s="41">
        <f t="shared" si="21"/>
        <v>990000</v>
      </c>
    </row>
    <row r="265" spans="1:10" outlineLevel="2">
      <c r="A265" s="6">
        <v>1101</v>
      </c>
      <c r="B265" s="4" t="s">
        <v>35</v>
      </c>
      <c r="C265" s="5">
        <v>1082000</v>
      </c>
      <c r="D265" s="5">
        <f>SUM(D266:D288)</f>
        <v>0</v>
      </c>
      <c r="E265" s="5">
        <f>SUM(E266:E288)</f>
        <v>0</v>
      </c>
      <c r="H265" s="41">
        <f t="shared" si="21"/>
        <v>1082000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13000</v>
      </c>
      <c r="D289" s="5">
        <f>SUM(D290:D295)</f>
        <v>0</v>
      </c>
      <c r="E289" s="5">
        <f>SUM(E290:E295)</f>
        <v>0</v>
      </c>
      <c r="H289" s="41">
        <f t="shared" si="21"/>
        <v>13000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5000</v>
      </c>
      <c r="D296" s="5">
        <f>SUM(D297)</f>
        <v>0</v>
      </c>
      <c r="E296" s="5">
        <f>SUM(E297)</f>
        <v>0</v>
      </c>
      <c r="H296" s="41">
        <f t="shared" si="21"/>
        <v>5000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60000</v>
      </c>
      <c r="D298" s="5">
        <f>SUM(D299:D301)</f>
        <v>0</v>
      </c>
      <c r="E298" s="5">
        <f>SUM(E299:E301)</f>
        <v>0</v>
      </c>
      <c r="H298" s="41">
        <f t="shared" si="21"/>
        <v>60000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26000</v>
      </c>
      <c r="D305" s="5">
        <f>SUM(D306:D307)</f>
        <v>0</v>
      </c>
      <c r="E305" s="5">
        <f>SUM(E306:E307)</f>
        <v>0</v>
      </c>
      <c r="H305" s="41">
        <f t="shared" si="21"/>
        <v>26000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320000</v>
      </c>
      <c r="D308" s="5">
        <f>SUM(D309:D312)</f>
        <v>0</v>
      </c>
      <c r="E308" s="5">
        <f>SUM(E309:E312)</f>
        <v>0</v>
      </c>
      <c r="H308" s="41">
        <f t="shared" si="21"/>
        <v>320000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30000</v>
      </c>
      <c r="D313" s="5">
        <f>C313</f>
        <v>30000</v>
      </c>
      <c r="E313" s="5">
        <f>D313</f>
        <v>30000</v>
      </c>
      <c r="H313" s="41">
        <f t="shared" si="21"/>
        <v>30000</v>
      </c>
    </row>
    <row r="314" spans="1:8" outlineLevel="1">
      <c r="A314" s="157" t="s">
        <v>601</v>
      </c>
      <c r="B314" s="158"/>
      <c r="C314" s="32">
        <f>C315+C325+C331+C336+C337+C338+C328</f>
        <v>40000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40000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40000</v>
      </c>
      <c r="D325" s="5">
        <f>SUM(D326:D327)</f>
        <v>0</v>
      </c>
      <c r="E325" s="5">
        <f>SUM(E326:E327)</f>
        <v>0</v>
      </c>
      <c r="H325" s="41">
        <f t="shared" si="28"/>
        <v>40000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3" t="s">
        <v>270</v>
      </c>
      <c r="B339" s="154"/>
      <c r="C339" s="33">
        <f>C340+C444+C482</f>
        <v>1551750</v>
      </c>
      <c r="D339" s="33">
        <f>D340+D444+D482</f>
        <v>1551750</v>
      </c>
      <c r="E339" s="33">
        <f>E340+E444+E482</f>
        <v>1551750</v>
      </c>
      <c r="G339" s="39" t="s">
        <v>591</v>
      </c>
      <c r="H339" s="41">
        <f t="shared" si="28"/>
        <v>1551750</v>
      </c>
      <c r="I339" s="42"/>
      <c r="J339" s="40" t="b">
        <f>AND(H339=I339)</f>
        <v>0</v>
      </c>
    </row>
    <row r="340" spans="1:10" outlineLevel="1">
      <c r="A340" s="157" t="s">
        <v>271</v>
      </c>
      <c r="B340" s="158"/>
      <c r="C340" s="32">
        <f>C341+C342+C343+C344+C347+C348+C353+C356+C357+C362+C367+C368+C371+C372+C373+C376+C377+C378+C382+C388+C391+C392+C395+C398+C399+C404+C407+C408+C409+C412+C415+C416+C419+C420+C421+C422+C429+C443</f>
        <v>1551750</v>
      </c>
      <c r="D340" s="32">
        <f>D341+D342+D343+D344+D347+D348+D353+D356+D357+D362+D367+BH290668+D371+D372+D373+D376+D377+D378+D382+D388+D391+D392+D395+D398+D399+D404+D407+D408+D409+D412+D415+D416+D419+D420+D421+D422+D429+D443</f>
        <v>1551750</v>
      </c>
      <c r="E340" s="32">
        <f>E341+E342+E343+E344+E347+E348+E353+E356+E357+E362+E367+BI290668+E371+E372+E373+E376+E377+E378+E382+E388+E391+E392+E395+E398+E399+E404+E407+E408+E409+E412+E415+E416+E419+E420+E421+E422+E429+E443</f>
        <v>1551750</v>
      </c>
      <c r="H340" s="41">
        <f t="shared" si="28"/>
        <v>1551750</v>
      </c>
    </row>
    <row r="341" spans="1:10" outlineLevel="2">
      <c r="A341" s="6">
        <v>2201</v>
      </c>
      <c r="B341" s="34" t="s">
        <v>272</v>
      </c>
      <c r="C341" s="5">
        <v>10000</v>
      </c>
      <c r="D341" s="5">
        <f>C341</f>
        <v>10000</v>
      </c>
      <c r="E341" s="5">
        <f>D341</f>
        <v>10000</v>
      </c>
      <c r="H341" s="41">
        <f t="shared" si="28"/>
        <v>10000</v>
      </c>
    </row>
    <row r="342" spans="1:10" outlineLevel="2">
      <c r="A342" s="6">
        <v>2201</v>
      </c>
      <c r="B342" s="4" t="s">
        <v>40</v>
      </c>
      <c r="C342" s="5">
        <v>60000</v>
      </c>
      <c r="D342" s="5">
        <f t="shared" ref="D342:E343" si="31">C342</f>
        <v>60000</v>
      </c>
      <c r="E342" s="5">
        <f t="shared" si="31"/>
        <v>60000</v>
      </c>
      <c r="H342" s="41">
        <f t="shared" si="28"/>
        <v>60000</v>
      </c>
    </row>
    <row r="343" spans="1:10" outlineLevel="2">
      <c r="A343" s="6">
        <v>2201</v>
      </c>
      <c r="B343" s="4" t="s">
        <v>41</v>
      </c>
      <c r="C343" s="5">
        <v>320000</v>
      </c>
      <c r="D343" s="5">
        <f t="shared" si="31"/>
        <v>320000</v>
      </c>
      <c r="E343" s="5">
        <f t="shared" si="31"/>
        <v>320000</v>
      </c>
      <c r="H343" s="41">
        <f t="shared" si="28"/>
        <v>320000</v>
      </c>
    </row>
    <row r="344" spans="1:10" outlineLevel="2">
      <c r="A344" s="6">
        <v>2201</v>
      </c>
      <c r="B344" s="4" t="s">
        <v>273</v>
      </c>
      <c r="C344" s="5">
        <f>SUM(C345:C346)</f>
        <v>40000</v>
      </c>
      <c r="D344" s="5">
        <f>SUM(D345:D346)</f>
        <v>40000</v>
      </c>
      <c r="E344" s="5">
        <f>SUM(E345:E346)</f>
        <v>40000</v>
      </c>
      <c r="H344" s="41">
        <f t="shared" si="28"/>
        <v>40000</v>
      </c>
    </row>
    <row r="345" spans="1:10" outlineLevel="3">
      <c r="A345" s="29"/>
      <c r="B345" s="28" t="s">
        <v>274</v>
      </c>
      <c r="C345" s="30">
        <v>20000</v>
      </c>
      <c r="D345" s="30">
        <f t="shared" ref="D345:E347" si="32">C345</f>
        <v>20000</v>
      </c>
      <c r="E345" s="30">
        <f t="shared" si="32"/>
        <v>20000</v>
      </c>
      <c r="H345" s="41">
        <f t="shared" si="28"/>
        <v>20000</v>
      </c>
    </row>
    <row r="346" spans="1:10" outlineLevel="3">
      <c r="A346" s="29"/>
      <c r="B346" s="28" t="s">
        <v>275</v>
      </c>
      <c r="C346" s="30">
        <v>20000</v>
      </c>
      <c r="D346" s="30">
        <f t="shared" si="32"/>
        <v>20000</v>
      </c>
      <c r="E346" s="30">
        <f t="shared" si="32"/>
        <v>20000</v>
      </c>
      <c r="H346" s="41">
        <f t="shared" si="28"/>
        <v>20000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265000</v>
      </c>
      <c r="D348" s="5">
        <f>SUM(D349:D352)</f>
        <v>265000</v>
      </c>
      <c r="E348" s="5">
        <f>SUM(E349:E352)</f>
        <v>265000</v>
      </c>
      <c r="H348" s="41">
        <f t="shared" si="28"/>
        <v>265000</v>
      </c>
    </row>
    <row r="349" spans="1:10" outlineLevel="3">
      <c r="A349" s="29"/>
      <c r="B349" s="28" t="s">
        <v>278</v>
      </c>
      <c r="C349" s="30">
        <v>250000</v>
      </c>
      <c r="D349" s="30">
        <f>C349</f>
        <v>250000</v>
      </c>
      <c r="E349" s="30">
        <f>D349</f>
        <v>250000</v>
      </c>
      <c r="H349" s="41">
        <f t="shared" si="28"/>
        <v>250000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15000</v>
      </c>
      <c r="D351" s="30">
        <f t="shared" si="33"/>
        <v>15000</v>
      </c>
      <c r="E351" s="30">
        <f t="shared" si="33"/>
        <v>15000</v>
      </c>
      <c r="H351" s="41">
        <f t="shared" si="28"/>
        <v>15000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1500</v>
      </c>
      <c r="D354" s="30">
        <f t="shared" ref="D354:E356" si="34">C354</f>
        <v>1500</v>
      </c>
      <c r="E354" s="30">
        <f t="shared" si="34"/>
        <v>1500</v>
      </c>
      <c r="H354" s="41">
        <f t="shared" si="28"/>
        <v>1500</v>
      </c>
    </row>
    <row r="355" spans="1:8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outlineLevel="2">
      <c r="A356" s="6">
        <v>2201</v>
      </c>
      <c r="B356" s="4" t="s">
        <v>284</v>
      </c>
      <c r="C356" s="5">
        <v>15000</v>
      </c>
      <c r="D356" s="5">
        <f t="shared" si="34"/>
        <v>15000</v>
      </c>
      <c r="E356" s="5">
        <f t="shared" si="34"/>
        <v>15000</v>
      </c>
      <c r="H356" s="41">
        <f t="shared" si="28"/>
        <v>15000</v>
      </c>
    </row>
    <row r="357" spans="1:8" outlineLevel="2">
      <c r="A357" s="6">
        <v>2201</v>
      </c>
      <c r="B357" s="4" t="s">
        <v>285</v>
      </c>
      <c r="C357" s="5">
        <f>SUM(C358:C361)</f>
        <v>45000</v>
      </c>
      <c r="D357" s="5">
        <f>SUM(D358:D361)</f>
        <v>45000</v>
      </c>
      <c r="E357" s="5">
        <f>SUM(E358:E361)</f>
        <v>45000</v>
      </c>
      <c r="H357" s="41">
        <f t="shared" si="28"/>
        <v>45000</v>
      </c>
    </row>
    <row r="358" spans="1:8" outlineLevel="3">
      <c r="A358" s="29"/>
      <c r="B358" s="28" t="s">
        <v>286</v>
      </c>
      <c r="C358" s="30">
        <v>35000</v>
      </c>
      <c r="D358" s="30">
        <f>C358</f>
        <v>35000</v>
      </c>
      <c r="E358" s="30">
        <f>D358</f>
        <v>35000</v>
      </c>
      <c r="H358" s="41">
        <f t="shared" si="28"/>
        <v>35000</v>
      </c>
    </row>
    <row r="359" spans="1:8" outlineLevel="3">
      <c r="A359" s="29"/>
      <c r="B359" s="28" t="s">
        <v>287</v>
      </c>
      <c r="C359" s="30">
        <v>5000</v>
      </c>
      <c r="D359" s="30">
        <f t="shared" ref="D359:E361" si="35">C359</f>
        <v>5000</v>
      </c>
      <c r="E359" s="30">
        <f t="shared" si="35"/>
        <v>5000</v>
      </c>
      <c r="H359" s="41">
        <f t="shared" si="28"/>
        <v>5000</v>
      </c>
    </row>
    <row r="360" spans="1:8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225000</v>
      </c>
      <c r="D362" s="5">
        <f>SUM(D363:D366)</f>
        <v>225000</v>
      </c>
      <c r="E362" s="5">
        <f>SUM(E363:E366)</f>
        <v>225000</v>
      </c>
      <c r="H362" s="41">
        <f t="shared" si="28"/>
        <v>225000</v>
      </c>
    </row>
    <row r="363" spans="1:8" outlineLevel="3">
      <c r="A363" s="29"/>
      <c r="B363" s="28" t="s">
        <v>291</v>
      </c>
      <c r="C363" s="30">
        <v>20000</v>
      </c>
      <c r="D363" s="30">
        <f>C363</f>
        <v>20000</v>
      </c>
      <c r="E363" s="30">
        <f>D363</f>
        <v>20000</v>
      </c>
      <c r="H363" s="41">
        <f t="shared" si="28"/>
        <v>20000</v>
      </c>
    </row>
    <row r="364" spans="1:8" outlineLevel="3">
      <c r="A364" s="29"/>
      <c r="B364" s="28" t="s">
        <v>292</v>
      </c>
      <c r="C364" s="30">
        <v>200000</v>
      </c>
      <c r="D364" s="30">
        <f t="shared" ref="D364:E366" si="36">C364</f>
        <v>200000</v>
      </c>
      <c r="E364" s="30">
        <f t="shared" si="36"/>
        <v>200000</v>
      </c>
      <c r="H364" s="41">
        <f t="shared" si="28"/>
        <v>200000</v>
      </c>
    </row>
    <row r="365" spans="1:8" outlineLevel="3">
      <c r="A365" s="29"/>
      <c r="B365" s="28" t="s">
        <v>293</v>
      </c>
      <c r="C365" s="30">
        <v>4000</v>
      </c>
      <c r="D365" s="30">
        <f t="shared" si="36"/>
        <v>4000</v>
      </c>
      <c r="E365" s="30">
        <f t="shared" si="36"/>
        <v>4000</v>
      </c>
      <c r="H365" s="41">
        <f t="shared" si="28"/>
        <v>4000</v>
      </c>
    </row>
    <row r="366" spans="1:8" outlineLevel="3">
      <c r="A366" s="29"/>
      <c r="B366" s="28" t="s">
        <v>294</v>
      </c>
      <c r="C366" s="30">
        <v>1000</v>
      </c>
      <c r="D366" s="30">
        <f t="shared" si="36"/>
        <v>1000</v>
      </c>
      <c r="E366" s="30">
        <f t="shared" si="36"/>
        <v>1000</v>
      </c>
      <c r="H366" s="41">
        <f t="shared" si="28"/>
        <v>1000</v>
      </c>
    </row>
    <row r="367" spans="1:8" outlineLevel="2">
      <c r="A367" s="6">
        <v>2201</v>
      </c>
      <c r="B367" s="4" t="s">
        <v>43</v>
      </c>
      <c r="C367" s="5">
        <v>6000</v>
      </c>
      <c r="D367" s="5">
        <f>C367</f>
        <v>6000</v>
      </c>
      <c r="E367" s="5">
        <f>D367</f>
        <v>6000</v>
      </c>
      <c r="H367" s="41">
        <f t="shared" si="28"/>
        <v>6000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17000</v>
      </c>
      <c r="D371" s="5">
        <f t="shared" si="37"/>
        <v>17000</v>
      </c>
      <c r="E371" s="5">
        <f t="shared" si="37"/>
        <v>17000</v>
      </c>
      <c r="H371" s="41">
        <f t="shared" si="28"/>
        <v>17000</v>
      </c>
    </row>
    <row r="372" spans="1:8" outlineLevel="2">
      <c r="A372" s="6">
        <v>2201</v>
      </c>
      <c r="B372" s="4" t="s">
        <v>45</v>
      </c>
      <c r="C372" s="5">
        <v>25000</v>
      </c>
      <c r="D372" s="5">
        <f t="shared" si="37"/>
        <v>25000</v>
      </c>
      <c r="E372" s="5">
        <f t="shared" si="37"/>
        <v>25000</v>
      </c>
      <c r="H372" s="41">
        <f t="shared" si="28"/>
        <v>25000</v>
      </c>
    </row>
    <row r="373" spans="1:8" outlineLevel="2" collapsed="1">
      <c r="A373" s="6">
        <v>2201</v>
      </c>
      <c r="B373" s="4" t="s">
        <v>298</v>
      </c>
      <c r="C373" s="5">
        <f>SUM(C374:C375)</f>
        <v>1500</v>
      </c>
      <c r="D373" s="5">
        <f>SUM(D374:D375)</f>
        <v>1500</v>
      </c>
      <c r="E373" s="5">
        <f>SUM(E374:E375)</f>
        <v>1500</v>
      </c>
      <c r="H373" s="41">
        <f t="shared" si="28"/>
        <v>1500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1500</v>
      </c>
      <c r="D375" s="30">
        <f t="shared" si="38"/>
        <v>1500</v>
      </c>
      <c r="E375" s="30">
        <f t="shared" si="38"/>
        <v>1500</v>
      </c>
      <c r="H375" s="41">
        <f t="shared" si="28"/>
        <v>1500</v>
      </c>
    </row>
    <row r="376" spans="1:8" outlineLevel="2">
      <c r="A376" s="6">
        <v>2201</v>
      </c>
      <c r="B376" s="4" t="s">
        <v>301</v>
      </c>
      <c r="C376" s="5">
        <v>1000</v>
      </c>
      <c r="D376" s="5">
        <f t="shared" si="38"/>
        <v>1000</v>
      </c>
      <c r="E376" s="5">
        <f t="shared" si="38"/>
        <v>1000</v>
      </c>
      <c r="H376" s="41">
        <f t="shared" si="28"/>
        <v>1000</v>
      </c>
    </row>
    <row r="377" spans="1:8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outlineLevel="2">
      <c r="A378" s="6">
        <v>2201</v>
      </c>
      <c r="B378" s="4" t="s">
        <v>303</v>
      </c>
      <c r="C378" s="5">
        <f>SUM(C379:C381)</f>
        <v>34000</v>
      </c>
      <c r="D378" s="5">
        <f>SUM(D379:D381)</f>
        <v>34000</v>
      </c>
      <c r="E378" s="5">
        <f>SUM(E379:E381)</f>
        <v>34000</v>
      </c>
      <c r="H378" s="41">
        <f t="shared" si="28"/>
        <v>34000</v>
      </c>
    </row>
    <row r="379" spans="1:8" outlineLevel="3">
      <c r="A379" s="29"/>
      <c r="B379" s="28" t="s">
        <v>46</v>
      </c>
      <c r="C379" s="30">
        <v>25000</v>
      </c>
      <c r="D379" s="30">
        <f>C379</f>
        <v>25000</v>
      </c>
      <c r="E379" s="30">
        <f>D379</f>
        <v>25000</v>
      </c>
      <c r="H379" s="41">
        <f t="shared" si="28"/>
        <v>25000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9000</v>
      </c>
      <c r="D381" s="30">
        <f t="shared" si="39"/>
        <v>9000</v>
      </c>
      <c r="E381" s="30">
        <f t="shared" si="39"/>
        <v>9000</v>
      </c>
      <c r="H381" s="41">
        <f t="shared" si="28"/>
        <v>9000</v>
      </c>
    </row>
    <row r="382" spans="1:8" outlineLevel="2">
      <c r="A382" s="6">
        <v>2201</v>
      </c>
      <c r="B382" s="4" t="s">
        <v>114</v>
      </c>
      <c r="C382" s="5">
        <f>SUM(C383:C387)</f>
        <v>19500</v>
      </c>
      <c r="D382" s="5">
        <f>SUM(D383:D387)</f>
        <v>19500</v>
      </c>
      <c r="E382" s="5">
        <f>SUM(E383:E387)</f>
        <v>19500</v>
      </c>
      <c r="H382" s="41">
        <f t="shared" si="28"/>
        <v>19500</v>
      </c>
    </row>
    <row r="383" spans="1:8" outlineLevel="3">
      <c r="A383" s="29"/>
      <c r="B383" s="28" t="s">
        <v>304</v>
      </c>
      <c r="C383" s="30">
        <v>9000</v>
      </c>
      <c r="D383" s="30">
        <f>C383</f>
        <v>9000</v>
      </c>
      <c r="E383" s="30">
        <f>D383</f>
        <v>9000</v>
      </c>
      <c r="H383" s="41">
        <f t="shared" si="28"/>
        <v>9000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>
        <v>500</v>
      </c>
      <c r="D385" s="30">
        <f t="shared" si="40"/>
        <v>500</v>
      </c>
      <c r="E385" s="30">
        <f t="shared" si="40"/>
        <v>500</v>
      </c>
      <c r="H385" s="41">
        <f t="shared" si="28"/>
        <v>500</v>
      </c>
    </row>
    <row r="386" spans="1:8" outlineLevel="3">
      <c r="A386" s="29"/>
      <c r="B386" s="28" t="s">
        <v>307</v>
      </c>
      <c r="C386" s="30">
        <v>8000</v>
      </c>
      <c r="D386" s="30">
        <f t="shared" si="40"/>
        <v>8000</v>
      </c>
      <c r="E386" s="30">
        <f t="shared" si="40"/>
        <v>8000</v>
      </c>
      <c r="H386" s="41">
        <f t="shared" ref="H386:H449" si="41">C386</f>
        <v>8000</v>
      </c>
    </row>
    <row r="387" spans="1:8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1000</v>
      </c>
      <c r="D390" s="30">
        <f t="shared" si="42"/>
        <v>1000</v>
      </c>
      <c r="E390" s="30">
        <f t="shared" si="42"/>
        <v>1000</v>
      </c>
      <c r="H390" s="41">
        <f t="shared" si="41"/>
        <v>1000</v>
      </c>
    </row>
    <row r="391" spans="1:8" outlineLevel="2">
      <c r="A391" s="6">
        <v>2201</v>
      </c>
      <c r="B391" s="4" t="s">
        <v>311</v>
      </c>
      <c r="C391" s="5">
        <v>2000</v>
      </c>
      <c r="D391" s="5">
        <f t="shared" si="42"/>
        <v>2000</v>
      </c>
      <c r="E391" s="5">
        <f t="shared" si="42"/>
        <v>2000</v>
      </c>
      <c r="H391" s="41">
        <f t="shared" si="41"/>
        <v>2000</v>
      </c>
    </row>
    <row r="392" spans="1:8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  <c r="H392" s="41">
        <f t="shared" si="41"/>
        <v>30000</v>
      </c>
    </row>
    <row r="393" spans="1:8" outlineLevel="3">
      <c r="A393" s="29"/>
      <c r="B393" s="28" t="s">
        <v>313</v>
      </c>
      <c r="C393" s="30">
        <v>5000</v>
      </c>
      <c r="D393" s="30">
        <f>C393</f>
        <v>5000</v>
      </c>
      <c r="E393" s="30">
        <f>D393</f>
        <v>5000</v>
      </c>
      <c r="H393" s="41">
        <f t="shared" si="41"/>
        <v>5000</v>
      </c>
    </row>
    <row r="394" spans="1:8" outlineLevel="3">
      <c r="A394" s="29"/>
      <c r="B394" s="28" t="s">
        <v>314</v>
      </c>
      <c r="C394" s="30">
        <v>25000</v>
      </c>
      <c r="D394" s="30">
        <f>C394</f>
        <v>25000</v>
      </c>
      <c r="E394" s="30">
        <f>D394</f>
        <v>25000</v>
      </c>
      <c r="H394" s="41">
        <f t="shared" si="41"/>
        <v>25000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2000</v>
      </c>
      <c r="D398" s="5">
        <f t="shared" si="43"/>
        <v>2000</v>
      </c>
      <c r="E398" s="5">
        <f t="shared" si="43"/>
        <v>2000</v>
      </c>
      <c r="H398" s="41">
        <f t="shared" si="41"/>
        <v>2000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  <c r="H404" s="41">
        <f t="shared" si="41"/>
        <v>3000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18870</v>
      </c>
      <c r="D409" s="5">
        <f>SUM(D410:D411)</f>
        <v>18870</v>
      </c>
      <c r="E409" s="5">
        <f>SUM(E410:E411)</f>
        <v>18870</v>
      </c>
      <c r="H409" s="41">
        <f t="shared" si="41"/>
        <v>18870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1"/>
        <v>5000</v>
      </c>
    </row>
    <row r="411" spans="1:8" outlineLevel="3">
      <c r="A411" s="29"/>
      <c r="B411" s="28" t="s">
        <v>50</v>
      </c>
      <c r="C411" s="30">
        <v>13870</v>
      </c>
      <c r="D411" s="30">
        <f>C411</f>
        <v>13870</v>
      </c>
      <c r="E411" s="30">
        <f>D411</f>
        <v>13870</v>
      </c>
      <c r="H411" s="41">
        <f t="shared" si="41"/>
        <v>13870</v>
      </c>
    </row>
    <row r="412" spans="1:8" outlineLevel="2">
      <c r="A412" s="6">
        <v>2201</v>
      </c>
      <c r="B412" s="4" t="s">
        <v>117</v>
      </c>
      <c r="C412" s="5">
        <f>SUM(C413:C414)</f>
        <v>25000</v>
      </c>
      <c r="D412" s="5">
        <f>SUM(D413:D414)</f>
        <v>25000</v>
      </c>
      <c r="E412" s="5">
        <f>SUM(E413:E414)</f>
        <v>25000</v>
      </c>
      <c r="H412" s="41">
        <f t="shared" si="41"/>
        <v>25000</v>
      </c>
    </row>
    <row r="413" spans="1:8" outlineLevel="3" collapsed="1">
      <c r="A413" s="29"/>
      <c r="B413" s="28" t="s">
        <v>328</v>
      </c>
      <c r="C413" s="30">
        <v>15000</v>
      </c>
      <c r="D413" s="30">
        <f t="shared" ref="D413:E415" si="46">C413</f>
        <v>15000</v>
      </c>
      <c r="E413" s="30">
        <f t="shared" si="46"/>
        <v>15000</v>
      </c>
      <c r="H413" s="41">
        <f t="shared" si="41"/>
        <v>15000</v>
      </c>
    </row>
    <row r="414" spans="1:8" outlineLevel="3">
      <c r="A414" s="29"/>
      <c r="B414" s="28" t="s">
        <v>329</v>
      </c>
      <c r="C414" s="30">
        <v>10000</v>
      </c>
      <c r="D414" s="30">
        <f t="shared" si="46"/>
        <v>10000</v>
      </c>
      <c r="E414" s="30">
        <f t="shared" si="46"/>
        <v>10000</v>
      </c>
      <c r="H414" s="41">
        <f t="shared" si="41"/>
        <v>10000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outlineLevel="2" collapsed="1">
      <c r="A416" s="6">
        <v>2201</v>
      </c>
      <c r="B416" s="4" t="s">
        <v>332</v>
      </c>
      <c r="C416" s="5">
        <f>SUM(C417:C418)</f>
        <v>4000</v>
      </c>
      <c r="D416" s="5">
        <f>SUM(D417:D418)</f>
        <v>4000</v>
      </c>
      <c r="E416" s="5">
        <f>SUM(E417:E418)</f>
        <v>4000</v>
      </c>
      <c r="H416" s="41">
        <f t="shared" si="41"/>
        <v>4000</v>
      </c>
    </row>
    <row r="417" spans="1:8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outlineLevel="3">
      <c r="A418" s="29"/>
      <c r="B418" s="28" t="s">
        <v>331</v>
      </c>
      <c r="C418" s="30">
        <v>3000</v>
      </c>
      <c r="D418" s="30">
        <f t="shared" si="47"/>
        <v>3000</v>
      </c>
      <c r="E418" s="30">
        <f t="shared" si="47"/>
        <v>3000</v>
      </c>
      <c r="H418" s="41">
        <f t="shared" si="41"/>
        <v>3000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17000</v>
      </c>
      <c r="D421" s="5">
        <f t="shared" si="47"/>
        <v>17000</v>
      </c>
      <c r="E421" s="5">
        <f t="shared" si="47"/>
        <v>17000</v>
      </c>
      <c r="H421" s="41">
        <f t="shared" si="41"/>
        <v>17000</v>
      </c>
    </row>
    <row r="422" spans="1:8" outlineLevel="2" collapsed="1">
      <c r="A422" s="6">
        <v>2201</v>
      </c>
      <c r="B422" s="4" t="s">
        <v>119</v>
      </c>
      <c r="C422" s="5">
        <f>SUM(C423:C428)</f>
        <v>380</v>
      </c>
      <c r="D422" s="5">
        <f>SUM(D423:D428)</f>
        <v>380</v>
      </c>
      <c r="E422" s="5">
        <f>SUM(E423:E428)</f>
        <v>380</v>
      </c>
      <c r="H422" s="41">
        <f t="shared" si="41"/>
        <v>380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380</v>
      </c>
      <c r="D427" s="30">
        <f t="shared" si="48"/>
        <v>380</v>
      </c>
      <c r="E427" s="30">
        <f t="shared" si="48"/>
        <v>380</v>
      </c>
      <c r="H427" s="41">
        <f t="shared" si="41"/>
        <v>380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340000</v>
      </c>
      <c r="D429" s="5">
        <f>SUM(D430:D442)</f>
        <v>340000</v>
      </c>
      <c r="E429" s="5">
        <f>SUM(E430:E442)</f>
        <v>340000</v>
      </c>
      <c r="H429" s="41">
        <f t="shared" si="41"/>
        <v>340000</v>
      </c>
    </row>
    <row r="430" spans="1:8" outlineLevel="3">
      <c r="A430" s="29"/>
      <c r="B430" s="28" t="s">
        <v>343</v>
      </c>
      <c r="C430" s="30">
        <v>30000</v>
      </c>
      <c r="D430" s="30">
        <f>C430</f>
        <v>30000</v>
      </c>
      <c r="E430" s="30">
        <f>D430</f>
        <v>30000</v>
      </c>
      <c r="H430" s="41">
        <f t="shared" si="41"/>
        <v>30000</v>
      </c>
    </row>
    <row r="431" spans="1:8" outlineLevel="3">
      <c r="A431" s="29"/>
      <c r="B431" s="28" t="s">
        <v>344</v>
      </c>
      <c r="C431" s="30">
        <v>120000</v>
      </c>
      <c r="D431" s="30">
        <f t="shared" ref="D431:E442" si="49">C431</f>
        <v>120000</v>
      </c>
      <c r="E431" s="30">
        <f t="shared" si="49"/>
        <v>120000</v>
      </c>
      <c r="H431" s="41">
        <f t="shared" si="41"/>
        <v>120000</v>
      </c>
    </row>
    <row r="432" spans="1:8" outlineLevel="3">
      <c r="A432" s="29"/>
      <c r="B432" s="28" t="s">
        <v>345</v>
      </c>
      <c r="C432" s="30">
        <v>80000</v>
      </c>
      <c r="D432" s="30">
        <f t="shared" si="49"/>
        <v>80000</v>
      </c>
      <c r="E432" s="30">
        <f t="shared" si="49"/>
        <v>80000</v>
      </c>
      <c r="H432" s="41">
        <f t="shared" si="41"/>
        <v>80000</v>
      </c>
    </row>
    <row r="433" spans="1:8" outlineLevel="3">
      <c r="A433" s="29"/>
      <c r="B433" s="28" t="s">
        <v>346</v>
      </c>
      <c r="C433" s="30">
        <v>25000</v>
      </c>
      <c r="D433" s="30">
        <f t="shared" si="49"/>
        <v>25000</v>
      </c>
      <c r="E433" s="30">
        <f t="shared" si="49"/>
        <v>25000</v>
      </c>
      <c r="H433" s="41">
        <f t="shared" si="41"/>
        <v>25000</v>
      </c>
    </row>
    <row r="434" spans="1:8" outlineLevel="3">
      <c r="A434" s="29"/>
      <c r="B434" s="28" t="s">
        <v>347</v>
      </c>
      <c r="C434" s="30">
        <v>25000</v>
      </c>
      <c r="D434" s="30">
        <f t="shared" si="49"/>
        <v>25000</v>
      </c>
      <c r="E434" s="30">
        <f t="shared" si="49"/>
        <v>25000</v>
      </c>
      <c r="H434" s="41">
        <f t="shared" si="41"/>
        <v>25000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15000</v>
      </c>
      <c r="D436" s="30">
        <f t="shared" si="49"/>
        <v>15000</v>
      </c>
      <c r="E436" s="30">
        <f t="shared" si="49"/>
        <v>15000</v>
      </c>
      <c r="H436" s="41">
        <f t="shared" si="41"/>
        <v>15000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25000</v>
      </c>
      <c r="D439" s="30">
        <f t="shared" si="49"/>
        <v>25000</v>
      </c>
      <c r="E439" s="30">
        <f t="shared" si="49"/>
        <v>25000</v>
      </c>
      <c r="H439" s="41">
        <f t="shared" si="41"/>
        <v>25000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20000</v>
      </c>
      <c r="D441" s="30">
        <f t="shared" si="49"/>
        <v>20000</v>
      </c>
      <c r="E441" s="30">
        <f t="shared" si="49"/>
        <v>20000</v>
      </c>
      <c r="H441" s="41">
        <f t="shared" si="41"/>
        <v>20000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7" t="s">
        <v>357</v>
      </c>
      <c r="B444" s="158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7" t="s">
        <v>388</v>
      </c>
      <c r="B482" s="15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3" t="s">
        <v>389</v>
      </c>
      <c r="B483" s="164"/>
      <c r="C483" s="35">
        <f>C484+C504+C509+C522+C528+C538</f>
        <v>3000</v>
      </c>
      <c r="D483" s="35">
        <f>D484+D504+D509+D522+D528+D538</f>
        <v>3000</v>
      </c>
      <c r="E483" s="35">
        <f>E484+E504+E509+E522+E528+E538</f>
        <v>3000</v>
      </c>
      <c r="G483" s="39" t="s">
        <v>592</v>
      </c>
      <c r="H483" s="41">
        <f t="shared" si="51"/>
        <v>3000</v>
      </c>
      <c r="I483" s="42"/>
      <c r="J483" s="40" t="b">
        <f>AND(H483=I483)</f>
        <v>0</v>
      </c>
    </row>
    <row r="484" spans="1:10" outlineLevel="1">
      <c r="A484" s="157" t="s">
        <v>390</v>
      </c>
      <c r="B484" s="158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7" t="s">
        <v>410</v>
      </c>
      <c r="B504" s="15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7" t="s">
        <v>414</v>
      </c>
      <c r="B509" s="15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7" t="s">
        <v>426</v>
      </c>
      <c r="B522" s="15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7" t="s">
        <v>432</v>
      </c>
      <c r="B528" s="15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7" t="s">
        <v>441</v>
      </c>
      <c r="B538" s="158"/>
      <c r="C538" s="32">
        <f>SUM(C539:C544)</f>
        <v>3000</v>
      </c>
      <c r="D538" s="32">
        <f>SUM(D539:D544)</f>
        <v>3000</v>
      </c>
      <c r="E538" s="32">
        <f>SUM(E539:E544)</f>
        <v>3000</v>
      </c>
      <c r="H538" s="41">
        <f t="shared" si="63"/>
        <v>3000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3000</v>
      </c>
      <c r="D540" s="5">
        <f t="shared" ref="D540:E543" si="66">C540</f>
        <v>3000</v>
      </c>
      <c r="E540" s="5">
        <f t="shared" si="66"/>
        <v>3000</v>
      </c>
      <c r="H540" s="41">
        <f t="shared" si="63"/>
        <v>3000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1" t="s">
        <v>449</v>
      </c>
      <c r="B547" s="162"/>
      <c r="C547" s="35">
        <f>C548+C549</f>
        <v>500</v>
      </c>
      <c r="D547" s="35">
        <f>D548+D549</f>
        <v>500</v>
      </c>
      <c r="E547" s="35">
        <f>E548+E549</f>
        <v>500</v>
      </c>
      <c r="G547" s="39" t="s">
        <v>593</v>
      </c>
      <c r="H547" s="41">
        <f t="shared" si="63"/>
        <v>500</v>
      </c>
      <c r="I547" s="42"/>
      <c r="J547" s="40" t="b">
        <f>AND(H547=I547)</f>
        <v>0</v>
      </c>
    </row>
    <row r="548" spans="1:10" outlineLevel="1">
      <c r="A548" s="157" t="s">
        <v>450</v>
      </c>
      <c r="B548" s="158"/>
      <c r="C548" s="32">
        <v>500</v>
      </c>
      <c r="D548" s="32">
        <f>C548</f>
        <v>500</v>
      </c>
      <c r="E548" s="32">
        <f>D548</f>
        <v>500</v>
      </c>
      <c r="H548" s="41">
        <f t="shared" si="63"/>
        <v>500</v>
      </c>
    </row>
    <row r="549" spans="1:10" outlineLevel="1">
      <c r="A549" s="157" t="s">
        <v>451</v>
      </c>
      <c r="B549" s="15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5" t="s">
        <v>455</v>
      </c>
      <c r="B550" s="156"/>
      <c r="C550" s="36">
        <f>C551</f>
        <v>213910</v>
      </c>
      <c r="D550" s="36">
        <f>D551</f>
        <v>213910</v>
      </c>
      <c r="E550" s="36">
        <f>E551</f>
        <v>213910</v>
      </c>
      <c r="G550" s="39" t="s">
        <v>59</v>
      </c>
      <c r="H550" s="41">
        <f t="shared" si="63"/>
        <v>213910</v>
      </c>
      <c r="I550" s="42"/>
      <c r="J550" s="40" t="b">
        <f>AND(H550=I550)</f>
        <v>0</v>
      </c>
    </row>
    <row r="551" spans="1:10">
      <c r="A551" s="153" t="s">
        <v>456</v>
      </c>
      <c r="B551" s="154"/>
      <c r="C551" s="33">
        <f>C552+C556</f>
        <v>213910</v>
      </c>
      <c r="D551" s="33">
        <f>D552+D556</f>
        <v>213910</v>
      </c>
      <c r="E551" s="33">
        <f>E552+E556</f>
        <v>213910</v>
      </c>
      <c r="G551" s="39" t="s">
        <v>594</v>
      </c>
      <c r="H551" s="41">
        <f t="shared" si="63"/>
        <v>213910</v>
      </c>
      <c r="I551" s="42"/>
      <c r="J551" s="40" t="b">
        <f>AND(H551=I551)</f>
        <v>0</v>
      </c>
    </row>
    <row r="552" spans="1:10" outlineLevel="1">
      <c r="A552" s="157" t="s">
        <v>457</v>
      </c>
      <c r="B552" s="158"/>
      <c r="C552" s="32">
        <f>SUM(C553:C555)</f>
        <v>213910</v>
      </c>
      <c r="D552" s="32">
        <f>SUM(D553:D555)</f>
        <v>213910</v>
      </c>
      <c r="E552" s="32">
        <f>SUM(E553:E555)</f>
        <v>213910</v>
      </c>
      <c r="H552" s="41">
        <f t="shared" si="63"/>
        <v>213910</v>
      </c>
    </row>
    <row r="553" spans="1:10" outlineLevel="2" collapsed="1">
      <c r="A553" s="6">
        <v>5500</v>
      </c>
      <c r="B553" s="4" t="s">
        <v>458</v>
      </c>
      <c r="C553" s="5">
        <v>213910</v>
      </c>
      <c r="D553" s="5">
        <f t="shared" ref="D553:E555" si="67">C553</f>
        <v>213910</v>
      </c>
      <c r="E553" s="5">
        <f t="shared" si="67"/>
        <v>213910</v>
      </c>
      <c r="H553" s="41">
        <f t="shared" si="63"/>
        <v>213910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7" t="s">
        <v>461</v>
      </c>
      <c r="B556" s="15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9" t="s">
        <v>62</v>
      </c>
      <c r="B559" s="160"/>
      <c r="C559" s="37">
        <f>C560+C716+C725</f>
        <v>3410000</v>
      </c>
      <c r="D559" s="37">
        <f>D560+D716+D725</f>
        <v>3410000</v>
      </c>
      <c r="E559" s="37">
        <f>E560+E716+E725</f>
        <v>3410000</v>
      </c>
      <c r="G559" s="39" t="s">
        <v>62</v>
      </c>
      <c r="H559" s="41">
        <f t="shared" si="63"/>
        <v>3410000</v>
      </c>
      <c r="I559" s="42"/>
      <c r="J559" s="40" t="b">
        <f>AND(H559=I559)</f>
        <v>0</v>
      </c>
    </row>
    <row r="560" spans="1:10">
      <c r="A560" s="155" t="s">
        <v>464</v>
      </c>
      <c r="B560" s="156"/>
      <c r="C560" s="36">
        <f>C561+C638+C642+C645</f>
        <v>3020625</v>
      </c>
      <c r="D560" s="36">
        <f>D561+D638+D642+D645</f>
        <v>3020625</v>
      </c>
      <c r="E560" s="36">
        <f>E561+E638+E642+E645</f>
        <v>3020625</v>
      </c>
      <c r="G560" s="39" t="s">
        <v>61</v>
      </c>
      <c r="H560" s="41">
        <f t="shared" si="63"/>
        <v>3020625</v>
      </c>
      <c r="I560" s="42"/>
      <c r="J560" s="40" t="b">
        <f>AND(H560=I560)</f>
        <v>0</v>
      </c>
    </row>
    <row r="561" spans="1:10">
      <c r="A561" s="153" t="s">
        <v>465</v>
      </c>
      <c r="B561" s="154"/>
      <c r="C561" s="38">
        <f>C562+C567+C568+C569+C576+C577+C581+C584+C585+C586+C587+C592+C595+C599+C603+C610+C616+C628</f>
        <v>3020625</v>
      </c>
      <c r="D561" s="38">
        <f>D562+D567+D568+D569+D576+D577+D581+D584+D585+D586+D587+D592+D595+D599+D603+D610+D616+D628</f>
        <v>3020625</v>
      </c>
      <c r="E561" s="38">
        <f>E562+E567+E568+E569+E576+E577+E581+E584+E585+E586+E587+E592+E595+E599+E603+E610+E616+E628</f>
        <v>3020625</v>
      </c>
      <c r="G561" s="39" t="s">
        <v>595</v>
      </c>
      <c r="H561" s="41">
        <f t="shared" si="63"/>
        <v>3020625</v>
      </c>
      <c r="I561" s="42"/>
      <c r="J561" s="40" t="b">
        <f>AND(H561=I561)</f>
        <v>0</v>
      </c>
    </row>
    <row r="562" spans="1:10" outlineLevel="1">
      <c r="A562" s="157" t="s">
        <v>466</v>
      </c>
      <c r="B562" s="158"/>
      <c r="C562" s="32">
        <f>SUM(C563:C566)</f>
        <v>180000</v>
      </c>
      <c r="D562" s="32">
        <f>SUM(D563:D566)</f>
        <v>180000</v>
      </c>
      <c r="E562" s="32">
        <f>SUM(E563:E566)</f>
        <v>180000</v>
      </c>
      <c r="H562" s="41">
        <f t="shared" si="63"/>
        <v>180000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180000</v>
      </c>
      <c r="D566" s="5">
        <f t="shared" si="68"/>
        <v>180000</v>
      </c>
      <c r="E566" s="5">
        <f t="shared" si="68"/>
        <v>180000</v>
      </c>
      <c r="H566" s="41">
        <f t="shared" si="63"/>
        <v>180000</v>
      </c>
    </row>
    <row r="567" spans="1:10" outlineLevel="1">
      <c r="A567" s="157" t="s">
        <v>467</v>
      </c>
      <c r="B567" s="15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7" t="s">
        <v>472</v>
      </c>
      <c r="B568" s="15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7" t="s">
        <v>473</v>
      </c>
      <c r="B569" s="158"/>
      <c r="C569" s="32">
        <f>SUM(C570:C575)</f>
        <v>980000</v>
      </c>
      <c r="D569" s="32">
        <f>SUM(D570:D575)</f>
        <v>980000</v>
      </c>
      <c r="E569" s="32">
        <f>SUM(E570:E575)</f>
        <v>980000</v>
      </c>
      <c r="H569" s="41">
        <f t="shared" si="63"/>
        <v>980000</v>
      </c>
    </row>
    <row r="570" spans="1:10" outlineLevel="2">
      <c r="A570" s="7">
        <v>6603</v>
      </c>
      <c r="B570" s="4" t="s">
        <v>474</v>
      </c>
      <c r="C570" s="5">
        <v>700000</v>
      </c>
      <c r="D570" s="5">
        <f>C570</f>
        <v>700000</v>
      </c>
      <c r="E570" s="5">
        <f>D570</f>
        <v>700000</v>
      </c>
      <c r="H570" s="41">
        <f t="shared" si="63"/>
        <v>700000</v>
      </c>
    </row>
    <row r="571" spans="1:10" outlineLevel="2">
      <c r="A571" s="7">
        <v>6603</v>
      </c>
      <c r="B571" s="4" t="s">
        <v>475</v>
      </c>
      <c r="C571" s="5">
        <v>50000</v>
      </c>
      <c r="D571" s="5">
        <f t="shared" ref="D571:E575" si="69">C571</f>
        <v>50000</v>
      </c>
      <c r="E571" s="5">
        <f t="shared" si="69"/>
        <v>50000</v>
      </c>
      <c r="H571" s="41">
        <f t="shared" si="63"/>
        <v>50000</v>
      </c>
    </row>
    <row r="572" spans="1:10" outlineLevel="2">
      <c r="A572" s="7">
        <v>6603</v>
      </c>
      <c r="B572" s="4" t="s">
        <v>476</v>
      </c>
      <c r="C572" s="5">
        <v>100000</v>
      </c>
      <c r="D572" s="5">
        <f t="shared" si="69"/>
        <v>100000</v>
      </c>
      <c r="E572" s="5">
        <f t="shared" si="69"/>
        <v>100000</v>
      </c>
      <c r="H572" s="41">
        <f t="shared" si="63"/>
        <v>100000</v>
      </c>
    </row>
    <row r="573" spans="1:10" outlineLevel="2">
      <c r="A573" s="7">
        <v>6603</v>
      </c>
      <c r="B573" s="4" t="s">
        <v>477</v>
      </c>
      <c r="C573" s="5">
        <v>40000</v>
      </c>
      <c r="D573" s="5">
        <f t="shared" si="69"/>
        <v>40000</v>
      </c>
      <c r="E573" s="5">
        <f t="shared" si="69"/>
        <v>40000</v>
      </c>
      <c r="H573" s="41">
        <f t="shared" si="63"/>
        <v>40000</v>
      </c>
    </row>
    <row r="574" spans="1:10" outlineLevel="2">
      <c r="A574" s="7">
        <v>6603</v>
      </c>
      <c r="B574" s="4" t="s">
        <v>478</v>
      </c>
      <c r="C574" s="5">
        <v>40000</v>
      </c>
      <c r="D574" s="5">
        <f t="shared" si="69"/>
        <v>40000</v>
      </c>
      <c r="E574" s="5">
        <f t="shared" si="69"/>
        <v>40000</v>
      </c>
      <c r="H574" s="41">
        <f t="shared" si="63"/>
        <v>40000</v>
      </c>
    </row>
    <row r="575" spans="1:10" outlineLevel="2">
      <c r="A575" s="7">
        <v>6603</v>
      </c>
      <c r="B575" s="4" t="s">
        <v>479</v>
      </c>
      <c r="C575" s="5">
        <v>50000</v>
      </c>
      <c r="D575" s="5">
        <f t="shared" si="69"/>
        <v>50000</v>
      </c>
      <c r="E575" s="5">
        <f t="shared" si="69"/>
        <v>50000</v>
      </c>
      <c r="H575" s="41">
        <f t="shared" si="63"/>
        <v>50000</v>
      </c>
    </row>
    <row r="576" spans="1:10" outlineLevel="1">
      <c r="A576" s="157" t="s">
        <v>480</v>
      </c>
      <c r="B576" s="158"/>
      <c r="C576" s="32">
        <v>10000</v>
      </c>
      <c r="D576" s="32">
        <f>C576</f>
        <v>10000</v>
      </c>
      <c r="E576" s="32">
        <f>D576</f>
        <v>10000</v>
      </c>
      <c r="H576" s="41">
        <f t="shared" si="63"/>
        <v>10000</v>
      </c>
    </row>
    <row r="577" spans="1:8" outlineLevel="1">
      <c r="A577" s="157" t="s">
        <v>481</v>
      </c>
      <c r="B577" s="158"/>
      <c r="C577" s="32">
        <f>SUM(C578:C580)</f>
        <v>15000</v>
      </c>
      <c r="D577" s="32">
        <f>SUM(D578:D580)</f>
        <v>15000</v>
      </c>
      <c r="E577" s="32">
        <f>SUM(E578:E580)</f>
        <v>15000</v>
      </c>
      <c r="H577" s="41">
        <f t="shared" si="63"/>
        <v>15000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15000</v>
      </c>
      <c r="D580" s="5">
        <f t="shared" si="70"/>
        <v>15000</v>
      </c>
      <c r="E580" s="5">
        <f t="shared" si="70"/>
        <v>15000</v>
      </c>
      <c r="H580" s="41">
        <f t="shared" si="71"/>
        <v>15000</v>
      </c>
    </row>
    <row r="581" spans="1:8" outlineLevel="1">
      <c r="A581" s="157" t="s">
        <v>485</v>
      </c>
      <c r="B581" s="158"/>
      <c r="C581" s="32">
        <f>SUM(C582:C583)</f>
        <v>290000</v>
      </c>
      <c r="D581" s="32">
        <f>SUM(D582:D583)</f>
        <v>290000</v>
      </c>
      <c r="E581" s="32">
        <f>SUM(E582:E583)</f>
        <v>290000</v>
      </c>
      <c r="H581" s="41">
        <f t="shared" si="71"/>
        <v>290000</v>
      </c>
    </row>
    <row r="582" spans="1:8" outlineLevel="2">
      <c r="A582" s="7">
        <v>6606</v>
      </c>
      <c r="B582" s="4" t="s">
        <v>486</v>
      </c>
      <c r="C582" s="5">
        <v>260000</v>
      </c>
      <c r="D582" s="5">
        <f t="shared" ref="D582:E586" si="72">C582</f>
        <v>260000</v>
      </c>
      <c r="E582" s="5">
        <f t="shared" si="72"/>
        <v>260000</v>
      </c>
      <c r="H582" s="41">
        <f t="shared" si="71"/>
        <v>260000</v>
      </c>
    </row>
    <row r="583" spans="1:8" outlineLevel="2">
      <c r="A583" s="7">
        <v>6606</v>
      </c>
      <c r="B583" s="4" t="s">
        <v>487</v>
      </c>
      <c r="C583" s="5">
        <v>30000</v>
      </c>
      <c r="D583" s="5">
        <f t="shared" si="72"/>
        <v>30000</v>
      </c>
      <c r="E583" s="5">
        <f t="shared" si="72"/>
        <v>30000</v>
      </c>
      <c r="H583" s="41">
        <f t="shared" si="71"/>
        <v>30000</v>
      </c>
    </row>
    <row r="584" spans="1:8" outlineLevel="1">
      <c r="A584" s="157" t="s">
        <v>488</v>
      </c>
      <c r="B584" s="15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7" t="s">
        <v>489</v>
      </c>
      <c r="B585" s="158"/>
      <c r="C585" s="32">
        <v>20000</v>
      </c>
      <c r="D585" s="32">
        <f t="shared" si="72"/>
        <v>20000</v>
      </c>
      <c r="E585" s="32">
        <f t="shared" si="72"/>
        <v>20000</v>
      </c>
      <c r="H585" s="41">
        <f t="shared" si="71"/>
        <v>20000</v>
      </c>
    </row>
    <row r="586" spans="1:8" outlineLevel="1" collapsed="1">
      <c r="A586" s="157" t="s">
        <v>490</v>
      </c>
      <c r="B586" s="15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7" t="s">
        <v>491</v>
      </c>
      <c r="B587" s="158"/>
      <c r="C587" s="32">
        <f>SUM(C588:C591)</f>
        <v>50000</v>
      </c>
      <c r="D587" s="32">
        <f>SUM(D588:D591)</f>
        <v>50000</v>
      </c>
      <c r="E587" s="32">
        <f>SUM(E588:E591)</f>
        <v>50000</v>
      </c>
      <c r="H587" s="41">
        <f t="shared" si="71"/>
        <v>50000</v>
      </c>
    </row>
    <row r="588" spans="1:8" outlineLevel="2">
      <c r="A588" s="7">
        <v>6610</v>
      </c>
      <c r="B588" s="4" t="s">
        <v>492</v>
      </c>
      <c r="C588" s="5">
        <v>50000</v>
      </c>
      <c r="D588" s="5">
        <f>C588</f>
        <v>50000</v>
      </c>
      <c r="E588" s="5">
        <f>D588</f>
        <v>50000</v>
      </c>
      <c r="H588" s="41">
        <f t="shared" si="71"/>
        <v>50000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57" t="s">
        <v>498</v>
      </c>
      <c r="B592" s="15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7" t="s">
        <v>502</v>
      </c>
      <c r="B595" s="158"/>
      <c r="C595" s="32">
        <f>SUM(C596:C598)</f>
        <v>50000</v>
      </c>
      <c r="D595" s="32">
        <f>SUM(D596:D598)</f>
        <v>50000</v>
      </c>
      <c r="E595" s="32">
        <f>SUM(E596:E598)</f>
        <v>50000</v>
      </c>
      <c r="H595" s="41">
        <f t="shared" si="71"/>
        <v>50000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50000</v>
      </c>
      <c r="D598" s="5">
        <f t="shared" si="74"/>
        <v>50000</v>
      </c>
      <c r="E598" s="5">
        <f t="shared" si="74"/>
        <v>50000</v>
      </c>
      <c r="H598" s="41">
        <f t="shared" si="71"/>
        <v>50000</v>
      </c>
    </row>
    <row r="599" spans="1:8" outlineLevel="1">
      <c r="A599" s="157" t="s">
        <v>503</v>
      </c>
      <c r="B599" s="158"/>
      <c r="C599" s="32">
        <f>SUM(C600:C602)</f>
        <v>200000</v>
      </c>
      <c r="D599" s="32">
        <f>SUM(D600:D602)</f>
        <v>200000</v>
      </c>
      <c r="E599" s="32">
        <f>SUM(E600:E602)</f>
        <v>200000</v>
      </c>
      <c r="H599" s="41">
        <f t="shared" si="71"/>
        <v>200000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100000</v>
      </c>
      <c r="D601" s="5">
        <f t="shared" si="75"/>
        <v>100000</v>
      </c>
      <c r="E601" s="5">
        <f t="shared" si="75"/>
        <v>100000</v>
      </c>
      <c r="H601" s="41">
        <f t="shared" si="71"/>
        <v>100000</v>
      </c>
    </row>
    <row r="602" spans="1:8" outlineLevel="2">
      <c r="A602" s="7">
        <v>6613</v>
      </c>
      <c r="B602" s="4" t="s">
        <v>501</v>
      </c>
      <c r="C602" s="5">
        <v>100000</v>
      </c>
      <c r="D602" s="5">
        <f t="shared" si="75"/>
        <v>100000</v>
      </c>
      <c r="E602" s="5">
        <f t="shared" si="75"/>
        <v>100000</v>
      </c>
      <c r="H602" s="41">
        <f t="shared" si="71"/>
        <v>100000</v>
      </c>
    </row>
    <row r="603" spans="1:8" outlineLevel="1">
      <c r="A603" s="157" t="s">
        <v>506</v>
      </c>
      <c r="B603" s="158"/>
      <c r="C603" s="32">
        <f>SUM(C604:C609)</f>
        <v>104850</v>
      </c>
      <c r="D603" s="32">
        <f>SUM(D604:D609)</f>
        <v>104850</v>
      </c>
      <c r="E603" s="32">
        <f>SUM(E604:E609)</f>
        <v>104850</v>
      </c>
      <c r="H603" s="41">
        <f t="shared" si="71"/>
        <v>104850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54850</v>
      </c>
      <c r="D607" s="5">
        <f t="shared" si="76"/>
        <v>54850</v>
      </c>
      <c r="E607" s="5">
        <f t="shared" si="76"/>
        <v>54850</v>
      </c>
      <c r="H607" s="41">
        <f t="shared" si="71"/>
        <v>54850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50000</v>
      </c>
      <c r="D609" s="5">
        <f t="shared" si="76"/>
        <v>50000</v>
      </c>
      <c r="E609" s="5">
        <f t="shared" si="76"/>
        <v>50000</v>
      </c>
      <c r="H609" s="41">
        <f t="shared" si="71"/>
        <v>50000</v>
      </c>
    </row>
    <row r="610" spans="1:8" outlineLevel="1">
      <c r="A610" s="157" t="s">
        <v>513</v>
      </c>
      <c r="B610" s="158"/>
      <c r="C610" s="32">
        <f>SUM(C611:C615)</f>
        <v>25000</v>
      </c>
      <c r="D610" s="32">
        <f>SUM(D611:D615)</f>
        <v>25000</v>
      </c>
      <c r="E610" s="32">
        <f>SUM(E611:E615)</f>
        <v>25000</v>
      </c>
      <c r="H610" s="41">
        <f t="shared" si="71"/>
        <v>25000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15000</v>
      </c>
      <c r="D613" s="5">
        <f t="shared" si="77"/>
        <v>15000</v>
      </c>
      <c r="E613" s="5">
        <f t="shared" si="77"/>
        <v>15000</v>
      </c>
      <c r="H613" s="41">
        <f t="shared" si="71"/>
        <v>15000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10000</v>
      </c>
      <c r="D615" s="5">
        <f t="shared" si="77"/>
        <v>10000</v>
      </c>
      <c r="E615" s="5">
        <f t="shared" si="77"/>
        <v>10000</v>
      </c>
      <c r="H615" s="41">
        <f t="shared" si="71"/>
        <v>10000</v>
      </c>
    </row>
    <row r="616" spans="1:8" outlineLevel="1">
      <c r="A616" s="157" t="s">
        <v>519</v>
      </c>
      <c r="B616" s="158"/>
      <c r="C616" s="32">
        <f>SUM(C617:C627)</f>
        <v>455775</v>
      </c>
      <c r="D616" s="32">
        <f>SUM(D617:D627)</f>
        <v>455775</v>
      </c>
      <c r="E616" s="32">
        <f>SUM(E617:E627)</f>
        <v>455775</v>
      </c>
      <c r="H616" s="41">
        <f t="shared" si="71"/>
        <v>455775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200000</v>
      </c>
      <c r="D620" s="5">
        <f t="shared" si="78"/>
        <v>200000</v>
      </c>
      <c r="E620" s="5">
        <f t="shared" si="78"/>
        <v>200000</v>
      </c>
      <c r="H620" s="41">
        <f t="shared" si="71"/>
        <v>200000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5775</v>
      </c>
      <c r="D624" s="5">
        <f t="shared" si="78"/>
        <v>5775</v>
      </c>
      <c r="E624" s="5">
        <f t="shared" si="78"/>
        <v>5775</v>
      </c>
      <c r="H624" s="41">
        <f t="shared" si="71"/>
        <v>5775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250000</v>
      </c>
      <c r="D627" s="5">
        <f t="shared" si="78"/>
        <v>250000</v>
      </c>
      <c r="E627" s="5">
        <f t="shared" si="78"/>
        <v>250000</v>
      </c>
      <c r="H627" s="41">
        <f t="shared" si="71"/>
        <v>250000</v>
      </c>
    </row>
    <row r="628" spans="1:10" outlineLevel="1">
      <c r="A628" s="157" t="s">
        <v>531</v>
      </c>
      <c r="B628" s="158"/>
      <c r="C628" s="32">
        <f>SUM(C629:C637)</f>
        <v>640000</v>
      </c>
      <c r="D628" s="32">
        <f>SUM(D629:D637)</f>
        <v>640000</v>
      </c>
      <c r="E628" s="32">
        <f>SUM(E629:E637)</f>
        <v>640000</v>
      </c>
      <c r="H628" s="41">
        <f t="shared" si="71"/>
        <v>640000</v>
      </c>
    </row>
    <row r="629" spans="1:10" outlineLevel="2">
      <c r="A629" s="7">
        <v>6617</v>
      </c>
      <c r="B629" s="4" t="s">
        <v>532</v>
      </c>
      <c r="C629" s="5">
        <v>600000</v>
      </c>
      <c r="D629" s="5">
        <f>C629</f>
        <v>600000</v>
      </c>
      <c r="E629" s="5">
        <f>D629</f>
        <v>600000</v>
      </c>
      <c r="H629" s="41">
        <f t="shared" si="71"/>
        <v>600000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40000</v>
      </c>
      <c r="D632" s="5">
        <f t="shared" si="79"/>
        <v>40000</v>
      </c>
      <c r="E632" s="5">
        <f t="shared" si="79"/>
        <v>40000</v>
      </c>
      <c r="H632" s="41">
        <f t="shared" si="71"/>
        <v>40000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3" t="s">
        <v>541</v>
      </c>
      <c r="B638" s="154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7" t="s">
        <v>542</v>
      </c>
      <c r="B639" s="15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7" t="s">
        <v>543</v>
      </c>
      <c r="B640" s="15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7" t="s">
        <v>544</v>
      </c>
      <c r="B641" s="15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3" t="s">
        <v>545</v>
      </c>
      <c r="B642" s="154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7" t="s">
        <v>546</v>
      </c>
      <c r="B643" s="15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7" t="s">
        <v>547</v>
      </c>
      <c r="B644" s="15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3" t="s">
        <v>548</v>
      </c>
      <c r="B645" s="154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7" t="s">
        <v>549</v>
      </c>
      <c r="B646" s="15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7" t="s">
        <v>550</v>
      </c>
      <c r="B651" s="15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7" t="s">
        <v>551</v>
      </c>
      <c r="B652" s="15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7" t="s">
        <v>552</v>
      </c>
      <c r="B653" s="15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7" t="s">
        <v>553</v>
      </c>
      <c r="B660" s="15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7" t="s">
        <v>554</v>
      </c>
      <c r="B661" s="15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7" t="s">
        <v>555</v>
      </c>
      <c r="B665" s="15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7" t="s">
        <v>556</v>
      </c>
      <c r="B668" s="15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7" t="s">
        <v>557</v>
      </c>
      <c r="B669" s="15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7" t="s">
        <v>558</v>
      </c>
      <c r="B670" s="15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7" t="s">
        <v>559</v>
      </c>
      <c r="B671" s="15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7" t="s">
        <v>560</v>
      </c>
      <c r="B676" s="15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7" t="s">
        <v>561</v>
      </c>
      <c r="B679" s="15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7" t="s">
        <v>562</v>
      </c>
      <c r="B683" s="15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7" t="s">
        <v>563</v>
      </c>
      <c r="B687" s="15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7" t="s">
        <v>564</v>
      </c>
      <c r="B694" s="15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7" t="s">
        <v>565</v>
      </c>
      <c r="B700" s="15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7" t="s">
        <v>566</v>
      </c>
      <c r="B712" s="15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7" t="s">
        <v>567</v>
      </c>
      <c r="B713" s="15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7" t="s">
        <v>568</v>
      </c>
      <c r="B714" s="15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7" t="s">
        <v>569</v>
      </c>
      <c r="B715" s="15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5" t="s">
        <v>570</v>
      </c>
      <c r="B716" s="156"/>
      <c r="C716" s="36">
        <f>C717</f>
        <v>389375</v>
      </c>
      <c r="D716" s="36">
        <f>D717</f>
        <v>389375</v>
      </c>
      <c r="E716" s="36">
        <f>E717</f>
        <v>389375</v>
      </c>
      <c r="G716" s="39" t="s">
        <v>66</v>
      </c>
      <c r="H716" s="41">
        <f t="shared" si="92"/>
        <v>389375</v>
      </c>
      <c r="I716" s="42"/>
      <c r="J716" s="40" t="b">
        <f>AND(H716=I716)</f>
        <v>0</v>
      </c>
    </row>
    <row r="717" spans="1:10">
      <c r="A717" s="153" t="s">
        <v>571</v>
      </c>
      <c r="B717" s="154"/>
      <c r="C717" s="33">
        <f>C718+C722</f>
        <v>389375</v>
      </c>
      <c r="D717" s="33">
        <f>D718+D722</f>
        <v>389375</v>
      </c>
      <c r="E717" s="33">
        <f>E718+E722</f>
        <v>389375</v>
      </c>
      <c r="G717" s="39" t="s">
        <v>599</v>
      </c>
      <c r="H717" s="41">
        <f t="shared" si="92"/>
        <v>389375</v>
      </c>
      <c r="I717" s="42"/>
      <c r="J717" s="40" t="b">
        <f>AND(H717=I717)</f>
        <v>0</v>
      </c>
    </row>
    <row r="718" spans="1:10" outlineLevel="1" collapsed="1">
      <c r="A718" s="151" t="s">
        <v>851</v>
      </c>
      <c r="B718" s="152"/>
      <c r="C718" s="31">
        <f>SUM(C719:C721)</f>
        <v>389375</v>
      </c>
      <c r="D718" s="31">
        <f>SUM(D719:D721)</f>
        <v>389375</v>
      </c>
      <c r="E718" s="31">
        <f>SUM(E719:E721)</f>
        <v>389375</v>
      </c>
      <c r="H718" s="41">
        <f t="shared" si="92"/>
        <v>389375</v>
      </c>
    </row>
    <row r="719" spans="1:10" ht="15" customHeight="1" outlineLevel="2">
      <c r="A719" s="6">
        <v>10950</v>
      </c>
      <c r="B719" s="4" t="s">
        <v>572</v>
      </c>
      <c r="C719" s="5">
        <v>389375</v>
      </c>
      <c r="D719" s="5">
        <f>C719</f>
        <v>389375</v>
      </c>
      <c r="E719" s="5">
        <f>D719</f>
        <v>389375</v>
      </c>
      <c r="H719" s="41">
        <f t="shared" si="92"/>
        <v>389375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1" t="s">
        <v>850</v>
      </c>
      <c r="B722" s="152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5" t="s">
        <v>577</v>
      </c>
      <c r="B725" s="156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3" t="s">
        <v>588</v>
      </c>
      <c r="B726" s="154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1" t="s">
        <v>849</v>
      </c>
      <c r="B727" s="152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1" t="s">
        <v>848</v>
      </c>
      <c r="B730" s="152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1" t="s">
        <v>846</v>
      </c>
      <c r="B733" s="152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1" t="s">
        <v>843</v>
      </c>
      <c r="B739" s="152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1" t="s">
        <v>842</v>
      </c>
      <c r="B741" s="152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1" t="s">
        <v>841</v>
      </c>
      <c r="B743" s="152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1" t="s">
        <v>836</v>
      </c>
      <c r="B750" s="152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835</v>
      </c>
      <c r="C752" s="119"/>
      <c r="D752" s="119">
        <f t="shared" ref="D752:E754" si="98">C752</f>
        <v>0</v>
      </c>
      <c r="E752" s="119">
        <f t="shared" si="98"/>
        <v>0</v>
      </c>
    </row>
    <row r="753" spans="1:5" s="118" customFormat="1" outlineLevel="3">
      <c r="A753" s="121"/>
      <c r="B753" s="120" t="s">
        <v>821</v>
      </c>
      <c r="C753" s="119"/>
      <c r="D753" s="119">
        <f t="shared" si="98"/>
        <v>0</v>
      </c>
      <c r="E753" s="119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1" t="s">
        <v>834</v>
      </c>
      <c r="B755" s="152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1" t="s">
        <v>830</v>
      </c>
      <c r="B760" s="152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1" t="s">
        <v>828</v>
      </c>
      <c r="B765" s="152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1" t="s">
        <v>826</v>
      </c>
      <c r="B767" s="152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1" t="s">
        <v>823</v>
      </c>
      <c r="B771" s="152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1" t="s">
        <v>817</v>
      </c>
      <c r="B777" s="152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5"/>
  <sheetViews>
    <sheetView rightToLeft="1" zoomScale="130" zoomScaleNormal="130" workbookViewId="0">
      <selection activeCell="C3" sqref="C3"/>
    </sheetView>
  </sheetViews>
  <sheetFormatPr baseColWidth="10" defaultColWidth="9.140625" defaultRowHeight="15"/>
  <cols>
    <col min="1" max="1" width="22.5703125" style="112" customWidth="1"/>
    <col min="2" max="2" width="28.28515625" style="112" customWidth="1"/>
    <col min="3" max="3" width="32.85546875" style="112" customWidth="1"/>
    <col min="4" max="4" width="15.28515625" style="112" customWidth="1"/>
    <col min="5" max="25" width="9.140625" style="112"/>
  </cols>
  <sheetData>
    <row r="1" spans="1:4" customFormat="1">
      <c r="A1" s="109" t="s">
        <v>788</v>
      </c>
      <c r="B1" s="129" t="s">
        <v>789</v>
      </c>
      <c r="C1" s="109" t="s">
        <v>790</v>
      </c>
      <c r="D1" s="109" t="s">
        <v>791</v>
      </c>
    </row>
    <row r="2" spans="1:4" customFormat="1">
      <c r="A2" s="97" t="s">
        <v>922</v>
      </c>
      <c r="B2" s="130" t="s">
        <v>923</v>
      </c>
      <c r="C2" s="130" t="s">
        <v>924</v>
      </c>
      <c r="D2" s="91"/>
    </row>
    <row r="3" spans="1:4" customFormat="1">
      <c r="A3" s="97"/>
      <c r="B3" s="130"/>
      <c r="C3" s="130" t="s">
        <v>925</v>
      </c>
      <c r="D3" s="91"/>
    </row>
    <row r="4" spans="1:4" customFormat="1">
      <c r="A4" s="97"/>
      <c r="B4" s="130"/>
      <c r="C4" s="130" t="s">
        <v>926</v>
      </c>
      <c r="D4" s="91"/>
    </row>
    <row r="5" spans="1:4" customFormat="1">
      <c r="A5" s="131" t="s">
        <v>927</v>
      </c>
      <c r="B5" s="4" t="s">
        <v>932</v>
      </c>
      <c r="C5" s="130" t="s">
        <v>928</v>
      </c>
      <c r="D5" s="100"/>
    </row>
    <row r="6" spans="1:4" customFormat="1">
      <c r="A6" s="131"/>
      <c r="B6" s="4"/>
      <c r="C6" s="101" t="s">
        <v>929</v>
      </c>
      <c r="D6" s="91"/>
    </row>
    <row r="7" spans="1:4" customFormat="1">
      <c r="A7" s="100"/>
      <c r="B7" s="4"/>
      <c r="C7" s="97" t="s">
        <v>930</v>
      </c>
      <c r="D7" s="91"/>
    </row>
    <row r="8" spans="1:4" customFormat="1">
      <c r="A8" s="97"/>
      <c r="B8" s="4"/>
      <c r="C8" s="97" t="s">
        <v>931</v>
      </c>
      <c r="D8" s="91"/>
    </row>
    <row r="9" spans="1:4" customFormat="1">
      <c r="A9" s="97"/>
      <c r="B9" s="97" t="s">
        <v>933</v>
      </c>
      <c r="C9" s="131" t="s">
        <v>934</v>
      </c>
      <c r="D9" s="91"/>
    </row>
    <row r="10" spans="1:4" customFormat="1">
      <c r="A10" s="100"/>
      <c r="B10" s="131"/>
      <c r="C10" s="130" t="s">
        <v>935</v>
      </c>
      <c r="D10" s="91"/>
    </row>
    <row r="11" spans="1:4" customFormat="1">
      <c r="A11" s="131" t="s">
        <v>936</v>
      </c>
      <c r="B11" s="97" t="s">
        <v>937</v>
      </c>
      <c r="C11" s="130" t="s">
        <v>938</v>
      </c>
      <c r="D11" s="91"/>
    </row>
    <row r="12" spans="1:4" customFormat="1">
      <c r="A12" s="100"/>
      <c r="B12" s="131"/>
      <c r="C12" s="130" t="s">
        <v>939</v>
      </c>
      <c r="D12" s="91"/>
    </row>
    <row r="13" spans="1:4" customFormat="1">
      <c r="A13" s="100"/>
      <c r="B13" s="97"/>
      <c r="C13" s="130" t="s">
        <v>940</v>
      </c>
      <c r="D13" s="91"/>
    </row>
    <row r="14" spans="1:4" customFormat="1">
      <c r="A14" s="97"/>
      <c r="B14" s="100"/>
      <c r="C14" s="130" t="s">
        <v>941</v>
      </c>
      <c r="D14" s="91"/>
    </row>
    <row r="15" spans="1:4" customFormat="1">
      <c r="A15" s="100"/>
      <c r="B15" s="97" t="s">
        <v>942</v>
      </c>
      <c r="C15" s="130" t="s">
        <v>943</v>
      </c>
      <c r="D15" s="91"/>
    </row>
    <row r="16" spans="1:4" customFormat="1">
      <c r="A16" s="100"/>
      <c r="B16" s="100"/>
      <c r="C16" s="130" t="s">
        <v>944</v>
      </c>
      <c r="D16" s="91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C5:C8 A2:A16 D2:D16 B2:C4 B9:C16" name="Range1"/>
  </protectedRanges>
  <conditionalFormatting sqref="A2:A16 B2:B4 B9:B16 C2:D16">
    <cfRule type="cellIs" dxfId="65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2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3" customWidth="1"/>
    <col min="2" max="4" width="15" style="93" customWidth="1"/>
    <col min="5" max="5" width="21.7109375" style="93" customWidth="1"/>
    <col min="6" max="6" width="23.5703125" style="90" bestFit="1" customWidth="1"/>
    <col min="7" max="7" width="18.5703125" style="90" customWidth="1"/>
    <col min="8" max="8" width="17.85546875" style="90" customWidth="1"/>
    <col min="9" max="9" width="15" style="93" customWidth="1"/>
    <col min="10" max="43" width="9.140625" style="108"/>
    <col min="44" max="16384" width="9.140625" style="90"/>
  </cols>
  <sheetData>
    <row r="1" spans="1:9" s="108" customFormat="1" ht="26.25" customHeight="1">
      <c r="A1" s="176" t="s">
        <v>68</v>
      </c>
      <c r="B1" s="176" t="s">
        <v>793</v>
      </c>
      <c r="C1" s="176" t="s">
        <v>794</v>
      </c>
      <c r="D1" s="177" t="s">
        <v>792</v>
      </c>
      <c r="E1" s="179" t="s">
        <v>739</v>
      </c>
      <c r="F1" s="180"/>
      <c r="G1" s="180"/>
      <c r="H1" s="181"/>
      <c r="I1" s="176" t="s">
        <v>799</v>
      </c>
    </row>
    <row r="2" spans="1:9" s="108" customFormat="1" ht="23.25" customHeight="1">
      <c r="A2" s="176"/>
      <c r="B2" s="176"/>
      <c r="C2" s="176"/>
      <c r="D2" s="178"/>
      <c r="E2" s="109" t="s">
        <v>788</v>
      </c>
      <c r="F2" s="109" t="s">
        <v>789</v>
      </c>
      <c r="G2" s="109" t="s">
        <v>790</v>
      </c>
      <c r="H2" s="109" t="s">
        <v>791</v>
      </c>
      <c r="I2" s="176"/>
    </row>
    <row r="3" spans="1:9" s="108" customFormat="1">
      <c r="A3" s="132"/>
      <c r="B3" s="96"/>
      <c r="C3" s="96"/>
      <c r="D3" s="96"/>
      <c r="E3" s="97"/>
      <c r="F3" s="91"/>
      <c r="G3" s="91"/>
      <c r="H3" s="91"/>
      <c r="I3" s="96"/>
    </row>
    <row r="4" spans="1:9" s="108" customFormat="1">
      <c r="A4" s="98"/>
      <c r="B4" s="98"/>
      <c r="C4" s="98"/>
      <c r="D4" s="98"/>
      <c r="E4" s="97"/>
      <c r="F4" s="91"/>
      <c r="G4" s="91"/>
      <c r="H4" s="91"/>
      <c r="I4" s="98"/>
    </row>
    <row r="5" spans="1:9" s="108" customFormat="1">
      <c r="A5" s="98"/>
      <c r="B5" s="98"/>
      <c r="C5" s="98"/>
      <c r="D5" s="98"/>
      <c r="E5" s="97"/>
      <c r="F5" s="91"/>
      <c r="G5" s="91"/>
      <c r="H5" s="91"/>
      <c r="I5" s="98"/>
    </row>
    <row r="6" spans="1:9" s="108" customFormat="1">
      <c r="A6" s="99"/>
      <c r="B6" s="99"/>
      <c r="C6" s="99"/>
      <c r="D6" s="99"/>
      <c r="E6" s="100"/>
      <c r="F6" s="91"/>
      <c r="G6" s="100"/>
      <c r="H6" s="100"/>
      <c r="I6" s="99"/>
    </row>
    <row r="7" spans="1:9" s="108" customFormat="1">
      <c r="A7" s="99"/>
      <c r="B7" s="99"/>
      <c r="C7" s="99"/>
      <c r="D7" s="99"/>
      <c r="E7" s="100"/>
      <c r="F7" s="101"/>
      <c r="G7" s="91"/>
      <c r="H7" s="91"/>
      <c r="I7" s="99"/>
    </row>
    <row r="8" spans="1:9" s="108" customFormat="1">
      <c r="A8" s="98"/>
      <c r="B8" s="98"/>
      <c r="C8" s="98"/>
      <c r="D8" s="98"/>
      <c r="E8" s="100"/>
      <c r="F8" s="97"/>
      <c r="G8" s="91"/>
      <c r="H8" s="91"/>
      <c r="I8" s="98"/>
    </row>
    <row r="9" spans="1:9" s="108" customFormat="1">
      <c r="A9" s="98"/>
      <c r="B9" s="98"/>
      <c r="C9" s="98"/>
      <c r="D9" s="98"/>
      <c r="E9" s="97"/>
      <c r="F9" s="97"/>
      <c r="G9" s="91"/>
      <c r="H9" s="91"/>
      <c r="I9" s="98"/>
    </row>
    <row r="10" spans="1:9" s="108" customFormat="1">
      <c r="A10" s="98"/>
      <c r="B10" s="98"/>
      <c r="C10" s="98"/>
      <c r="D10" s="98"/>
      <c r="E10" s="97"/>
      <c r="F10" s="97"/>
      <c r="G10" s="100"/>
      <c r="H10" s="91"/>
      <c r="I10" s="98"/>
    </row>
    <row r="11" spans="1:9" s="108" customFormat="1">
      <c r="A11" s="98"/>
      <c r="B11" s="98"/>
      <c r="C11" s="98"/>
      <c r="D11" s="98"/>
      <c r="E11" s="100"/>
      <c r="F11" s="100"/>
      <c r="G11" s="91"/>
      <c r="H11" s="91"/>
      <c r="I11" s="98"/>
    </row>
    <row r="12" spans="1:9" s="108" customFormat="1">
      <c r="A12" s="98"/>
      <c r="B12" s="98"/>
      <c r="C12" s="98"/>
      <c r="D12" s="98"/>
      <c r="E12" s="100"/>
      <c r="F12" s="97"/>
      <c r="G12" s="91"/>
      <c r="H12" s="91"/>
      <c r="I12" s="98"/>
    </row>
    <row r="13" spans="1:9" s="108" customFormat="1">
      <c r="A13" s="98"/>
      <c r="B13" s="98"/>
      <c r="C13" s="98"/>
      <c r="D13" s="98"/>
      <c r="E13" s="100"/>
      <c r="F13" s="100"/>
      <c r="G13" s="91"/>
      <c r="H13" s="91"/>
      <c r="I13" s="98"/>
    </row>
    <row r="14" spans="1:9" s="108" customFormat="1">
      <c r="A14" s="98"/>
      <c r="B14" s="98"/>
      <c r="C14" s="98"/>
      <c r="D14" s="98"/>
      <c r="E14" s="100"/>
      <c r="F14" s="97"/>
      <c r="G14" s="91"/>
      <c r="H14" s="91"/>
      <c r="I14" s="98"/>
    </row>
    <row r="15" spans="1:9" s="108" customFormat="1">
      <c r="A15" s="98"/>
      <c r="B15" s="98"/>
      <c r="C15" s="98"/>
      <c r="D15" s="98"/>
      <c r="E15" s="97"/>
      <c r="F15" s="100"/>
      <c r="G15" s="91"/>
      <c r="H15" s="91"/>
      <c r="I15" s="98"/>
    </row>
    <row r="16" spans="1:9" s="108" customFormat="1">
      <c r="A16" s="98"/>
      <c r="B16" s="98"/>
      <c r="C16" s="98"/>
      <c r="D16" s="98"/>
      <c r="E16" s="100"/>
      <c r="F16" s="97"/>
      <c r="G16" s="91"/>
      <c r="H16" s="91"/>
      <c r="I16" s="98"/>
    </row>
    <row r="17" spans="1:9" s="108" customFormat="1">
      <c r="A17" s="98"/>
      <c r="B17" s="98"/>
      <c r="C17" s="98"/>
      <c r="D17" s="98"/>
      <c r="E17" s="100"/>
      <c r="F17" s="100"/>
      <c r="G17" s="91"/>
      <c r="H17" s="91"/>
      <c r="I17" s="98"/>
    </row>
    <row r="18" spans="1:9" s="108" customFormat="1">
      <c r="A18" s="98"/>
      <c r="B18" s="98"/>
      <c r="C18" s="98"/>
      <c r="D18" s="98"/>
      <c r="E18" s="100"/>
      <c r="F18" s="100"/>
      <c r="G18" s="91"/>
      <c r="H18" s="91"/>
      <c r="I18" s="98"/>
    </row>
    <row r="19" spans="1:9" s="108" customFormat="1">
      <c r="A19" s="98"/>
      <c r="B19" s="98"/>
      <c r="C19" s="98"/>
      <c r="D19" s="98"/>
      <c r="E19" s="100"/>
      <c r="F19" s="100"/>
      <c r="G19" s="91"/>
      <c r="H19" s="91"/>
      <c r="I19" s="98"/>
    </row>
    <row r="20" spans="1:9" s="108" customFormat="1">
      <c r="A20" s="98"/>
      <c r="B20" s="98"/>
      <c r="C20" s="98"/>
      <c r="D20" s="98"/>
      <c r="E20" s="100"/>
      <c r="F20" s="100"/>
      <c r="G20" s="91"/>
      <c r="H20" s="91"/>
      <c r="I20" s="98"/>
    </row>
    <row r="21" spans="1:9" s="108" customFormat="1">
      <c r="A21" s="98"/>
      <c r="B21" s="98"/>
      <c r="C21" s="98"/>
      <c r="D21" s="98"/>
      <c r="E21" s="100"/>
      <c r="F21" s="100"/>
      <c r="G21" s="91"/>
      <c r="H21" s="91"/>
      <c r="I21" s="98"/>
    </row>
    <row r="22" spans="1:9" s="108" customFormat="1">
      <c r="A22" s="98"/>
      <c r="B22" s="98"/>
      <c r="C22" s="98"/>
      <c r="D22" s="98"/>
      <c r="E22" s="100"/>
      <c r="F22" s="100"/>
      <c r="G22" s="91"/>
      <c r="H22" s="91"/>
      <c r="I22" s="98"/>
    </row>
    <row r="23" spans="1:9" s="108" customFormat="1">
      <c r="A23" s="98"/>
      <c r="B23" s="98"/>
      <c r="C23" s="98"/>
      <c r="D23" s="98"/>
      <c r="E23" s="100"/>
      <c r="F23" s="100"/>
      <c r="G23" s="91"/>
      <c r="H23" s="91"/>
      <c r="I23" s="98"/>
    </row>
    <row r="24" spans="1:9" s="108" customFormat="1">
      <c r="A24" s="98"/>
      <c r="B24" s="98"/>
      <c r="C24" s="98"/>
      <c r="D24" s="98"/>
      <c r="E24" s="97"/>
      <c r="F24" s="91"/>
      <c r="G24" s="91"/>
      <c r="H24" s="91"/>
      <c r="I24" s="98"/>
    </row>
    <row r="25" spans="1:9" s="108" customFormat="1">
      <c r="A25" s="98"/>
      <c r="B25" s="98"/>
      <c r="C25" s="98"/>
      <c r="D25" s="98"/>
      <c r="E25" s="97"/>
      <c r="F25" s="91"/>
      <c r="G25" s="91"/>
      <c r="H25" s="91"/>
      <c r="I25" s="98"/>
    </row>
    <row r="26" spans="1:9" s="108" customFormat="1">
      <c r="A26" s="98"/>
      <c r="B26" s="98"/>
      <c r="C26" s="98"/>
      <c r="D26" s="98"/>
      <c r="E26" s="97"/>
      <c r="F26" s="91"/>
      <c r="G26" s="91"/>
      <c r="H26" s="91"/>
      <c r="I26" s="98"/>
    </row>
    <row r="27" spans="1:9" s="108" customFormat="1">
      <c r="A27" s="102"/>
      <c r="B27" s="102"/>
      <c r="C27" s="102"/>
      <c r="D27" s="102"/>
      <c r="E27" s="97"/>
      <c r="F27" s="91"/>
      <c r="G27" s="91"/>
      <c r="H27" s="91"/>
      <c r="I27" s="102"/>
    </row>
    <row r="28" spans="1:9" s="108" customFormat="1">
      <c r="A28" s="94"/>
      <c r="B28" s="95"/>
      <c r="C28" s="95"/>
      <c r="D28" s="95"/>
      <c r="E28" s="100"/>
      <c r="F28" s="91"/>
      <c r="G28" s="91"/>
      <c r="H28" s="91"/>
      <c r="I28" s="95"/>
    </row>
    <row r="29" spans="1:9" s="108" customFormat="1">
      <c r="A29" s="94"/>
      <c r="B29" s="95"/>
      <c r="C29" s="95"/>
      <c r="D29" s="95"/>
      <c r="E29" s="97"/>
      <c r="F29" s="91"/>
      <c r="G29" s="91"/>
      <c r="H29" s="91"/>
      <c r="I29" s="95"/>
    </row>
    <row r="30" spans="1:9" s="108" customFormat="1">
      <c r="A30" s="94"/>
      <c r="B30" s="95"/>
      <c r="C30" s="95"/>
      <c r="D30" s="95"/>
      <c r="E30" s="100"/>
      <c r="F30" s="91"/>
      <c r="G30" s="91"/>
      <c r="H30" s="91"/>
      <c r="I30" s="95"/>
    </row>
    <row r="31" spans="1:9" s="108" customFormat="1">
      <c r="A31" s="94"/>
      <c r="B31" s="95"/>
      <c r="C31" s="95"/>
      <c r="D31" s="95"/>
      <c r="E31" s="97"/>
      <c r="F31" s="91"/>
      <c r="G31" s="91"/>
      <c r="H31" s="91"/>
      <c r="I31" s="95"/>
    </row>
    <row r="32" spans="1:9" s="108" customFormat="1">
      <c r="A32" s="94"/>
      <c r="B32" s="95"/>
      <c r="C32" s="95"/>
      <c r="D32" s="95"/>
      <c r="E32" s="100"/>
      <c r="F32" s="91"/>
      <c r="G32" s="91"/>
      <c r="H32" s="91"/>
      <c r="I32" s="95"/>
    </row>
    <row r="33" spans="1:9" s="108" customFormat="1">
      <c r="A33" s="94"/>
      <c r="B33" s="95"/>
      <c r="C33" s="95"/>
      <c r="D33" s="95"/>
      <c r="E33" s="100"/>
      <c r="F33" s="91"/>
      <c r="G33" s="91"/>
      <c r="H33" s="91"/>
      <c r="I33" s="95"/>
    </row>
    <row r="34" spans="1:9" s="108" customFormat="1">
      <c r="A34" s="94"/>
      <c r="B34" s="95"/>
      <c r="C34" s="95"/>
      <c r="D34" s="95"/>
      <c r="E34" s="97"/>
      <c r="F34" s="91"/>
      <c r="G34" s="91"/>
      <c r="H34" s="91"/>
      <c r="I34" s="95"/>
    </row>
    <row r="35" spans="1:9" s="108" customFormat="1">
      <c r="A35" s="94"/>
      <c r="B35" s="95"/>
      <c r="C35" s="95"/>
      <c r="D35" s="95"/>
      <c r="E35" s="100"/>
      <c r="F35" s="91"/>
      <c r="G35" s="91"/>
      <c r="H35" s="91"/>
      <c r="I35" s="95"/>
    </row>
    <row r="36" spans="1:9" s="108" customFormat="1">
      <c r="A36" s="94"/>
      <c r="B36" s="95"/>
      <c r="C36" s="95"/>
      <c r="D36" s="95"/>
      <c r="E36" s="100"/>
      <c r="F36" s="91"/>
      <c r="G36" s="91"/>
      <c r="H36" s="91"/>
      <c r="I36" s="95"/>
    </row>
    <row r="37" spans="1:9" s="108" customFormat="1">
      <c r="A37" s="94"/>
      <c r="B37" s="95"/>
      <c r="C37" s="95"/>
      <c r="D37" s="95"/>
      <c r="E37" s="91"/>
      <c r="F37" s="91"/>
      <c r="G37" s="91"/>
      <c r="H37" s="91"/>
      <c r="I37" s="95"/>
    </row>
    <row r="38" spans="1:9" s="108" customFormat="1">
      <c r="A38" s="94"/>
      <c r="B38" s="95"/>
      <c r="C38" s="95"/>
      <c r="D38" s="95"/>
      <c r="E38" s="97"/>
      <c r="F38" s="91"/>
      <c r="G38" s="91"/>
      <c r="H38" s="91"/>
      <c r="I38" s="95"/>
    </row>
    <row r="39" spans="1:9" s="108" customFormat="1">
      <c r="A39" s="94"/>
      <c r="B39" s="95"/>
      <c r="C39" s="95"/>
      <c r="D39" s="95"/>
      <c r="E39" s="97"/>
      <c r="F39" s="91"/>
      <c r="G39" s="91"/>
      <c r="H39" s="91"/>
      <c r="I39" s="95"/>
    </row>
    <row r="40" spans="1:9" s="108" customFormat="1">
      <c r="A40" s="103"/>
      <c r="B40" s="103"/>
      <c r="C40" s="103"/>
      <c r="D40" s="103"/>
      <c r="E40" s="100"/>
      <c r="F40" s="91"/>
      <c r="G40" s="91"/>
      <c r="H40" s="91"/>
      <c r="I40" s="103"/>
    </row>
    <row r="41" spans="1:9" s="108" customFormat="1">
      <c r="A41" s="103"/>
      <c r="B41" s="103"/>
      <c r="C41" s="103"/>
      <c r="D41" s="103"/>
      <c r="E41" s="97"/>
      <c r="F41" s="91"/>
      <c r="G41" s="91"/>
      <c r="H41" s="91"/>
      <c r="I41" s="103"/>
    </row>
    <row r="42" spans="1:9" s="108" customFormat="1">
      <c r="A42" s="103"/>
      <c r="B42" s="103"/>
      <c r="C42" s="103"/>
      <c r="D42" s="103"/>
      <c r="E42" s="97"/>
      <c r="F42" s="91"/>
      <c r="G42" s="91"/>
      <c r="H42" s="91"/>
      <c r="I42" s="103"/>
    </row>
    <row r="43" spans="1:9" s="108" customFormat="1">
      <c r="A43" s="103"/>
      <c r="B43" s="103"/>
      <c r="C43" s="103"/>
      <c r="D43" s="103"/>
      <c r="E43" s="97"/>
      <c r="F43" s="91"/>
      <c r="G43" s="91"/>
      <c r="H43" s="91"/>
      <c r="I43" s="103"/>
    </row>
    <row r="44" spans="1:9" s="108" customFormat="1">
      <c r="A44" s="103"/>
      <c r="B44" s="103"/>
      <c r="C44" s="103"/>
      <c r="D44" s="103"/>
      <c r="E44" s="97"/>
      <c r="F44" s="91"/>
      <c r="G44" s="91"/>
      <c r="H44" s="91"/>
      <c r="I44" s="103"/>
    </row>
    <row r="45" spans="1:9" s="108" customFormat="1">
      <c r="A45" s="103"/>
      <c r="B45" s="103"/>
      <c r="C45" s="103"/>
      <c r="D45" s="103"/>
      <c r="E45" s="97"/>
      <c r="F45" s="91"/>
      <c r="G45" s="91"/>
      <c r="H45" s="91"/>
      <c r="I45" s="103"/>
    </row>
    <row r="46" spans="1:9" s="108" customFormat="1">
      <c r="A46" s="103"/>
      <c r="B46" s="103"/>
      <c r="C46" s="103"/>
      <c r="D46" s="103"/>
      <c r="E46" s="97"/>
      <c r="F46" s="91"/>
      <c r="G46" s="91"/>
      <c r="H46" s="91"/>
      <c r="I46" s="103"/>
    </row>
    <row r="47" spans="1:9" s="108" customFormat="1">
      <c r="A47" s="103"/>
      <c r="B47" s="103"/>
      <c r="C47" s="103"/>
      <c r="D47" s="103"/>
      <c r="E47" s="97"/>
      <c r="F47" s="91"/>
      <c r="G47" s="91"/>
      <c r="H47" s="91"/>
      <c r="I47" s="103"/>
    </row>
    <row r="48" spans="1:9" s="108" customFormat="1">
      <c r="A48" s="92"/>
      <c r="B48" s="92"/>
      <c r="C48" s="92"/>
      <c r="D48" s="92"/>
      <c r="E48" s="100"/>
      <c r="F48" s="100"/>
      <c r="G48" s="91"/>
      <c r="H48" s="91"/>
      <c r="I48" s="92"/>
    </row>
    <row r="49" spans="1:9" s="108" customFormat="1">
      <c r="A49" s="92"/>
      <c r="B49" s="92"/>
      <c r="C49" s="92"/>
      <c r="D49" s="92"/>
      <c r="E49" s="100"/>
      <c r="F49" s="91"/>
      <c r="G49" s="91"/>
      <c r="H49" s="91"/>
      <c r="I49" s="92"/>
    </row>
    <row r="50" spans="1:9" s="108" customFormat="1">
      <c r="A50" s="86"/>
      <c r="B50" s="91"/>
      <c r="C50" s="91"/>
      <c r="D50" s="91"/>
      <c r="E50" s="100"/>
      <c r="F50" s="91"/>
      <c r="G50" s="91"/>
      <c r="H50" s="91"/>
      <c r="I50" s="91"/>
    </row>
    <row r="51" spans="1:9" s="108" customFormat="1">
      <c r="A51" s="86"/>
      <c r="B51" s="91"/>
      <c r="C51" s="91"/>
      <c r="D51" s="91"/>
      <c r="E51" s="100"/>
      <c r="F51" s="91"/>
      <c r="G51" s="91"/>
      <c r="H51" s="91"/>
      <c r="I51" s="91"/>
    </row>
    <row r="52" spans="1:9" s="108" customFormat="1">
      <c r="A52" s="86"/>
      <c r="B52" s="91"/>
      <c r="C52" s="91"/>
      <c r="D52" s="91"/>
      <c r="E52" s="97"/>
      <c r="F52" s="91"/>
      <c r="G52" s="91"/>
      <c r="H52" s="91"/>
      <c r="I52" s="91"/>
    </row>
    <row r="53" spans="1:9" s="108" customFormat="1">
      <c r="A53" s="86"/>
      <c r="B53" s="91"/>
      <c r="C53" s="91"/>
      <c r="D53" s="91"/>
      <c r="E53" s="97"/>
      <c r="F53" s="91"/>
      <c r="G53" s="91"/>
      <c r="H53" s="91"/>
      <c r="I53" s="91"/>
    </row>
    <row r="54" spans="1:9" s="108" customFormat="1">
      <c r="A54" s="86"/>
      <c r="B54" s="91"/>
      <c r="C54" s="91"/>
      <c r="D54" s="91"/>
      <c r="E54" s="97"/>
      <c r="F54" s="91"/>
      <c r="G54" s="91"/>
      <c r="H54" s="91"/>
      <c r="I54" s="91"/>
    </row>
    <row r="55" spans="1:9" s="108" customFormat="1">
      <c r="A55" s="86"/>
      <c r="B55" s="91"/>
      <c r="C55" s="91"/>
      <c r="D55" s="91"/>
      <c r="E55" s="97"/>
      <c r="F55" s="91"/>
      <c r="G55" s="91"/>
      <c r="H55" s="91"/>
      <c r="I55" s="91"/>
    </row>
    <row r="56" spans="1:9" s="108" customFormat="1">
      <c r="A56" s="86"/>
      <c r="B56" s="91"/>
      <c r="C56" s="91"/>
      <c r="D56" s="91"/>
      <c r="E56" s="97"/>
      <c r="F56" s="91"/>
      <c r="G56" s="91"/>
      <c r="H56" s="91"/>
      <c r="I56" s="91"/>
    </row>
    <row r="57" spans="1:9" s="108" customFormat="1">
      <c r="A57" s="86"/>
      <c r="B57" s="91"/>
      <c r="C57" s="91"/>
      <c r="D57" s="91"/>
      <c r="E57" s="100"/>
      <c r="F57" s="91"/>
      <c r="G57" s="91"/>
      <c r="H57" s="91"/>
      <c r="I57" s="91"/>
    </row>
    <row r="58" spans="1:9" s="108" customFormat="1">
      <c r="A58" s="99"/>
      <c r="B58" s="99"/>
      <c r="C58" s="99"/>
      <c r="D58" s="99"/>
      <c r="E58" s="100"/>
      <c r="F58" s="101"/>
      <c r="G58" s="91"/>
      <c r="H58" s="91"/>
      <c r="I58" s="99"/>
    </row>
    <row r="59" spans="1:9" s="108" customFormat="1">
      <c r="A59" s="98"/>
      <c r="B59" s="98"/>
      <c r="C59" s="98"/>
      <c r="D59" s="98"/>
      <c r="E59" s="100"/>
      <c r="F59" s="97"/>
      <c r="G59" s="91"/>
      <c r="H59" s="91"/>
      <c r="I59" s="98"/>
    </row>
    <row r="60" spans="1:9" s="108" customFormat="1">
      <c r="A60" s="98"/>
      <c r="B60" s="98"/>
      <c r="C60" s="98"/>
      <c r="D60" s="98"/>
      <c r="E60" s="97"/>
      <c r="F60" s="97"/>
      <c r="G60" s="91"/>
      <c r="H60" s="91"/>
      <c r="I60" s="98"/>
    </row>
    <row r="61" spans="1:9" s="108" customFormat="1">
      <c r="A61" s="98"/>
      <c r="B61" s="98"/>
      <c r="C61" s="98"/>
      <c r="D61" s="98"/>
      <c r="E61" s="97"/>
      <c r="F61" s="97"/>
      <c r="G61" s="100"/>
      <c r="H61" s="91"/>
      <c r="I61" s="98"/>
    </row>
    <row r="62" spans="1:9" s="108" customFormat="1">
      <c r="A62" s="98"/>
      <c r="B62" s="98"/>
      <c r="C62" s="98"/>
      <c r="D62" s="98"/>
      <c r="E62" s="100"/>
      <c r="F62" s="100"/>
      <c r="G62" s="91"/>
      <c r="H62" s="91"/>
      <c r="I62" s="98"/>
    </row>
    <row r="63" spans="1:9" s="108" customFormat="1">
      <c r="A63" s="98"/>
      <c r="B63" s="98"/>
      <c r="C63" s="98"/>
      <c r="D63" s="98"/>
      <c r="E63" s="100"/>
      <c r="F63" s="97"/>
      <c r="G63" s="91"/>
      <c r="H63" s="91"/>
      <c r="I63" s="98"/>
    </row>
    <row r="64" spans="1:9" s="108" customFormat="1">
      <c r="A64" s="98"/>
      <c r="B64" s="98"/>
      <c r="C64" s="98"/>
      <c r="D64" s="98"/>
      <c r="E64" s="100"/>
      <c r="F64" s="100"/>
      <c r="G64" s="91"/>
      <c r="H64" s="91"/>
      <c r="I64" s="98"/>
    </row>
    <row r="65" spans="1:9" s="108" customFormat="1">
      <c r="A65" s="98"/>
      <c r="B65" s="98"/>
      <c r="C65" s="98"/>
      <c r="D65" s="98"/>
      <c r="E65" s="100"/>
      <c r="F65" s="97"/>
      <c r="G65" s="91"/>
      <c r="H65" s="91"/>
      <c r="I65" s="98"/>
    </row>
    <row r="66" spans="1:9" s="108" customFormat="1">
      <c r="A66" s="98"/>
      <c r="B66" s="98"/>
      <c r="C66" s="98"/>
      <c r="D66" s="98"/>
      <c r="E66" s="97"/>
      <c r="F66" s="100"/>
      <c r="G66" s="91"/>
      <c r="H66" s="91"/>
      <c r="I66" s="98"/>
    </row>
    <row r="67" spans="1:9" s="108" customFormat="1">
      <c r="A67" s="98"/>
      <c r="B67" s="98"/>
      <c r="C67" s="98"/>
      <c r="D67" s="98"/>
      <c r="E67" s="100"/>
      <c r="F67" s="97"/>
      <c r="G67" s="91"/>
      <c r="H67" s="91"/>
      <c r="I67" s="98"/>
    </row>
    <row r="68" spans="1:9" s="108" customFormat="1">
      <c r="A68" s="98"/>
      <c r="B68" s="98"/>
      <c r="C68" s="98"/>
      <c r="D68" s="98"/>
      <c r="E68" s="100"/>
      <c r="F68" s="100"/>
      <c r="G68" s="91"/>
      <c r="H68" s="91"/>
      <c r="I68" s="98"/>
    </row>
    <row r="69" spans="1:9" s="108" customFormat="1">
      <c r="A69" s="98"/>
      <c r="B69" s="98"/>
      <c r="C69" s="98"/>
      <c r="D69" s="98"/>
      <c r="E69" s="100"/>
      <c r="F69" s="100"/>
      <c r="G69" s="91"/>
      <c r="H69" s="91"/>
      <c r="I69" s="98"/>
    </row>
    <row r="70" spans="1:9" s="108" customFormat="1">
      <c r="A70" s="98"/>
      <c r="B70" s="98"/>
      <c r="C70" s="98"/>
      <c r="D70" s="98"/>
      <c r="E70" s="100"/>
      <c r="F70" s="100"/>
      <c r="G70" s="91"/>
      <c r="H70" s="91"/>
      <c r="I70" s="98"/>
    </row>
    <row r="71" spans="1:9" s="108" customFormat="1">
      <c r="A71" s="98"/>
      <c r="B71" s="98"/>
      <c r="C71" s="98"/>
      <c r="D71" s="98"/>
      <c r="E71" s="100"/>
      <c r="F71" s="100"/>
      <c r="G71" s="91"/>
      <c r="H71" s="91"/>
      <c r="I71" s="98"/>
    </row>
    <row r="72" spans="1:9" s="108" customFormat="1">
      <c r="A72" s="98"/>
      <c r="B72" s="98"/>
      <c r="C72" s="98"/>
      <c r="D72" s="98"/>
      <c r="E72" s="100"/>
      <c r="F72" s="100"/>
      <c r="G72" s="91"/>
      <c r="H72" s="91"/>
      <c r="I72" s="98"/>
    </row>
    <row r="73" spans="1:9" s="108" customFormat="1">
      <c r="A73" s="98"/>
      <c r="B73" s="98"/>
      <c r="C73" s="98"/>
      <c r="D73" s="98"/>
      <c r="E73" s="100"/>
      <c r="F73" s="100"/>
      <c r="G73" s="91"/>
      <c r="H73" s="91"/>
      <c r="I73" s="98"/>
    </row>
    <row r="74" spans="1:9" s="108" customFormat="1">
      <c r="A74" s="98"/>
      <c r="B74" s="98"/>
      <c r="C74" s="98"/>
      <c r="D74" s="98"/>
      <c r="E74" s="100"/>
      <c r="F74" s="100"/>
      <c r="G74" s="91"/>
      <c r="H74" s="91"/>
      <c r="I74" s="98"/>
    </row>
    <row r="75" spans="1:9" s="108" customFormat="1">
      <c r="A75" s="98"/>
      <c r="B75" s="98"/>
      <c r="C75" s="98"/>
      <c r="D75" s="98"/>
      <c r="E75" s="97"/>
      <c r="F75" s="91"/>
      <c r="G75" s="91"/>
      <c r="H75" s="91"/>
      <c r="I75" s="98"/>
    </row>
    <row r="76" spans="1:9" s="108" customFormat="1">
      <c r="A76" s="98"/>
      <c r="B76" s="98"/>
      <c r="C76" s="98"/>
      <c r="D76" s="98"/>
      <c r="E76" s="97"/>
      <c r="F76" s="91"/>
      <c r="G76" s="91"/>
      <c r="H76" s="91"/>
      <c r="I76" s="98"/>
    </row>
    <row r="77" spans="1:9" s="108" customFormat="1">
      <c r="A77" s="98"/>
      <c r="B77" s="98"/>
      <c r="C77" s="98"/>
      <c r="D77" s="98"/>
      <c r="E77" s="97"/>
      <c r="F77" s="91"/>
      <c r="G77" s="91"/>
      <c r="H77" s="91"/>
      <c r="I77" s="98"/>
    </row>
    <row r="78" spans="1:9" s="108" customFormat="1">
      <c r="A78" s="99"/>
      <c r="B78" s="99"/>
      <c r="C78" s="99"/>
      <c r="D78" s="99"/>
      <c r="E78" s="100"/>
      <c r="F78" s="101"/>
      <c r="G78" s="91"/>
      <c r="H78" s="91"/>
      <c r="I78" s="99"/>
    </row>
    <row r="79" spans="1:9" s="108" customFormat="1">
      <c r="A79" s="98"/>
      <c r="B79" s="98"/>
      <c r="C79" s="98"/>
      <c r="D79" s="98"/>
      <c r="E79" s="100"/>
      <c r="F79" s="97"/>
      <c r="G79" s="91"/>
      <c r="H79" s="91"/>
      <c r="I79" s="98"/>
    </row>
    <row r="80" spans="1:9" s="108" customFormat="1">
      <c r="A80" s="98"/>
      <c r="B80" s="98"/>
      <c r="C80" s="98"/>
      <c r="D80" s="98"/>
      <c r="E80" s="97"/>
      <c r="F80" s="97"/>
      <c r="G80" s="91"/>
      <c r="H80" s="91"/>
      <c r="I80" s="98"/>
    </row>
    <row r="81" spans="1:9" s="108" customFormat="1">
      <c r="A81" s="98"/>
      <c r="B81" s="98"/>
      <c r="C81" s="98"/>
      <c r="D81" s="98"/>
      <c r="E81" s="97"/>
      <c r="F81" s="97"/>
      <c r="G81" s="100"/>
      <c r="H81" s="91"/>
      <c r="I81" s="98"/>
    </row>
    <row r="82" spans="1:9" s="108" customFormat="1">
      <c r="A82" s="98"/>
      <c r="B82" s="98"/>
      <c r="C82" s="98"/>
      <c r="D82" s="98"/>
      <c r="E82" s="100"/>
      <c r="F82" s="100"/>
      <c r="G82" s="91"/>
      <c r="H82" s="91"/>
      <c r="I82" s="98"/>
    </row>
    <row r="83" spans="1:9" s="108" customFormat="1">
      <c r="A83" s="98"/>
      <c r="B83" s="98"/>
      <c r="C83" s="98"/>
      <c r="D83" s="98"/>
      <c r="E83" s="100"/>
      <c r="F83" s="97"/>
      <c r="G83" s="91"/>
      <c r="H83" s="91"/>
      <c r="I83" s="98"/>
    </row>
    <row r="84" spans="1:9" s="108" customFormat="1">
      <c r="A84" s="98"/>
      <c r="B84" s="98"/>
      <c r="C84" s="98"/>
      <c r="D84" s="98"/>
      <c r="E84" s="100"/>
      <c r="F84" s="100"/>
      <c r="G84" s="91"/>
      <c r="H84" s="91"/>
      <c r="I84" s="98"/>
    </row>
    <row r="85" spans="1:9" s="108" customFormat="1">
      <c r="A85" s="98"/>
      <c r="B85" s="98"/>
      <c r="C85" s="98"/>
      <c r="D85" s="98"/>
      <c r="E85" s="100"/>
      <c r="F85" s="97"/>
      <c r="G85" s="91"/>
      <c r="H85" s="91"/>
      <c r="I85" s="98"/>
    </row>
    <row r="86" spans="1:9" s="108" customFormat="1">
      <c r="A86" s="98"/>
      <c r="B86" s="98"/>
      <c r="C86" s="98"/>
      <c r="D86" s="98"/>
      <c r="E86" s="97"/>
      <c r="F86" s="100"/>
      <c r="G86" s="91"/>
      <c r="H86" s="91"/>
      <c r="I86" s="98"/>
    </row>
    <row r="87" spans="1:9" s="108" customFormat="1">
      <c r="A87" s="98"/>
      <c r="B87" s="98"/>
      <c r="C87" s="98"/>
      <c r="D87" s="98"/>
      <c r="E87" s="100"/>
      <c r="F87" s="97"/>
      <c r="G87" s="91"/>
      <c r="H87" s="91"/>
      <c r="I87" s="98"/>
    </row>
    <row r="88" spans="1:9" s="108" customFormat="1">
      <c r="A88" s="98"/>
      <c r="B88" s="98"/>
      <c r="C88" s="98"/>
      <c r="D88" s="98"/>
      <c r="E88" s="100"/>
      <c r="F88" s="100"/>
      <c r="G88" s="91"/>
      <c r="H88" s="91"/>
      <c r="I88" s="98"/>
    </row>
    <row r="89" spans="1:9" s="108" customFormat="1">
      <c r="A89" s="98"/>
      <c r="B89" s="98"/>
      <c r="C89" s="98"/>
      <c r="D89" s="98"/>
      <c r="E89" s="100"/>
      <c r="F89" s="100"/>
      <c r="G89" s="91"/>
      <c r="H89" s="91"/>
      <c r="I89" s="98"/>
    </row>
    <row r="90" spans="1:9" s="108" customFormat="1">
      <c r="A90" s="98"/>
      <c r="B90" s="98"/>
      <c r="C90" s="98"/>
      <c r="D90" s="98"/>
      <c r="E90" s="100"/>
      <c r="F90" s="100"/>
      <c r="G90" s="91"/>
      <c r="H90" s="91"/>
      <c r="I90" s="98"/>
    </row>
    <row r="91" spans="1:9" s="108" customFormat="1">
      <c r="A91" s="98"/>
      <c r="B91" s="98"/>
      <c r="C91" s="98"/>
      <c r="D91" s="98"/>
      <c r="E91" s="100"/>
      <c r="F91" s="100"/>
      <c r="G91" s="91"/>
      <c r="H91" s="91"/>
      <c r="I91" s="98"/>
    </row>
    <row r="92" spans="1:9" s="108" customFormat="1">
      <c r="A92" s="98"/>
      <c r="B92" s="98"/>
      <c r="C92" s="98"/>
      <c r="D92" s="98"/>
      <c r="E92" s="100"/>
      <c r="F92" s="100"/>
      <c r="G92" s="91"/>
      <c r="H92" s="91"/>
      <c r="I92" s="98"/>
    </row>
    <row r="93" spans="1:9" s="108" customFormat="1">
      <c r="A93" s="98"/>
      <c r="B93" s="98"/>
      <c r="C93" s="98"/>
      <c r="D93" s="98"/>
      <c r="E93" s="100"/>
      <c r="F93" s="100"/>
      <c r="G93" s="91"/>
      <c r="H93" s="91"/>
      <c r="I93" s="98"/>
    </row>
    <row r="94" spans="1:9" s="108" customFormat="1">
      <c r="A94" s="98"/>
      <c r="B94" s="98"/>
      <c r="C94" s="98"/>
      <c r="D94" s="98"/>
      <c r="E94" s="100"/>
      <c r="F94" s="100"/>
      <c r="G94" s="91"/>
      <c r="H94" s="91"/>
      <c r="I94" s="98"/>
    </row>
    <row r="95" spans="1:9" s="108" customFormat="1">
      <c r="A95" s="98"/>
      <c r="B95" s="98"/>
      <c r="C95" s="98"/>
      <c r="D95" s="98"/>
      <c r="E95" s="97"/>
      <c r="F95" s="91"/>
      <c r="G95" s="91"/>
      <c r="H95" s="91"/>
      <c r="I95" s="98"/>
    </row>
    <row r="96" spans="1:9" s="108" customFormat="1">
      <c r="A96" s="98"/>
      <c r="B96" s="98"/>
      <c r="C96" s="98"/>
      <c r="D96" s="98"/>
      <c r="E96" s="97"/>
      <c r="F96" s="91"/>
      <c r="G96" s="91"/>
      <c r="H96" s="91"/>
      <c r="I96" s="98"/>
    </row>
    <row r="97" spans="1:9" s="108" customFormat="1">
      <c r="A97" s="98"/>
      <c r="B97" s="98"/>
      <c r="C97" s="98"/>
      <c r="D97" s="98"/>
      <c r="E97" s="97"/>
      <c r="F97" s="91"/>
      <c r="G97" s="91"/>
      <c r="H97" s="91"/>
      <c r="I97" s="98"/>
    </row>
    <row r="98" spans="1:9" s="108" customFormat="1">
      <c r="A98" s="99"/>
      <c r="B98" s="99"/>
      <c r="C98" s="99"/>
      <c r="D98" s="99"/>
      <c r="E98" s="100"/>
      <c r="F98" s="101"/>
      <c r="G98" s="91"/>
      <c r="H98" s="91"/>
      <c r="I98" s="99"/>
    </row>
    <row r="99" spans="1:9" s="108" customFormat="1">
      <c r="A99" s="98"/>
      <c r="B99" s="98"/>
      <c r="C99" s="98"/>
      <c r="D99" s="98"/>
      <c r="E99" s="100"/>
      <c r="F99" s="97"/>
      <c r="G99" s="91"/>
      <c r="H99" s="91"/>
      <c r="I99" s="98"/>
    </row>
    <row r="100" spans="1:9" s="108" customFormat="1">
      <c r="A100" s="98"/>
      <c r="B100" s="98"/>
      <c r="C100" s="98"/>
      <c r="D100" s="98"/>
      <c r="E100" s="97"/>
      <c r="F100" s="97"/>
      <c r="G100" s="91"/>
      <c r="H100" s="91"/>
      <c r="I100" s="98"/>
    </row>
    <row r="101" spans="1:9" s="108" customFormat="1">
      <c r="A101" s="98"/>
      <c r="B101" s="98"/>
      <c r="C101" s="98"/>
      <c r="D101" s="98"/>
      <c r="E101" s="97"/>
      <c r="F101" s="97"/>
      <c r="G101" s="100"/>
      <c r="H101" s="91"/>
      <c r="I101" s="98"/>
    </row>
    <row r="102" spans="1:9" s="108" customFormat="1">
      <c r="A102" s="98"/>
      <c r="B102" s="98"/>
      <c r="C102" s="98"/>
      <c r="D102" s="98"/>
      <c r="E102" s="100"/>
      <c r="F102" s="100"/>
      <c r="G102" s="91"/>
      <c r="H102" s="91"/>
      <c r="I102" s="98"/>
    </row>
    <row r="103" spans="1:9" s="108" customFormat="1">
      <c r="A103" s="98"/>
      <c r="B103" s="98"/>
      <c r="C103" s="98"/>
      <c r="D103" s="98"/>
      <c r="E103" s="100"/>
      <c r="F103" s="97"/>
      <c r="G103" s="91"/>
      <c r="H103" s="91"/>
      <c r="I103" s="98"/>
    </row>
    <row r="104" spans="1:9" s="108" customFormat="1">
      <c r="A104" s="98"/>
      <c r="B104" s="98"/>
      <c r="C104" s="98"/>
      <c r="D104" s="98"/>
      <c r="E104" s="100"/>
      <c r="F104" s="100"/>
      <c r="G104" s="91"/>
      <c r="H104" s="91"/>
      <c r="I104" s="98"/>
    </row>
    <row r="105" spans="1:9" s="108" customFormat="1">
      <c r="A105" s="98"/>
      <c r="B105" s="98"/>
      <c r="C105" s="98"/>
      <c r="D105" s="98"/>
      <c r="E105" s="100"/>
      <c r="F105" s="97"/>
      <c r="G105" s="91"/>
      <c r="H105" s="91"/>
      <c r="I105" s="98"/>
    </row>
    <row r="106" spans="1:9" s="108" customFormat="1">
      <c r="A106" s="98"/>
      <c r="B106" s="98"/>
      <c r="C106" s="98"/>
      <c r="D106" s="98"/>
      <c r="E106" s="97"/>
      <c r="F106" s="100"/>
      <c r="G106" s="91"/>
      <c r="H106" s="91"/>
      <c r="I106" s="98"/>
    </row>
    <row r="107" spans="1:9" s="108" customFormat="1">
      <c r="A107" s="98"/>
      <c r="B107" s="98"/>
      <c r="C107" s="98"/>
      <c r="D107" s="98"/>
      <c r="E107" s="100"/>
      <c r="F107" s="97"/>
      <c r="G107" s="91"/>
      <c r="H107" s="91"/>
      <c r="I107" s="98"/>
    </row>
    <row r="108" spans="1:9" s="108" customFormat="1">
      <c r="A108" s="98"/>
      <c r="B108" s="98"/>
      <c r="C108" s="98"/>
      <c r="D108" s="98"/>
      <c r="E108" s="100"/>
      <c r="F108" s="100"/>
      <c r="G108" s="91"/>
      <c r="H108" s="91"/>
      <c r="I108" s="98"/>
    </row>
    <row r="109" spans="1:9" s="108" customFormat="1">
      <c r="A109" s="98"/>
      <c r="B109" s="98"/>
      <c r="C109" s="98"/>
      <c r="D109" s="98"/>
      <c r="E109" s="100"/>
      <c r="F109" s="100"/>
      <c r="G109" s="91"/>
      <c r="H109" s="91"/>
      <c r="I109" s="98"/>
    </row>
    <row r="110" spans="1:9" s="108" customFormat="1">
      <c r="A110" s="98"/>
      <c r="B110" s="98"/>
      <c r="C110" s="98"/>
      <c r="D110" s="98"/>
      <c r="E110" s="100"/>
      <c r="F110" s="100"/>
      <c r="G110" s="91"/>
      <c r="H110" s="91"/>
      <c r="I110" s="98"/>
    </row>
    <row r="111" spans="1:9" s="108" customFormat="1">
      <c r="A111" s="98"/>
      <c r="B111" s="98"/>
      <c r="C111" s="98"/>
      <c r="D111" s="98"/>
      <c r="E111" s="100"/>
      <c r="F111" s="100"/>
      <c r="G111" s="91"/>
      <c r="H111" s="91"/>
      <c r="I111" s="98"/>
    </row>
    <row r="112" spans="1:9" s="108" customFormat="1">
      <c r="A112" s="98"/>
      <c r="B112" s="98"/>
      <c r="C112" s="98"/>
      <c r="D112" s="98"/>
      <c r="E112" s="100"/>
      <c r="F112" s="100"/>
      <c r="G112" s="91"/>
      <c r="H112" s="91"/>
      <c r="I112" s="98"/>
    </row>
    <row r="113" spans="1:9" s="108" customFormat="1">
      <c r="A113" s="98"/>
      <c r="B113" s="98"/>
      <c r="C113" s="98"/>
      <c r="D113" s="98"/>
      <c r="E113" s="100"/>
      <c r="F113" s="100"/>
      <c r="G113" s="91"/>
      <c r="H113" s="91"/>
      <c r="I113" s="98"/>
    </row>
    <row r="114" spans="1:9" s="108" customFormat="1">
      <c r="A114" s="98"/>
      <c r="B114" s="98"/>
      <c r="C114" s="98"/>
      <c r="D114" s="98"/>
      <c r="E114" s="100"/>
      <c r="F114" s="100"/>
      <c r="G114" s="91"/>
      <c r="H114" s="91"/>
      <c r="I114" s="98"/>
    </row>
    <row r="115" spans="1:9" s="108" customFormat="1">
      <c r="A115" s="98"/>
      <c r="B115" s="98"/>
      <c r="C115" s="98"/>
      <c r="D115" s="98"/>
      <c r="E115" s="97"/>
      <c r="F115" s="91"/>
      <c r="G115" s="91"/>
      <c r="H115" s="91"/>
      <c r="I115" s="98"/>
    </row>
    <row r="116" spans="1:9" s="108" customFormat="1">
      <c r="A116" s="98"/>
      <c r="B116" s="98"/>
      <c r="C116" s="98"/>
      <c r="D116" s="98"/>
      <c r="E116" s="97"/>
      <c r="F116" s="91"/>
      <c r="G116" s="91"/>
      <c r="H116" s="91"/>
      <c r="I116" s="98"/>
    </row>
    <row r="117" spans="1:9" s="108" customFormat="1">
      <c r="A117" s="98"/>
      <c r="B117" s="98"/>
      <c r="C117" s="98"/>
      <c r="D117" s="98"/>
      <c r="E117" s="97"/>
      <c r="F117" s="91"/>
      <c r="G117" s="91"/>
      <c r="H117" s="91"/>
      <c r="I117" s="98"/>
    </row>
    <row r="118" spans="1:9" s="108" customFormat="1">
      <c r="A118" s="99"/>
      <c r="B118" s="99"/>
      <c r="C118" s="99"/>
      <c r="D118" s="99"/>
      <c r="E118" s="100"/>
      <c r="F118" s="101"/>
      <c r="G118" s="91"/>
      <c r="H118" s="91"/>
      <c r="I118" s="99"/>
    </row>
    <row r="119" spans="1:9" s="108" customFormat="1">
      <c r="A119" s="98"/>
      <c r="B119" s="98"/>
      <c r="C119" s="98"/>
      <c r="D119" s="98"/>
      <c r="E119" s="100"/>
      <c r="F119" s="97"/>
      <c r="G119" s="91"/>
      <c r="H119" s="91"/>
      <c r="I119" s="98"/>
    </row>
    <row r="120" spans="1:9" s="108" customFormat="1">
      <c r="A120" s="98"/>
      <c r="B120" s="98"/>
      <c r="C120" s="98"/>
      <c r="D120" s="98"/>
      <c r="E120" s="97"/>
      <c r="F120" s="97"/>
      <c r="G120" s="91"/>
      <c r="H120" s="91"/>
      <c r="I120" s="98"/>
    </row>
    <row r="121" spans="1:9" s="108" customFormat="1">
      <c r="A121" s="98"/>
      <c r="B121" s="98"/>
      <c r="C121" s="98"/>
      <c r="D121" s="98"/>
      <c r="E121" s="97"/>
      <c r="F121" s="97"/>
      <c r="G121" s="100"/>
      <c r="H121" s="91"/>
      <c r="I121" s="98"/>
    </row>
    <row r="122" spans="1:9" s="108" customFormat="1">
      <c r="A122" s="98"/>
      <c r="B122" s="98"/>
      <c r="C122" s="98"/>
      <c r="D122" s="98"/>
      <c r="E122" s="100"/>
      <c r="F122" s="100"/>
      <c r="G122" s="91"/>
      <c r="H122" s="91"/>
      <c r="I122" s="98"/>
    </row>
    <row r="123" spans="1:9" s="108" customFormat="1">
      <c r="A123" s="98"/>
      <c r="B123" s="98"/>
      <c r="C123" s="98"/>
      <c r="D123" s="98"/>
      <c r="E123" s="100"/>
      <c r="F123" s="97"/>
      <c r="G123" s="91"/>
      <c r="H123" s="91"/>
      <c r="I123" s="98"/>
    </row>
    <row r="124" spans="1:9" s="108" customFormat="1">
      <c r="A124" s="98"/>
      <c r="B124" s="98"/>
      <c r="C124" s="98"/>
      <c r="D124" s="98"/>
      <c r="E124" s="100"/>
      <c r="F124" s="100"/>
      <c r="G124" s="91"/>
      <c r="H124" s="91"/>
      <c r="I124" s="98"/>
    </row>
    <row r="125" spans="1:9" s="108" customFormat="1">
      <c r="A125" s="98"/>
      <c r="B125" s="98"/>
      <c r="C125" s="98"/>
      <c r="D125" s="98"/>
      <c r="E125" s="100"/>
      <c r="F125" s="97"/>
      <c r="G125" s="91"/>
      <c r="H125" s="91"/>
      <c r="I125" s="98"/>
    </row>
    <row r="126" spans="1:9" s="108" customFormat="1">
      <c r="A126" s="98"/>
      <c r="B126" s="98"/>
      <c r="C126" s="98"/>
      <c r="D126" s="98"/>
      <c r="E126" s="97"/>
      <c r="F126" s="100"/>
      <c r="G126" s="91"/>
      <c r="H126" s="91"/>
      <c r="I126" s="98"/>
    </row>
    <row r="127" spans="1:9" s="108" customFormat="1">
      <c r="A127" s="98"/>
      <c r="B127" s="98"/>
      <c r="C127" s="98"/>
      <c r="D127" s="98"/>
      <c r="E127" s="100"/>
      <c r="F127" s="97"/>
      <c r="G127" s="91"/>
      <c r="H127" s="91"/>
      <c r="I127" s="98"/>
    </row>
    <row r="128" spans="1:9" s="108" customFormat="1">
      <c r="A128" s="98"/>
      <c r="B128" s="98"/>
      <c r="C128" s="98"/>
      <c r="D128" s="98"/>
      <c r="E128" s="100"/>
      <c r="F128" s="100"/>
      <c r="G128" s="91"/>
      <c r="H128" s="91"/>
      <c r="I128" s="98"/>
    </row>
    <row r="129" spans="1:9" s="108" customFormat="1">
      <c r="A129" s="98"/>
      <c r="B129" s="98"/>
      <c r="C129" s="98"/>
      <c r="D129" s="98"/>
      <c r="E129" s="100"/>
      <c r="F129" s="100"/>
      <c r="G129" s="91"/>
      <c r="H129" s="91"/>
      <c r="I129" s="98"/>
    </row>
    <row r="130" spans="1:9" s="108" customFormat="1">
      <c r="A130" s="98"/>
      <c r="B130" s="98"/>
      <c r="C130" s="98"/>
      <c r="D130" s="98"/>
      <c r="E130" s="100"/>
      <c r="F130" s="100"/>
      <c r="G130" s="91"/>
      <c r="H130" s="91"/>
      <c r="I130" s="98"/>
    </row>
    <row r="131" spans="1:9" s="108" customFormat="1">
      <c r="A131" s="98"/>
      <c r="B131" s="98"/>
      <c r="C131" s="98"/>
      <c r="D131" s="98"/>
      <c r="E131" s="100"/>
      <c r="F131" s="100"/>
      <c r="G131" s="91"/>
      <c r="H131" s="91"/>
      <c r="I131" s="98"/>
    </row>
    <row r="132" spans="1:9" s="108" customFormat="1">
      <c r="A132" s="98"/>
      <c r="B132" s="98"/>
      <c r="C132" s="98"/>
      <c r="D132" s="98"/>
      <c r="E132" s="100"/>
      <c r="F132" s="100"/>
      <c r="G132" s="91"/>
      <c r="H132" s="91"/>
      <c r="I132" s="98"/>
    </row>
    <row r="133" spans="1:9" s="108" customFormat="1">
      <c r="A133" s="98"/>
      <c r="B133" s="98"/>
      <c r="C133" s="98"/>
      <c r="D133" s="98"/>
      <c r="E133" s="100"/>
      <c r="F133" s="100"/>
      <c r="G133" s="91"/>
      <c r="H133" s="91"/>
      <c r="I133" s="98"/>
    </row>
    <row r="134" spans="1:9" s="108" customFormat="1">
      <c r="A134" s="98"/>
      <c r="B134" s="98"/>
      <c r="C134" s="98"/>
      <c r="D134" s="98"/>
      <c r="E134" s="100"/>
      <c r="F134" s="100"/>
      <c r="G134" s="91"/>
      <c r="H134" s="91"/>
      <c r="I134" s="98"/>
    </row>
    <row r="135" spans="1:9" s="108" customFormat="1">
      <c r="A135" s="98"/>
      <c r="B135" s="98"/>
      <c r="C135" s="98"/>
      <c r="D135" s="98"/>
      <c r="E135" s="97"/>
      <c r="F135" s="91"/>
      <c r="G135" s="91"/>
      <c r="H135" s="91"/>
      <c r="I135" s="98"/>
    </row>
    <row r="136" spans="1:9" s="108" customFormat="1">
      <c r="A136" s="98"/>
      <c r="B136" s="98"/>
      <c r="C136" s="98"/>
      <c r="D136" s="98"/>
      <c r="E136" s="97"/>
      <c r="F136" s="91"/>
      <c r="G136" s="91"/>
      <c r="H136" s="91"/>
      <c r="I136" s="98"/>
    </row>
    <row r="137" spans="1:9" s="108" customFormat="1">
      <c r="A137" s="98"/>
      <c r="B137" s="98"/>
      <c r="C137" s="98"/>
      <c r="D137" s="98"/>
      <c r="E137" s="97"/>
      <c r="F137" s="91"/>
      <c r="G137" s="91"/>
      <c r="H137" s="91"/>
      <c r="I137" s="98"/>
    </row>
    <row r="138" spans="1:9" s="108" customFormat="1">
      <c r="A138" s="99"/>
      <c r="B138" s="99"/>
      <c r="C138" s="99"/>
      <c r="D138" s="99"/>
      <c r="E138" s="100"/>
      <c r="F138" s="101"/>
      <c r="G138" s="91"/>
      <c r="H138" s="91"/>
      <c r="I138" s="99"/>
    </row>
    <row r="139" spans="1:9" s="108" customFormat="1">
      <c r="A139" s="98"/>
      <c r="B139" s="98"/>
      <c r="C139" s="98"/>
      <c r="D139" s="98"/>
      <c r="E139" s="100"/>
      <c r="F139" s="97"/>
      <c r="G139" s="91"/>
      <c r="H139" s="91"/>
      <c r="I139" s="98"/>
    </row>
    <row r="140" spans="1:9" s="108" customFormat="1">
      <c r="A140" s="98"/>
      <c r="B140" s="98"/>
      <c r="C140" s="98"/>
      <c r="D140" s="98"/>
      <c r="E140" s="97"/>
      <c r="F140" s="97"/>
      <c r="G140" s="91"/>
      <c r="H140" s="91"/>
      <c r="I140" s="98"/>
    </row>
    <row r="141" spans="1:9" s="108" customFormat="1">
      <c r="A141" s="98"/>
      <c r="B141" s="98"/>
      <c r="C141" s="98"/>
      <c r="D141" s="98"/>
      <c r="E141" s="97"/>
      <c r="F141" s="97"/>
      <c r="G141" s="100"/>
      <c r="H141" s="91"/>
      <c r="I141" s="98"/>
    </row>
    <row r="142" spans="1:9" s="108" customFormat="1">
      <c r="A142" s="98"/>
      <c r="B142" s="98"/>
      <c r="C142" s="98"/>
      <c r="D142" s="98"/>
      <c r="E142" s="100"/>
      <c r="F142" s="100"/>
      <c r="G142" s="91"/>
      <c r="H142" s="91"/>
      <c r="I142" s="98"/>
    </row>
    <row r="143" spans="1:9" s="108" customFormat="1">
      <c r="A143" s="98"/>
      <c r="B143" s="98"/>
      <c r="C143" s="98"/>
      <c r="D143" s="98"/>
      <c r="E143" s="100"/>
      <c r="F143" s="97"/>
      <c r="G143" s="91"/>
      <c r="H143" s="91"/>
      <c r="I143" s="98"/>
    </row>
    <row r="144" spans="1:9" s="108" customFormat="1">
      <c r="A144" s="98"/>
      <c r="B144" s="98"/>
      <c r="C144" s="98"/>
      <c r="D144" s="98"/>
      <c r="E144" s="100"/>
      <c r="F144" s="100"/>
      <c r="G144" s="91"/>
      <c r="H144" s="91"/>
      <c r="I144" s="98"/>
    </row>
    <row r="145" spans="1:9" s="108" customFormat="1">
      <c r="A145" s="98"/>
      <c r="B145" s="98"/>
      <c r="C145" s="98"/>
      <c r="D145" s="98"/>
      <c r="E145" s="100"/>
      <c r="F145" s="97"/>
      <c r="G145" s="91"/>
      <c r="H145" s="91"/>
      <c r="I145" s="98"/>
    </row>
    <row r="146" spans="1:9" s="108" customFormat="1">
      <c r="A146" s="98"/>
      <c r="B146" s="98"/>
      <c r="C146" s="98"/>
      <c r="D146" s="98"/>
      <c r="E146" s="97"/>
      <c r="F146" s="100"/>
      <c r="G146" s="91"/>
      <c r="H146" s="91"/>
      <c r="I146" s="98"/>
    </row>
    <row r="147" spans="1:9" s="108" customFormat="1">
      <c r="A147" s="98"/>
      <c r="B147" s="98"/>
      <c r="C147" s="98"/>
      <c r="D147" s="98"/>
      <c r="E147" s="100"/>
      <c r="F147" s="97"/>
      <c r="G147" s="91"/>
      <c r="H147" s="91"/>
      <c r="I147" s="98"/>
    </row>
    <row r="148" spans="1:9" s="108" customFormat="1">
      <c r="A148" s="98"/>
      <c r="B148" s="98"/>
      <c r="C148" s="98"/>
      <c r="D148" s="98"/>
      <c r="E148" s="100"/>
      <c r="F148" s="100"/>
      <c r="G148" s="91"/>
      <c r="H148" s="91"/>
      <c r="I148" s="98"/>
    </row>
    <row r="149" spans="1:9" s="108" customFormat="1">
      <c r="A149" s="98"/>
      <c r="B149" s="98"/>
      <c r="C149" s="98"/>
      <c r="D149" s="98"/>
      <c r="E149" s="100"/>
      <c r="F149" s="100"/>
      <c r="G149" s="91"/>
      <c r="H149" s="91"/>
      <c r="I149" s="98"/>
    </row>
    <row r="150" spans="1:9" s="108" customFormat="1">
      <c r="A150" s="98"/>
      <c r="B150" s="98"/>
      <c r="C150" s="98"/>
      <c r="D150" s="98"/>
      <c r="E150" s="100"/>
      <c r="F150" s="100"/>
      <c r="G150" s="91"/>
      <c r="H150" s="91"/>
      <c r="I150" s="98"/>
    </row>
    <row r="151" spans="1:9" s="108" customFormat="1">
      <c r="A151" s="98"/>
      <c r="B151" s="98"/>
      <c r="C151" s="98"/>
      <c r="D151" s="98"/>
      <c r="E151" s="100"/>
      <c r="F151" s="100"/>
      <c r="G151" s="91"/>
      <c r="H151" s="91"/>
      <c r="I151" s="98"/>
    </row>
    <row r="152" spans="1:9" s="108" customFormat="1">
      <c r="A152" s="98"/>
      <c r="B152" s="98"/>
      <c r="C152" s="98"/>
      <c r="D152" s="98"/>
      <c r="E152" s="100"/>
      <c r="F152" s="100"/>
      <c r="G152" s="91"/>
      <c r="H152" s="91"/>
      <c r="I152" s="98"/>
    </row>
    <row r="153" spans="1:9" s="108" customFormat="1">
      <c r="A153" s="98"/>
      <c r="B153" s="98"/>
      <c r="C153" s="98"/>
      <c r="D153" s="98"/>
      <c r="E153" s="100"/>
      <c r="F153" s="100"/>
      <c r="G153" s="91"/>
      <c r="H153" s="91"/>
      <c r="I153" s="98"/>
    </row>
    <row r="154" spans="1:9" s="108" customFormat="1">
      <c r="A154" s="98"/>
      <c r="B154" s="98"/>
      <c r="C154" s="98"/>
      <c r="D154" s="98"/>
      <c r="E154" s="100"/>
      <c r="F154" s="100"/>
      <c r="G154" s="91"/>
      <c r="H154" s="91"/>
      <c r="I154" s="98"/>
    </row>
    <row r="155" spans="1:9" s="108" customFormat="1">
      <c r="A155" s="98"/>
      <c r="B155" s="98"/>
      <c r="C155" s="98"/>
      <c r="D155" s="98"/>
      <c r="E155" s="97"/>
      <c r="F155" s="91"/>
      <c r="G155" s="91"/>
      <c r="H155" s="91"/>
      <c r="I155" s="98"/>
    </row>
    <row r="156" spans="1:9" s="108" customFormat="1">
      <c r="A156" s="98"/>
      <c r="B156" s="98"/>
      <c r="C156" s="98"/>
      <c r="D156" s="98"/>
      <c r="E156" s="97"/>
      <c r="F156" s="91"/>
      <c r="G156" s="91"/>
      <c r="H156" s="91"/>
      <c r="I156" s="98"/>
    </row>
    <row r="157" spans="1:9" s="108" customFormat="1">
      <c r="A157" s="98"/>
      <c r="B157" s="98"/>
      <c r="C157" s="98"/>
      <c r="D157" s="98"/>
      <c r="E157" s="97"/>
      <c r="F157" s="91"/>
      <c r="G157" s="91"/>
      <c r="H157" s="91"/>
      <c r="I157" s="98"/>
    </row>
    <row r="158" spans="1:9" s="108" customFormat="1">
      <c r="A158" s="99"/>
      <c r="B158" s="99"/>
      <c r="C158" s="99"/>
      <c r="D158" s="99"/>
      <c r="E158" s="100"/>
      <c r="F158" s="101"/>
      <c r="G158" s="91"/>
      <c r="H158" s="91"/>
      <c r="I158" s="99"/>
    </row>
    <row r="159" spans="1:9" s="108" customFormat="1">
      <c r="A159" s="98"/>
      <c r="B159" s="98"/>
      <c r="C159" s="98"/>
      <c r="D159" s="98"/>
      <c r="E159" s="100"/>
      <c r="F159" s="97"/>
      <c r="G159" s="91"/>
      <c r="H159" s="91"/>
      <c r="I159" s="98"/>
    </row>
    <row r="160" spans="1:9" s="108" customFormat="1">
      <c r="A160" s="98"/>
      <c r="B160" s="98"/>
      <c r="C160" s="98"/>
      <c r="D160" s="98"/>
      <c r="E160" s="97"/>
      <c r="F160" s="97"/>
      <c r="G160" s="91"/>
      <c r="H160" s="91"/>
      <c r="I160" s="98"/>
    </row>
    <row r="161" spans="1:9" s="108" customFormat="1">
      <c r="A161" s="98"/>
      <c r="B161" s="98"/>
      <c r="C161" s="98"/>
      <c r="D161" s="98"/>
      <c r="E161" s="97"/>
      <c r="F161" s="97"/>
      <c r="G161" s="100"/>
      <c r="H161" s="91"/>
      <c r="I161" s="98"/>
    </row>
    <row r="162" spans="1:9" s="108" customFormat="1">
      <c r="A162" s="98"/>
      <c r="B162" s="98"/>
      <c r="C162" s="98"/>
      <c r="D162" s="98"/>
      <c r="E162" s="100"/>
      <c r="F162" s="100"/>
      <c r="G162" s="91"/>
      <c r="H162" s="91"/>
      <c r="I162" s="98"/>
    </row>
    <row r="163" spans="1:9" s="108" customFormat="1">
      <c r="A163" s="98"/>
      <c r="B163" s="98"/>
      <c r="C163" s="98"/>
      <c r="D163" s="98"/>
      <c r="E163" s="100"/>
      <c r="F163" s="97"/>
      <c r="G163" s="91"/>
      <c r="H163" s="91"/>
      <c r="I163" s="98"/>
    </row>
    <row r="164" spans="1:9" s="108" customFormat="1">
      <c r="A164" s="98"/>
      <c r="B164" s="98"/>
      <c r="C164" s="98"/>
      <c r="D164" s="98"/>
      <c r="E164" s="100"/>
      <c r="F164" s="100"/>
      <c r="G164" s="91"/>
      <c r="H164" s="91"/>
      <c r="I164" s="98"/>
    </row>
    <row r="165" spans="1:9" s="108" customFormat="1">
      <c r="A165" s="98"/>
      <c r="B165" s="98"/>
      <c r="C165" s="98"/>
      <c r="D165" s="98"/>
      <c r="E165" s="100"/>
      <c r="F165" s="97"/>
      <c r="G165" s="91"/>
      <c r="H165" s="91"/>
      <c r="I165" s="98"/>
    </row>
    <row r="166" spans="1:9" s="108" customFormat="1">
      <c r="A166" s="98"/>
      <c r="B166" s="98"/>
      <c r="C166" s="98"/>
      <c r="D166" s="98"/>
      <c r="E166" s="97"/>
      <c r="F166" s="100"/>
      <c r="G166" s="91"/>
      <c r="H166" s="91"/>
      <c r="I166" s="98"/>
    </row>
    <row r="167" spans="1:9" s="108" customFormat="1">
      <c r="A167" s="98"/>
      <c r="B167" s="98"/>
      <c r="C167" s="98"/>
      <c r="D167" s="98"/>
      <c r="E167" s="100"/>
      <c r="F167" s="97"/>
      <c r="G167" s="91"/>
      <c r="H167" s="91"/>
      <c r="I167" s="98"/>
    </row>
    <row r="168" spans="1:9" s="108" customFormat="1">
      <c r="A168" s="98"/>
      <c r="B168" s="98"/>
      <c r="C168" s="98"/>
      <c r="D168" s="98"/>
      <c r="E168" s="100"/>
      <c r="F168" s="100"/>
      <c r="G168" s="91"/>
      <c r="H168" s="91"/>
      <c r="I168" s="98"/>
    </row>
    <row r="169" spans="1:9" s="108" customFormat="1">
      <c r="A169" s="98"/>
      <c r="B169" s="98"/>
      <c r="C169" s="98"/>
      <c r="D169" s="98"/>
      <c r="E169" s="100"/>
      <c r="F169" s="100"/>
      <c r="G169" s="91"/>
      <c r="H169" s="91"/>
      <c r="I169" s="98"/>
    </row>
    <row r="170" spans="1:9" s="108" customFormat="1">
      <c r="A170" s="98"/>
      <c r="B170" s="98"/>
      <c r="C170" s="98"/>
      <c r="D170" s="98"/>
      <c r="E170" s="100"/>
      <c r="F170" s="100"/>
      <c r="G170" s="91"/>
      <c r="H170" s="91"/>
      <c r="I170" s="98"/>
    </row>
    <row r="171" spans="1:9" s="108" customFormat="1">
      <c r="A171" s="98"/>
      <c r="B171" s="98"/>
      <c r="C171" s="98"/>
      <c r="D171" s="98"/>
      <c r="E171" s="100"/>
      <c r="F171" s="100"/>
      <c r="G171" s="91"/>
      <c r="H171" s="91"/>
      <c r="I171" s="98"/>
    </row>
    <row r="172" spans="1:9" s="108" customFormat="1">
      <c r="A172" s="98"/>
      <c r="B172" s="98"/>
      <c r="C172" s="98"/>
      <c r="D172" s="98"/>
      <c r="E172" s="100"/>
      <c r="F172" s="100"/>
      <c r="G172" s="91"/>
      <c r="H172" s="91"/>
      <c r="I172" s="98"/>
    </row>
    <row r="173" spans="1:9" s="108" customFormat="1">
      <c r="A173" s="98"/>
      <c r="B173" s="98"/>
      <c r="C173" s="98"/>
      <c r="D173" s="98"/>
      <c r="E173" s="100"/>
      <c r="F173" s="100"/>
      <c r="G173" s="91"/>
      <c r="H173" s="91"/>
      <c r="I173" s="98"/>
    </row>
    <row r="174" spans="1:9" s="108" customFormat="1">
      <c r="A174" s="98"/>
      <c r="B174" s="98"/>
      <c r="C174" s="98"/>
      <c r="D174" s="98"/>
      <c r="E174" s="100"/>
      <c r="F174" s="100"/>
      <c r="G174" s="91"/>
      <c r="H174" s="91"/>
      <c r="I174" s="98"/>
    </row>
    <row r="175" spans="1:9" s="108" customFormat="1">
      <c r="A175" s="98"/>
      <c r="B175" s="98"/>
      <c r="C175" s="98"/>
      <c r="D175" s="98"/>
      <c r="E175" s="97"/>
      <c r="F175" s="91"/>
      <c r="G175" s="91"/>
      <c r="H175" s="91"/>
      <c r="I175" s="98"/>
    </row>
    <row r="176" spans="1:9" s="108" customFormat="1">
      <c r="A176" s="98"/>
      <c r="B176" s="98"/>
      <c r="C176" s="98"/>
      <c r="D176" s="98"/>
      <c r="E176" s="97"/>
      <c r="F176" s="91"/>
      <c r="G176" s="91"/>
      <c r="H176" s="91"/>
      <c r="I176" s="98"/>
    </row>
    <row r="177" spans="1:9" s="108" customFormat="1">
      <c r="A177" s="98"/>
      <c r="B177" s="98"/>
      <c r="C177" s="98"/>
      <c r="D177" s="98"/>
      <c r="E177" s="97"/>
      <c r="F177" s="91"/>
      <c r="G177" s="91"/>
      <c r="H177" s="91"/>
      <c r="I177" s="98"/>
    </row>
    <row r="178" spans="1:9" s="108" customFormat="1">
      <c r="A178" s="99"/>
      <c r="B178" s="99"/>
      <c r="C178" s="99"/>
      <c r="D178" s="99"/>
      <c r="E178" s="100"/>
      <c r="F178" s="101"/>
      <c r="G178" s="91"/>
      <c r="H178" s="91"/>
      <c r="I178" s="99"/>
    </row>
    <row r="179" spans="1:9" s="108" customFormat="1">
      <c r="A179" s="98"/>
      <c r="B179" s="98"/>
      <c r="C179" s="98"/>
      <c r="D179" s="98"/>
      <c r="E179" s="100"/>
      <c r="F179" s="97"/>
      <c r="G179" s="91"/>
      <c r="H179" s="91"/>
      <c r="I179" s="98"/>
    </row>
    <row r="180" spans="1:9" s="108" customFormat="1">
      <c r="A180" s="98"/>
      <c r="B180" s="98"/>
      <c r="C180" s="98"/>
      <c r="D180" s="98"/>
      <c r="E180" s="97"/>
      <c r="F180" s="97"/>
      <c r="G180" s="91"/>
      <c r="H180" s="91"/>
      <c r="I180" s="98"/>
    </row>
    <row r="181" spans="1:9" s="108" customFormat="1">
      <c r="A181" s="98"/>
      <c r="B181" s="98"/>
      <c r="C181" s="98"/>
      <c r="D181" s="98"/>
      <c r="E181" s="97"/>
      <c r="F181" s="97"/>
      <c r="G181" s="100"/>
      <c r="H181" s="91"/>
      <c r="I181" s="98"/>
    </row>
    <row r="182" spans="1:9" s="108" customFormat="1">
      <c r="A182" s="98"/>
      <c r="B182" s="98"/>
      <c r="C182" s="98"/>
      <c r="D182" s="98"/>
      <c r="E182" s="100"/>
      <c r="F182" s="100"/>
      <c r="G182" s="91"/>
      <c r="H182" s="91"/>
      <c r="I182" s="98"/>
    </row>
    <row r="183" spans="1:9" s="108" customFormat="1">
      <c r="A183" s="98"/>
      <c r="B183" s="98"/>
      <c r="C183" s="98"/>
      <c r="D183" s="98"/>
      <c r="E183" s="100"/>
      <c r="F183" s="97"/>
      <c r="G183" s="91"/>
      <c r="H183" s="91"/>
      <c r="I183" s="98"/>
    </row>
    <row r="184" spans="1:9" s="108" customFormat="1">
      <c r="A184" s="98"/>
      <c r="B184" s="98"/>
      <c r="C184" s="98"/>
      <c r="D184" s="98"/>
      <c r="E184" s="100"/>
      <c r="F184" s="100"/>
      <c r="G184" s="91"/>
      <c r="H184" s="91"/>
      <c r="I184" s="98"/>
    </row>
    <row r="185" spans="1:9" s="108" customFormat="1">
      <c r="A185" s="98"/>
      <c r="B185" s="98"/>
      <c r="C185" s="98"/>
      <c r="D185" s="98"/>
      <c r="E185" s="100"/>
      <c r="F185" s="97"/>
      <c r="G185" s="91"/>
      <c r="H185" s="91"/>
      <c r="I185" s="98"/>
    </row>
    <row r="186" spans="1:9" s="108" customFormat="1">
      <c r="A186" s="98"/>
      <c r="B186" s="98"/>
      <c r="C186" s="98"/>
      <c r="D186" s="98"/>
      <c r="E186" s="97"/>
      <c r="F186" s="100"/>
      <c r="G186" s="91"/>
      <c r="H186" s="91"/>
      <c r="I186" s="98"/>
    </row>
    <row r="187" spans="1:9" s="108" customFormat="1">
      <c r="A187" s="98"/>
      <c r="B187" s="98"/>
      <c r="C187" s="98"/>
      <c r="D187" s="98"/>
      <c r="E187" s="100"/>
      <c r="F187" s="97"/>
      <c r="G187" s="91"/>
      <c r="H187" s="91"/>
      <c r="I187" s="98"/>
    </row>
    <row r="188" spans="1:9" s="108" customFormat="1">
      <c r="A188" s="98"/>
      <c r="B188" s="98"/>
      <c r="C188" s="98"/>
      <c r="D188" s="98"/>
      <c r="E188" s="100"/>
      <c r="F188" s="100"/>
      <c r="G188" s="91"/>
      <c r="H188" s="91"/>
      <c r="I188" s="98"/>
    </row>
    <row r="189" spans="1:9" s="108" customFormat="1">
      <c r="A189" s="98"/>
      <c r="B189" s="98"/>
      <c r="C189" s="98"/>
      <c r="D189" s="98"/>
      <c r="E189" s="100"/>
      <c r="F189" s="100"/>
      <c r="G189" s="91"/>
      <c r="H189" s="91"/>
      <c r="I189" s="98"/>
    </row>
    <row r="190" spans="1:9" s="108" customFormat="1">
      <c r="A190" s="98"/>
      <c r="B190" s="98"/>
      <c r="C190" s="98"/>
      <c r="D190" s="98"/>
      <c r="E190" s="100"/>
      <c r="F190" s="100"/>
      <c r="G190" s="91"/>
      <c r="H190" s="91"/>
      <c r="I190" s="98"/>
    </row>
    <row r="191" spans="1:9" s="108" customFormat="1">
      <c r="A191" s="98"/>
      <c r="B191" s="98"/>
      <c r="C191" s="98"/>
      <c r="D191" s="98"/>
      <c r="E191" s="100"/>
      <c r="F191" s="100"/>
      <c r="G191" s="91"/>
      <c r="H191" s="91"/>
      <c r="I191" s="98"/>
    </row>
    <row r="192" spans="1:9" s="108" customFormat="1">
      <c r="A192" s="98"/>
      <c r="B192" s="98"/>
      <c r="C192" s="98"/>
      <c r="D192" s="98"/>
      <c r="E192" s="100"/>
      <c r="F192" s="100"/>
      <c r="G192" s="91"/>
      <c r="H192" s="91"/>
      <c r="I192" s="98"/>
    </row>
    <row r="193" spans="1:9" s="108" customFormat="1">
      <c r="A193" s="98"/>
      <c r="B193" s="98"/>
      <c r="C193" s="98"/>
      <c r="D193" s="98"/>
      <c r="E193" s="100"/>
      <c r="F193" s="100"/>
      <c r="G193" s="91"/>
      <c r="H193" s="91"/>
      <c r="I193" s="98"/>
    </row>
    <row r="194" spans="1:9" s="108" customFormat="1">
      <c r="A194" s="98"/>
      <c r="B194" s="98"/>
      <c r="C194" s="98"/>
      <c r="D194" s="98"/>
      <c r="E194" s="100"/>
      <c r="F194" s="100"/>
      <c r="G194" s="91"/>
      <c r="H194" s="91"/>
      <c r="I194" s="98"/>
    </row>
    <row r="195" spans="1:9" s="108" customFormat="1">
      <c r="A195" s="98"/>
      <c r="B195" s="98"/>
      <c r="C195" s="98"/>
      <c r="D195" s="98"/>
      <c r="E195" s="97"/>
      <c r="F195" s="91"/>
      <c r="G195" s="91"/>
      <c r="H195" s="91"/>
      <c r="I195" s="98"/>
    </row>
    <row r="196" spans="1:9" s="108" customFormat="1">
      <c r="A196" s="98"/>
      <c r="B196" s="98"/>
      <c r="C196" s="98"/>
      <c r="D196" s="98"/>
      <c r="E196" s="97"/>
      <c r="F196" s="91"/>
      <c r="G196" s="91"/>
      <c r="H196" s="91"/>
      <c r="I196" s="98"/>
    </row>
    <row r="197" spans="1:9" s="108" customFormat="1">
      <c r="A197" s="98"/>
      <c r="B197" s="98"/>
      <c r="C197" s="98"/>
      <c r="D197" s="98"/>
      <c r="E197" s="97"/>
      <c r="F197" s="91"/>
      <c r="G197" s="91"/>
      <c r="H197" s="91"/>
      <c r="I197" s="98"/>
    </row>
    <row r="198" spans="1:9" s="108" customFormat="1">
      <c r="A198" s="99"/>
      <c r="B198" s="99"/>
      <c r="C198" s="99"/>
      <c r="D198" s="99"/>
      <c r="E198" s="100"/>
      <c r="F198" s="101"/>
      <c r="G198" s="91"/>
      <c r="H198" s="91"/>
      <c r="I198" s="99"/>
    </row>
    <row r="199" spans="1:9" s="108" customFormat="1">
      <c r="A199" s="98"/>
      <c r="B199" s="98"/>
      <c r="C199" s="98"/>
      <c r="D199" s="98"/>
      <c r="E199" s="100"/>
      <c r="F199" s="97"/>
      <c r="G199" s="91"/>
      <c r="H199" s="91"/>
      <c r="I199" s="98"/>
    </row>
    <row r="200" spans="1:9" s="108" customFormat="1">
      <c r="A200" s="98"/>
      <c r="B200" s="98"/>
      <c r="C200" s="98"/>
      <c r="D200" s="98"/>
      <c r="E200" s="97"/>
      <c r="F200" s="97"/>
      <c r="G200" s="91"/>
      <c r="H200" s="91"/>
      <c r="I200" s="98"/>
    </row>
    <row r="201" spans="1:9" s="108" customFormat="1">
      <c r="A201" s="98"/>
      <c r="B201" s="98"/>
      <c r="C201" s="98"/>
      <c r="D201" s="98"/>
      <c r="E201" s="97"/>
      <c r="F201" s="97"/>
      <c r="G201" s="100"/>
      <c r="H201" s="91"/>
      <c r="I201" s="98"/>
    </row>
    <row r="202" spans="1:9" s="108" customFormat="1">
      <c r="A202" s="98"/>
      <c r="B202" s="98"/>
      <c r="C202" s="98"/>
      <c r="D202" s="98"/>
      <c r="E202" s="100"/>
      <c r="F202" s="100"/>
      <c r="G202" s="91"/>
      <c r="H202" s="91"/>
      <c r="I202" s="98"/>
    </row>
    <row r="203" spans="1:9" s="108" customFormat="1">
      <c r="A203" s="98"/>
      <c r="B203" s="98"/>
      <c r="C203" s="98"/>
      <c r="D203" s="98"/>
      <c r="E203" s="100"/>
      <c r="F203" s="97"/>
      <c r="G203" s="91"/>
      <c r="H203" s="91"/>
      <c r="I203" s="98"/>
    </row>
    <row r="204" spans="1:9" s="108" customFormat="1">
      <c r="A204" s="98"/>
      <c r="B204" s="98"/>
      <c r="C204" s="98"/>
      <c r="D204" s="98"/>
      <c r="E204" s="100"/>
      <c r="F204" s="100"/>
      <c r="G204" s="91"/>
      <c r="H204" s="91"/>
      <c r="I204" s="98"/>
    </row>
    <row r="205" spans="1:9" s="108" customFormat="1">
      <c r="A205" s="98"/>
      <c r="B205" s="98"/>
      <c r="C205" s="98"/>
      <c r="D205" s="98"/>
      <c r="E205" s="100"/>
      <c r="F205" s="97"/>
      <c r="G205" s="91"/>
      <c r="H205" s="91"/>
      <c r="I205" s="98"/>
    </row>
    <row r="206" spans="1:9" s="108" customFormat="1">
      <c r="A206" s="98"/>
      <c r="B206" s="98"/>
      <c r="C206" s="98"/>
      <c r="D206" s="98"/>
      <c r="E206" s="97"/>
      <c r="F206" s="100"/>
      <c r="G206" s="91"/>
      <c r="H206" s="91"/>
      <c r="I206" s="98"/>
    </row>
    <row r="207" spans="1:9" s="108" customFormat="1">
      <c r="A207" s="98"/>
      <c r="B207" s="98"/>
      <c r="C207" s="98"/>
      <c r="D207" s="98"/>
      <c r="E207" s="100"/>
      <c r="F207" s="97"/>
      <c r="G207" s="91"/>
      <c r="H207" s="91"/>
      <c r="I207" s="98"/>
    </row>
    <row r="208" spans="1:9" s="108" customFormat="1">
      <c r="A208" s="98"/>
      <c r="B208" s="98"/>
      <c r="C208" s="98"/>
      <c r="D208" s="98"/>
      <c r="E208" s="100"/>
      <c r="F208" s="100"/>
      <c r="G208" s="91"/>
      <c r="H208" s="91"/>
      <c r="I208" s="98"/>
    </row>
    <row r="209" spans="1:9" s="108" customFormat="1">
      <c r="A209" s="98"/>
      <c r="B209" s="98"/>
      <c r="C209" s="98"/>
      <c r="D209" s="98"/>
      <c r="E209" s="100"/>
      <c r="F209" s="100"/>
      <c r="G209" s="91"/>
      <c r="H209" s="91"/>
      <c r="I209" s="98"/>
    </row>
    <row r="210" spans="1:9" s="108" customFormat="1">
      <c r="A210" s="98"/>
      <c r="B210" s="98"/>
      <c r="C210" s="98"/>
      <c r="D210" s="98"/>
      <c r="E210" s="100"/>
      <c r="F210" s="100"/>
      <c r="G210" s="91"/>
      <c r="H210" s="91"/>
      <c r="I210" s="98"/>
    </row>
    <row r="211" spans="1:9" s="108" customFormat="1">
      <c r="A211" s="98"/>
      <c r="B211" s="98"/>
      <c r="C211" s="98"/>
      <c r="D211" s="98"/>
      <c r="E211" s="100"/>
      <c r="F211" s="100"/>
      <c r="G211" s="91"/>
      <c r="H211" s="91"/>
      <c r="I211" s="98"/>
    </row>
    <row r="212" spans="1:9" s="108" customFormat="1">
      <c r="A212" s="98"/>
      <c r="B212" s="98"/>
      <c r="C212" s="98"/>
      <c r="D212" s="98"/>
      <c r="E212" s="100"/>
      <c r="F212" s="100"/>
      <c r="G212" s="91"/>
      <c r="H212" s="91"/>
      <c r="I212" s="98"/>
    </row>
    <row r="213" spans="1:9" s="108" customFormat="1">
      <c r="A213" s="98"/>
      <c r="B213" s="98"/>
      <c r="C213" s="98"/>
      <c r="D213" s="98"/>
      <c r="E213" s="100"/>
      <c r="F213" s="100"/>
      <c r="G213" s="91"/>
      <c r="H213" s="91"/>
      <c r="I213" s="98"/>
    </row>
    <row r="214" spans="1:9" s="108" customFormat="1">
      <c r="A214" s="98"/>
      <c r="B214" s="98"/>
      <c r="C214" s="98"/>
      <c r="D214" s="98"/>
      <c r="E214" s="100"/>
      <c r="F214" s="100"/>
      <c r="G214" s="91"/>
      <c r="H214" s="91"/>
      <c r="I214" s="98"/>
    </row>
    <row r="215" spans="1:9" s="108" customFormat="1">
      <c r="A215" s="98"/>
      <c r="B215" s="98"/>
      <c r="C215" s="98"/>
      <c r="D215" s="98"/>
      <c r="E215" s="97"/>
      <c r="F215" s="91"/>
      <c r="G215" s="91"/>
      <c r="H215" s="91"/>
      <c r="I215" s="98"/>
    </row>
    <row r="216" spans="1:9" s="108" customFormat="1">
      <c r="A216" s="98"/>
      <c r="B216" s="98"/>
      <c r="C216" s="98"/>
      <c r="D216" s="98"/>
      <c r="E216" s="97"/>
      <c r="F216" s="91"/>
      <c r="G216" s="91"/>
      <c r="H216" s="91"/>
      <c r="I216" s="98"/>
    </row>
    <row r="217" spans="1:9" s="108" customFormat="1">
      <c r="A217" s="98"/>
      <c r="B217" s="98"/>
      <c r="C217" s="98"/>
      <c r="D217" s="98"/>
      <c r="E217" s="97"/>
      <c r="F217" s="91"/>
      <c r="G217" s="91"/>
      <c r="H217" s="91"/>
      <c r="I217" s="98"/>
    </row>
    <row r="218" spans="1:9" s="108" customFormat="1">
      <c r="A218" s="99"/>
      <c r="B218" s="99"/>
      <c r="C218" s="99"/>
      <c r="D218" s="99"/>
      <c r="E218" s="100"/>
      <c r="F218" s="101"/>
      <c r="G218" s="91"/>
      <c r="H218" s="91"/>
      <c r="I218" s="99"/>
    </row>
    <row r="219" spans="1:9" s="108" customFormat="1">
      <c r="A219" s="98"/>
      <c r="B219" s="98"/>
      <c r="C219" s="98"/>
      <c r="D219" s="98"/>
      <c r="E219" s="100"/>
      <c r="F219" s="97"/>
      <c r="G219" s="91"/>
      <c r="H219" s="91"/>
      <c r="I219" s="98"/>
    </row>
    <row r="220" spans="1:9" s="108" customFormat="1">
      <c r="A220" s="98"/>
      <c r="B220" s="98"/>
      <c r="C220" s="98"/>
      <c r="D220" s="98"/>
      <c r="E220" s="97"/>
      <c r="F220" s="97"/>
      <c r="G220" s="91"/>
      <c r="H220" s="91"/>
      <c r="I220" s="98"/>
    </row>
    <row r="221" spans="1:9" s="108" customFormat="1">
      <c r="A221" s="98"/>
      <c r="B221" s="98"/>
      <c r="C221" s="98"/>
      <c r="D221" s="98"/>
      <c r="E221" s="97"/>
      <c r="F221" s="97"/>
      <c r="G221" s="100"/>
      <c r="H221" s="91"/>
      <c r="I221" s="98"/>
    </row>
    <row r="222" spans="1:9" s="108" customFormat="1">
      <c r="A222" s="98"/>
      <c r="B222" s="98"/>
      <c r="C222" s="98"/>
      <c r="D222" s="98"/>
      <c r="E222" s="100"/>
      <c r="F222" s="100"/>
      <c r="G222" s="91"/>
      <c r="H222" s="91"/>
      <c r="I222" s="98"/>
    </row>
    <row r="223" spans="1:9" s="108" customFormat="1">
      <c r="A223" s="98"/>
      <c r="B223" s="98"/>
      <c r="C223" s="98"/>
      <c r="D223" s="98"/>
      <c r="E223" s="100"/>
      <c r="F223" s="97"/>
      <c r="G223" s="91"/>
      <c r="H223" s="91"/>
      <c r="I223" s="98"/>
    </row>
    <row r="224" spans="1:9" s="108" customFormat="1">
      <c r="A224" s="98"/>
      <c r="B224" s="98"/>
      <c r="C224" s="98"/>
      <c r="D224" s="98"/>
      <c r="E224" s="100"/>
      <c r="F224" s="100"/>
      <c r="G224" s="91"/>
      <c r="H224" s="91"/>
      <c r="I224" s="98"/>
    </row>
    <row r="225" spans="1:9" s="108" customFormat="1">
      <c r="A225" s="98"/>
      <c r="B225" s="98"/>
      <c r="C225" s="98"/>
      <c r="D225" s="98"/>
      <c r="E225" s="100"/>
      <c r="F225" s="97"/>
      <c r="G225" s="91"/>
      <c r="H225" s="91"/>
      <c r="I225" s="98"/>
    </row>
    <row r="226" spans="1:9" s="108" customFormat="1">
      <c r="A226" s="98"/>
      <c r="B226" s="98"/>
      <c r="C226" s="98"/>
      <c r="D226" s="98"/>
      <c r="E226" s="97"/>
      <c r="F226" s="100"/>
      <c r="G226" s="91"/>
      <c r="H226" s="91"/>
      <c r="I226" s="98"/>
    </row>
    <row r="227" spans="1:9" s="108" customFormat="1">
      <c r="A227" s="98"/>
      <c r="B227" s="98"/>
      <c r="C227" s="98"/>
      <c r="D227" s="98"/>
      <c r="E227" s="100"/>
      <c r="F227" s="97"/>
      <c r="G227" s="91"/>
      <c r="H227" s="91"/>
      <c r="I227" s="98"/>
    </row>
    <row r="228" spans="1:9" s="108" customFormat="1">
      <c r="A228" s="98"/>
      <c r="B228" s="98"/>
      <c r="C228" s="98"/>
      <c r="D228" s="98"/>
      <c r="E228" s="100"/>
      <c r="F228" s="100"/>
      <c r="G228" s="91"/>
      <c r="H228" s="91"/>
      <c r="I228" s="98"/>
    </row>
    <row r="229" spans="1:9" s="108" customFormat="1">
      <c r="A229" s="98"/>
      <c r="B229" s="98"/>
      <c r="C229" s="98"/>
      <c r="D229" s="98"/>
      <c r="E229" s="100"/>
      <c r="F229" s="100"/>
      <c r="G229" s="91"/>
      <c r="H229" s="91"/>
      <c r="I229" s="98"/>
    </row>
    <row r="230" spans="1:9" s="108" customFormat="1">
      <c r="A230" s="98"/>
      <c r="B230" s="98"/>
      <c r="C230" s="98"/>
      <c r="D230" s="98"/>
      <c r="E230" s="100"/>
      <c r="F230" s="100"/>
      <c r="G230" s="91"/>
      <c r="H230" s="91"/>
      <c r="I230" s="98"/>
    </row>
    <row r="231" spans="1:9" s="108" customFormat="1">
      <c r="A231" s="98"/>
      <c r="B231" s="98"/>
      <c r="C231" s="98"/>
      <c r="D231" s="98"/>
      <c r="E231" s="100"/>
      <c r="F231" s="100"/>
      <c r="G231" s="91"/>
      <c r="H231" s="91"/>
      <c r="I231" s="98"/>
    </row>
    <row r="232" spans="1:9" s="108" customFormat="1">
      <c r="A232" s="98"/>
      <c r="B232" s="98"/>
      <c r="C232" s="98"/>
      <c r="D232" s="98"/>
      <c r="E232" s="100"/>
      <c r="F232" s="100"/>
      <c r="G232" s="91"/>
      <c r="H232" s="91"/>
      <c r="I232" s="98"/>
    </row>
    <row r="233" spans="1:9" s="108" customFormat="1">
      <c r="A233" s="98"/>
      <c r="B233" s="98"/>
      <c r="C233" s="98"/>
      <c r="D233" s="98"/>
      <c r="E233" s="100"/>
      <c r="F233" s="100"/>
      <c r="G233" s="91"/>
      <c r="H233" s="91"/>
      <c r="I233" s="98"/>
    </row>
    <row r="234" spans="1:9" s="108" customFormat="1">
      <c r="A234" s="98"/>
      <c r="B234" s="98"/>
      <c r="C234" s="98"/>
      <c r="D234" s="98"/>
      <c r="E234" s="100"/>
      <c r="F234" s="100"/>
      <c r="G234" s="91"/>
      <c r="H234" s="91"/>
      <c r="I234" s="98"/>
    </row>
    <row r="235" spans="1:9" s="108" customFormat="1">
      <c r="A235" s="98"/>
      <c r="B235" s="98"/>
      <c r="C235" s="98"/>
      <c r="D235" s="98"/>
      <c r="E235" s="97"/>
      <c r="F235" s="91"/>
      <c r="G235" s="91"/>
      <c r="H235" s="91"/>
      <c r="I235" s="98"/>
    </row>
    <row r="236" spans="1:9" s="108" customFormat="1">
      <c r="A236" s="98"/>
      <c r="B236" s="98"/>
      <c r="C236" s="98"/>
      <c r="D236" s="98"/>
      <c r="E236" s="97"/>
      <c r="F236" s="91"/>
      <c r="G236" s="91"/>
      <c r="H236" s="91"/>
      <c r="I236" s="98"/>
    </row>
    <row r="237" spans="1:9" s="108" customFormat="1">
      <c r="A237" s="98"/>
      <c r="B237" s="98"/>
      <c r="C237" s="98"/>
      <c r="D237" s="98"/>
      <c r="E237" s="97"/>
      <c r="F237" s="91"/>
      <c r="G237" s="91"/>
      <c r="H237" s="91"/>
      <c r="I237" s="98"/>
    </row>
    <row r="238" spans="1:9" s="108" customFormat="1">
      <c r="A238" s="99"/>
      <c r="B238" s="99"/>
      <c r="C238" s="99"/>
      <c r="D238" s="99"/>
      <c r="E238" s="100"/>
      <c r="F238" s="101"/>
      <c r="G238" s="91"/>
      <c r="H238" s="91"/>
      <c r="I238" s="99"/>
    </row>
    <row r="239" spans="1:9" s="108" customFormat="1">
      <c r="A239" s="98"/>
      <c r="B239" s="98"/>
      <c r="C239" s="98"/>
      <c r="D239" s="98"/>
      <c r="E239" s="100"/>
      <c r="F239" s="97"/>
      <c r="G239" s="91"/>
      <c r="H239" s="91"/>
      <c r="I239" s="98"/>
    </row>
    <row r="240" spans="1:9" s="108" customFormat="1">
      <c r="A240" s="98"/>
      <c r="B240" s="98"/>
      <c r="C240" s="98"/>
      <c r="D240" s="98"/>
      <c r="E240" s="97"/>
      <c r="F240" s="97"/>
      <c r="G240" s="91"/>
      <c r="H240" s="91"/>
      <c r="I240" s="98"/>
    </row>
    <row r="241" spans="1:9" s="108" customFormat="1">
      <c r="A241" s="98"/>
      <c r="B241" s="98"/>
      <c r="C241" s="98"/>
      <c r="D241" s="98"/>
      <c r="E241" s="97"/>
      <c r="F241" s="97"/>
      <c r="G241" s="100"/>
      <c r="H241" s="91"/>
      <c r="I241" s="98"/>
    </row>
    <row r="242" spans="1:9" s="108" customFormat="1">
      <c r="A242" s="98"/>
      <c r="B242" s="98"/>
      <c r="C242" s="98"/>
      <c r="D242" s="98"/>
      <c r="E242" s="100"/>
      <c r="F242" s="100"/>
      <c r="G242" s="91"/>
      <c r="H242" s="91"/>
      <c r="I242" s="98"/>
    </row>
    <row r="243" spans="1:9" s="108" customFormat="1">
      <c r="A243" s="98"/>
      <c r="B243" s="98"/>
      <c r="C243" s="98"/>
      <c r="D243" s="98"/>
      <c r="E243" s="100"/>
      <c r="F243" s="97"/>
      <c r="G243" s="91"/>
      <c r="H243" s="91"/>
      <c r="I243" s="98"/>
    </row>
    <row r="244" spans="1:9" s="108" customFormat="1">
      <c r="A244" s="98"/>
      <c r="B244" s="98"/>
      <c r="C244" s="98"/>
      <c r="D244" s="98"/>
      <c r="E244" s="100"/>
      <c r="F244" s="100"/>
      <c r="G244" s="91"/>
      <c r="H244" s="91"/>
      <c r="I244" s="98"/>
    </row>
    <row r="245" spans="1:9" s="108" customFormat="1">
      <c r="A245" s="98"/>
      <c r="B245" s="98"/>
      <c r="C245" s="98"/>
      <c r="D245" s="98"/>
      <c r="E245" s="100"/>
      <c r="F245" s="97"/>
      <c r="G245" s="91"/>
      <c r="H245" s="91"/>
      <c r="I245" s="98"/>
    </row>
    <row r="246" spans="1:9" s="108" customFormat="1">
      <c r="A246" s="98"/>
      <c r="B246" s="98"/>
      <c r="C246" s="98"/>
      <c r="D246" s="98"/>
      <c r="E246" s="97"/>
      <c r="F246" s="100"/>
      <c r="G246" s="91"/>
      <c r="H246" s="91"/>
      <c r="I246" s="98"/>
    </row>
    <row r="247" spans="1:9" s="108" customFormat="1">
      <c r="A247" s="98"/>
      <c r="B247" s="98"/>
      <c r="C247" s="98"/>
      <c r="D247" s="98"/>
      <c r="E247" s="100"/>
      <c r="F247" s="97"/>
      <c r="G247" s="91"/>
      <c r="H247" s="91"/>
      <c r="I247" s="98"/>
    </row>
    <row r="248" spans="1:9" s="108" customFormat="1">
      <c r="A248" s="98"/>
      <c r="B248" s="98"/>
      <c r="C248" s="98"/>
      <c r="D248" s="98"/>
      <c r="E248" s="100"/>
      <c r="F248" s="100"/>
      <c r="G248" s="91"/>
      <c r="H248" s="91"/>
      <c r="I248" s="98"/>
    </row>
    <row r="249" spans="1:9" s="108" customFormat="1">
      <c r="A249" s="98"/>
      <c r="B249" s="98"/>
      <c r="C249" s="98"/>
      <c r="D249" s="98"/>
      <c r="E249" s="100"/>
      <c r="F249" s="100"/>
      <c r="G249" s="91"/>
      <c r="H249" s="91"/>
      <c r="I249" s="98"/>
    </row>
    <row r="250" spans="1:9" s="108" customFormat="1">
      <c r="A250" s="98"/>
      <c r="B250" s="98"/>
      <c r="C250" s="98"/>
      <c r="D250" s="98"/>
      <c r="E250" s="100"/>
      <c r="F250" s="100"/>
      <c r="G250" s="91"/>
      <c r="H250" s="91"/>
      <c r="I250" s="98"/>
    </row>
    <row r="251" spans="1:9" s="108" customFormat="1">
      <c r="A251" s="98"/>
      <c r="B251" s="98"/>
      <c r="C251" s="98"/>
      <c r="D251" s="98"/>
      <c r="E251" s="100"/>
      <c r="F251" s="100"/>
      <c r="G251" s="91"/>
      <c r="H251" s="91"/>
      <c r="I251" s="98"/>
    </row>
    <row r="252" spans="1:9" s="108" customFormat="1">
      <c r="A252" s="98"/>
      <c r="B252" s="98"/>
      <c r="C252" s="98"/>
      <c r="D252" s="98"/>
      <c r="E252" s="100"/>
      <c r="F252" s="100"/>
      <c r="G252" s="91"/>
      <c r="H252" s="91"/>
      <c r="I252" s="98"/>
    </row>
    <row r="253" spans="1:9" s="108" customFormat="1">
      <c r="A253" s="98"/>
      <c r="B253" s="98"/>
      <c r="C253" s="98"/>
      <c r="D253" s="98"/>
      <c r="E253" s="100"/>
      <c r="F253" s="100"/>
      <c r="G253" s="91"/>
      <c r="H253" s="91"/>
      <c r="I253" s="98"/>
    </row>
    <row r="254" spans="1:9" s="108" customFormat="1">
      <c r="A254" s="98"/>
      <c r="B254" s="98"/>
      <c r="C254" s="98"/>
      <c r="D254" s="98"/>
      <c r="E254" s="100"/>
      <c r="F254" s="100"/>
      <c r="G254" s="91"/>
      <c r="H254" s="91"/>
      <c r="I254" s="98"/>
    </row>
    <row r="255" spans="1:9" s="108" customFormat="1">
      <c r="A255" s="98"/>
      <c r="B255" s="98"/>
      <c r="C255" s="98"/>
      <c r="D255" s="98"/>
      <c r="E255" s="97"/>
      <c r="F255" s="91"/>
      <c r="G255" s="91"/>
      <c r="H255" s="91"/>
      <c r="I255" s="98"/>
    </row>
    <row r="256" spans="1:9" s="108" customFormat="1">
      <c r="A256" s="98"/>
      <c r="B256" s="98"/>
      <c r="C256" s="98"/>
      <c r="D256" s="98"/>
      <c r="E256" s="97"/>
      <c r="F256" s="91"/>
      <c r="G256" s="91"/>
      <c r="H256" s="91"/>
      <c r="I256" s="98"/>
    </row>
    <row r="257" spans="1:9" s="108" customFormat="1">
      <c r="A257" s="98"/>
      <c r="B257" s="98"/>
      <c r="C257" s="98"/>
      <c r="D257" s="98"/>
      <c r="E257" s="97"/>
      <c r="F257" s="91"/>
      <c r="G257" s="91"/>
      <c r="H257" s="91"/>
      <c r="I257" s="98"/>
    </row>
    <row r="258" spans="1:9" s="108" customFormat="1">
      <c r="A258" s="99"/>
      <c r="B258" s="99"/>
      <c r="C258" s="99"/>
      <c r="D258" s="99"/>
      <c r="E258" s="100"/>
      <c r="F258" s="101"/>
      <c r="G258" s="91"/>
      <c r="H258" s="91"/>
      <c r="I258" s="99"/>
    </row>
    <row r="259" spans="1:9" s="108" customFormat="1">
      <c r="A259" s="98"/>
      <c r="B259" s="98"/>
      <c r="C259" s="98"/>
      <c r="D259" s="98"/>
      <c r="E259" s="100"/>
      <c r="F259" s="97"/>
      <c r="G259" s="91"/>
      <c r="H259" s="91"/>
      <c r="I259" s="98"/>
    </row>
    <row r="260" spans="1:9" s="108" customFormat="1">
      <c r="A260" s="98"/>
      <c r="B260" s="98"/>
      <c r="C260" s="98"/>
      <c r="D260" s="98"/>
      <c r="E260" s="97"/>
      <c r="F260" s="97"/>
      <c r="G260" s="91"/>
      <c r="H260" s="91"/>
      <c r="I260" s="98"/>
    </row>
    <row r="261" spans="1:9" s="108" customFormat="1">
      <c r="A261" s="98"/>
      <c r="B261" s="98"/>
      <c r="C261" s="98"/>
      <c r="D261" s="98"/>
      <c r="E261" s="97"/>
      <c r="F261" s="97"/>
      <c r="G261" s="100"/>
      <c r="H261" s="91"/>
      <c r="I261" s="98"/>
    </row>
    <row r="262" spans="1:9" s="108" customFormat="1">
      <c r="A262" s="98"/>
      <c r="B262" s="98"/>
      <c r="C262" s="98"/>
      <c r="D262" s="98"/>
      <c r="E262" s="100"/>
      <c r="F262" s="100"/>
      <c r="G262" s="91"/>
      <c r="H262" s="91"/>
      <c r="I262" s="98"/>
    </row>
    <row r="263" spans="1:9" s="108" customFormat="1">
      <c r="A263" s="98"/>
      <c r="B263" s="98"/>
      <c r="C263" s="98"/>
      <c r="D263" s="98"/>
      <c r="E263" s="100"/>
      <c r="F263" s="97"/>
      <c r="G263" s="91"/>
      <c r="H263" s="91"/>
      <c r="I263" s="98"/>
    </row>
    <row r="264" spans="1:9" s="108" customFormat="1">
      <c r="A264" s="98"/>
      <c r="B264" s="98"/>
      <c r="C264" s="98"/>
      <c r="D264" s="98"/>
      <c r="E264" s="100"/>
      <c r="F264" s="100"/>
      <c r="G264" s="91"/>
      <c r="H264" s="91"/>
      <c r="I264" s="98"/>
    </row>
    <row r="265" spans="1:9" s="108" customFormat="1">
      <c r="A265" s="98"/>
      <c r="B265" s="98"/>
      <c r="C265" s="98"/>
      <c r="D265" s="98"/>
      <c r="E265" s="100"/>
      <c r="F265" s="97"/>
      <c r="G265" s="91"/>
      <c r="H265" s="91"/>
      <c r="I265" s="98"/>
    </row>
    <row r="266" spans="1:9" s="108" customFormat="1">
      <c r="A266" s="98"/>
      <c r="B266" s="98"/>
      <c r="C266" s="98"/>
      <c r="D266" s="98"/>
      <c r="E266" s="97"/>
      <c r="F266" s="100"/>
      <c r="G266" s="91"/>
      <c r="H266" s="91"/>
      <c r="I266" s="98"/>
    </row>
    <row r="267" spans="1:9" s="108" customFormat="1">
      <c r="A267" s="98"/>
      <c r="B267" s="98"/>
      <c r="C267" s="98"/>
      <c r="D267" s="98"/>
      <c r="E267" s="100"/>
      <c r="F267" s="97"/>
      <c r="G267" s="91"/>
      <c r="H267" s="91"/>
      <c r="I267" s="98"/>
    </row>
    <row r="268" spans="1:9" s="108" customFormat="1">
      <c r="A268" s="98"/>
      <c r="B268" s="98"/>
      <c r="C268" s="98"/>
      <c r="D268" s="98"/>
      <c r="E268" s="100"/>
      <c r="F268" s="100"/>
      <c r="G268" s="91"/>
      <c r="H268" s="91"/>
      <c r="I268" s="98"/>
    </row>
    <row r="269" spans="1:9" s="108" customFormat="1">
      <c r="A269" s="98"/>
      <c r="B269" s="98"/>
      <c r="C269" s="98"/>
      <c r="D269" s="98"/>
      <c r="E269" s="100"/>
      <c r="F269" s="100"/>
      <c r="G269" s="91"/>
      <c r="H269" s="91"/>
      <c r="I269" s="98"/>
    </row>
    <row r="270" spans="1:9" s="108" customFormat="1">
      <c r="A270" s="98"/>
      <c r="B270" s="98"/>
      <c r="C270" s="98"/>
      <c r="D270" s="98"/>
      <c r="E270" s="100"/>
      <c r="F270" s="100"/>
      <c r="G270" s="91"/>
      <c r="H270" s="91"/>
      <c r="I270" s="98"/>
    </row>
    <row r="271" spans="1:9" s="108" customFormat="1">
      <c r="A271" s="98"/>
      <c r="B271" s="98"/>
      <c r="C271" s="98"/>
      <c r="D271" s="98"/>
      <c r="E271" s="100"/>
      <c r="F271" s="100"/>
      <c r="G271" s="91"/>
      <c r="H271" s="91"/>
      <c r="I271" s="98"/>
    </row>
    <row r="272" spans="1:9" s="108" customFormat="1">
      <c r="A272" s="98"/>
      <c r="B272" s="98"/>
      <c r="C272" s="98"/>
      <c r="D272" s="98"/>
      <c r="E272" s="100"/>
      <c r="F272" s="100"/>
      <c r="G272" s="91"/>
      <c r="H272" s="91"/>
      <c r="I272" s="98"/>
    </row>
    <row r="273" spans="1:9" s="108" customFormat="1">
      <c r="A273" s="98"/>
      <c r="B273" s="98"/>
      <c r="C273" s="98"/>
      <c r="D273" s="98"/>
      <c r="E273" s="100"/>
      <c r="F273" s="100"/>
      <c r="G273" s="91"/>
      <c r="H273" s="91"/>
      <c r="I273" s="98"/>
    </row>
    <row r="274" spans="1:9" s="108" customFormat="1">
      <c r="A274" s="98"/>
      <c r="B274" s="98"/>
      <c r="C274" s="98"/>
      <c r="D274" s="98"/>
      <c r="E274" s="100"/>
      <c r="F274" s="100"/>
      <c r="G274" s="91"/>
      <c r="H274" s="91"/>
      <c r="I274" s="98"/>
    </row>
    <row r="275" spans="1:9" s="108" customFormat="1">
      <c r="A275" s="98"/>
      <c r="B275" s="98"/>
      <c r="C275" s="98"/>
      <c r="D275" s="98"/>
      <c r="E275" s="97"/>
      <c r="F275" s="91"/>
      <c r="G275" s="91"/>
      <c r="H275" s="91"/>
      <c r="I275" s="98"/>
    </row>
    <row r="276" spans="1:9" s="108" customFormat="1">
      <c r="A276" s="98"/>
      <c r="B276" s="98"/>
      <c r="C276" s="98"/>
      <c r="D276" s="98"/>
      <c r="E276" s="97"/>
      <c r="F276" s="91"/>
      <c r="G276" s="91"/>
      <c r="H276" s="91"/>
      <c r="I276" s="98"/>
    </row>
    <row r="277" spans="1:9" s="108" customFormat="1">
      <c r="A277" s="98"/>
      <c r="B277" s="98"/>
      <c r="C277" s="98"/>
      <c r="D277" s="98"/>
      <c r="E277" s="97"/>
      <c r="F277" s="91"/>
      <c r="G277" s="91"/>
      <c r="H277" s="91"/>
      <c r="I277" s="98"/>
    </row>
    <row r="278" spans="1:9" s="108" customFormat="1">
      <c r="A278" s="99"/>
      <c r="B278" s="99"/>
      <c r="C278" s="99"/>
      <c r="D278" s="99"/>
      <c r="E278" s="100"/>
      <c r="F278" s="101"/>
      <c r="G278" s="91"/>
      <c r="H278" s="91"/>
      <c r="I278" s="99"/>
    </row>
    <row r="279" spans="1:9" s="108" customFormat="1">
      <c r="A279" s="98"/>
      <c r="B279" s="98"/>
      <c r="C279" s="98"/>
      <c r="D279" s="98"/>
      <c r="E279" s="100"/>
      <c r="F279" s="97"/>
      <c r="G279" s="91"/>
      <c r="H279" s="91"/>
      <c r="I279" s="98"/>
    </row>
    <row r="280" spans="1:9" s="108" customFormat="1">
      <c r="A280" s="98"/>
      <c r="B280" s="98"/>
      <c r="C280" s="98"/>
      <c r="D280" s="98"/>
      <c r="E280" s="97"/>
      <c r="F280" s="97"/>
      <c r="G280" s="91"/>
      <c r="H280" s="91"/>
      <c r="I280" s="98"/>
    </row>
    <row r="281" spans="1:9" s="108" customFormat="1">
      <c r="A281" s="98"/>
      <c r="B281" s="98"/>
      <c r="C281" s="98"/>
      <c r="D281" s="98"/>
      <c r="E281" s="97"/>
      <c r="F281" s="97"/>
      <c r="G281" s="100"/>
      <c r="H281" s="91"/>
      <c r="I281" s="98"/>
    </row>
    <row r="282" spans="1:9" s="108" customFormat="1">
      <c r="A282" s="98"/>
      <c r="B282" s="98"/>
      <c r="C282" s="98"/>
      <c r="D282" s="98"/>
      <c r="E282" s="100"/>
      <c r="F282" s="100"/>
      <c r="G282" s="91"/>
      <c r="H282" s="91"/>
      <c r="I282" s="98"/>
    </row>
    <row r="283" spans="1:9" s="108" customFormat="1">
      <c r="A283" s="98"/>
      <c r="B283" s="98"/>
      <c r="C283" s="98"/>
      <c r="D283" s="98"/>
      <c r="E283" s="100"/>
      <c r="F283" s="97"/>
      <c r="G283" s="91"/>
      <c r="H283" s="91"/>
      <c r="I283" s="98"/>
    </row>
    <row r="284" spans="1:9" s="108" customFormat="1">
      <c r="A284" s="98"/>
      <c r="B284" s="98"/>
      <c r="C284" s="98"/>
      <c r="D284" s="98"/>
      <c r="E284" s="100"/>
      <c r="F284" s="100"/>
      <c r="G284" s="91"/>
      <c r="H284" s="91"/>
      <c r="I284" s="98"/>
    </row>
    <row r="285" spans="1:9" s="108" customFormat="1">
      <c r="A285" s="98"/>
      <c r="B285" s="98"/>
      <c r="C285" s="98"/>
      <c r="D285" s="98"/>
      <c r="E285" s="100"/>
      <c r="F285" s="97"/>
      <c r="G285" s="91"/>
      <c r="H285" s="91"/>
      <c r="I285" s="98"/>
    </row>
    <row r="286" spans="1:9" s="108" customFormat="1">
      <c r="A286" s="98"/>
      <c r="B286" s="98"/>
      <c r="C286" s="98"/>
      <c r="D286" s="98"/>
      <c r="E286" s="97"/>
      <c r="F286" s="100"/>
      <c r="G286" s="91"/>
      <c r="H286" s="91"/>
      <c r="I286" s="98"/>
    </row>
    <row r="287" spans="1:9" s="108" customFormat="1">
      <c r="A287" s="98"/>
      <c r="B287" s="98"/>
      <c r="C287" s="98"/>
      <c r="D287" s="98"/>
      <c r="E287" s="100"/>
      <c r="F287" s="97"/>
      <c r="G287" s="91"/>
      <c r="H287" s="91"/>
      <c r="I287" s="98"/>
    </row>
    <row r="288" spans="1:9" s="108" customFormat="1">
      <c r="A288" s="98"/>
      <c r="B288" s="98"/>
      <c r="C288" s="98"/>
      <c r="D288" s="98"/>
      <c r="E288" s="100"/>
      <c r="F288" s="100"/>
      <c r="G288" s="91"/>
      <c r="H288" s="91"/>
      <c r="I288" s="98"/>
    </row>
    <row r="289" spans="1:9" s="108" customFormat="1">
      <c r="A289" s="98"/>
      <c r="B289" s="98"/>
      <c r="C289" s="98"/>
      <c r="D289" s="98"/>
      <c r="E289" s="100"/>
      <c r="F289" s="100"/>
      <c r="G289" s="91"/>
      <c r="H289" s="91"/>
      <c r="I289" s="98"/>
    </row>
    <row r="290" spans="1:9" s="108" customFormat="1">
      <c r="A290" s="98"/>
      <c r="B290" s="98"/>
      <c r="C290" s="98"/>
      <c r="D290" s="98"/>
      <c r="E290" s="100"/>
      <c r="F290" s="100"/>
      <c r="G290" s="91"/>
      <c r="H290" s="91"/>
      <c r="I290" s="98"/>
    </row>
    <row r="291" spans="1:9" s="108" customFormat="1">
      <c r="A291" s="98"/>
      <c r="B291" s="98"/>
      <c r="C291" s="98"/>
      <c r="D291" s="98"/>
      <c r="E291" s="100"/>
      <c r="F291" s="100"/>
      <c r="G291" s="91"/>
      <c r="H291" s="91"/>
      <c r="I291" s="98"/>
    </row>
    <row r="292" spans="1:9" s="108" customFormat="1">
      <c r="A292" s="98"/>
      <c r="B292" s="98"/>
      <c r="C292" s="98"/>
      <c r="D292" s="98"/>
      <c r="E292" s="100"/>
      <c r="F292" s="100"/>
      <c r="G292" s="91"/>
      <c r="H292" s="91"/>
      <c r="I292" s="98"/>
    </row>
    <row r="293" spans="1:9" s="108" customFormat="1">
      <c r="A293" s="98"/>
      <c r="B293" s="98"/>
      <c r="C293" s="98"/>
      <c r="D293" s="98"/>
      <c r="E293" s="100"/>
      <c r="F293" s="100"/>
      <c r="G293" s="91"/>
      <c r="H293" s="91"/>
      <c r="I293" s="98"/>
    </row>
    <row r="294" spans="1:9" s="108" customFormat="1">
      <c r="A294" s="98"/>
      <c r="B294" s="98"/>
      <c r="C294" s="98"/>
      <c r="D294" s="98"/>
      <c r="E294" s="100"/>
      <c r="F294" s="100"/>
      <c r="G294" s="91"/>
      <c r="H294" s="91"/>
      <c r="I294" s="98"/>
    </row>
    <row r="295" spans="1:9" s="108" customFormat="1">
      <c r="A295" s="98"/>
      <c r="B295" s="98"/>
      <c r="C295" s="98"/>
      <c r="D295" s="98"/>
      <c r="E295" s="97"/>
      <c r="F295" s="91"/>
      <c r="G295" s="91"/>
      <c r="H295" s="91"/>
      <c r="I295" s="98"/>
    </row>
    <row r="296" spans="1:9" s="108" customFormat="1">
      <c r="A296" s="98"/>
      <c r="B296" s="98"/>
      <c r="C296" s="98"/>
      <c r="D296" s="98"/>
      <c r="E296" s="97"/>
      <c r="F296" s="91"/>
      <c r="G296" s="91"/>
      <c r="H296" s="91"/>
      <c r="I296" s="98"/>
    </row>
    <row r="297" spans="1:9" s="108" customFormat="1">
      <c r="A297" s="98"/>
      <c r="B297" s="98"/>
      <c r="C297" s="98"/>
      <c r="D297" s="98"/>
      <c r="E297" s="97"/>
      <c r="F297" s="91"/>
      <c r="G297" s="91"/>
      <c r="H297" s="91"/>
      <c r="I297" s="98"/>
    </row>
    <row r="298" spans="1:9" s="108" customFormat="1">
      <c r="A298" s="99"/>
      <c r="B298" s="99"/>
      <c r="C298" s="99"/>
      <c r="D298" s="99"/>
      <c r="E298" s="100"/>
      <c r="F298" s="101"/>
      <c r="G298" s="91"/>
      <c r="H298" s="91"/>
      <c r="I298" s="99"/>
    </row>
    <row r="299" spans="1:9" s="108" customFormat="1">
      <c r="A299" s="98"/>
      <c r="B299" s="98"/>
      <c r="C299" s="98"/>
      <c r="D299" s="98"/>
      <c r="E299" s="100"/>
      <c r="F299" s="97"/>
      <c r="G299" s="91"/>
      <c r="H299" s="91"/>
      <c r="I299" s="98"/>
    </row>
    <row r="300" spans="1:9" s="108" customFormat="1">
      <c r="A300" s="98"/>
      <c r="B300" s="98"/>
      <c r="C300" s="98"/>
      <c r="D300" s="98"/>
      <c r="E300" s="97"/>
      <c r="F300" s="97"/>
      <c r="G300" s="91"/>
      <c r="H300" s="91"/>
      <c r="I300" s="98"/>
    </row>
    <row r="301" spans="1:9" s="108" customFormat="1">
      <c r="A301" s="98"/>
      <c r="B301" s="98"/>
      <c r="C301" s="98"/>
      <c r="D301" s="98"/>
      <c r="E301" s="97"/>
      <c r="F301" s="97"/>
      <c r="G301" s="100"/>
      <c r="H301" s="91"/>
      <c r="I301" s="98"/>
    </row>
    <row r="302" spans="1:9" s="108" customFormat="1">
      <c r="A302" s="98"/>
      <c r="B302" s="98"/>
      <c r="C302" s="98"/>
      <c r="D302" s="98"/>
      <c r="E302" s="100"/>
      <c r="F302" s="100"/>
      <c r="G302" s="91"/>
      <c r="H302" s="91"/>
      <c r="I302" s="98"/>
    </row>
    <row r="303" spans="1:9" s="108" customFormat="1">
      <c r="A303" s="98"/>
      <c r="B303" s="98"/>
      <c r="C303" s="98"/>
      <c r="D303" s="98"/>
      <c r="E303" s="100"/>
      <c r="F303" s="97"/>
      <c r="G303" s="91"/>
      <c r="H303" s="91"/>
      <c r="I303" s="98"/>
    </row>
    <row r="304" spans="1:9" s="108" customFormat="1">
      <c r="A304" s="98"/>
      <c r="B304" s="98"/>
      <c r="C304" s="98"/>
      <c r="D304" s="98"/>
      <c r="E304" s="100"/>
      <c r="F304" s="100"/>
      <c r="G304" s="91"/>
      <c r="H304" s="91"/>
      <c r="I304" s="98"/>
    </row>
    <row r="305" spans="1:9" s="108" customFormat="1">
      <c r="A305" s="98"/>
      <c r="B305" s="98"/>
      <c r="C305" s="98"/>
      <c r="D305" s="98"/>
      <c r="E305" s="100"/>
      <c r="F305" s="97"/>
      <c r="G305" s="91"/>
      <c r="H305" s="91"/>
      <c r="I305" s="98"/>
    </row>
    <row r="306" spans="1:9" s="108" customFormat="1">
      <c r="A306" s="98"/>
      <c r="B306" s="98"/>
      <c r="C306" s="98"/>
      <c r="D306" s="98"/>
      <c r="E306" s="97"/>
      <c r="F306" s="100"/>
      <c r="G306" s="91"/>
      <c r="H306" s="91"/>
      <c r="I306" s="98"/>
    </row>
    <row r="307" spans="1:9" s="108" customFormat="1">
      <c r="A307" s="98"/>
      <c r="B307" s="98"/>
      <c r="C307" s="98"/>
      <c r="D307" s="98"/>
      <c r="E307" s="100"/>
      <c r="F307" s="97"/>
      <c r="G307" s="91"/>
      <c r="H307" s="91"/>
      <c r="I307" s="98"/>
    </row>
    <row r="308" spans="1:9" s="108" customFormat="1">
      <c r="A308" s="98"/>
      <c r="B308" s="98"/>
      <c r="C308" s="98"/>
      <c r="D308" s="98"/>
      <c r="E308" s="100"/>
      <c r="F308" s="100"/>
      <c r="G308" s="91"/>
      <c r="H308" s="91"/>
      <c r="I308" s="98"/>
    </row>
    <row r="309" spans="1:9" s="108" customFormat="1">
      <c r="A309" s="98"/>
      <c r="B309" s="98"/>
      <c r="C309" s="98"/>
      <c r="D309" s="98"/>
      <c r="E309" s="100"/>
      <c r="F309" s="100"/>
      <c r="G309" s="91"/>
      <c r="H309" s="91"/>
      <c r="I309" s="98"/>
    </row>
    <row r="310" spans="1:9" s="108" customFormat="1">
      <c r="A310" s="98"/>
      <c r="B310" s="98"/>
      <c r="C310" s="98"/>
      <c r="D310" s="98"/>
      <c r="E310" s="100"/>
      <c r="F310" s="100"/>
      <c r="G310" s="91"/>
      <c r="H310" s="91"/>
      <c r="I310" s="98"/>
    </row>
    <row r="311" spans="1:9" s="108" customFormat="1">
      <c r="A311" s="98"/>
      <c r="B311" s="98"/>
      <c r="C311" s="98"/>
      <c r="D311" s="98"/>
      <c r="E311" s="100"/>
      <c r="F311" s="100"/>
      <c r="G311" s="91"/>
      <c r="H311" s="91"/>
      <c r="I311" s="98"/>
    </row>
    <row r="312" spans="1:9" s="108" customFormat="1">
      <c r="A312" s="98"/>
      <c r="B312" s="98"/>
      <c r="C312" s="98"/>
      <c r="D312" s="98"/>
      <c r="E312" s="100"/>
      <c r="F312" s="100"/>
      <c r="G312" s="91"/>
      <c r="H312" s="91"/>
      <c r="I312" s="98"/>
    </row>
    <row r="313" spans="1:9" s="108" customFormat="1">
      <c r="A313" s="98"/>
      <c r="B313" s="98"/>
      <c r="C313" s="98"/>
      <c r="D313" s="98"/>
      <c r="E313" s="100"/>
      <c r="F313" s="100"/>
      <c r="G313" s="91"/>
      <c r="H313" s="91"/>
      <c r="I313" s="98"/>
    </row>
    <row r="314" spans="1:9" s="108" customFormat="1">
      <c r="A314" s="98"/>
      <c r="B314" s="98"/>
      <c r="C314" s="98"/>
      <c r="D314" s="98"/>
      <c r="E314" s="100"/>
      <c r="F314" s="100"/>
      <c r="G314" s="91"/>
      <c r="H314" s="91"/>
      <c r="I314" s="98"/>
    </row>
    <row r="315" spans="1:9" s="108" customFormat="1">
      <c r="A315" s="98"/>
      <c r="B315" s="98"/>
      <c r="C315" s="98"/>
      <c r="D315" s="98"/>
      <c r="E315" s="97"/>
      <c r="F315" s="91"/>
      <c r="G315" s="91"/>
      <c r="H315" s="91"/>
      <c r="I315" s="98"/>
    </row>
    <row r="316" spans="1:9" s="108" customFormat="1">
      <c r="A316" s="98"/>
      <c r="B316" s="98"/>
      <c r="C316" s="98"/>
      <c r="D316" s="98"/>
      <c r="E316" s="97"/>
      <c r="F316" s="91"/>
      <c r="G316" s="91"/>
      <c r="H316" s="91"/>
      <c r="I316" s="98"/>
    </row>
    <row r="317" spans="1:9" s="108" customFormat="1">
      <c r="A317" s="98"/>
      <c r="B317" s="98"/>
      <c r="C317" s="98"/>
      <c r="D317" s="98"/>
      <c r="E317" s="97"/>
      <c r="F317" s="91"/>
      <c r="G317" s="91"/>
      <c r="H317" s="91"/>
      <c r="I317" s="98"/>
    </row>
    <row r="318" spans="1:9" s="108" customFormat="1">
      <c r="A318" s="111"/>
      <c r="B318" s="111"/>
      <c r="C318" s="111"/>
      <c r="D318" s="111"/>
      <c r="E318" s="111"/>
      <c r="I318" s="111"/>
    </row>
    <row r="319" spans="1:9" s="108" customFormat="1">
      <c r="A319" s="111"/>
      <c r="B319" s="111"/>
      <c r="C319" s="111"/>
      <c r="D319" s="111"/>
      <c r="E319" s="111"/>
      <c r="I319" s="111"/>
    </row>
    <row r="320" spans="1:9" s="108" customFormat="1">
      <c r="A320" s="111"/>
      <c r="B320" s="111"/>
      <c r="C320" s="111"/>
      <c r="D320" s="111"/>
      <c r="E320" s="111"/>
      <c r="I320" s="111"/>
    </row>
    <row r="321" spans="1:9" s="108" customFormat="1">
      <c r="A321" s="111"/>
      <c r="B321" s="111"/>
      <c r="C321" s="111"/>
      <c r="D321" s="111"/>
      <c r="E321" s="111"/>
      <c r="I321" s="111"/>
    </row>
    <row r="322" spans="1:9" s="108" customFormat="1">
      <c r="A322" s="111"/>
      <c r="B322" s="111"/>
      <c r="C322" s="111"/>
      <c r="D322" s="111"/>
      <c r="E322" s="111"/>
      <c r="I322" s="111"/>
    </row>
    <row r="323" spans="1:9" s="108" customFormat="1">
      <c r="A323" s="111"/>
      <c r="B323" s="111"/>
      <c r="C323" s="111"/>
      <c r="D323" s="111"/>
      <c r="E323" s="111"/>
      <c r="I323" s="111"/>
    </row>
    <row r="324" spans="1:9" s="108" customFormat="1">
      <c r="A324" s="111"/>
      <c r="B324" s="111"/>
      <c r="C324" s="111"/>
      <c r="D324" s="111"/>
      <c r="E324" s="111"/>
      <c r="I324" s="111"/>
    </row>
    <row r="325" spans="1:9" s="108" customFormat="1">
      <c r="A325" s="111"/>
      <c r="B325" s="111"/>
      <c r="C325" s="111"/>
      <c r="D325" s="111"/>
      <c r="E325" s="111"/>
      <c r="I325" s="111"/>
    </row>
    <row r="326" spans="1:9" s="108" customFormat="1">
      <c r="A326" s="111"/>
      <c r="B326" s="111"/>
      <c r="C326" s="111"/>
      <c r="D326" s="111"/>
      <c r="E326" s="111"/>
      <c r="I326" s="111"/>
    </row>
    <row r="327" spans="1:9" s="108" customFormat="1">
      <c r="A327" s="111"/>
      <c r="B327" s="111"/>
      <c r="C327" s="111"/>
      <c r="D327" s="111"/>
      <c r="E327" s="111"/>
      <c r="I327" s="111"/>
    </row>
    <row r="328" spans="1:9" s="108" customFormat="1">
      <c r="A328" s="111"/>
      <c r="B328" s="111"/>
      <c r="C328" s="111"/>
      <c r="D328" s="111"/>
      <c r="E328" s="111"/>
      <c r="I328" s="111"/>
    </row>
    <row r="329" spans="1:9" s="108" customFormat="1">
      <c r="A329" s="111"/>
      <c r="B329" s="111"/>
      <c r="C329" s="111"/>
      <c r="D329" s="111"/>
      <c r="E329" s="111"/>
      <c r="I329" s="111"/>
    </row>
    <row r="330" spans="1:9" s="108" customFormat="1">
      <c r="A330" s="111"/>
      <c r="B330" s="111"/>
      <c r="C330" s="111"/>
      <c r="D330" s="111"/>
      <c r="E330" s="111"/>
      <c r="I330" s="111"/>
    </row>
    <row r="331" spans="1:9" s="108" customFormat="1">
      <c r="A331" s="111"/>
      <c r="B331" s="111"/>
      <c r="C331" s="111"/>
      <c r="D331" s="111"/>
      <c r="E331" s="111"/>
      <c r="I331" s="111"/>
    </row>
    <row r="332" spans="1:9" s="108" customFormat="1">
      <c r="A332" s="111"/>
      <c r="B332" s="111"/>
      <c r="C332" s="111"/>
      <c r="D332" s="111"/>
      <c r="E332" s="111"/>
      <c r="I332" s="111"/>
    </row>
    <row r="333" spans="1:9" s="108" customFormat="1">
      <c r="A333" s="111"/>
      <c r="B333" s="111"/>
      <c r="C333" s="111"/>
      <c r="D333" s="111"/>
      <c r="E333" s="111"/>
      <c r="I333" s="111"/>
    </row>
    <row r="334" spans="1:9" s="108" customFormat="1">
      <c r="A334" s="111"/>
      <c r="B334" s="111"/>
      <c r="C334" s="111"/>
      <c r="D334" s="111"/>
      <c r="E334" s="111"/>
      <c r="I334" s="111"/>
    </row>
    <row r="335" spans="1:9" s="108" customFormat="1">
      <c r="A335" s="111"/>
      <c r="B335" s="111"/>
      <c r="C335" s="111"/>
      <c r="D335" s="111"/>
      <c r="E335" s="111"/>
      <c r="I335" s="111"/>
    </row>
    <row r="336" spans="1:9" s="108" customFormat="1">
      <c r="A336" s="111"/>
      <c r="B336" s="111"/>
      <c r="C336" s="111"/>
      <c r="D336" s="111"/>
      <c r="E336" s="111"/>
      <c r="I336" s="111"/>
    </row>
    <row r="337" spans="1:9" s="108" customFormat="1">
      <c r="A337" s="111"/>
      <c r="B337" s="111"/>
      <c r="C337" s="111"/>
      <c r="D337" s="111"/>
      <c r="E337" s="111"/>
      <c r="I337" s="111"/>
    </row>
    <row r="338" spans="1:9" s="108" customFormat="1">
      <c r="A338" s="111"/>
      <c r="B338" s="111"/>
      <c r="C338" s="111"/>
      <c r="D338" s="111"/>
      <c r="E338" s="111"/>
      <c r="I338" s="111"/>
    </row>
    <row r="339" spans="1:9" s="108" customFormat="1">
      <c r="A339" s="111"/>
      <c r="B339" s="111"/>
      <c r="C339" s="111"/>
      <c r="D339" s="111"/>
      <c r="E339" s="111"/>
      <c r="I339" s="111"/>
    </row>
    <row r="340" spans="1:9" s="108" customFormat="1">
      <c r="A340" s="111"/>
      <c r="B340" s="111"/>
      <c r="C340" s="111"/>
      <c r="D340" s="111"/>
      <c r="E340" s="111"/>
      <c r="I340" s="111"/>
    </row>
    <row r="341" spans="1:9" s="108" customFormat="1">
      <c r="A341" s="111"/>
      <c r="B341" s="111"/>
      <c r="C341" s="111"/>
      <c r="D341" s="111"/>
      <c r="E341" s="111"/>
      <c r="I341" s="111"/>
    </row>
    <row r="342" spans="1:9" s="108" customFormat="1">
      <c r="A342" s="111"/>
      <c r="B342" s="111"/>
      <c r="C342" s="111"/>
      <c r="D342" s="111"/>
      <c r="E342" s="111"/>
      <c r="I342" s="111"/>
    </row>
    <row r="343" spans="1:9" s="108" customFormat="1">
      <c r="A343" s="111"/>
      <c r="B343" s="111"/>
      <c r="C343" s="111"/>
      <c r="D343" s="111"/>
      <c r="E343" s="111"/>
      <c r="I343" s="111"/>
    </row>
    <row r="344" spans="1:9" s="108" customFormat="1">
      <c r="A344" s="111"/>
      <c r="B344" s="111"/>
      <c r="C344" s="111"/>
      <c r="D344" s="111"/>
      <c r="E344" s="111"/>
      <c r="I344" s="111"/>
    </row>
    <row r="345" spans="1:9" s="108" customFormat="1">
      <c r="A345" s="111"/>
      <c r="B345" s="111"/>
      <c r="C345" s="111"/>
      <c r="D345" s="111"/>
      <c r="E345" s="111"/>
      <c r="I345" s="111"/>
    </row>
    <row r="346" spans="1:9" s="108" customFormat="1">
      <c r="A346" s="111"/>
      <c r="B346" s="111"/>
      <c r="C346" s="111"/>
      <c r="D346" s="111"/>
      <c r="E346" s="111"/>
      <c r="I346" s="111"/>
    </row>
    <row r="347" spans="1:9" s="108" customFormat="1">
      <c r="A347" s="111"/>
      <c r="B347" s="111"/>
      <c r="C347" s="111"/>
      <c r="D347" s="111"/>
      <c r="E347" s="111"/>
      <c r="I347" s="111"/>
    </row>
    <row r="348" spans="1:9" s="108" customFormat="1">
      <c r="A348" s="111"/>
      <c r="B348" s="111"/>
      <c r="C348" s="111"/>
      <c r="D348" s="111"/>
      <c r="E348" s="111"/>
      <c r="I348" s="111"/>
    </row>
    <row r="349" spans="1:9" s="108" customFormat="1">
      <c r="A349" s="111"/>
      <c r="B349" s="111"/>
      <c r="C349" s="111"/>
      <c r="D349" s="111"/>
      <c r="E349" s="111"/>
      <c r="I349" s="111"/>
    </row>
    <row r="350" spans="1:9" s="108" customFormat="1">
      <c r="A350" s="111"/>
      <c r="B350" s="111"/>
      <c r="C350" s="111"/>
      <c r="D350" s="111"/>
      <c r="E350" s="111"/>
      <c r="I350" s="111"/>
    </row>
    <row r="351" spans="1:9" s="108" customFormat="1">
      <c r="A351" s="111"/>
      <c r="B351" s="111"/>
      <c r="C351" s="111"/>
      <c r="D351" s="111"/>
      <c r="E351" s="111"/>
      <c r="I351" s="111"/>
    </row>
    <row r="352" spans="1:9" s="108" customFormat="1">
      <c r="A352" s="111"/>
      <c r="B352" s="111"/>
      <c r="C352" s="111"/>
      <c r="D352" s="111"/>
      <c r="E352" s="111"/>
      <c r="I352" s="111"/>
    </row>
    <row r="353" spans="1:9" s="108" customFormat="1">
      <c r="A353" s="111"/>
      <c r="B353" s="111"/>
      <c r="C353" s="111"/>
      <c r="D353" s="111"/>
      <c r="E353" s="111"/>
      <c r="I353" s="111"/>
    </row>
    <row r="354" spans="1:9" s="108" customFormat="1">
      <c r="A354" s="111"/>
      <c r="B354" s="111"/>
      <c r="C354" s="111"/>
      <c r="D354" s="111"/>
      <c r="E354" s="111"/>
      <c r="I354" s="111"/>
    </row>
    <row r="355" spans="1:9" s="108" customFormat="1">
      <c r="A355" s="111"/>
      <c r="B355" s="111"/>
      <c r="C355" s="111"/>
      <c r="D355" s="111"/>
      <c r="E355" s="111"/>
      <c r="I355" s="111"/>
    </row>
    <row r="356" spans="1:9" s="108" customFormat="1">
      <c r="A356" s="111"/>
      <c r="B356" s="111"/>
      <c r="C356" s="111"/>
      <c r="D356" s="111"/>
      <c r="E356" s="111"/>
      <c r="I356" s="111"/>
    </row>
    <row r="357" spans="1:9" s="108" customFormat="1">
      <c r="A357" s="111"/>
      <c r="B357" s="111"/>
      <c r="C357" s="111"/>
      <c r="D357" s="111"/>
      <c r="E357" s="111"/>
      <c r="I357" s="111"/>
    </row>
    <row r="358" spans="1:9" s="108" customFormat="1">
      <c r="A358" s="111"/>
      <c r="B358" s="111"/>
      <c r="C358" s="111"/>
      <c r="D358" s="111"/>
      <c r="E358" s="111"/>
      <c r="I358" s="111"/>
    </row>
    <row r="359" spans="1:9" s="108" customFormat="1">
      <c r="A359" s="111"/>
      <c r="B359" s="111"/>
      <c r="C359" s="111"/>
      <c r="D359" s="111"/>
      <c r="E359" s="111"/>
      <c r="I359" s="111"/>
    </row>
    <row r="360" spans="1:9" s="108" customFormat="1">
      <c r="A360" s="111"/>
      <c r="B360" s="111"/>
      <c r="C360" s="111"/>
      <c r="D360" s="111"/>
      <c r="E360" s="111"/>
      <c r="I360" s="111"/>
    </row>
    <row r="361" spans="1:9" s="108" customFormat="1">
      <c r="A361" s="111"/>
      <c r="B361" s="111"/>
      <c r="C361" s="111"/>
      <c r="D361" s="111"/>
      <c r="E361" s="111"/>
      <c r="I361" s="111"/>
    </row>
    <row r="362" spans="1:9" s="108" customFormat="1">
      <c r="A362" s="111"/>
      <c r="B362" s="111"/>
      <c r="C362" s="111"/>
      <c r="D362" s="111"/>
      <c r="E362" s="111"/>
      <c r="I362" s="111"/>
    </row>
    <row r="363" spans="1:9" s="108" customFormat="1">
      <c r="A363" s="111"/>
      <c r="B363" s="111"/>
      <c r="C363" s="111"/>
      <c r="D363" s="111"/>
      <c r="E363" s="111"/>
      <c r="I363" s="111"/>
    </row>
    <row r="364" spans="1:9" s="108" customFormat="1">
      <c r="A364" s="111"/>
      <c r="B364" s="111"/>
      <c r="C364" s="111"/>
      <c r="D364" s="111"/>
      <c r="E364" s="111"/>
      <c r="I364" s="111"/>
    </row>
    <row r="365" spans="1:9" s="108" customFormat="1">
      <c r="A365" s="111"/>
      <c r="B365" s="111"/>
      <c r="C365" s="111"/>
      <c r="D365" s="111"/>
      <c r="E365" s="111"/>
      <c r="I365" s="111"/>
    </row>
    <row r="366" spans="1:9" s="108" customFormat="1">
      <c r="A366" s="111"/>
      <c r="B366" s="111"/>
      <c r="C366" s="111"/>
      <c r="D366" s="111"/>
      <c r="E366" s="111"/>
      <c r="I366" s="111"/>
    </row>
    <row r="367" spans="1:9" s="108" customFormat="1">
      <c r="A367" s="111"/>
      <c r="B367" s="111"/>
      <c r="C367" s="111"/>
      <c r="D367" s="111"/>
      <c r="E367" s="111"/>
      <c r="I367" s="111"/>
    </row>
    <row r="368" spans="1:9" s="108" customFormat="1">
      <c r="A368" s="111"/>
      <c r="B368" s="111"/>
      <c r="C368" s="111"/>
      <c r="D368" s="111"/>
      <c r="E368" s="111"/>
      <c r="I368" s="111"/>
    </row>
    <row r="369" spans="1:9" s="108" customFormat="1">
      <c r="A369" s="111"/>
      <c r="B369" s="111"/>
      <c r="C369" s="111"/>
      <c r="D369" s="111"/>
      <c r="E369" s="111"/>
      <c r="I369" s="111"/>
    </row>
    <row r="370" spans="1:9" s="108" customFormat="1">
      <c r="A370" s="111"/>
      <c r="B370" s="111"/>
      <c r="C370" s="111"/>
      <c r="D370" s="111"/>
      <c r="E370" s="111"/>
      <c r="I370" s="111"/>
    </row>
    <row r="371" spans="1:9" s="108" customFormat="1">
      <c r="A371" s="111"/>
      <c r="B371" s="111"/>
      <c r="C371" s="111"/>
      <c r="D371" s="111"/>
      <c r="E371" s="111"/>
      <c r="I371" s="111"/>
    </row>
    <row r="372" spans="1:9" s="108" customFormat="1">
      <c r="A372" s="111"/>
      <c r="B372" s="111"/>
      <c r="C372" s="111"/>
      <c r="D372" s="111"/>
      <c r="E372" s="111"/>
      <c r="I372" s="111"/>
    </row>
    <row r="373" spans="1:9" s="108" customFormat="1">
      <c r="A373" s="111"/>
      <c r="B373" s="111"/>
      <c r="C373" s="111"/>
      <c r="D373" s="111"/>
      <c r="E373" s="111"/>
      <c r="I373" s="111"/>
    </row>
    <row r="374" spans="1:9" s="108" customFormat="1">
      <c r="A374" s="111"/>
      <c r="B374" s="111"/>
      <c r="C374" s="111"/>
      <c r="D374" s="111"/>
      <c r="E374" s="111"/>
      <c r="I374" s="111"/>
    </row>
    <row r="375" spans="1:9" s="108" customFormat="1">
      <c r="A375" s="111"/>
      <c r="B375" s="111"/>
      <c r="C375" s="111"/>
      <c r="D375" s="111"/>
      <c r="E375" s="111"/>
      <c r="I375" s="111"/>
    </row>
    <row r="376" spans="1:9" s="108" customFormat="1">
      <c r="A376" s="111"/>
      <c r="B376" s="111"/>
      <c r="C376" s="111"/>
      <c r="D376" s="111"/>
      <c r="E376" s="111"/>
      <c r="I376" s="111"/>
    </row>
    <row r="377" spans="1:9" s="108" customFormat="1">
      <c r="A377" s="111"/>
      <c r="B377" s="111"/>
      <c r="C377" s="111"/>
      <c r="D377" s="111"/>
      <c r="E377" s="111"/>
      <c r="I377" s="111"/>
    </row>
    <row r="378" spans="1:9" s="108" customFormat="1">
      <c r="A378" s="111"/>
      <c r="B378" s="111"/>
      <c r="C378" s="111"/>
      <c r="D378" s="111"/>
      <c r="E378" s="111"/>
      <c r="I378" s="111"/>
    </row>
    <row r="379" spans="1:9" s="108" customFormat="1">
      <c r="A379" s="111"/>
      <c r="B379" s="111"/>
      <c r="C379" s="111"/>
      <c r="D379" s="111"/>
      <c r="E379" s="111"/>
      <c r="I379" s="111"/>
    </row>
    <row r="380" spans="1:9" s="108" customFormat="1">
      <c r="A380" s="111"/>
      <c r="B380" s="111"/>
      <c r="C380" s="111"/>
      <c r="D380" s="111"/>
      <c r="E380" s="111"/>
      <c r="I380" s="111"/>
    </row>
    <row r="381" spans="1:9" s="108" customFormat="1">
      <c r="A381" s="111"/>
      <c r="B381" s="111"/>
      <c r="C381" s="111"/>
      <c r="D381" s="111"/>
      <c r="E381" s="111"/>
      <c r="I381" s="111"/>
    </row>
    <row r="382" spans="1:9" s="108" customFormat="1">
      <c r="A382" s="111"/>
      <c r="B382" s="111"/>
      <c r="C382" s="111"/>
      <c r="D382" s="111"/>
      <c r="E382" s="111"/>
      <c r="I382" s="111"/>
    </row>
    <row r="383" spans="1:9" s="108" customFormat="1">
      <c r="A383" s="111"/>
      <c r="B383" s="111"/>
      <c r="C383" s="111"/>
      <c r="D383" s="111"/>
      <c r="E383" s="111"/>
      <c r="I383" s="111"/>
    </row>
    <row r="384" spans="1:9" s="108" customFormat="1">
      <c r="A384" s="111"/>
      <c r="B384" s="111"/>
      <c r="C384" s="111"/>
      <c r="D384" s="111"/>
      <c r="E384" s="111"/>
      <c r="I384" s="111"/>
    </row>
    <row r="385" spans="1:9" s="108" customFormat="1">
      <c r="A385" s="111"/>
      <c r="B385" s="111"/>
      <c r="C385" s="111"/>
      <c r="D385" s="111"/>
      <c r="E385" s="111"/>
      <c r="I385" s="111"/>
    </row>
    <row r="386" spans="1:9" s="108" customFormat="1">
      <c r="A386" s="111"/>
      <c r="B386" s="111"/>
      <c r="C386" s="111"/>
      <c r="D386" s="111"/>
      <c r="E386" s="111"/>
      <c r="I386" s="111"/>
    </row>
    <row r="387" spans="1:9" s="108" customFormat="1">
      <c r="A387" s="111"/>
      <c r="B387" s="111"/>
      <c r="C387" s="111"/>
      <c r="D387" s="111"/>
      <c r="E387" s="111"/>
      <c r="I387" s="111"/>
    </row>
    <row r="388" spans="1:9" s="108" customFormat="1">
      <c r="A388" s="111"/>
      <c r="B388" s="111"/>
      <c r="C388" s="111"/>
      <c r="D388" s="111"/>
      <c r="E388" s="111"/>
      <c r="I388" s="111"/>
    </row>
    <row r="389" spans="1:9" s="108" customFormat="1">
      <c r="A389" s="111"/>
      <c r="B389" s="111"/>
      <c r="C389" s="111"/>
      <c r="D389" s="111"/>
      <c r="E389" s="111"/>
      <c r="I389" s="111"/>
    </row>
    <row r="390" spans="1:9" s="108" customFormat="1">
      <c r="A390" s="111"/>
      <c r="B390" s="111"/>
      <c r="C390" s="111"/>
      <c r="D390" s="111"/>
      <c r="E390" s="111"/>
      <c r="I390" s="111"/>
    </row>
    <row r="391" spans="1:9" s="108" customFormat="1">
      <c r="A391" s="111"/>
      <c r="B391" s="111"/>
      <c r="C391" s="111"/>
      <c r="D391" s="111"/>
      <c r="E391" s="111"/>
      <c r="I391" s="111"/>
    </row>
    <row r="392" spans="1:9" s="108" customFormat="1">
      <c r="A392" s="111"/>
      <c r="B392" s="111"/>
      <c r="C392" s="111"/>
      <c r="D392" s="111"/>
      <c r="E392" s="111"/>
      <c r="I392" s="111"/>
    </row>
    <row r="393" spans="1:9" s="108" customFormat="1">
      <c r="A393" s="111"/>
      <c r="B393" s="111"/>
      <c r="C393" s="111"/>
      <c r="D393" s="111"/>
      <c r="E393" s="111"/>
      <c r="I393" s="111"/>
    </row>
    <row r="394" spans="1:9" s="108" customFormat="1">
      <c r="A394" s="111"/>
      <c r="B394" s="111"/>
      <c r="C394" s="111"/>
      <c r="D394" s="111"/>
      <c r="E394" s="111"/>
      <c r="I394" s="111"/>
    </row>
    <row r="395" spans="1:9" s="108" customFormat="1">
      <c r="A395" s="111"/>
      <c r="B395" s="111"/>
      <c r="C395" s="111"/>
      <c r="D395" s="111"/>
      <c r="E395" s="111"/>
      <c r="I395" s="111"/>
    </row>
    <row r="396" spans="1:9" s="108" customFormat="1">
      <c r="A396" s="111"/>
      <c r="B396" s="111"/>
      <c r="C396" s="111"/>
      <c r="D396" s="111"/>
      <c r="E396" s="111"/>
      <c r="I396" s="111"/>
    </row>
    <row r="397" spans="1:9" s="108" customFormat="1">
      <c r="A397" s="111"/>
      <c r="B397" s="111"/>
      <c r="C397" s="111"/>
      <c r="D397" s="111"/>
      <c r="E397" s="111"/>
      <c r="I397" s="111"/>
    </row>
    <row r="398" spans="1:9" s="108" customFormat="1">
      <c r="A398" s="111"/>
      <c r="B398" s="111"/>
      <c r="C398" s="111"/>
      <c r="D398" s="111"/>
      <c r="E398" s="111"/>
      <c r="I398" s="111"/>
    </row>
    <row r="399" spans="1:9" s="108" customFormat="1">
      <c r="A399" s="111"/>
      <c r="B399" s="111"/>
      <c r="C399" s="111"/>
      <c r="D399" s="111"/>
      <c r="E399" s="111"/>
      <c r="I399" s="111"/>
    </row>
    <row r="400" spans="1:9" s="108" customFormat="1">
      <c r="A400" s="111"/>
      <c r="B400" s="111"/>
      <c r="C400" s="111"/>
      <c r="D400" s="111"/>
      <c r="E400" s="111"/>
      <c r="I400" s="111"/>
    </row>
    <row r="401" spans="1:9" s="108" customFormat="1">
      <c r="A401" s="111"/>
      <c r="B401" s="111"/>
      <c r="C401" s="111"/>
      <c r="D401" s="111"/>
      <c r="E401" s="111"/>
      <c r="I401" s="111"/>
    </row>
    <row r="402" spans="1:9" s="108" customFormat="1">
      <c r="A402" s="111"/>
      <c r="B402" s="111"/>
      <c r="C402" s="111"/>
      <c r="D402" s="111"/>
      <c r="E402" s="111"/>
      <c r="I402" s="111"/>
    </row>
    <row r="403" spans="1:9" s="108" customFormat="1">
      <c r="A403" s="111"/>
      <c r="B403" s="111"/>
      <c r="C403" s="111"/>
      <c r="D403" s="111"/>
      <c r="E403" s="111"/>
      <c r="I403" s="111"/>
    </row>
    <row r="404" spans="1:9" s="108" customFormat="1">
      <c r="A404" s="111"/>
      <c r="B404" s="111"/>
      <c r="C404" s="111"/>
      <c r="D404" s="111"/>
      <c r="E404" s="111"/>
      <c r="I404" s="111"/>
    </row>
    <row r="405" spans="1:9" s="108" customFormat="1">
      <c r="A405" s="111"/>
      <c r="B405" s="111"/>
      <c r="C405" s="111"/>
      <c r="D405" s="111"/>
      <c r="E405" s="111"/>
      <c r="I405" s="111"/>
    </row>
    <row r="406" spans="1:9" s="108" customFormat="1">
      <c r="A406" s="111"/>
      <c r="B406" s="111"/>
      <c r="C406" s="111"/>
      <c r="D406" s="111"/>
      <c r="E406" s="111"/>
      <c r="I406" s="111"/>
    </row>
    <row r="407" spans="1:9" s="108" customFormat="1">
      <c r="A407" s="111"/>
      <c r="B407" s="111"/>
      <c r="C407" s="111"/>
      <c r="D407" s="111"/>
      <c r="E407" s="111"/>
      <c r="I407" s="111"/>
    </row>
    <row r="408" spans="1:9" s="108" customFormat="1">
      <c r="A408" s="111"/>
      <c r="B408" s="111"/>
      <c r="C408" s="111"/>
      <c r="D408" s="111"/>
      <c r="E408" s="111"/>
      <c r="I408" s="111"/>
    </row>
    <row r="409" spans="1:9" s="108" customFormat="1">
      <c r="A409" s="111"/>
      <c r="B409" s="111"/>
      <c r="C409" s="111"/>
      <c r="D409" s="111"/>
      <c r="E409" s="111"/>
      <c r="I409" s="111"/>
    </row>
    <row r="410" spans="1:9" s="108" customFormat="1">
      <c r="A410" s="111"/>
      <c r="B410" s="111"/>
      <c r="C410" s="111"/>
      <c r="D410" s="111"/>
      <c r="E410" s="111"/>
      <c r="I410" s="111"/>
    </row>
    <row r="411" spans="1:9" s="108" customFormat="1">
      <c r="A411" s="111"/>
      <c r="B411" s="111"/>
      <c r="C411" s="111"/>
      <c r="D411" s="111"/>
      <c r="E411" s="111"/>
      <c r="I411" s="111"/>
    </row>
    <row r="412" spans="1:9" s="108" customFormat="1">
      <c r="A412" s="111"/>
      <c r="B412" s="111"/>
      <c r="C412" s="111"/>
      <c r="D412" s="111"/>
      <c r="E412" s="111"/>
      <c r="I412" s="111"/>
    </row>
    <row r="413" spans="1:9" s="108" customFormat="1">
      <c r="A413" s="111"/>
      <c r="B413" s="111"/>
      <c r="C413" s="111"/>
      <c r="D413" s="111"/>
      <c r="E413" s="111"/>
      <c r="I413" s="111"/>
    </row>
    <row r="414" spans="1:9" s="108" customFormat="1">
      <c r="A414" s="111"/>
      <c r="B414" s="111"/>
      <c r="C414" s="111"/>
      <c r="D414" s="111"/>
      <c r="E414" s="111"/>
      <c r="I414" s="111"/>
    </row>
    <row r="415" spans="1:9" s="108" customFormat="1">
      <c r="A415" s="111"/>
      <c r="B415" s="111"/>
      <c r="C415" s="111"/>
      <c r="D415" s="111"/>
      <c r="E415" s="111"/>
      <c r="I415" s="111"/>
    </row>
    <row r="416" spans="1:9" s="108" customFormat="1">
      <c r="A416" s="111"/>
      <c r="B416" s="111"/>
      <c r="C416" s="111"/>
      <c r="D416" s="111"/>
      <c r="E416" s="111"/>
      <c r="I416" s="111"/>
    </row>
    <row r="417" spans="1:9" s="108" customFormat="1">
      <c r="A417" s="111"/>
      <c r="B417" s="111"/>
      <c r="C417" s="111"/>
      <c r="D417" s="111"/>
      <c r="E417" s="111"/>
      <c r="I417" s="111"/>
    </row>
    <row r="418" spans="1:9" s="108" customFormat="1">
      <c r="A418" s="111"/>
      <c r="B418" s="111"/>
      <c r="C418" s="111"/>
      <c r="D418" s="111"/>
      <c r="E418" s="111"/>
      <c r="I418" s="111"/>
    </row>
    <row r="419" spans="1:9" s="108" customFormat="1">
      <c r="A419" s="111"/>
      <c r="B419" s="111"/>
      <c r="C419" s="111"/>
      <c r="D419" s="111"/>
      <c r="E419" s="111"/>
      <c r="I419" s="111"/>
    </row>
    <row r="420" spans="1:9" s="108" customFormat="1">
      <c r="A420" s="111"/>
      <c r="B420" s="111"/>
      <c r="C420" s="111"/>
      <c r="D420" s="111"/>
      <c r="E420" s="111"/>
      <c r="I420" s="111"/>
    </row>
    <row r="421" spans="1:9" s="108" customFormat="1">
      <c r="A421" s="111"/>
      <c r="B421" s="111"/>
      <c r="C421" s="111"/>
      <c r="D421" s="111"/>
      <c r="E421" s="111"/>
      <c r="I421" s="111"/>
    </row>
    <row r="422" spans="1:9" s="108" customFormat="1">
      <c r="A422" s="111"/>
      <c r="B422" s="111"/>
      <c r="C422" s="111"/>
      <c r="D422" s="111"/>
      <c r="E422" s="111"/>
      <c r="I422" s="111"/>
    </row>
    <row r="423" spans="1:9" s="108" customFormat="1">
      <c r="A423" s="111"/>
      <c r="B423" s="111"/>
      <c r="C423" s="111"/>
      <c r="D423" s="111"/>
      <c r="E423" s="111"/>
      <c r="I423" s="111"/>
    </row>
    <row r="424" spans="1:9" s="108" customFormat="1">
      <c r="A424" s="111"/>
      <c r="B424" s="111"/>
      <c r="C424" s="111"/>
      <c r="D424" s="111"/>
      <c r="E424" s="111"/>
      <c r="I424" s="111"/>
    </row>
    <row r="425" spans="1:9" s="108" customFormat="1">
      <c r="A425" s="111"/>
      <c r="B425" s="111"/>
      <c r="C425" s="111"/>
      <c r="D425" s="111"/>
      <c r="E425" s="111"/>
      <c r="I425" s="111"/>
    </row>
    <row r="426" spans="1:9" s="108" customFormat="1">
      <c r="A426" s="111"/>
      <c r="B426" s="111"/>
      <c r="C426" s="111"/>
      <c r="D426" s="111"/>
      <c r="E426" s="111"/>
      <c r="I426" s="111"/>
    </row>
    <row r="427" spans="1:9" s="108" customFormat="1">
      <c r="A427" s="111"/>
      <c r="B427" s="111"/>
      <c r="C427" s="111"/>
      <c r="D427" s="111"/>
      <c r="E427" s="111"/>
      <c r="I427" s="111"/>
    </row>
    <row r="428" spans="1:9" s="108" customFormat="1">
      <c r="A428" s="111"/>
      <c r="B428" s="111"/>
      <c r="C428" s="111"/>
      <c r="D428" s="111"/>
      <c r="E428" s="111"/>
      <c r="I428" s="111"/>
    </row>
    <row r="429" spans="1:9" s="108" customFormat="1">
      <c r="A429" s="111"/>
      <c r="B429" s="111"/>
      <c r="C429" s="111"/>
      <c r="D429" s="111"/>
      <c r="E429" s="111"/>
      <c r="I429" s="111"/>
    </row>
    <row r="430" spans="1:9" s="108" customFormat="1">
      <c r="A430" s="111"/>
      <c r="B430" s="111"/>
      <c r="C430" s="111"/>
      <c r="D430" s="111"/>
      <c r="E430" s="111"/>
      <c r="I430" s="111"/>
    </row>
    <row r="431" spans="1:9" s="108" customFormat="1">
      <c r="A431" s="111"/>
      <c r="B431" s="111"/>
      <c r="C431" s="111"/>
      <c r="D431" s="111"/>
      <c r="E431" s="111"/>
      <c r="I431" s="111"/>
    </row>
    <row r="432" spans="1:9" s="108" customFormat="1">
      <c r="A432" s="111"/>
      <c r="B432" s="111"/>
      <c r="C432" s="111"/>
      <c r="D432" s="111"/>
      <c r="E432" s="111"/>
      <c r="I432" s="111"/>
    </row>
    <row r="433" spans="1:9" s="108" customFormat="1">
      <c r="A433" s="111"/>
      <c r="B433" s="111"/>
      <c r="C433" s="111"/>
      <c r="D433" s="111"/>
      <c r="E433" s="111"/>
      <c r="I433" s="111"/>
    </row>
    <row r="434" spans="1:9" s="108" customFormat="1">
      <c r="A434" s="111"/>
      <c r="B434" s="111"/>
      <c r="C434" s="111"/>
      <c r="D434" s="111"/>
      <c r="E434" s="111"/>
      <c r="I434" s="111"/>
    </row>
    <row r="435" spans="1:9" s="108" customFormat="1">
      <c r="A435" s="111"/>
      <c r="B435" s="111"/>
      <c r="C435" s="111"/>
      <c r="D435" s="111"/>
      <c r="E435" s="111"/>
      <c r="I435" s="111"/>
    </row>
    <row r="436" spans="1:9" s="108" customFormat="1">
      <c r="A436" s="111"/>
      <c r="B436" s="111"/>
      <c r="C436" s="111"/>
      <c r="D436" s="111"/>
      <c r="E436" s="111"/>
      <c r="I436" s="111"/>
    </row>
    <row r="437" spans="1:9" s="108" customFormat="1">
      <c r="A437" s="111"/>
      <c r="B437" s="111"/>
      <c r="C437" s="111"/>
      <c r="D437" s="111"/>
      <c r="E437" s="111"/>
      <c r="I437" s="111"/>
    </row>
    <row r="438" spans="1:9" s="108" customFormat="1">
      <c r="A438" s="111"/>
      <c r="B438" s="111"/>
      <c r="C438" s="111"/>
      <c r="D438" s="111"/>
      <c r="E438" s="111"/>
      <c r="I438" s="111"/>
    </row>
    <row r="439" spans="1:9" s="108" customFormat="1">
      <c r="A439" s="111"/>
      <c r="B439" s="111"/>
      <c r="C439" s="111"/>
      <c r="D439" s="111"/>
      <c r="E439" s="111"/>
      <c r="I439" s="111"/>
    </row>
    <row r="440" spans="1:9" s="108" customFormat="1">
      <c r="A440" s="111"/>
      <c r="B440" s="111"/>
      <c r="C440" s="111"/>
      <c r="D440" s="111"/>
      <c r="E440" s="111"/>
      <c r="I440" s="111"/>
    </row>
    <row r="441" spans="1:9" s="108" customFormat="1">
      <c r="A441" s="111"/>
      <c r="B441" s="111"/>
      <c r="C441" s="111"/>
      <c r="D441" s="111"/>
      <c r="E441" s="111"/>
      <c r="I441" s="111"/>
    </row>
    <row r="442" spans="1:9" s="108" customFormat="1">
      <c r="A442" s="111"/>
      <c r="B442" s="111"/>
      <c r="C442" s="111"/>
      <c r="D442" s="111"/>
      <c r="E442" s="111"/>
      <c r="I442" s="111"/>
    </row>
    <row r="443" spans="1:9" s="108" customFormat="1">
      <c r="A443" s="111"/>
      <c r="B443" s="111"/>
      <c r="C443" s="111"/>
      <c r="D443" s="111"/>
      <c r="E443" s="111"/>
      <c r="I443" s="111"/>
    </row>
    <row r="444" spans="1:9" s="108" customFormat="1">
      <c r="A444" s="111"/>
      <c r="B444" s="111"/>
      <c r="C444" s="111"/>
      <c r="D444" s="111"/>
      <c r="E444" s="111"/>
      <c r="I444" s="111"/>
    </row>
    <row r="445" spans="1:9" s="108" customFormat="1">
      <c r="A445" s="111"/>
      <c r="B445" s="111"/>
      <c r="C445" s="111"/>
      <c r="D445" s="111"/>
      <c r="E445" s="111"/>
      <c r="I445" s="111"/>
    </row>
    <row r="446" spans="1:9" s="108" customFormat="1">
      <c r="A446" s="111"/>
      <c r="B446" s="111"/>
      <c r="C446" s="111"/>
      <c r="D446" s="111"/>
      <c r="E446" s="111"/>
      <c r="I446" s="111"/>
    </row>
    <row r="447" spans="1:9" s="108" customFormat="1">
      <c r="A447" s="111"/>
      <c r="B447" s="111"/>
      <c r="C447" s="111"/>
      <c r="D447" s="111"/>
      <c r="E447" s="111"/>
      <c r="I447" s="111"/>
    </row>
    <row r="448" spans="1:9" s="108" customFormat="1">
      <c r="A448" s="111"/>
      <c r="B448" s="111"/>
      <c r="C448" s="111"/>
      <c r="D448" s="111"/>
      <c r="E448" s="111"/>
      <c r="I448" s="111"/>
    </row>
    <row r="449" spans="1:9" s="108" customFormat="1">
      <c r="A449" s="111"/>
      <c r="B449" s="111"/>
      <c r="C449" s="111"/>
      <c r="D449" s="111"/>
      <c r="E449" s="111"/>
      <c r="I449" s="111"/>
    </row>
    <row r="450" spans="1:9" s="108" customFormat="1">
      <c r="A450" s="111"/>
      <c r="B450" s="111"/>
      <c r="C450" s="111"/>
      <c r="D450" s="111"/>
      <c r="E450" s="111"/>
      <c r="I450" s="111"/>
    </row>
    <row r="451" spans="1:9" s="108" customFormat="1">
      <c r="A451" s="111"/>
      <c r="B451" s="111"/>
      <c r="C451" s="111"/>
      <c r="D451" s="111"/>
      <c r="E451" s="111"/>
      <c r="I451" s="111"/>
    </row>
    <row r="452" spans="1:9" s="108" customFormat="1">
      <c r="A452" s="111"/>
      <c r="B452" s="111"/>
      <c r="C452" s="111"/>
      <c r="D452" s="111"/>
      <c r="E452" s="111"/>
      <c r="I452" s="111"/>
    </row>
    <row r="453" spans="1:9" s="108" customFormat="1">
      <c r="A453" s="111"/>
      <c r="B453" s="111"/>
      <c r="C453" s="111"/>
      <c r="D453" s="111"/>
      <c r="E453" s="111"/>
      <c r="I453" s="111"/>
    </row>
    <row r="454" spans="1:9" s="108" customFormat="1">
      <c r="A454" s="111"/>
      <c r="B454" s="111"/>
      <c r="C454" s="111"/>
      <c r="D454" s="111"/>
      <c r="E454" s="111"/>
      <c r="I454" s="111"/>
    </row>
    <row r="455" spans="1:9" s="108" customFormat="1">
      <c r="A455" s="111"/>
      <c r="B455" s="111"/>
      <c r="C455" s="111"/>
      <c r="D455" s="111"/>
      <c r="E455" s="111"/>
      <c r="I455" s="111"/>
    </row>
    <row r="456" spans="1:9" s="108" customFormat="1">
      <c r="A456" s="111"/>
      <c r="B456" s="111"/>
      <c r="C456" s="111"/>
      <c r="D456" s="111"/>
      <c r="E456" s="111"/>
      <c r="I456" s="111"/>
    </row>
    <row r="457" spans="1:9" s="108" customFormat="1">
      <c r="A457" s="111"/>
      <c r="B457" s="111"/>
      <c r="C457" s="111"/>
      <c r="D457" s="111"/>
      <c r="E457" s="111"/>
      <c r="I457" s="111"/>
    </row>
    <row r="458" spans="1:9" s="108" customFormat="1">
      <c r="A458" s="111"/>
      <c r="B458" s="111"/>
      <c r="C458" s="111"/>
      <c r="D458" s="111"/>
      <c r="E458" s="111"/>
      <c r="I458" s="111"/>
    </row>
    <row r="459" spans="1:9" s="108" customFormat="1">
      <c r="A459" s="111"/>
      <c r="B459" s="111"/>
      <c r="C459" s="111"/>
      <c r="D459" s="111"/>
      <c r="E459" s="111"/>
      <c r="I459" s="111"/>
    </row>
    <row r="460" spans="1:9" s="108" customFormat="1">
      <c r="A460" s="111"/>
      <c r="B460" s="111"/>
      <c r="C460" s="111"/>
      <c r="D460" s="111"/>
      <c r="E460" s="111"/>
      <c r="I460" s="111"/>
    </row>
    <row r="461" spans="1:9" s="108" customFormat="1">
      <c r="A461" s="111"/>
      <c r="B461" s="111"/>
      <c r="C461" s="111"/>
      <c r="D461" s="111"/>
      <c r="E461" s="111"/>
      <c r="I461" s="111"/>
    </row>
    <row r="462" spans="1:9" s="108" customFormat="1">
      <c r="A462" s="111"/>
      <c r="B462" s="111"/>
      <c r="C462" s="111"/>
      <c r="D462" s="111"/>
      <c r="E462" s="111"/>
      <c r="I462" s="111"/>
    </row>
    <row r="463" spans="1:9" s="108" customFormat="1">
      <c r="A463" s="111"/>
      <c r="B463" s="111"/>
      <c r="C463" s="111"/>
      <c r="D463" s="111"/>
      <c r="E463" s="111"/>
      <c r="I463" s="111"/>
    </row>
    <row r="464" spans="1:9" s="108" customFormat="1">
      <c r="A464" s="111"/>
      <c r="B464" s="111"/>
      <c r="C464" s="111"/>
      <c r="D464" s="111"/>
      <c r="E464" s="111"/>
      <c r="I464" s="111"/>
    </row>
    <row r="465" spans="1:9" s="108" customFormat="1">
      <c r="A465" s="111"/>
      <c r="B465" s="111"/>
      <c r="C465" s="111"/>
      <c r="D465" s="111"/>
      <c r="E465" s="111"/>
      <c r="I465" s="111"/>
    </row>
    <row r="466" spans="1:9" s="108" customFormat="1">
      <c r="A466" s="111"/>
      <c r="B466" s="111"/>
      <c r="C466" s="111"/>
      <c r="D466" s="111"/>
      <c r="E466" s="111"/>
      <c r="I466" s="111"/>
    </row>
    <row r="467" spans="1:9" s="108" customFormat="1">
      <c r="A467" s="111"/>
      <c r="B467" s="111"/>
      <c r="C467" s="111"/>
      <c r="D467" s="111"/>
      <c r="E467" s="111"/>
      <c r="I467" s="111"/>
    </row>
    <row r="468" spans="1:9" s="108" customFormat="1">
      <c r="A468" s="111"/>
      <c r="B468" s="111"/>
      <c r="C468" s="111"/>
      <c r="D468" s="111"/>
      <c r="E468" s="111"/>
      <c r="I468" s="111"/>
    </row>
    <row r="469" spans="1:9" s="108" customFormat="1">
      <c r="A469" s="111"/>
      <c r="B469" s="111"/>
      <c r="C469" s="111"/>
      <c r="D469" s="111"/>
      <c r="E469" s="111"/>
      <c r="I469" s="111"/>
    </row>
    <row r="470" spans="1:9" s="108" customFormat="1">
      <c r="A470" s="111"/>
      <c r="B470" s="111"/>
      <c r="C470" s="111"/>
      <c r="D470" s="111"/>
      <c r="E470" s="111"/>
      <c r="I470" s="111"/>
    </row>
    <row r="471" spans="1:9" s="108" customFormat="1">
      <c r="A471" s="111"/>
      <c r="B471" s="111"/>
      <c r="C471" s="111"/>
      <c r="D471" s="111"/>
      <c r="E471" s="111"/>
      <c r="I471" s="111"/>
    </row>
    <row r="472" spans="1:9" s="108" customFormat="1">
      <c r="A472" s="111"/>
      <c r="B472" s="111"/>
      <c r="C472" s="111"/>
      <c r="D472" s="111"/>
      <c r="E472" s="111"/>
      <c r="I472" s="111"/>
    </row>
    <row r="473" spans="1:9" s="108" customFormat="1">
      <c r="A473" s="111"/>
      <c r="B473" s="111"/>
      <c r="C473" s="111"/>
      <c r="D473" s="111"/>
      <c r="E473" s="111"/>
      <c r="I473" s="111"/>
    </row>
    <row r="474" spans="1:9" s="108" customFormat="1">
      <c r="A474" s="111"/>
      <c r="B474" s="111"/>
      <c r="C474" s="111"/>
      <c r="D474" s="111"/>
      <c r="E474" s="111"/>
      <c r="I474" s="111"/>
    </row>
    <row r="475" spans="1:9" s="108" customFormat="1">
      <c r="A475" s="111"/>
      <c r="B475" s="111"/>
      <c r="C475" s="111"/>
      <c r="D475" s="111"/>
      <c r="E475" s="111"/>
      <c r="I475" s="111"/>
    </row>
    <row r="476" spans="1:9" s="108" customFormat="1">
      <c r="A476" s="111"/>
      <c r="B476" s="111"/>
      <c r="C476" s="111"/>
      <c r="D476" s="111"/>
      <c r="E476" s="111"/>
      <c r="I476" s="111"/>
    </row>
    <row r="477" spans="1:9" s="108" customFormat="1">
      <c r="A477" s="111"/>
      <c r="B477" s="111"/>
      <c r="C477" s="111"/>
      <c r="D477" s="111"/>
      <c r="E477" s="111"/>
      <c r="I477" s="111"/>
    </row>
    <row r="478" spans="1:9" s="108" customFormat="1">
      <c r="A478" s="111"/>
      <c r="B478" s="111"/>
      <c r="C478" s="111"/>
      <c r="D478" s="111"/>
      <c r="E478" s="111"/>
      <c r="I478" s="111"/>
    </row>
    <row r="479" spans="1:9" s="108" customFormat="1">
      <c r="A479" s="111"/>
      <c r="B479" s="111"/>
      <c r="C479" s="111"/>
      <c r="D479" s="111"/>
      <c r="E479" s="111"/>
      <c r="I479" s="111"/>
    </row>
    <row r="480" spans="1:9" s="108" customFormat="1">
      <c r="A480" s="111"/>
      <c r="B480" s="111"/>
      <c r="C480" s="111"/>
      <c r="D480" s="111"/>
      <c r="E480" s="111"/>
      <c r="I480" s="111"/>
    </row>
    <row r="481" spans="1:9" s="108" customFormat="1">
      <c r="A481" s="111"/>
      <c r="B481" s="111"/>
      <c r="C481" s="111"/>
      <c r="D481" s="111"/>
      <c r="E481" s="111"/>
      <c r="I481" s="111"/>
    </row>
    <row r="482" spans="1:9" s="108" customFormat="1">
      <c r="A482" s="111"/>
      <c r="B482" s="111"/>
      <c r="C482" s="111"/>
      <c r="D482" s="111"/>
      <c r="E482" s="111"/>
      <c r="I482" s="111"/>
    </row>
    <row r="483" spans="1:9" s="108" customFormat="1">
      <c r="A483" s="111"/>
      <c r="B483" s="111"/>
      <c r="C483" s="111"/>
      <c r="D483" s="111"/>
      <c r="E483" s="111"/>
      <c r="I483" s="111"/>
    </row>
    <row r="484" spans="1:9" s="108" customFormat="1">
      <c r="A484" s="111"/>
      <c r="B484" s="111"/>
      <c r="C484" s="111"/>
      <c r="D484" s="111"/>
      <c r="E484" s="111"/>
      <c r="I484" s="111"/>
    </row>
    <row r="485" spans="1:9" s="108" customFormat="1">
      <c r="A485" s="111"/>
      <c r="B485" s="111"/>
      <c r="C485" s="111"/>
      <c r="D485" s="111"/>
      <c r="E485" s="111"/>
      <c r="I485" s="111"/>
    </row>
    <row r="486" spans="1:9" s="108" customFormat="1">
      <c r="A486" s="111"/>
      <c r="B486" s="111"/>
      <c r="C486" s="111"/>
      <c r="D486" s="111"/>
      <c r="E486" s="111"/>
      <c r="I486" s="111"/>
    </row>
    <row r="487" spans="1:9" s="108" customFormat="1">
      <c r="A487" s="111"/>
      <c r="B487" s="111"/>
      <c r="C487" s="111"/>
      <c r="D487" s="111"/>
      <c r="E487" s="111"/>
      <c r="I487" s="111"/>
    </row>
    <row r="488" spans="1:9" s="108" customFormat="1">
      <c r="A488" s="111"/>
      <c r="B488" s="111"/>
      <c r="C488" s="111"/>
      <c r="D488" s="111"/>
      <c r="E488" s="111"/>
      <c r="I488" s="111"/>
    </row>
    <row r="489" spans="1:9" s="108" customFormat="1">
      <c r="A489" s="111"/>
      <c r="B489" s="111"/>
      <c r="C489" s="111"/>
      <c r="D489" s="111"/>
      <c r="E489" s="111"/>
      <c r="I489" s="111"/>
    </row>
    <row r="490" spans="1:9" s="108" customFormat="1">
      <c r="A490" s="111"/>
      <c r="B490" s="111"/>
      <c r="C490" s="111"/>
      <c r="D490" s="111"/>
      <c r="E490" s="111"/>
      <c r="I490" s="111"/>
    </row>
    <row r="491" spans="1:9" s="108" customFormat="1">
      <c r="A491" s="111"/>
      <c r="B491" s="111"/>
      <c r="C491" s="111"/>
      <c r="D491" s="111"/>
      <c r="E491" s="111"/>
      <c r="I491" s="111"/>
    </row>
    <row r="492" spans="1:9" s="108" customFormat="1">
      <c r="A492" s="111"/>
      <c r="B492" s="111"/>
      <c r="C492" s="111"/>
      <c r="D492" s="111"/>
      <c r="E492" s="111"/>
      <c r="I492" s="111"/>
    </row>
    <row r="493" spans="1:9" s="108" customFormat="1">
      <c r="A493" s="111"/>
      <c r="B493" s="111"/>
      <c r="C493" s="111"/>
      <c r="D493" s="111"/>
      <c r="E493" s="111"/>
      <c r="I493" s="111"/>
    </row>
    <row r="494" spans="1:9" s="108" customFormat="1">
      <c r="A494" s="111"/>
      <c r="B494" s="111"/>
      <c r="C494" s="111"/>
      <c r="D494" s="111"/>
      <c r="E494" s="111"/>
      <c r="I494" s="111"/>
    </row>
    <row r="495" spans="1:9" s="108" customFormat="1">
      <c r="A495" s="111"/>
      <c r="B495" s="111"/>
      <c r="C495" s="111"/>
      <c r="D495" s="111"/>
      <c r="E495" s="111"/>
      <c r="I495" s="111"/>
    </row>
    <row r="496" spans="1:9" s="108" customFormat="1">
      <c r="A496" s="111"/>
      <c r="B496" s="111"/>
      <c r="C496" s="111"/>
      <c r="D496" s="111"/>
      <c r="E496" s="111"/>
      <c r="I496" s="111"/>
    </row>
    <row r="497" spans="1:9" s="108" customFormat="1">
      <c r="A497" s="111"/>
      <c r="B497" s="111"/>
      <c r="C497" s="111"/>
      <c r="D497" s="111"/>
      <c r="E497" s="111"/>
      <c r="I497" s="111"/>
    </row>
    <row r="498" spans="1:9" s="108" customFormat="1">
      <c r="A498" s="111"/>
      <c r="B498" s="111"/>
      <c r="C498" s="111"/>
      <c r="D498" s="111"/>
      <c r="E498" s="111"/>
      <c r="I498" s="111"/>
    </row>
    <row r="499" spans="1:9" s="108" customFormat="1">
      <c r="A499" s="111"/>
      <c r="B499" s="111"/>
      <c r="C499" s="111"/>
      <c r="D499" s="111"/>
      <c r="E499" s="111"/>
      <c r="I499" s="111"/>
    </row>
    <row r="500" spans="1:9" s="108" customFormat="1">
      <c r="A500" s="111"/>
      <c r="B500" s="111"/>
      <c r="C500" s="111"/>
      <c r="D500" s="111"/>
      <c r="E500" s="111"/>
      <c r="I500" s="111"/>
    </row>
    <row r="501" spans="1:9" s="108" customFormat="1">
      <c r="A501" s="111"/>
      <c r="B501" s="111"/>
      <c r="C501" s="111"/>
      <c r="D501" s="111"/>
      <c r="E501" s="111"/>
      <c r="I501" s="111"/>
    </row>
    <row r="502" spans="1:9" s="108" customFormat="1">
      <c r="A502" s="111"/>
      <c r="B502" s="111"/>
      <c r="C502" s="111"/>
      <c r="D502" s="111"/>
      <c r="E502" s="111"/>
      <c r="I502" s="111"/>
    </row>
    <row r="503" spans="1:9" s="108" customFormat="1">
      <c r="A503" s="111"/>
      <c r="B503" s="111"/>
      <c r="C503" s="111"/>
      <c r="D503" s="111"/>
      <c r="E503" s="111"/>
      <c r="I503" s="111"/>
    </row>
    <row r="504" spans="1:9" s="108" customFormat="1">
      <c r="A504" s="111"/>
      <c r="B504" s="111"/>
      <c r="C504" s="111"/>
      <c r="D504" s="111"/>
      <c r="E504" s="111"/>
      <c r="I504" s="111"/>
    </row>
    <row r="505" spans="1:9" s="108" customFormat="1">
      <c r="A505" s="111"/>
      <c r="B505" s="111"/>
      <c r="C505" s="111"/>
      <c r="D505" s="111"/>
      <c r="E505" s="111"/>
      <c r="I505" s="111"/>
    </row>
    <row r="506" spans="1:9" s="108" customFormat="1">
      <c r="A506" s="111"/>
      <c r="B506" s="111"/>
      <c r="C506" s="111"/>
      <c r="D506" s="111"/>
      <c r="E506" s="111"/>
      <c r="I506" s="111"/>
    </row>
    <row r="507" spans="1:9" s="108" customFormat="1">
      <c r="A507" s="111"/>
      <c r="B507" s="111"/>
      <c r="C507" s="111"/>
      <c r="D507" s="111"/>
      <c r="E507" s="111"/>
      <c r="I507" s="111"/>
    </row>
    <row r="508" spans="1:9" s="108" customFormat="1">
      <c r="A508" s="111"/>
      <c r="B508" s="111"/>
      <c r="C508" s="111"/>
      <c r="D508" s="111"/>
      <c r="E508" s="111"/>
      <c r="I508" s="111"/>
    </row>
    <row r="509" spans="1:9" s="108" customFormat="1">
      <c r="A509" s="111"/>
      <c r="B509" s="111"/>
      <c r="C509" s="111"/>
      <c r="D509" s="111"/>
      <c r="E509" s="111"/>
      <c r="I509" s="111"/>
    </row>
    <row r="510" spans="1:9" s="108" customFormat="1">
      <c r="A510" s="111"/>
      <c r="B510" s="111"/>
      <c r="C510" s="111"/>
      <c r="D510" s="111"/>
      <c r="E510" s="111"/>
      <c r="I510" s="111"/>
    </row>
    <row r="511" spans="1:9" s="108" customFormat="1">
      <c r="A511" s="111"/>
      <c r="B511" s="111"/>
      <c r="C511" s="111"/>
      <c r="D511" s="111"/>
      <c r="E511" s="111"/>
      <c r="I511" s="111"/>
    </row>
    <row r="512" spans="1:9" s="108" customFormat="1">
      <c r="A512" s="111"/>
      <c r="B512" s="111"/>
      <c r="C512" s="111"/>
      <c r="D512" s="111"/>
      <c r="E512" s="111"/>
      <c r="I512" s="111"/>
    </row>
    <row r="513" spans="1:9" s="108" customFormat="1">
      <c r="A513" s="111"/>
      <c r="B513" s="111"/>
      <c r="C513" s="111"/>
      <c r="D513" s="111"/>
      <c r="E513" s="111"/>
      <c r="I513" s="111"/>
    </row>
    <row r="514" spans="1:9" s="108" customFormat="1">
      <c r="A514" s="111"/>
      <c r="B514" s="111"/>
      <c r="C514" s="111"/>
      <c r="D514" s="111"/>
      <c r="E514" s="111"/>
      <c r="I514" s="111"/>
    </row>
    <row r="515" spans="1:9" s="108" customFormat="1">
      <c r="A515" s="111"/>
      <c r="B515" s="111"/>
      <c r="C515" s="111"/>
      <c r="D515" s="111"/>
      <c r="E515" s="111"/>
      <c r="I515" s="111"/>
    </row>
    <row r="516" spans="1:9" s="108" customFormat="1">
      <c r="A516" s="111"/>
      <c r="B516" s="111"/>
      <c r="C516" s="111"/>
      <c r="D516" s="111"/>
      <c r="E516" s="111"/>
      <c r="I516" s="111"/>
    </row>
    <row r="517" spans="1:9" s="108" customFormat="1">
      <c r="A517" s="111"/>
      <c r="B517" s="111"/>
      <c r="C517" s="111"/>
      <c r="D517" s="111"/>
      <c r="E517" s="111"/>
      <c r="I517" s="111"/>
    </row>
    <row r="518" spans="1:9" s="108" customFormat="1">
      <c r="A518" s="111"/>
      <c r="B518" s="111"/>
      <c r="C518" s="111"/>
      <c r="D518" s="111"/>
      <c r="E518" s="111"/>
      <c r="I518" s="111"/>
    </row>
    <row r="519" spans="1:9" s="108" customFormat="1">
      <c r="A519" s="111"/>
      <c r="B519" s="111"/>
      <c r="C519" s="111"/>
      <c r="D519" s="111"/>
      <c r="E519" s="111"/>
      <c r="I519" s="111"/>
    </row>
    <row r="520" spans="1:9" s="108" customFormat="1">
      <c r="A520" s="111"/>
      <c r="B520" s="111"/>
      <c r="C520" s="111"/>
      <c r="D520" s="111"/>
      <c r="E520" s="111"/>
      <c r="I520" s="111"/>
    </row>
    <row r="521" spans="1:9" s="108" customFormat="1">
      <c r="A521" s="111"/>
      <c r="B521" s="111"/>
      <c r="C521" s="111"/>
      <c r="D521" s="111"/>
      <c r="E521" s="111"/>
      <c r="I521" s="111"/>
    </row>
    <row r="522" spans="1:9" s="108" customFormat="1">
      <c r="A522" s="111"/>
      <c r="B522" s="111"/>
      <c r="C522" s="111"/>
      <c r="D522" s="111"/>
      <c r="E522" s="111"/>
      <c r="I522" s="111"/>
    </row>
    <row r="523" spans="1:9" s="108" customFormat="1">
      <c r="A523" s="111"/>
      <c r="B523" s="111"/>
      <c r="C523" s="111"/>
      <c r="D523" s="111"/>
      <c r="E523" s="111"/>
      <c r="I523" s="111"/>
    </row>
    <row r="524" spans="1:9" s="108" customFormat="1">
      <c r="A524" s="111"/>
      <c r="B524" s="111"/>
      <c r="C524" s="111"/>
      <c r="D524" s="111"/>
      <c r="E524" s="111"/>
      <c r="I524" s="111"/>
    </row>
    <row r="525" spans="1:9" s="108" customFormat="1">
      <c r="A525" s="111"/>
      <c r="B525" s="111"/>
      <c r="C525" s="111"/>
      <c r="D525" s="111"/>
      <c r="E525" s="111"/>
      <c r="I525" s="111"/>
    </row>
    <row r="526" spans="1:9" s="108" customFormat="1">
      <c r="A526" s="111"/>
      <c r="B526" s="111"/>
      <c r="C526" s="111"/>
      <c r="D526" s="111"/>
      <c r="E526" s="111"/>
      <c r="I526" s="111"/>
    </row>
    <row r="527" spans="1:9" s="108" customFormat="1">
      <c r="A527" s="111"/>
      <c r="B527" s="111"/>
      <c r="C527" s="111"/>
      <c r="D527" s="111"/>
      <c r="E527" s="111"/>
      <c r="I527" s="111"/>
    </row>
    <row r="528" spans="1:9" s="108" customFormat="1">
      <c r="A528" s="111"/>
      <c r="B528" s="111"/>
      <c r="C528" s="111"/>
      <c r="D528" s="111"/>
      <c r="E528" s="111"/>
      <c r="I528" s="111"/>
    </row>
    <row r="529" spans="1:9" s="108" customFormat="1">
      <c r="A529" s="111"/>
      <c r="B529" s="111"/>
      <c r="C529" s="111"/>
      <c r="D529" s="111"/>
      <c r="E529" s="111"/>
      <c r="I529" s="111"/>
    </row>
    <row r="530" spans="1:9" s="108" customFormat="1">
      <c r="A530" s="111"/>
      <c r="B530" s="111"/>
      <c r="C530" s="111"/>
      <c r="D530" s="111"/>
      <c r="E530" s="111"/>
      <c r="I530" s="111"/>
    </row>
    <row r="531" spans="1:9" s="108" customFormat="1">
      <c r="A531" s="111"/>
      <c r="B531" s="111"/>
      <c r="C531" s="111"/>
      <c r="D531" s="111"/>
      <c r="E531" s="111"/>
      <c r="I531" s="111"/>
    </row>
    <row r="532" spans="1:9" s="108" customFormat="1">
      <c r="A532" s="111"/>
      <c r="B532" s="111"/>
      <c r="C532" s="111"/>
      <c r="D532" s="111"/>
      <c r="E532" s="111"/>
      <c r="I532" s="111"/>
    </row>
    <row r="533" spans="1:9" s="108" customFormat="1">
      <c r="A533" s="111"/>
      <c r="B533" s="111"/>
      <c r="C533" s="111"/>
      <c r="D533" s="111"/>
      <c r="E533" s="111"/>
      <c r="I533" s="111"/>
    </row>
    <row r="534" spans="1:9" s="108" customFormat="1">
      <c r="A534" s="111"/>
      <c r="B534" s="111"/>
      <c r="C534" s="111"/>
      <c r="D534" s="111"/>
      <c r="E534" s="111"/>
      <c r="I534" s="111"/>
    </row>
    <row r="535" spans="1:9" s="108" customFormat="1">
      <c r="A535" s="111"/>
      <c r="B535" s="111"/>
      <c r="C535" s="111"/>
      <c r="D535" s="111"/>
      <c r="E535" s="111"/>
      <c r="I535" s="111"/>
    </row>
    <row r="536" spans="1:9" s="108" customFormat="1">
      <c r="A536" s="111"/>
      <c r="B536" s="111"/>
      <c r="C536" s="111"/>
      <c r="D536" s="111"/>
      <c r="E536" s="111"/>
      <c r="I536" s="111"/>
    </row>
    <row r="537" spans="1:9" s="108" customFormat="1">
      <c r="A537" s="111"/>
      <c r="B537" s="111"/>
      <c r="C537" s="111"/>
      <c r="D537" s="111"/>
      <c r="E537" s="111"/>
      <c r="I537" s="111"/>
    </row>
    <row r="538" spans="1:9" s="108" customFormat="1">
      <c r="A538" s="111"/>
      <c r="B538" s="111"/>
      <c r="C538" s="111"/>
      <c r="D538" s="111"/>
      <c r="E538" s="111"/>
      <c r="I538" s="111"/>
    </row>
    <row r="539" spans="1:9" s="108" customFormat="1">
      <c r="A539" s="111"/>
      <c r="B539" s="111"/>
      <c r="C539" s="111"/>
      <c r="D539" s="111"/>
      <c r="E539" s="111"/>
      <c r="I539" s="111"/>
    </row>
    <row r="540" spans="1:9" s="108" customFormat="1">
      <c r="A540" s="111"/>
      <c r="B540" s="111"/>
      <c r="C540" s="111"/>
      <c r="D540" s="111"/>
      <c r="E540" s="111"/>
      <c r="I540" s="111"/>
    </row>
    <row r="541" spans="1:9" s="108" customFormat="1">
      <c r="A541" s="111"/>
      <c r="B541" s="111"/>
      <c r="C541" s="111"/>
      <c r="D541" s="111"/>
      <c r="E541" s="111"/>
      <c r="I541" s="111"/>
    </row>
    <row r="542" spans="1:9" s="108" customFormat="1">
      <c r="A542" s="111"/>
      <c r="B542" s="111"/>
      <c r="C542" s="111"/>
      <c r="D542" s="111"/>
      <c r="E542" s="111"/>
      <c r="I542" s="111"/>
    </row>
    <row r="543" spans="1:9" s="108" customFormat="1">
      <c r="A543" s="111"/>
      <c r="B543" s="111"/>
      <c r="C543" s="111"/>
      <c r="D543" s="111"/>
      <c r="E543" s="111"/>
      <c r="I543" s="111"/>
    </row>
    <row r="544" spans="1:9" s="108" customFormat="1">
      <c r="A544" s="111"/>
      <c r="B544" s="111"/>
      <c r="C544" s="111"/>
      <c r="D544" s="111"/>
      <c r="E544" s="111"/>
      <c r="I544" s="111"/>
    </row>
    <row r="545" spans="1:9" s="108" customFormat="1">
      <c r="A545" s="111"/>
      <c r="B545" s="111"/>
      <c r="C545" s="111"/>
      <c r="D545" s="111"/>
      <c r="E545" s="111"/>
      <c r="I545" s="111"/>
    </row>
    <row r="546" spans="1:9" s="108" customFormat="1">
      <c r="A546" s="111"/>
      <c r="B546" s="111"/>
      <c r="C546" s="111"/>
      <c r="D546" s="111"/>
      <c r="E546" s="111"/>
      <c r="I546" s="111"/>
    </row>
    <row r="547" spans="1:9" s="108" customFormat="1">
      <c r="A547" s="111"/>
      <c r="B547" s="111"/>
      <c r="C547" s="111"/>
      <c r="D547" s="111"/>
      <c r="E547" s="111"/>
      <c r="I547" s="111"/>
    </row>
    <row r="548" spans="1:9" s="108" customFormat="1">
      <c r="A548" s="111"/>
      <c r="B548" s="111"/>
      <c r="C548" s="111"/>
      <c r="D548" s="111"/>
      <c r="E548" s="111"/>
      <c r="I548" s="111"/>
    </row>
    <row r="549" spans="1:9" s="108" customFormat="1">
      <c r="A549" s="111"/>
      <c r="B549" s="111"/>
      <c r="C549" s="111"/>
      <c r="D549" s="111"/>
      <c r="E549" s="111"/>
      <c r="I549" s="111"/>
    </row>
    <row r="550" spans="1:9" s="108" customFormat="1">
      <c r="A550" s="111"/>
      <c r="B550" s="111"/>
      <c r="C550" s="111"/>
      <c r="D550" s="111"/>
      <c r="E550" s="111"/>
      <c r="I550" s="111"/>
    </row>
    <row r="551" spans="1:9" s="108" customFormat="1">
      <c r="A551" s="111"/>
      <c r="B551" s="111"/>
      <c r="C551" s="111"/>
      <c r="D551" s="111"/>
      <c r="E551" s="111"/>
      <c r="I551" s="111"/>
    </row>
    <row r="552" spans="1:9" s="108" customFormat="1">
      <c r="A552" s="111"/>
      <c r="B552" s="111"/>
      <c r="C552" s="111"/>
      <c r="D552" s="111"/>
      <c r="E552" s="111"/>
      <c r="I552" s="111"/>
    </row>
    <row r="553" spans="1:9" s="108" customFormat="1">
      <c r="A553" s="111"/>
      <c r="B553" s="111"/>
      <c r="C553" s="111"/>
      <c r="D553" s="111"/>
      <c r="E553" s="111"/>
      <c r="I553" s="111"/>
    </row>
    <row r="554" spans="1:9" s="108" customFormat="1">
      <c r="A554" s="111"/>
      <c r="B554" s="111"/>
      <c r="C554" s="111"/>
      <c r="D554" s="111"/>
      <c r="E554" s="111"/>
      <c r="I554" s="111"/>
    </row>
    <row r="555" spans="1:9" s="108" customFormat="1">
      <c r="A555" s="111"/>
      <c r="B555" s="111"/>
      <c r="C555" s="111"/>
      <c r="D555" s="111"/>
      <c r="E555" s="111"/>
      <c r="I555" s="111"/>
    </row>
    <row r="556" spans="1:9" s="108" customFormat="1">
      <c r="A556" s="111"/>
      <c r="B556" s="111"/>
      <c r="C556" s="111"/>
      <c r="D556" s="111"/>
      <c r="E556" s="111"/>
      <c r="I556" s="111"/>
    </row>
    <row r="557" spans="1:9" s="108" customFormat="1">
      <c r="A557" s="111"/>
      <c r="B557" s="111"/>
      <c r="C557" s="111"/>
      <c r="D557" s="111"/>
      <c r="E557" s="111"/>
      <c r="I557" s="111"/>
    </row>
    <row r="558" spans="1:9" s="108" customFormat="1">
      <c r="A558" s="111"/>
      <c r="B558" s="111"/>
      <c r="C558" s="111"/>
      <c r="D558" s="111"/>
      <c r="E558" s="111"/>
      <c r="I558" s="111"/>
    </row>
    <row r="559" spans="1:9" s="108" customFormat="1">
      <c r="A559" s="111"/>
      <c r="B559" s="111"/>
      <c r="C559" s="111"/>
      <c r="D559" s="111"/>
      <c r="E559" s="111"/>
      <c r="I559" s="111"/>
    </row>
    <row r="560" spans="1:9" s="108" customFormat="1">
      <c r="A560" s="111"/>
      <c r="B560" s="111"/>
      <c r="C560" s="111"/>
      <c r="D560" s="111"/>
      <c r="E560" s="111"/>
      <c r="I560" s="111"/>
    </row>
    <row r="561" spans="1:9" s="108" customFormat="1">
      <c r="A561" s="111"/>
      <c r="B561" s="111"/>
      <c r="C561" s="111"/>
      <c r="D561" s="111"/>
      <c r="E561" s="111"/>
      <c r="I561" s="111"/>
    </row>
    <row r="562" spans="1:9" s="108" customFormat="1">
      <c r="A562" s="111"/>
      <c r="B562" s="111"/>
      <c r="C562" s="111"/>
      <c r="D562" s="111"/>
      <c r="E562" s="111"/>
      <c r="I562" s="111"/>
    </row>
    <row r="563" spans="1:9" s="108" customFormat="1">
      <c r="A563" s="111"/>
      <c r="B563" s="111"/>
      <c r="C563" s="111"/>
      <c r="D563" s="111"/>
      <c r="E563" s="111"/>
      <c r="I563" s="111"/>
    </row>
    <row r="564" spans="1:9" s="108" customFormat="1">
      <c r="A564" s="111"/>
      <c r="B564" s="111"/>
      <c r="C564" s="111"/>
      <c r="D564" s="111"/>
      <c r="E564" s="111"/>
      <c r="I564" s="111"/>
    </row>
    <row r="565" spans="1:9" s="108" customFormat="1">
      <c r="A565" s="111"/>
      <c r="B565" s="111"/>
      <c r="C565" s="111"/>
      <c r="D565" s="111"/>
      <c r="E565" s="111"/>
      <c r="I565" s="111"/>
    </row>
    <row r="566" spans="1:9" s="108" customFormat="1">
      <c r="A566" s="111"/>
      <c r="B566" s="111"/>
      <c r="C566" s="111"/>
      <c r="D566" s="111"/>
      <c r="E566" s="111"/>
      <c r="I566" s="111"/>
    </row>
    <row r="567" spans="1:9" s="108" customFormat="1">
      <c r="A567" s="111"/>
      <c r="B567" s="111"/>
      <c r="C567" s="111"/>
      <c r="D567" s="111"/>
      <c r="E567" s="111"/>
      <c r="I567" s="111"/>
    </row>
    <row r="568" spans="1:9" s="108" customFormat="1">
      <c r="A568" s="111"/>
      <c r="B568" s="111"/>
      <c r="C568" s="111"/>
      <c r="D568" s="111"/>
      <c r="E568" s="111"/>
      <c r="I568" s="111"/>
    </row>
    <row r="569" spans="1:9" s="108" customFormat="1">
      <c r="A569" s="111"/>
      <c r="B569" s="111"/>
      <c r="C569" s="111"/>
      <c r="D569" s="111"/>
      <c r="E569" s="111"/>
      <c r="I569" s="111"/>
    </row>
    <row r="570" spans="1:9" s="108" customFormat="1">
      <c r="A570" s="111"/>
      <c r="B570" s="111"/>
      <c r="C570" s="111"/>
      <c r="D570" s="111"/>
      <c r="E570" s="111"/>
      <c r="I570" s="111"/>
    </row>
    <row r="571" spans="1:9" s="108" customFormat="1">
      <c r="A571" s="111"/>
      <c r="B571" s="111"/>
      <c r="C571" s="111"/>
      <c r="D571" s="111"/>
      <c r="E571" s="111"/>
      <c r="I571" s="111"/>
    </row>
    <row r="572" spans="1:9" s="108" customFormat="1">
      <c r="A572" s="111"/>
      <c r="B572" s="111"/>
      <c r="C572" s="111"/>
      <c r="D572" s="111"/>
      <c r="E572" s="111"/>
      <c r="I572" s="111"/>
    </row>
    <row r="573" spans="1:9" s="108" customFormat="1">
      <c r="A573" s="111"/>
      <c r="B573" s="111"/>
      <c r="C573" s="111"/>
      <c r="D573" s="111"/>
      <c r="E573" s="111"/>
      <c r="I573" s="111"/>
    </row>
    <row r="574" spans="1:9" s="108" customFormat="1">
      <c r="A574" s="111"/>
      <c r="B574" s="111"/>
      <c r="C574" s="111"/>
      <c r="D574" s="111"/>
      <c r="E574" s="111"/>
      <c r="I574" s="111"/>
    </row>
    <row r="575" spans="1:9" s="108" customFormat="1">
      <c r="A575" s="111"/>
      <c r="B575" s="111"/>
      <c r="C575" s="111"/>
      <c r="D575" s="111"/>
      <c r="E575" s="111"/>
      <c r="I575" s="111"/>
    </row>
    <row r="576" spans="1:9" s="108" customFormat="1">
      <c r="A576" s="111"/>
      <c r="B576" s="111"/>
      <c r="C576" s="111"/>
      <c r="D576" s="111"/>
      <c r="E576" s="111"/>
      <c r="I576" s="111"/>
    </row>
    <row r="577" spans="1:9" s="108" customFormat="1">
      <c r="A577" s="111"/>
      <c r="B577" s="111"/>
      <c r="C577" s="111"/>
      <c r="D577" s="111"/>
      <c r="E577" s="111"/>
      <c r="I577" s="111"/>
    </row>
    <row r="578" spans="1:9" s="108" customFormat="1">
      <c r="A578" s="111"/>
      <c r="B578" s="111"/>
      <c r="C578" s="111"/>
      <c r="D578" s="111"/>
      <c r="E578" s="111"/>
      <c r="I578" s="111"/>
    </row>
    <row r="579" spans="1:9" s="108" customFormat="1">
      <c r="A579" s="111"/>
      <c r="B579" s="111"/>
      <c r="C579" s="111"/>
      <c r="D579" s="111"/>
      <c r="E579" s="111"/>
      <c r="I579" s="111"/>
    </row>
    <row r="580" spans="1:9" s="108" customFormat="1">
      <c r="A580" s="111"/>
      <c r="B580" s="111"/>
      <c r="C580" s="111"/>
      <c r="D580" s="111"/>
      <c r="E580" s="111"/>
      <c r="I580" s="111"/>
    </row>
    <row r="581" spans="1:9" s="108" customFormat="1">
      <c r="A581" s="111"/>
      <c r="B581" s="111"/>
      <c r="C581" s="111"/>
      <c r="D581" s="111"/>
      <c r="E581" s="111"/>
      <c r="I581" s="111"/>
    </row>
    <row r="582" spans="1:9" s="108" customFormat="1">
      <c r="A582" s="111"/>
      <c r="B582" s="111"/>
      <c r="C582" s="111"/>
      <c r="D582" s="111"/>
      <c r="E582" s="111"/>
      <c r="I582" s="111"/>
    </row>
    <row r="583" spans="1:9" s="108" customFormat="1">
      <c r="A583" s="111"/>
      <c r="B583" s="111"/>
      <c r="C583" s="111"/>
      <c r="D583" s="111"/>
      <c r="E583" s="111"/>
      <c r="I583" s="111"/>
    </row>
    <row r="584" spans="1:9" s="108" customFormat="1">
      <c r="A584" s="111"/>
      <c r="B584" s="111"/>
      <c r="C584" s="111"/>
      <c r="D584" s="111"/>
      <c r="E584" s="111"/>
      <c r="I584" s="111"/>
    </row>
    <row r="585" spans="1:9" s="108" customFormat="1">
      <c r="A585" s="111"/>
      <c r="B585" s="111"/>
      <c r="C585" s="111"/>
      <c r="D585" s="111"/>
      <c r="E585" s="111"/>
      <c r="I585" s="111"/>
    </row>
    <row r="586" spans="1:9" s="108" customFormat="1">
      <c r="A586" s="111"/>
      <c r="B586" s="111"/>
      <c r="C586" s="111"/>
      <c r="D586" s="111"/>
      <c r="E586" s="111"/>
      <c r="I586" s="111"/>
    </row>
    <row r="587" spans="1:9" s="108" customFormat="1">
      <c r="A587" s="111"/>
      <c r="B587" s="111"/>
      <c r="C587" s="111"/>
      <c r="D587" s="111"/>
      <c r="E587" s="111"/>
      <c r="I587" s="111"/>
    </row>
    <row r="588" spans="1:9" s="108" customFormat="1">
      <c r="A588" s="111"/>
      <c r="B588" s="111"/>
      <c r="C588" s="111"/>
      <c r="D588" s="111"/>
      <c r="E588" s="111"/>
      <c r="I588" s="111"/>
    </row>
    <row r="589" spans="1:9" s="108" customFormat="1">
      <c r="A589" s="111"/>
      <c r="B589" s="111"/>
      <c r="C589" s="111"/>
      <c r="D589" s="111"/>
      <c r="E589" s="111"/>
      <c r="I589" s="111"/>
    </row>
    <row r="590" spans="1:9" s="108" customFormat="1">
      <c r="A590" s="111"/>
      <c r="B590" s="111"/>
      <c r="C590" s="111"/>
      <c r="D590" s="111"/>
      <c r="E590" s="111"/>
      <c r="I590" s="111"/>
    </row>
    <row r="591" spans="1:9" s="108" customFormat="1">
      <c r="A591" s="111"/>
      <c r="B591" s="111"/>
      <c r="C591" s="111"/>
      <c r="D591" s="111"/>
      <c r="E591" s="111"/>
      <c r="I591" s="111"/>
    </row>
    <row r="592" spans="1:9" s="108" customFormat="1">
      <c r="A592" s="111"/>
      <c r="B592" s="111"/>
      <c r="C592" s="111"/>
      <c r="D592" s="111"/>
      <c r="E592" s="111"/>
      <c r="I592" s="111"/>
    </row>
    <row r="593" spans="1:9" s="108" customFormat="1">
      <c r="A593" s="111"/>
      <c r="B593" s="111"/>
      <c r="C593" s="111"/>
      <c r="D593" s="111"/>
      <c r="E593" s="111"/>
      <c r="I593" s="111"/>
    </row>
    <row r="594" spans="1:9" s="108" customFormat="1">
      <c r="A594" s="111"/>
      <c r="B594" s="111"/>
      <c r="C594" s="111"/>
      <c r="D594" s="111"/>
      <c r="E594" s="111"/>
      <c r="I594" s="111"/>
    </row>
    <row r="595" spans="1:9" s="108" customFormat="1">
      <c r="A595" s="111"/>
      <c r="B595" s="111"/>
      <c r="C595" s="111"/>
      <c r="D595" s="111"/>
      <c r="E595" s="111"/>
      <c r="I595" s="111"/>
    </row>
    <row r="596" spans="1:9" s="108" customFormat="1">
      <c r="A596" s="111"/>
      <c r="B596" s="111"/>
      <c r="C596" s="111"/>
      <c r="D596" s="111"/>
      <c r="E596" s="111"/>
      <c r="I596" s="111"/>
    </row>
    <row r="597" spans="1:9" s="108" customFormat="1">
      <c r="A597" s="111"/>
      <c r="B597" s="111"/>
      <c r="C597" s="111"/>
      <c r="D597" s="111"/>
      <c r="E597" s="111"/>
      <c r="I597" s="111"/>
    </row>
    <row r="598" spans="1:9" s="108" customFormat="1">
      <c r="A598" s="111"/>
      <c r="B598" s="111"/>
      <c r="C598" s="111"/>
      <c r="D598" s="111"/>
      <c r="E598" s="111"/>
      <c r="I598" s="111"/>
    </row>
    <row r="599" spans="1:9" s="108" customFormat="1">
      <c r="A599" s="111"/>
      <c r="B599" s="111"/>
      <c r="C599" s="111"/>
      <c r="D599" s="111"/>
      <c r="E599" s="111"/>
      <c r="I599" s="111"/>
    </row>
    <row r="600" spans="1:9" s="108" customFormat="1">
      <c r="A600" s="111"/>
      <c r="B600" s="111"/>
      <c r="C600" s="111"/>
      <c r="D600" s="111"/>
      <c r="E600" s="111"/>
      <c r="I600" s="111"/>
    </row>
    <row r="601" spans="1:9" s="108" customFormat="1">
      <c r="A601" s="111"/>
      <c r="B601" s="111"/>
      <c r="C601" s="111"/>
      <c r="D601" s="111"/>
      <c r="E601" s="111"/>
      <c r="I601" s="111"/>
    </row>
    <row r="602" spans="1:9" s="108" customFormat="1">
      <c r="A602" s="111"/>
      <c r="B602" s="111"/>
      <c r="C602" s="111"/>
      <c r="D602" s="111"/>
      <c r="E602" s="111"/>
      <c r="I602" s="111"/>
    </row>
    <row r="603" spans="1:9" s="108" customFormat="1">
      <c r="A603" s="111"/>
      <c r="B603" s="111"/>
      <c r="C603" s="111"/>
      <c r="D603" s="111"/>
      <c r="E603" s="111"/>
      <c r="I603" s="111"/>
    </row>
    <row r="604" spans="1:9" s="108" customFormat="1">
      <c r="A604" s="111"/>
      <c r="B604" s="111"/>
      <c r="C604" s="111"/>
      <c r="D604" s="111"/>
      <c r="E604" s="111"/>
      <c r="I604" s="111"/>
    </row>
    <row r="605" spans="1:9" s="108" customFormat="1">
      <c r="A605" s="111"/>
      <c r="B605" s="111"/>
      <c r="C605" s="111"/>
      <c r="D605" s="111"/>
      <c r="E605" s="111"/>
      <c r="I605" s="111"/>
    </row>
    <row r="606" spans="1:9" s="108" customFormat="1">
      <c r="A606" s="111"/>
      <c r="B606" s="111"/>
      <c r="C606" s="111"/>
      <c r="D606" s="111"/>
      <c r="E606" s="111"/>
      <c r="I606" s="111"/>
    </row>
    <row r="607" spans="1:9" s="108" customFormat="1">
      <c r="A607" s="111"/>
      <c r="B607" s="111"/>
      <c r="C607" s="111"/>
      <c r="D607" s="111"/>
      <c r="E607" s="111"/>
      <c r="I607" s="111"/>
    </row>
    <row r="608" spans="1:9" s="108" customFormat="1">
      <c r="A608" s="111"/>
      <c r="B608" s="111"/>
      <c r="C608" s="111"/>
      <c r="D608" s="111"/>
      <c r="E608" s="111"/>
      <c r="I608" s="111"/>
    </row>
    <row r="609" spans="1:9" s="108" customFormat="1">
      <c r="A609" s="111"/>
      <c r="B609" s="111"/>
      <c r="C609" s="111"/>
      <c r="D609" s="111"/>
      <c r="E609" s="111"/>
      <c r="I609" s="111"/>
    </row>
    <row r="610" spans="1:9" s="108" customFormat="1">
      <c r="A610" s="111"/>
      <c r="B610" s="111"/>
      <c r="C610" s="111"/>
      <c r="D610" s="111"/>
      <c r="E610" s="111"/>
      <c r="I610" s="111"/>
    </row>
    <row r="611" spans="1:9" s="108" customFormat="1">
      <c r="A611" s="111"/>
      <c r="B611" s="111"/>
      <c r="C611" s="111"/>
      <c r="D611" s="111"/>
      <c r="E611" s="111"/>
      <c r="I611" s="111"/>
    </row>
    <row r="612" spans="1:9" s="108" customFormat="1">
      <c r="A612" s="111"/>
      <c r="B612" s="111"/>
      <c r="C612" s="111"/>
      <c r="D612" s="111"/>
      <c r="E612" s="111"/>
      <c r="I612" s="111"/>
    </row>
    <row r="613" spans="1:9" s="108" customFormat="1">
      <c r="A613" s="111"/>
      <c r="B613" s="111"/>
      <c r="C613" s="111"/>
      <c r="D613" s="111"/>
      <c r="E613" s="111"/>
      <c r="I613" s="111"/>
    </row>
    <row r="614" spans="1:9" s="108" customFormat="1">
      <c r="A614" s="111"/>
      <c r="B614" s="111"/>
      <c r="C614" s="111"/>
      <c r="D614" s="111"/>
      <c r="E614" s="111"/>
      <c r="I614" s="111"/>
    </row>
    <row r="615" spans="1:9" s="108" customFormat="1">
      <c r="A615" s="111"/>
      <c r="B615" s="111"/>
      <c r="C615" s="111"/>
      <c r="D615" s="111"/>
      <c r="E615" s="111"/>
      <c r="I615" s="111"/>
    </row>
    <row r="616" spans="1:9" s="108" customFormat="1">
      <c r="A616" s="111"/>
      <c r="B616" s="111"/>
      <c r="C616" s="111"/>
      <c r="D616" s="111"/>
      <c r="E616" s="111"/>
      <c r="I616" s="111"/>
    </row>
    <row r="617" spans="1:9" s="108" customFormat="1">
      <c r="A617" s="111"/>
      <c r="B617" s="111"/>
      <c r="C617" s="111"/>
      <c r="D617" s="111"/>
      <c r="E617" s="111"/>
      <c r="I617" s="111"/>
    </row>
    <row r="618" spans="1:9" s="108" customFormat="1">
      <c r="A618" s="111"/>
      <c r="B618" s="111"/>
      <c r="C618" s="111"/>
      <c r="D618" s="111"/>
      <c r="E618" s="111"/>
      <c r="I618" s="111"/>
    </row>
    <row r="619" spans="1:9" s="108" customFormat="1">
      <c r="A619" s="111"/>
      <c r="B619" s="111"/>
      <c r="C619" s="111"/>
      <c r="D619" s="111"/>
      <c r="E619" s="111"/>
      <c r="I619" s="111"/>
    </row>
    <row r="620" spans="1:9" s="108" customFormat="1">
      <c r="A620" s="111"/>
      <c r="B620" s="111"/>
      <c r="C620" s="111"/>
      <c r="D620" s="111"/>
      <c r="E620" s="111"/>
      <c r="I620" s="111"/>
    </row>
    <row r="621" spans="1:9" s="108" customFormat="1">
      <c r="A621" s="111"/>
      <c r="B621" s="111"/>
      <c r="C621" s="111"/>
      <c r="D621" s="111"/>
      <c r="E621" s="111"/>
      <c r="I621" s="111"/>
    </row>
    <row r="622" spans="1:9" s="108" customFormat="1">
      <c r="A622" s="111"/>
      <c r="B622" s="111"/>
      <c r="C622" s="111"/>
      <c r="D622" s="111"/>
      <c r="E622" s="111"/>
      <c r="I622" s="111"/>
    </row>
    <row r="623" spans="1:9" s="108" customFormat="1">
      <c r="A623" s="111"/>
      <c r="B623" s="111"/>
      <c r="C623" s="111"/>
      <c r="D623" s="111"/>
      <c r="E623" s="111"/>
      <c r="I623" s="111"/>
    </row>
    <row r="624" spans="1:9" s="108" customFormat="1">
      <c r="A624" s="111"/>
      <c r="B624" s="111"/>
      <c r="C624" s="111"/>
      <c r="D624" s="111"/>
      <c r="E624" s="111"/>
      <c r="I624" s="111"/>
    </row>
    <row r="625" spans="1:9" s="108" customFormat="1">
      <c r="A625" s="111"/>
      <c r="B625" s="111"/>
      <c r="C625" s="111"/>
      <c r="D625" s="111"/>
      <c r="E625" s="111"/>
      <c r="I625" s="111"/>
    </row>
    <row r="626" spans="1:9" s="108" customFormat="1">
      <c r="A626" s="111"/>
      <c r="B626" s="111"/>
      <c r="C626" s="111"/>
      <c r="D626" s="111"/>
      <c r="E626" s="111"/>
      <c r="I626" s="111"/>
    </row>
    <row r="627" spans="1:9" s="108" customFormat="1">
      <c r="A627" s="111"/>
      <c r="B627" s="111"/>
      <c r="C627" s="111"/>
      <c r="D627" s="111"/>
      <c r="E627" s="111"/>
      <c r="I627" s="111"/>
    </row>
    <row r="628" spans="1:9" s="108" customFormat="1">
      <c r="A628" s="111"/>
      <c r="B628" s="111"/>
      <c r="C628" s="111"/>
      <c r="D628" s="111"/>
      <c r="E628" s="111"/>
      <c r="I628" s="111"/>
    </row>
    <row r="629" spans="1:9" s="108" customFormat="1">
      <c r="A629" s="111"/>
      <c r="B629" s="111"/>
      <c r="C629" s="111"/>
      <c r="D629" s="111"/>
      <c r="E629" s="111"/>
      <c r="I629" s="111"/>
    </row>
    <row r="630" spans="1:9" s="108" customFormat="1">
      <c r="A630" s="111"/>
      <c r="B630" s="111"/>
      <c r="C630" s="111"/>
      <c r="D630" s="111"/>
      <c r="E630" s="111"/>
      <c r="I630" s="111"/>
    </row>
    <row r="631" spans="1:9" s="108" customFormat="1">
      <c r="A631" s="111"/>
      <c r="B631" s="111"/>
      <c r="C631" s="111"/>
      <c r="D631" s="111"/>
      <c r="E631" s="111"/>
      <c r="I631" s="111"/>
    </row>
    <row r="632" spans="1:9" s="108" customFormat="1">
      <c r="A632" s="111"/>
      <c r="B632" s="111"/>
      <c r="C632" s="111"/>
      <c r="D632" s="111"/>
      <c r="E632" s="111"/>
      <c r="I632" s="111"/>
    </row>
    <row r="633" spans="1:9" s="108" customFormat="1">
      <c r="A633" s="111"/>
      <c r="B633" s="111"/>
      <c r="C633" s="111"/>
      <c r="D633" s="111"/>
      <c r="E633" s="111"/>
      <c r="I633" s="111"/>
    </row>
    <row r="634" spans="1:9" s="108" customFormat="1">
      <c r="A634" s="111"/>
      <c r="B634" s="111"/>
      <c r="C634" s="111"/>
      <c r="D634" s="111"/>
      <c r="E634" s="111"/>
      <c r="I634" s="111"/>
    </row>
    <row r="635" spans="1:9" s="108" customFormat="1">
      <c r="A635" s="111"/>
      <c r="B635" s="111"/>
      <c r="C635" s="111"/>
      <c r="D635" s="111"/>
      <c r="E635" s="111"/>
      <c r="I635" s="111"/>
    </row>
    <row r="636" spans="1:9" s="108" customFormat="1">
      <c r="A636" s="111"/>
      <c r="B636" s="111"/>
      <c r="C636" s="111"/>
      <c r="D636" s="111"/>
      <c r="E636" s="111"/>
      <c r="I636" s="111"/>
    </row>
    <row r="637" spans="1:9" s="108" customFormat="1">
      <c r="A637" s="111"/>
      <c r="B637" s="111"/>
      <c r="C637" s="111"/>
      <c r="D637" s="111"/>
      <c r="E637" s="111"/>
      <c r="I637" s="111"/>
    </row>
    <row r="638" spans="1:9" s="108" customFormat="1">
      <c r="A638" s="111"/>
      <c r="B638" s="111"/>
      <c r="C638" s="111"/>
      <c r="D638" s="111"/>
      <c r="E638" s="111"/>
      <c r="I638" s="111"/>
    </row>
    <row r="639" spans="1:9" s="108" customFormat="1">
      <c r="A639" s="111"/>
      <c r="B639" s="111"/>
      <c r="C639" s="111"/>
      <c r="D639" s="111"/>
      <c r="E639" s="111"/>
      <c r="I639" s="111"/>
    </row>
    <row r="640" spans="1:9" s="108" customFormat="1">
      <c r="A640" s="111"/>
      <c r="B640" s="111"/>
      <c r="C640" s="111"/>
      <c r="D640" s="111"/>
      <c r="E640" s="111"/>
      <c r="I640" s="111"/>
    </row>
    <row r="641" spans="1:9" s="108" customFormat="1">
      <c r="A641" s="111"/>
      <c r="B641" s="111"/>
      <c r="C641" s="111"/>
      <c r="D641" s="111"/>
      <c r="E641" s="111"/>
      <c r="I641" s="111"/>
    </row>
    <row r="642" spans="1:9" s="108" customFormat="1">
      <c r="A642" s="111"/>
      <c r="B642" s="111"/>
      <c r="C642" s="111"/>
      <c r="D642" s="111"/>
      <c r="E642" s="111"/>
      <c r="I642" s="111"/>
    </row>
    <row r="643" spans="1:9" s="108" customFormat="1">
      <c r="A643" s="111"/>
      <c r="B643" s="111"/>
      <c r="C643" s="111"/>
      <c r="D643" s="111"/>
      <c r="E643" s="111"/>
      <c r="I643" s="111"/>
    </row>
    <row r="644" spans="1:9" s="108" customFormat="1">
      <c r="A644" s="111"/>
      <c r="B644" s="111"/>
      <c r="C644" s="111"/>
      <c r="D644" s="111"/>
      <c r="E644" s="111"/>
      <c r="I644" s="111"/>
    </row>
    <row r="645" spans="1:9" s="108" customFormat="1">
      <c r="A645" s="111"/>
      <c r="B645" s="111"/>
      <c r="C645" s="111"/>
      <c r="D645" s="111"/>
      <c r="E645" s="111"/>
      <c r="I645" s="111"/>
    </row>
    <row r="646" spans="1:9" s="108" customFormat="1">
      <c r="A646" s="111"/>
      <c r="B646" s="111"/>
      <c r="C646" s="111"/>
      <c r="D646" s="111"/>
      <c r="E646" s="111"/>
      <c r="I646" s="111"/>
    </row>
    <row r="647" spans="1:9" s="108" customFormat="1">
      <c r="A647" s="111"/>
      <c r="B647" s="111"/>
      <c r="C647" s="111"/>
      <c r="D647" s="111"/>
      <c r="E647" s="111"/>
      <c r="I647" s="111"/>
    </row>
    <row r="648" spans="1:9" s="108" customFormat="1">
      <c r="A648" s="111"/>
      <c r="B648" s="111"/>
      <c r="C648" s="111"/>
      <c r="D648" s="111"/>
      <c r="E648" s="111"/>
      <c r="I648" s="111"/>
    </row>
    <row r="649" spans="1:9" s="108" customFormat="1">
      <c r="A649" s="111"/>
      <c r="B649" s="111"/>
      <c r="C649" s="111"/>
      <c r="D649" s="111"/>
      <c r="E649" s="111"/>
      <c r="I649" s="111"/>
    </row>
    <row r="650" spans="1:9" s="108" customFormat="1">
      <c r="A650" s="111"/>
      <c r="B650" s="111"/>
      <c r="C650" s="111"/>
      <c r="D650" s="111"/>
      <c r="E650" s="111"/>
      <c r="I650" s="111"/>
    </row>
    <row r="651" spans="1:9" s="108" customFormat="1">
      <c r="A651" s="111"/>
      <c r="B651" s="111"/>
      <c r="C651" s="111"/>
      <c r="D651" s="111"/>
      <c r="E651" s="111"/>
      <c r="I651" s="111"/>
    </row>
    <row r="652" spans="1:9" s="108" customFormat="1">
      <c r="A652" s="111"/>
      <c r="B652" s="111"/>
      <c r="C652" s="111"/>
      <c r="D652" s="111"/>
      <c r="E652" s="111"/>
      <c r="I652" s="111"/>
    </row>
    <row r="653" spans="1:9" s="108" customFormat="1">
      <c r="A653" s="111"/>
      <c r="B653" s="111"/>
      <c r="C653" s="111"/>
      <c r="D653" s="111"/>
      <c r="E653" s="111"/>
      <c r="I653" s="111"/>
    </row>
    <row r="654" spans="1:9" s="108" customFormat="1">
      <c r="A654" s="111"/>
      <c r="B654" s="111"/>
      <c r="C654" s="111"/>
      <c r="D654" s="111"/>
      <c r="E654" s="111"/>
      <c r="I654" s="111"/>
    </row>
    <row r="655" spans="1:9" s="108" customFormat="1">
      <c r="A655" s="111"/>
      <c r="B655" s="111"/>
      <c r="C655" s="111"/>
      <c r="D655" s="111"/>
      <c r="E655" s="111"/>
      <c r="I655" s="111"/>
    </row>
    <row r="656" spans="1:9" s="108" customFormat="1">
      <c r="A656" s="111"/>
      <c r="B656" s="111"/>
      <c r="C656" s="111"/>
      <c r="D656" s="111"/>
      <c r="E656" s="111"/>
      <c r="I656" s="111"/>
    </row>
    <row r="657" spans="1:9" s="108" customFormat="1">
      <c r="A657" s="111"/>
      <c r="B657" s="111"/>
      <c r="C657" s="111"/>
      <c r="D657" s="111"/>
      <c r="E657" s="111"/>
      <c r="I657" s="111"/>
    </row>
    <row r="658" spans="1:9" s="108" customFormat="1">
      <c r="A658" s="111"/>
      <c r="B658" s="111"/>
      <c r="C658" s="111"/>
      <c r="D658" s="111"/>
      <c r="E658" s="111"/>
      <c r="I658" s="111"/>
    </row>
    <row r="659" spans="1:9" s="108" customFormat="1">
      <c r="A659" s="111"/>
      <c r="B659" s="111"/>
      <c r="C659" s="111"/>
      <c r="D659" s="111"/>
      <c r="E659" s="111"/>
      <c r="I659" s="111"/>
    </row>
    <row r="660" spans="1:9" s="108" customFormat="1">
      <c r="A660" s="111"/>
      <c r="B660" s="111"/>
      <c r="C660" s="111"/>
      <c r="D660" s="111"/>
      <c r="E660" s="111"/>
      <c r="I660" s="111"/>
    </row>
    <row r="661" spans="1:9" s="108" customFormat="1">
      <c r="A661" s="111"/>
      <c r="B661" s="111"/>
      <c r="C661" s="111"/>
      <c r="D661" s="111"/>
      <c r="E661" s="111"/>
      <c r="I661" s="111"/>
    </row>
    <row r="662" spans="1:9" s="108" customFormat="1">
      <c r="A662" s="111"/>
      <c r="B662" s="111"/>
      <c r="C662" s="111"/>
      <c r="D662" s="111"/>
      <c r="E662" s="111"/>
      <c r="I662" s="111"/>
    </row>
    <row r="663" spans="1:9" s="108" customFormat="1">
      <c r="A663" s="111"/>
      <c r="B663" s="111"/>
      <c r="C663" s="111"/>
      <c r="D663" s="111"/>
      <c r="E663" s="111"/>
      <c r="I663" s="111"/>
    </row>
    <row r="664" spans="1:9" s="108" customFormat="1">
      <c r="A664" s="111"/>
      <c r="B664" s="111"/>
      <c r="C664" s="111"/>
      <c r="D664" s="111"/>
      <c r="E664" s="111"/>
      <c r="I664" s="111"/>
    </row>
    <row r="665" spans="1:9" s="108" customFormat="1">
      <c r="A665" s="111"/>
      <c r="B665" s="111"/>
      <c r="C665" s="111"/>
      <c r="D665" s="111"/>
      <c r="E665" s="111"/>
      <c r="I665" s="111"/>
    </row>
    <row r="666" spans="1:9" s="108" customFormat="1">
      <c r="A666" s="111"/>
      <c r="B666" s="111"/>
      <c r="C666" s="111"/>
      <c r="D666" s="111"/>
      <c r="E666" s="111"/>
      <c r="I666" s="111"/>
    </row>
    <row r="667" spans="1:9" s="108" customFormat="1">
      <c r="A667" s="111"/>
      <c r="B667" s="111"/>
      <c r="C667" s="111"/>
      <c r="D667" s="111"/>
      <c r="E667" s="111"/>
      <c r="I667" s="111"/>
    </row>
    <row r="668" spans="1:9" s="108" customFormat="1">
      <c r="A668" s="111"/>
      <c r="B668" s="111"/>
      <c r="C668" s="111"/>
      <c r="D668" s="111"/>
      <c r="E668" s="111"/>
      <c r="I668" s="111"/>
    </row>
    <row r="669" spans="1:9" s="108" customFormat="1">
      <c r="A669" s="111"/>
      <c r="B669" s="111"/>
      <c r="C669" s="111"/>
      <c r="D669" s="111"/>
      <c r="E669" s="111"/>
      <c r="I669" s="111"/>
    </row>
    <row r="670" spans="1:9" s="108" customFormat="1">
      <c r="A670" s="111"/>
      <c r="B670" s="111"/>
      <c r="C670" s="111"/>
      <c r="D670" s="111"/>
      <c r="E670" s="111"/>
      <c r="I670" s="111"/>
    </row>
    <row r="671" spans="1:9" s="108" customFormat="1">
      <c r="A671" s="111"/>
      <c r="B671" s="111"/>
      <c r="C671" s="111"/>
      <c r="D671" s="111"/>
      <c r="E671" s="111"/>
      <c r="I671" s="111"/>
    </row>
    <row r="672" spans="1:9" s="108" customFormat="1">
      <c r="A672" s="111"/>
      <c r="B672" s="111"/>
      <c r="C672" s="111"/>
      <c r="D672" s="111"/>
      <c r="E672" s="111"/>
      <c r="I672" s="111"/>
    </row>
    <row r="673" spans="1:9" s="108" customFormat="1">
      <c r="A673" s="111"/>
      <c r="B673" s="111"/>
      <c r="C673" s="111"/>
      <c r="D673" s="111"/>
      <c r="E673" s="111"/>
      <c r="I673" s="111"/>
    </row>
    <row r="674" spans="1:9" s="108" customFormat="1">
      <c r="A674" s="111"/>
      <c r="B674" s="111"/>
      <c r="C674" s="111"/>
      <c r="D674" s="111"/>
      <c r="E674" s="111"/>
      <c r="I674" s="111"/>
    </row>
    <row r="675" spans="1:9" s="108" customFormat="1">
      <c r="A675" s="111"/>
      <c r="B675" s="111"/>
      <c r="C675" s="111"/>
      <c r="D675" s="111"/>
      <c r="E675" s="111"/>
      <c r="I675" s="111"/>
    </row>
    <row r="676" spans="1:9" s="108" customFormat="1">
      <c r="A676" s="111"/>
      <c r="B676" s="111"/>
      <c r="C676" s="111"/>
      <c r="D676" s="111"/>
      <c r="E676" s="111"/>
      <c r="I676" s="111"/>
    </row>
    <row r="677" spans="1:9" s="108" customFormat="1">
      <c r="A677" s="111"/>
      <c r="B677" s="111"/>
      <c r="C677" s="111"/>
      <c r="D677" s="111"/>
      <c r="E677" s="111"/>
      <c r="I677" s="111"/>
    </row>
    <row r="678" spans="1:9" s="108" customFormat="1">
      <c r="A678" s="111"/>
      <c r="B678" s="111"/>
      <c r="C678" s="111"/>
      <c r="D678" s="111"/>
      <c r="E678" s="111"/>
      <c r="I678" s="111"/>
    </row>
    <row r="679" spans="1:9" s="108" customFormat="1">
      <c r="A679" s="111"/>
      <c r="B679" s="111"/>
      <c r="C679" s="111"/>
      <c r="D679" s="111"/>
      <c r="E679" s="111"/>
      <c r="I679" s="111"/>
    </row>
    <row r="680" spans="1:9" s="108" customFormat="1">
      <c r="A680" s="111"/>
      <c r="B680" s="111"/>
      <c r="C680" s="111"/>
      <c r="D680" s="111"/>
      <c r="E680" s="111"/>
      <c r="I680" s="111"/>
    </row>
    <row r="681" spans="1:9" s="108" customFormat="1">
      <c r="A681" s="111"/>
      <c r="B681" s="111"/>
      <c r="C681" s="111"/>
      <c r="D681" s="111"/>
      <c r="E681" s="111"/>
      <c r="I681" s="111"/>
    </row>
    <row r="682" spans="1:9" s="108" customFormat="1">
      <c r="A682" s="111"/>
      <c r="B682" s="111"/>
      <c r="C682" s="111"/>
      <c r="D682" s="111"/>
      <c r="E682" s="111"/>
      <c r="I682" s="111"/>
    </row>
    <row r="683" spans="1:9" s="108" customFormat="1">
      <c r="A683" s="111"/>
      <c r="B683" s="111"/>
      <c r="C683" s="111"/>
      <c r="D683" s="111"/>
      <c r="E683" s="111"/>
      <c r="I683" s="111"/>
    </row>
    <row r="684" spans="1:9" s="108" customFormat="1">
      <c r="A684" s="111"/>
      <c r="B684" s="111"/>
      <c r="C684" s="111"/>
      <c r="D684" s="111"/>
      <c r="E684" s="111"/>
      <c r="I684" s="111"/>
    </row>
    <row r="685" spans="1:9" s="108" customFormat="1">
      <c r="A685" s="111"/>
      <c r="B685" s="111"/>
      <c r="C685" s="111"/>
      <c r="D685" s="111"/>
      <c r="E685" s="111"/>
      <c r="I685" s="111"/>
    </row>
    <row r="686" spans="1:9" s="108" customFormat="1">
      <c r="A686" s="111"/>
      <c r="B686" s="111"/>
      <c r="C686" s="111"/>
      <c r="D686" s="111"/>
      <c r="E686" s="111"/>
      <c r="I686" s="111"/>
    </row>
    <row r="687" spans="1:9" s="108" customFormat="1">
      <c r="A687" s="111"/>
      <c r="B687" s="111"/>
      <c r="C687" s="111"/>
      <c r="D687" s="111"/>
      <c r="E687" s="111"/>
      <c r="I687" s="111"/>
    </row>
    <row r="688" spans="1:9" s="108" customFormat="1">
      <c r="A688" s="111"/>
      <c r="B688" s="111"/>
      <c r="C688" s="111"/>
      <c r="D688" s="111"/>
      <c r="E688" s="111"/>
      <c r="I688" s="111"/>
    </row>
    <row r="689" spans="1:9" s="108" customFormat="1">
      <c r="A689" s="111"/>
      <c r="B689" s="111"/>
      <c r="C689" s="111"/>
      <c r="D689" s="111"/>
      <c r="E689" s="111"/>
      <c r="I689" s="111"/>
    </row>
    <row r="690" spans="1:9" s="108" customFormat="1">
      <c r="A690" s="111"/>
      <c r="B690" s="111"/>
      <c r="C690" s="111"/>
      <c r="D690" s="111"/>
      <c r="E690" s="111"/>
      <c r="I690" s="111"/>
    </row>
    <row r="691" spans="1:9" s="108" customFormat="1">
      <c r="A691" s="111"/>
      <c r="B691" s="111"/>
      <c r="C691" s="111"/>
      <c r="D691" s="111"/>
      <c r="E691" s="111"/>
      <c r="I691" s="111"/>
    </row>
    <row r="692" spans="1:9" s="108" customFormat="1">
      <c r="A692" s="111"/>
      <c r="B692" s="111"/>
      <c r="C692" s="111"/>
      <c r="D692" s="111"/>
      <c r="E692" s="111"/>
      <c r="I692" s="111"/>
    </row>
    <row r="693" spans="1:9" s="108" customFormat="1">
      <c r="A693" s="111"/>
      <c r="B693" s="111"/>
      <c r="C693" s="111"/>
      <c r="D693" s="111"/>
      <c r="E693" s="111"/>
      <c r="I693" s="111"/>
    </row>
    <row r="694" spans="1:9" s="108" customFormat="1">
      <c r="A694" s="111"/>
      <c r="B694" s="111"/>
      <c r="C694" s="111"/>
      <c r="D694" s="111"/>
      <c r="E694" s="111"/>
      <c r="I694" s="111"/>
    </row>
    <row r="695" spans="1:9" s="108" customFormat="1">
      <c r="A695" s="111"/>
      <c r="B695" s="111"/>
      <c r="C695" s="111"/>
      <c r="D695" s="111"/>
      <c r="E695" s="111"/>
      <c r="I695" s="111"/>
    </row>
    <row r="696" spans="1:9" s="108" customFormat="1">
      <c r="A696" s="111"/>
      <c r="B696" s="111"/>
      <c r="C696" s="111"/>
      <c r="D696" s="111"/>
      <c r="E696" s="111"/>
      <c r="I696" s="111"/>
    </row>
    <row r="697" spans="1:9" s="108" customFormat="1">
      <c r="A697" s="111"/>
      <c r="B697" s="111"/>
      <c r="C697" s="111"/>
      <c r="D697" s="111"/>
      <c r="E697" s="111"/>
      <c r="I697" s="111"/>
    </row>
    <row r="698" spans="1:9" s="108" customFormat="1">
      <c r="A698" s="111"/>
      <c r="B698" s="111"/>
      <c r="C698" s="111"/>
      <c r="D698" s="111"/>
      <c r="E698" s="111"/>
      <c r="I698" s="111"/>
    </row>
    <row r="699" spans="1:9" s="108" customFormat="1">
      <c r="A699" s="111"/>
      <c r="B699" s="111"/>
      <c r="C699" s="111"/>
      <c r="D699" s="111"/>
      <c r="E699" s="111"/>
      <c r="I699" s="111"/>
    </row>
    <row r="700" spans="1:9" s="108" customFormat="1">
      <c r="A700" s="111"/>
      <c r="B700" s="111"/>
      <c r="C700" s="111"/>
      <c r="D700" s="111"/>
      <c r="E700" s="111"/>
      <c r="I700" s="111"/>
    </row>
    <row r="701" spans="1:9" s="108" customFormat="1">
      <c r="A701" s="111"/>
      <c r="B701" s="111"/>
      <c r="C701" s="111"/>
      <c r="D701" s="111"/>
      <c r="E701" s="111"/>
      <c r="I701" s="111"/>
    </row>
    <row r="702" spans="1:9" s="108" customFormat="1">
      <c r="A702" s="111"/>
      <c r="B702" s="111"/>
      <c r="C702" s="111"/>
      <c r="D702" s="111"/>
      <c r="E702" s="111"/>
      <c r="I702" s="111"/>
    </row>
    <row r="703" spans="1:9" s="108" customFormat="1">
      <c r="A703" s="111"/>
      <c r="B703" s="111"/>
      <c r="C703" s="111"/>
      <c r="D703" s="111"/>
      <c r="E703" s="111"/>
      <c r="I703" s="111"/>
    </row>
    <row r="704" spans="1:9" s="108" customFormat="1">
      <c r="A704" s="111"/>
      <c r="B704" s="111"/>
      <c r="C704" s="111"/>
      <c r="D704" s="111"/>
      <c r="E704" s="111"/>
      <c r="I704" s="111"/>
    </row>
    <row r="705" spans="1:9" s="108" customFormat="1">
      <c r="A705" s="111"/>
      <c r="B705" s="111"/>
      <c r="C705" s="111"/>
      <c r="D705" s="111"/>
      <c r="E705" s="111"/>
      <c r="I705" s="111"/>
    </row>
    <row r="706" spans="1:9" s="108" customFormat="1">
      <c r="A706" s="111"/>
      <c r="B706" s="111"/>
      <c r="C706" s="111"/>
      <c r="D706" s="111"/>
      <c r="E706" s="111"/>
      <c r="I706" s="111"/>
    </row>
    <row r="707" spans="1:9" s="108" customFormat="1">
      <c r="A707" s="111"/>
      <c r="B707" s="111"/>
      <c r="C707" s="111"/>
      <c r="D707" s="111"/>
      <c r="E707" s="111"/>
      <c r="I707" s="111"/>
    </row>
    <row r="708" spans="1:9" s="108" customFormat="1">
      <c r="A708" s="111"/>
      <c r="B708" s="111"/>
      <c r="C708" s="111"/>
      <c r="D708" s="111"/>
      <c r="E708" s="111"/>
      <c r="I708" s="111"/>
    </row>
    <row r="709" spans="1:9" s="108" customFormat="1">
      <c r="A709" s="111"/>
      <c r="B709" s="111"/>
      <c r="C709" s="111"/>
      <c r="D709" s="111"/>
      <c r="E709" s="111"/>
      <c r="I709" s="111"/>
    </row>
    <row r="710" spans="1:9" s="108" customFormat="1">
      <c r="A710" s="111"/>
      <c r="B710" s="111"/>
      <c r="C710" s="111"/>
      <c r="D710" s="111"/>
      <c r="E710" s="111"/>
      <c r="I710" s="111"/>
    </row>
    <row r="711" spans="1:9" s="108" customFormat="1">
      <c r="A711" s="111"/>
      <c r="B711" s="111"/>
      <c r="C711" s="111"/>
      <c r="D711" s="111"/>
      <c r="E711" s="111"/>
      <c r="I711" s="111"/>
    </row>
    <row r="712" spans="1:9" s="108" customFormat="1">
      <c r="A712" s="111"/>
      <c r="B712" s="111"/>
      <c r="C712" s="111"/>
      <c r="D712" s="111"/>
      <c r="E712" s="111"/>
      <c r="I712" s="111"/>
    </row>
    <row r="713" spans="1:9" s="108" customFormat="1">
      <c r="A713" s="111"/>
      <c r="B713" s="111"/>
      <c r="C713" s="111"/>
      <c r="D713" s="111"/>
      <c r="E713" s="111"/>
      <c r="I713" s="111"/>
    </row>
    <row r="714" spans="1:9" s="108" customFormat="1">
      <c r="A714" s="111"/>
      <c r="B714" s="111"/>
      <c r="C714" s="111"/>
      <c r="D714" s="111"/>
      <c r="E714" s="111"/>
      <c r="I714" s="111"/>
    </row>
    <row r="715" spans="1:9" s="108" customFormat="1">
      <c r="A715" s="111"/>
      <c r="B715" s="111"/>
      <c r="C715" s="111"/>
      <c r="D715" s="111"/>
      <c r="E715" s="111"/>
      <c r="I715" s="111"/>
    </row>
    <row r="716" spans="1:9" s="108" customFormat="1">
      <c r="A716" s="111"/>
      <c r="B716" s="111"/>
      <c r="C716" s="111"/>
      <c r="D716" s="111"/>
      <c r="E716" s="111"/>
      <c r="I716" s="111"/>
    </row>
    <row r="717" spans="1:9" s="108" customFormat="1">
      <c r="A717" s="111"/>
      <c r="B717" s="111"/>
      <c r="C717" s="111"/>
      <c r="D717" s="111"/>
      <c r="E717" s="111"/>
      <c r="I717" s="111"/>
    </row>
    <row r="718" spans="1:9" s="108" customFormat="1">
      <c r="A718" s="111"/>
      <c r="B718" s="111"/>
      <c r="C718" s="111"/>
      <c r="D718" s="111"/>
      <c r="E718" s="111"/>
      <c r="I718" s="111"/>
    </row>
    <row r="719" spans="1:9" s="108" customFormat="1">
      <c r="A719" s="111"/>
      <c r="B719" s="111"/>
      <c r="C719" s="111"/>
      <c r="D719" s="111"/>
      <c r="E719" s="111"/>
      <c r="I719" s="111"/>
    </row>
    <row r="720" spans="1:9" s="108" customFormat="1">
      <c r="A720" s="111"/>
      <c r="B720" s="111"/>
      <c r="C720" s="111"/>
      <c r="D720" s="111"/>
      <c r="E720" s="111"/>
      <c r="I720" s="111"/>
    </row>
    <row r="721" spans="1:9" s="108" customFormat="1">
      <c r="A721" s="111"/>
      <c r="B721" s="111"/>
      <c r="C721" s="111"/>
      <c r="D721" s="111"/>
      <c r="E721" s="111"/>
      <c r="I721" s="111"/>
    </row>
    <row r="722" spans="1:9" s="108" customFormat="1">
      <c r="A722" s="111"/>
      <c r="B722" s="111"/>
      <c r="C722" s="111"/>
      <c r="D722" s="111"/>
      <c r="E722" s="111"/>
      <c r="I722" s="111"/>
    </row>
    <row r="723" spans="1:9" s="108" customFormat="1">
      <c r="A723" s="111"/>
      <c r="B723" s="111"/>
      <c r="C723" s="111"/>
      <c r="D723" s="111"/>
      <c r="E723" s="111"/>
      <c r="I723" s="111"/>
    </row>
    <row r="724" spans="1:9" s="108" customFormat="1">
      <c r="A724" s="111"/>
      <c r="B724" s="111"/>
      <c r="C724" s="111"/>
      <c r="D724" s="111"/>
      <c r="E724" s="111"/>
      <c r="I724" s="111"/>
    </row>
    <row r="725" spans="1:9" s="108" customFormat="1">
      <c r="A725" s="111"/>
      <c r="B725" s="111"/>
      <c r="C725" s="111"/>
      <c r="D725" s="111"/>
      <c r="E725" s="111"/>
      <c r="I725" s="111"/>
    </row>
    <row r="726" spans="1:9" s="108" customFormat="1">
      <c r="A726" s="111"/>
      <c r="B726" s="111"/>
      <c r="C726" s="111"/>
      <c r="D726" s="111"/>
      <c r="E726" s="111"/>
      <c r="I726" s="111"/>
    </row>
    <row r="727" spans="1:9" s="108" customFormat="1">
      <c r="A727" s="111"/>
      <c r="B727" s="111"/>
      <c r="C727" s="111"/>
      <c r="D727" s="111"/>
      <c r="E727" s="111"/>
      <c r="I727" s="111"/>
    </row>
    <row r="728" spans="1:9" s="108" customFormat="1">
      <c r="A728" s="111"/>
      <c r="B728" s="111"/>
      <c r="C728" s="111"/>
      <c r="D728" s="111"/>
      <c r="E728" s="111"/>
      <c r="I728" s="111"/>
    </row>
    <row r="729" spans="1:9" s="108" customFormat="1">
      <c r="A729" s="111"/>
      <c r="B729" s="111"/>
      <c r="C729" s="111"/>
      <c r="D729" s="111"/>
      <c r="E729" s="111"/>
      <c r="I729" s="111"/>
    </row>
    <row r="730" spans="1:9" s="108" customFormat="1">
      <c r="A730" s="111"/>
      <c r="B730" s="111"/>
      <c r="C730" s="111"/>
      <c r="D730" s="111"/>
      <c r="E730" s="111"/>
      <c r="I730" s="111"/>
    </row>
    <row r="731" spans="1:9" s="108" customFormat="1">
      <c r="A731" s="111"/>
      <c r="B731" s="111"/>
      <c r="C731" s="111"/>
      <c r="D731" s="111"/>
      <c r="E731" s="111"/>
      <c r="I731" s="111"/>
    </row>
    <row r="732" spans="1:9" s="108" customFormat="1">
      <c r="A732" s="111"/>
      <c r="B732" s="111"/>
      <c r="C732" s="111"/>
      <c r="D732" s="111"/>
      <c r="E732" s="111"/>
      <c r="I732" s="111"/>
    </row>
    <row r="733" spans="1:9" s="108" customFormat="1">
      <c r="A733" s="111"/>
      <c r="B733" s="111"/>
      <c r="C733" s="111"/>
      <c r="D733" s="111"/>
      <c r="E733" s="111"/>
      <c r="I733" s="111"/>
    </row>
    <row r="734" spans="1:9" s="108" customFormat="1">
      <c r="A734" s="111"/>
      <c r="B734" s="111"/>
      <c r="C734" s="111"/>
      <c r="D734" s="111"/>
      <c r="E734" s="111"/>
      <c r="I734" s="111"/>
    </row>
    <row r="735" spans="1:9" s="108" customFormat="1">
      <c r="A735" s="111"/>
      <c r="B735" s="111"/>
      <c r="C735" s="111"/>
      <c r="D735" s="111"/>
      <c r="E735" s="111"/>
      <c r="I735" s="111"/>
    </row>
    <row r="736" spans="1:9" s="108" customFormat="1">
      <c r="A736" s="111"/>
      <c r="B736" s="111"/>
      <c r="C736" s="111"/>
      <c r="D736" s="111"/>
      <c r="E736" s="111"/>
      <c r="I736" s="111"/>
    </row>
    <row r="737" spans="1:9" s="108" customFormat="1">
      <c r="A737" s="111"/>
      <c r="B737" s="111"/>
      <c r="C737" s="111"/>
      <c r="D737" s="111"/>
      <c r="E737" s="111"/>
      <c r="I737" s="111"/>
    </row>
    <row r="738" spans="1:9" s="108" customFormat="1">
      <c r="A738" s="111"/>
      <c r="B738" s="111"/>
      <c r="C738" s="111"/>
      <c r="D738" s="111"/>
      <c r="E738" s="111"/>
      <c r="I738" s="111"/>
    </row>
    <row r="739" spans="1:9" s="108" customFormat="1">
      <c r="A739" s="111"/>
      <c r="B739" s="111"/>
      <c r="C739" s="111"/>
      <c r="D739" s="111"/>
      <c r="E739" s="111"/>
      <c r="I739" s="111"/>
    </row>
    <row r="740" spans="1:9" s="108" customFormat="1">
      <c r="A740" s="111"/>
      <c r="B740" s="111"/>
      <c r="C740" s="111"/>
      <c r="D740" s="111"/>
      <c r="E740" s="111"/>
      <c r="I740" s="111"/>
    </row>
    <row r="741" spans="1:9" s="108" customFormat="1">
      <c r="A741" s="111"/>
      <c r="B741" s="111"/>
      <c r="C741" s="111"/>
      <c r="D741" s="111"/>
      <c r="E741" s="111"/>
      <c r="I741" s="111"/>
    </row>
    <row r="742" spans="1:9" s="108" customFormat="1">
      <c r="A742" s="111"/>
      <c r="B742" s="111"/>
      <c r="C742" s="111"/>
      <c r="D742" s="111"/>
      <c r="E742" s="111"/>
      <c r="I742" s="111"/>
    </row>
    <row r="743" spans="1:9" s="108" customFormat="1">
      <c r="A743" s="111"/>
      <c r="B743" s="111"/>
      <c r="C743" s="111"/>
      <c r="D743" s="111"/>
      <c r="E743" s="111"/>
      <c r="I743" s="111"/>
    </row>
    <row r="744" spans="1:9" s="108" customFormat="1">
      <c r="A744" s="111"/>
      <c r="B744" s="111"/>
      <c r="C744" s="111"/>
      <c r="D744" s="111"/>
      <c r="E744" s="111"/>
      <c r="I744" s="111"/>
    </row>
    <row r="745" spans="1:9" s="108" customFormat="1">
      <c r="A745" s="111"/>
      <c r="B745" s="111"/>
      <c r="C745" s="111"/>
      <c r="D745" s="111"/>
      <c r="E745" s="111"/>
      <c r="I745" s="111"/>
    </row>
    <row r="746" spans="1:9" s="108" customFormat="1">
      <c r="A746" s="111"/>
      <c r="B746" s="111"/>
      <c r="C746" s="111"/>
      <c r="D746" s="111"/>
      <c r="E746" s="111"/>
      <c r="I746" s="111"/>
    </row>
    <row r="747" spans="1:9" s="108" customFormat="1">
      <c r="A747" s="111"/>
      <c r="B747" s="111"/>
      <c r="C747" s="111"/>
      <c r="D747" s="111"/>
      <c r="E747" s="111"/>
      <c r="I747" s="111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4" priority="28" operator="equal">
      <formula>0</formula>
    </cfRule>
  </conditionalFormatting>
  <conditionalFormatting sqref="A58:H77">
    <cfRule type="cellIs" dxfId="63" priority="27" operator="equal">
      <formula>0</formula>
    </cfRule>
  </conditionalFormatting>
  <conditionalFormatting sqref="A78:H97">
    <cfRule type="cellIs" dxfId="62" priority="26" operator="equal">
      <formula>0</formula>
    </cfRule>
  </conditionalFormatting>
  <conditionalFormatting sqref="A98:H117">
    <cfRule type="cellIs" dxfId="61" priority="25" operator="equal">
      <formula>0</formula>
    </cfRule>
  </conditionalFormatting>
  <conditionalFormatting sqref="A118:H137">
    <cfRule type="cellIs" dxfId="60" priority="24" operator="equal">
      <formula>0</formula>
    </cfRule>
  </conditionalFormatting>
  <conditionalFormatting sqref="A138:H157">
    <cfRule type="cellIs" dxfId="59" priority="23" operator="equal">
      <formula>0</formula>
    </cfRule>
  </conditionalFormatting>
  <conditionalFormatting sqref="A158:H177">
    <cfRule type="cellIs" dxfId="58" priority="22" operator="equal">
      <formula>0</formula>
    </cfRule>
  </conditionalFormatting>
  <conditionalFormatting sqref="A178:H197">
    <cfRule type="cellIs" dxfId="57" priority="21" operator="equal">
      <formula>0</formula>
    </cfRule>
  </conditionalFormatting>
  <conditionalFormatting sqref="A198:H217">
    <cfRule type="cellIs" dxfId="56" priority="20" operator="equal">
      <formula>0</formula>
    </cfRule>
  </conditionalFormatting>
  <conditionalFormatting sqref="A218:H237">
    <cfRule type="cellIs" dxfId="55" priority="19" operator="equal">
      <formula>0</formula>
    </cfRule>
  </conditionalFormatting>
  <conditionalFormatting sqref="A238:H257">
    <cfRule type="cellIs" dxfId="54" priority="18" operator="equal">
      <formula>0</formula>
    </cfRule>
  </conditionalFormatting>
  <conditionalFormatting sqref="A258:H277">
    <cfRule type="cellIs" dxfId="53" priority="17" operator="equal">
      <formula>0</formula>
    </cfRule>
  </conditionalFormatting>
  <conditionalFormatting sqref="A278:H297">
    <cfRule type="cellIs" dxfId="52" priority="16" operator="equal">
      <formula>0</formula>
    </cfRule>
  </conditionalFormatting>
  <conditionalFormatting sqref="A298:H317">
    <cfRule type="cellIs" dxfId="51" priority="15" operator="equal">
      <formula>0</formula>
    </cfRule>
  </conditionalFormatting>
  <conditionalFormatting sqref="I3:I57">
    <cfRule type="cellIs" dxfId="50" priority="14" operator="equal">
      <formula>0</formula>
    </cfRule>
  </conditionalFormatting>
  <conditionalFormatting sqref="I58:I77">
    <cfRule type="cellIs" dxfId="49" priority="13" operator="equal">
      <formula>0</formula>
    </cfRule>
  </conditionalFormatting>
  <conditionalFormatting sqref="I78:I97">
    <cfRule type="cellIs" dxfId="48" priority="12" operator="equal">
      <formula>0</formula>
    </cfRule>
  </conditionalFormatting>
  <conditionalFormatting sqref="I98:I117">
    <cfRule type="cellIs" dxfId="47" priority="11" operator="equal">
      <formula>0</formula>
    </cfRule>
  </conditionalFormatting>
  <conditionalFormatting sqref="I118:I137">
    <cfRule type="cellIs" dxfId="46" priority="10" operator="equal">
      <formula>0</formula>
    </cfRule>
  </conditionalFormatting>
  <conditionalFormatting sqref="I138:I157">
    <cfRule type="cellIs" dxfId="45" priority="9" operator="equal">
      <formula>0</formula>
    </cfRule>
  </conditionalFormatting>
  <conditionalFormatting sqref="I158:I177">
    <cfRule type="cellIs" dxfId="44" priority="8" operator="equal">
      <formula>0</formula>
    </cfRule>
  </conditionalFormatting>
  <conditionalFormatting sqref="I178:I197">
    <cfRule type="cellIs" dxfId="43" priority="7" operator="equal">
      <formula>0</formula>
    </cfRule>
  </conditionalFormatting>
  <conditionalFormatting sqref="I198:I217">
    <cfRule type="cellIs" dxfId="42" priority="6" operator="equal">
      <formula>0</formula>
    </cfRule>
  </conditionalFormatting>
  <conditionalFormatting sqref="I218:I237">
    <cfRule type="cellIs" dxfId="41" priority="5" operator="equal">
      <formula>0</formula>
    </cfRule>
  </conditionalFormatting>
  <conditionalFormatting sqref="I238:I257">
    <cfRule type="cellIs" dxfId="40" priority="4" operator="equal">
      <formula>0</formula>
    </cfRule>
  </conditionalFormatting>
  <conditionalFormatting sqref="I258:I277">
    <cfRule type="cellIs" dxfId="39" priority="3" operator="equal">
      <formula>0</formula>
    </cfRule>
  </conditionalFormatting>
  <conditionalFormatting sqref="I278:I297">
    <cfRule type="cellIs" dxfId="38" priority="2" operator="equal">
      <formula>0</formula>
    </cfRule>
  </conditionalFormatting>
  <conditionalFormatting sqref="I298:I317">
    <cfRule type="cellIs" dxfId="37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baseColWidth="10" defaultColWidth="9.140625" defaultRowHeight="15"/>
  <cols>
    <col min="1" max="1" width="19.7109375" style="93" customWidth="1"/>
    <col min="2" max="4" width="15" style="93" customWidth="1"/>
    <col min="5" max="9" width="9.140625" style="108"/>
    <col min="10" max="10" width="0" style="108" hidden="1" customWidth="1"/>
    <col min="11" max="38" width="9.140625" style="108"/>
    <col min="39" max="16384" width="9.140625" style="90"/>
  </cols>
  <sheetData>
    <row r="1" spans="1:10" s="108" customFormat="1" ht="26.25" customHeight="1">
      <c r="A1" s="176" t="s">
        <v>68</v>
      </c>
      <c r="B1" s="176" t="s">
        <v>793</v>
      </c>
      <c r="C1" s="176" t="s">
        <v>795</v>
      </c>
      <c r="D1" s="176" t="s">
        <v>799</v>
      </c>
    </row>
    <row r="2" spans="1:10" s="108" customFormat="1" ht="23.25" customHeight="1">
      <c r="A2" s="176"/>
      <c r="B2" s="176"/>
      <c r="C2" s="176"/>
      <c r="D2" s="176"/>
    </row>
    <row r="3" spans="1:10" s="108" customFormat="1">
      <c r="A3" s="132"/>
      <c r="B3" s="96"/>
      <c r="C3" s="96"/>
      <c r="D3" s="96"/>
      <c r="J3" s="108" t="s">
        <v>796</v>
      </c>
    </row>
    <row r="4" spans="1:10" s="108" customFormat="1">
      <c r="A4" s="98"/>
      <c r="B4" s="98"/>
      <c r="C4" s="98"/>
      <c r="D4" s="98"/>
      <c r="J4" s="108" t="s">
        <v>797</v>
      </c>
    </row>
    <row r="5" spans="1:10" s="108" customFormat="1">
      <c r="A5" s="98"/>
      <c r="B5" s="98"/>
      <c r="C5" s="98"/>
      <c r="D5" s="98"/>
      <c r="J5" s="108" t="s">
        <v>798</v>
      </c>
    </row>
    <row r="6" spans="1:10" s="108" customFormat="1">
      <c r="A6" s="99"/>
      <c r="B6" s="99"/>
      <c r="C6" s="99"/>
      <c r="D6" s="99"/>
      <c r="J6" s="108" t="s">
        <v>779</v>
      </c>
    </row>
    <row r="7" spans="1:10" s="108" customFormat="1">
      <c r="A7" s="99"/>
      <c r="B7" s="99"/>
      <c r="C7" s="99"/>
      <c r="D7" s="99"/>
    </row>
    <row r="8" spans="1:10" s="108" customFormat="1">
      <c r="A8" s="98"/>
      <c r="B8" s="98"/>
      <c r="C8" s="98"/>
      <c r="D8" s="98"/>
    </row>
    <row r="9" spans="1:10" s="108" customFormat="1">
      <c r="A9" s="98"/>
      <c r="B9" s="98"/>
      <c r="C9" s="98"/>
      <c r="D9" s="98"/>
    </row>
    <row r="10" spans="1:10" s="108" customFormat="1">
      <c r="A10" s="98"/>
      <c r="B10" s="98"/>
      <c r="C10" s="98"/>
      <c r="D10" s="98"/>
    </row>
    <row r="11" spans="1:10" s="108" customFormat="1">
      <c r="A11" s="98"/>
      <c r="B11" s="98"/>
      <c r="C11" s="98"/>
      <c r="D11" s="98"/>
    </row>
    <row r="12" spans="1:10" s="108" customFormat="1">
      <c r="A12" s="98"/>
      <c r="B12" s="98"/>
      <c r="C12" s="98"/>
      <c r="D12" s="98"/>
    </row>
    <row r="13" spans="1:10" s="108" customFormat="1">
      <c r="A13" s="98"/>
      <c r="B13" s="98"/>
      <c r="C13" s="98"/>
      <c r="D13" s="98"/>
    </row>
    <row r="14" spans="1:10" s="108" customFormat="1">
      <c r="A14" s="98"/>
      <c r="B14" s="98"/>
      <c r="C14" s="98"/>
      <c r="D14" s="98"/>
    </row>
    <row r="15" spans="1:10" s="108" customFormat="1">
      <c r="A15" s="98"/>
      <c r="B15" s="98"/>
      <c r="C15" s="98"/>
      <c r="D15" s="98"/>
    </row>
    <row r="16" spans="1:10" s="108" customFormat="1">
      <c r="A16" s="98"/>
      <c r="B16" s="98"/>
      <c r="C16" s="98"/>
      <c r="D16" s="98"/>
    </row>
    <row r="17" spans="1:4" s="108" customFormat="1">
      <c r="A17" s="98"/>
      <c r="B17" s="98"/>
      <c r="C17" s="98"/>
      <c r="D17" s="98"/>
    </row>
    <row r="18" spans="1:4" s="108" customFormat="1">
      <c r="A18" s="98"/>
      <c r="B18" s="98"/>
      <c r="C18" s="98"/>
      <c r="D18" s="98"/>
    </row>
    <row r="19" spans="1:4" s="108" customFormat="1">
      <c r="A19" s="98"/>
      <c r="B19" s="98"/>
      <c r="C19" s="98"/>
      <c r="D19" s="98"/>
    </row>
    <row r="20" spans="1:4" s="108" customFormat="1">
      <c r="A20" s="98"/>
      <c r="B20" s="98"/>
      <c r="C20" s="98"/>
      <c r="D20" s="98"/>
    </row>
    <row r="21" spans="1:4" s="108" customFormat="1">
      <c r="A21" s="98"/>
      <c r="B21" s="98"/>
      <c r="C21" s="98"/>
      <c r="D21" s="98"/>
    </row>
    <row r="22" spans="1:4" s="108" customFormat="1">
      <c r="A22" s="98"/>
      <c r="B22" s="98"/>
      <c r="C22" s="98"/>
      <c r="D22" s="98"/>
    </row>
    <row r="23" spans="1:4" s="108" customFormat="1">
      <c r="A23" s="98"/>
      <c r="B23" s="98"/>
      <c r="C23" s="98"/>
      <c r="D23" s="98"/>
    </row>
    <row r="24" spans="1:4" s="108" customFormat="1">
      <c r="A24" s="98"/>
      <c r="B24" s="98"/>
      <c r="C24" s="98"/>
      <c r="D24" s="98"/>
    </row>
    <row r="25" spans="1:4" s="108" customFormat="1">
      <c r="A25" s="98"/>
      <c r="B25" s="98"/>
      <c r="C25" s="98"/>
      <c r="D25" s="98"/>
    </row>
    <row r="26" spans="1:4" s="108" customFormat="1">
      <c r="A26" s="98"/>
      <c r="B26" s="98"/>
      <c r="C26" s="98"/>
      <c r="D26" s="98"/>
    </row>
    <row r="27" spans="1:4" s="108" customFormat="1">
      <c r="A27" s="102"/>
      <c r="B27" s="102"/>
      <c r="C27" s="102"/>
      <c r="D27" s="102"/>
    </row>
    <row r="28" spans="1:4" s="108" customFormat="1">
      <c r="A28" s="94"/>
      <c r="B28" s="95"/>
      <c r="C28" s="95"/>
      <c r="D28" s="95"/>
    </row>
    <row r="29" spans="1:4" s="108" customFormat="1">
      <c r="A29" s="94"/>
      <c r="B29" s="95"/>
      <c r="C29" s="95"/>
      <c r="D29" s="95"/>
    </row>
    <row r="30" spans="1:4" s="108" customFormat="1">
      <c r="A30" s="94"/>
      <c r="B30" s="95"/>
      <c r="C30" s="95"/>
      <c r="D30" s="95"/>
    </row>
    <row r="31" spans="1:4" s="108" customFormat="1">
      <c r="A31" s="94"/>
      <c r="B31" s="95"/>
      <c r="C31" s="95"/>
      <c r="D31" s="95"/>
    </row>
    <row r="32" spans="1:4" s="108" customFormat="1">
      <c r="A32" s="94"/>
      <c r="B32" s="95"/>
      <c r="C32" s="95"/>
      <c r="D32" s="95"/>
    </row>
    <row r="33" spans="1:4" s="108" customFormat="1">
      <c r="A33" s="94"/>
      <c r="B33" s="95"/>
      <c r="C33" s="95"/>
      <c r="D33" s="95"/>
    </row>
    <row r="34" spans="1:4" s="108" customFormat="1">
      <c r="A34" s="94"/>
      <c r="B34" s="95"/>
      <c r="C34" s="95"/>
      <c r="D34" s="95"/>
    </row>
    <row r="35" spans="1:4" s="108" customFormat="1">
      <c r="A35" s="94"/>
      <c r="B35" s="95"/>
      <c r="C35" s="95"/>
      <c r="D35" s="95"/>
    </row>
    <row r="36" spans="1:4" s="108" customFormat="1">
      <c r="A36" s="94"/>
      <c r="B36" s="95"/>
      <c r="C36" s="95"/>
      <c r="D36" s="95"/>
    </row>
    <row r="37" spans="1:4" s="108" customFormat="1">
      <c r="A37" s="94"/>
      <c r="B37" s="95"/>
      <c r="C37" s="95"/>
      <c r="D37" s="95"/>
    </row>
    <row r="38" spans="1:4" s="108" customFormat="1">
      <c r="A38" s="94"/>
      <c r="B38" s="95"/>
      <c r="C38" s="95"/>
      <c r="D38" s="95"/>
    </row>
    <row r="39" spans="1:4" s="108" customFormat="1">
      <c r="A39" s="94"/>
      <c r="B39" s="95"/>
      <c r="C39" s="95"/>
      <c r="D39" s="95"/>
    </row>
    <row r="40" spans="1:4" s="108" customFormat="1">
      <c r="A40" s="103"/>
      <c r="B40" s="103"/>
      <c r="C40" s="103"/>
      <c r="D40" s="103"/>
    </row>
    <row r="41" spans="1:4" s="108" customFormat="1">
      <c r="A41" s="103"/>
      <c r="B41" s="103"/>
      <c r="C41" s="103"/>
      <c r="D41" s="103"/>
    </row>
    <row r="42" spans="1:4" s="108" customFormat="1">
      <c r="A42" s="103"/>
      <c r="B42" s="103"/>
      <c r="C42" s="103"/>
      <c r="D42" s="103"/>
    </row>
    <row r="43" spans="1:4" s="108" customFormat="1">
      <c r="A43" s="103"/>
      <c r="B43" s="103"/>
      <c r="C43" s="103"/>
      <c r="D43" s="103"/>
    </row>
    <row r="44" spans="1:4" s="108" customFormat="1">
      <c r="A44" s="103"/>
      <c r="B44" s="103"/>
      <c r="C44" s="103"/>
      <c r="D44" s="103"/>
    </row>
    <row r="45" spans="1:4" s="108" customFormat="1">
      <c r="A45" s="103"/>
      <c r="B45" s="103"/>
      <c r="C45" s="103"/>
      <c r="D45" s="103"/>
    </row>
    <row r="46" spans="1:4" s="108" customFormat="1">
      <c r="A46" s="103"/>
      <c r="B46" s="103"/>
      <c r="C46" s="103"/>
      <c r="D46" s="103"/>
    </row>
    <row r="47" spans="1:4" s="108" customFormat="1">
      <c r="A47" s="103"/>
      <c r="B47" s="103"/>
      <c r="C47" s="103"/>
      <c r="D47" s="103"/>
    </row>
    <row r="48" spans="1:4" s="108" customFormat="1">
      <c r="A48" s="65"/>
      <c r="B48" s="92"/>
      <c r="C48" s="92"/>
      <c r="D48" s="92"/>
    </row>
    <row r="49" spans="1:4" s="108" customFormat="1">
      <c r="A49" s="65"/>
      <c r="B49" s="92"/>
      <c r="C49" s="92"/>
      <c r="D49" s="92"/>
    </row>
    <row r="50" spans="1:4" s="108" customFormat="1">
      <c r="A50" s="133"/>
      <c r="B50" s="91"/>
      <c r="C50" s="91"/>
      <c r="D50" s="91"/>
    </row>
    <row r="51" spans="1:4" s="108" customFormat="1">
      <c r="A51" s="133"/>
      <c r="B51" s="91"/>
      <c r="C51" s="91"/>
      <c r="D51" s="91"/>
    </row>
    <row r="52" spans="1:4" s="108" customFormat="1">
      <c r="A52" s="133"/>
      <c r="B52" s="91"/>
      <c r="C52" s="91"/>
      <c r="D52" s="91"/>
    </row>
    <row r="53" spans="1:4" s="108" customFormat="1">
      <c r="A53" s="133"/>
      <c r="B53" s="91"/>
      <c r="C53" s="91"/>
      <c r="D53" s="91"/>
    </row>
    <row r="54" spans="1:4" s="108" customFormat="1">
      <c r="A54" s="133"/>
      <c r="B54" s="91"/>
      <c r="C54" s="91"/>
      <c r="D54" s="91"/>
    </row>
    <row r="55" spans="1:4" s="108" customFormat="1">
      <c r="A55" s="86"/>
      <c r="B55" s="91"/>
      <c r="C55" s="91"/>
      <c r="D55" s="91"/>
    </row>
    <row r="56" spans="1:4" s="108" customFormat="1">
      <c r="A56" s="86"/>
      <c r="B56" s="91"/>
      <c r="C56" s="91"/>
      <c r="D56" s="91"/>
    </row>
    <row r="57" spans="1:4" s="108" customFormat="1">
      <c r="A57" s="86"/>
      <c r="B57" s="91"/>
      <c r="C57" s="91"/>
      <c r="D57" s="91"/>
    </row>
    <row r="58" spans="1:4" s="108" customFormat="1">
      <c r="A58" s="99"/>
      <c r="B58" s="99"/>
      <c r="C58" s="99"/>
      <c r="D58" s="99"/>
    </row>
    <row r="59" spans="1:4" s="108" customFormat="1">
      <c r="A59" s="98"/>
      <c r="B59" s="98"/>
      <c r="C59" s="98"/>
      <c r="D59" s="98"/>
    </row>
    <row r="60" spans="1:4" s="108" customFormat="1">
      <c r="A60" s="98"/>
      <c r="B60" s="98"/>
      <c r="C60" s="98"/>
      <c r="D60" s="98"/>
    </row>
    <row r="61" spans="1:4" s="108" customFormat="1">
      <c r="A61" s="98"/>
      <c r="B61" s="98"/>
      <c r="C61" s="98"/>
      <c r="D61" s="98"/>
    </row>
    <row r="62" spans="1:4" s="108" customFormat="1">
      <c r="A62" s="98"/>
      <c r="B62" s="98"/>
      <c r="C62" s="98"/>
      <c r="D62" s="98"/>
    </row>
    <row r="63" spans="1:4" s="108" customFormat="1">
      <c r="A63" s="98"/>
      <c r="B63" s="98"/>
      <c r="C63" s="98"/>
      <c r="D63" s="98"/>
    </row>
    <row r="64" spans="1:4" s="108" customFormat="1">
      <c r="A64" s="98"/>
      <c r="B64" s="98"/>
      <c r="C64" s="98"/>
      <c r="D64" s="98"/>
    </row>
    <row r="65" spans="1:4" s="108" customFormat="1">
      <c r="A65" s="98"/>
      <c r="B65" s="98"/>
      <c r="C65" s="98"/>
      <c r="D65" s="98"/>
    </row>
    <row r="66" spans="1:4" s="108" customFormat="1">
      <c r="A66" s="98"/>
      <c r="B66" s="98"/>
      <c r="C66" s="98"/>
      <c r="D66" s="98"/>
    </row>
    <row r="67" spans="1:4" s="108" customFormat="1">
      <c r="A67" s="98"/>
      <c r="B67" s="98"/>
      <c r="C67" s="98"/>
      <c r="D67" s="98"/>
    </row>
    <row r="68" spans="1:4" s="108" customFormat="1">
      <c r="A68" s="98"/>
      <c r="B68" s="98"/>
      <c r="C68" s="98"/>
      <c r="D68" s="98"/>
    </row>
    <row r="69" spans="1:4" s="108" customFormat="1">
      <c r="A69" s="98"/>
      <c r="B69" s="98"/>
      <c r="C69" s="98"/>
      <c r="D69" s="98"/>
    </row>
    <row r="70" spans="1:4" s="108" customFormat="1">
      <c r="A70" s="98"/>
      <c r="B70" s="98"/>
      <c r="C70" s="98"/>
      <c r="D70" s="98"/>
    </row>
    <row r="71" spans="1:4" s="108" customFormat="1">
      <c r="A71" s="98"/>
      <c r="B71" s="98"/>
      <c r="C71" s="98"/>
      <c r="D71" s="98"/>
    </row>
    <row r="72" spans="1:4" s="108" customFormat="1">
      <c r="A72" s="98"/>
      <c r="B72" s="98"/>
      <c r="C72" s="98"/>
      <c r="D72" s="98"/>
    </row>
    <row r="73" spans="1:4" s="108" customFormat="1">
      <c r="A73" s="98"/>
      <c r="B73" s="98"/>
      <c r="C73" s="98"/>
      <c r="D73" s="98"/>
    </row>
    <row r="74" spans="1:4" s="108" customFormat="1">
      <c r="A74" s="98"/>
      <c r="B74" s="98"/>
      <c r="C74" s="98"/>
      <c r="D74" s="98"/>
    </row>
    <row r="75" spans="1:4" s="108" customFormat="1">
      <c r="A75" s="98"/>
      <c r="B75" s="98"/>
      <c r="C75" s="98"/>
      <c r="D75" s="98"/>
    </row>
    <row r="76" spans="1:4" s="108" customFormat="1">
      <c r="A76" s="98"/>
      <c r="B76" s="98"/>
      <c r="C76" s="98"/>
      <c r="D76" s="98"/>
    </row>
    <row r="77" spans="1:4" s="108" customFormat="1">
      <c r="A77" s="98"/>
      <c r="B77" s="98"/>
      <c r="C77" s="98"/>
      <c r="D77" s="98"/>
    </row>
    <row r="78" spans="1:4" s="108" customFormat="1">
      <c r="A78" s="99"/>
      <c r="B78" s="99"/>
      <c r="C78" s="99"/>
      <c r="D78" s="99"/>
    </row>
    <row r="79" spans="1:4" s="108" customFormat="1">
      <c r="A79" s="98"/>
      <c r="B79" s="98"/>
      <c r="C79" s="98"/>
      <c r="D79" s="98"/>
    </row>
    <row r="80" spans="1:4" s="108" customFormat="1">
      <c r="A80" s="98"/>
      <c r="B80" s="98"/>
      <c r="C80" s="98"/>
      <c r="D80" s="98"/>
    </row>
    <row r="81" spans="1:4" s="108" customFormat="1">
      <c r="A81" s="98"/>
      <c r="B81" s="98"/>
      <c r="C81" s="98"/>
      <c r="D81" s="98"/>
    </row>
    <row r="82" spans="1:4" s="108" customFormat="1">
      <c r="A82" s="98"/>
      <c r="B82" s="98"/>
      <c r="C82" s="98"/>
      <c r="D82" s="98"/>
    </row>
    <row r="83" spans="1:4" s="108" customFormat="1">
      <c r="A83" s="98"/>
      <c r="B83" s="98"/>
      <c r="C83" s="98"/>
      <c r="D83" s="98"/>
    </row>
    <row r="84" spans="1:4" s="108" customFormat="1">
      <c r="A84" s="98"/>
      <c r="B84" s="98"/>
      <c r="C84" s="98"/>
      <c r="D84" s="98"/>
    </row>
    <row r="85" spans="1:4" s="108" customFormat="1">
      <c r="A85" s="98"/>
      <c r="B85" s="98"/>
      <c r="C85" s="98"/>
      <c r="D85" s="98"/>
    </row>
    <row r="86" spans="1:4" s="108" customFormat="1">
      <c r="A86" s="98"/>
      <c r="B86" s="98"/>
      <c r="C86" s="98"/>
      <c r="D86" s="98"/>
    </row>
    <row r="87" spans="1:4" s="108" customFormat="1">
      <c r="A87" s="98"/>
      <c r="B87" s="98"/>
      <c r="C87" s="98"/>
      <c r="D87" s="98"/>
    </row>
    <row r="88" spans="1:4" s="108" customFormat="1">
      <c r="A88" s="98"/>
      <c r="B88" s="98"/>
      <c r="C88" s="98"/>
      <c r="D88" s="98"/>
    </row>
    <row r="89" spans="1:4" s="108" customFormat="1">
      <c r="A89" s="98"/>
      <c r="B89" s="98"/>
      <c r="C89" s="98"/>
      <c r="D89" s="98"/>
    </row>
    <row r="90" spans="1:4" s="108" customFormat="1">
      <c r="A90" s="98"/>
      <c r="B90" s="98"/>
      <c r="C90" s="98"/>
      <c r="D90" s="98"/>
    </row>
    <row r="91" spans="1:4" s="108" customFormat="1">
      <c r="A91" s="98"/>
      <c r="B91" s="98"/>
      <c r="C91" s="98"/>
      <c r="D91" s="98"/>
    </row>
    <row r="92" spans="1:4" s="108" customFormat="1">
      <c r="A92" s="98"/>
      <c r="B92" s="98"/>
      <c r="C92" s="98"/>
      <c r="D92" s="98"/>
    </row>
    <row r="93" spans="1:4" s="108" customFormat="1">
      <c r="A93" s="98"/>
      <c r="B93" s="98"/>
      <c r="C93" s="98"/>
      <c r="D93" s="98"/>
    </row>
    <row r="94" spans="1:4" s="108" customFormat="1">
      <c r="A94" s="98"/>
      <c r="B94" s="98"/>
      <c r="C94" s="98"/>
      <c r="D94" s="98"/>
    </row>
    <row r="95" spans="1:4" s="108" customFormat="1">
      <c r="A95" s="98"/>
      <c r="B95" s="98"/>
      <c r="C95" s="98"/>
      <c r="D95" s="98"/>
    </row>
    <row r="96" spans="1:4" s="108" customFormat="1">
      <c r="A96" s="98"/>
      <c r="B96" s="98"/>
      <c r="C96" s="98"/>
      <c r="D96" s="98"/>
    </row>
    <row r="97" spans="1:4" s="108" customFormat="1">
      <c r="A97" s="98"/>
      <c r="B97" s="98"/>
      <c r="C97" s="98"/>
      <c r="D97" s="98"/>
    </row>
    <row r="98" spans="1:4" s="108" customFormat="1">
      <c r="A98" s="99"/>
      <c r="B98" s="99"/>
      <c r="C98" s="99"/>
      <c r="D98" s="99"/>
    </row>
    <row r="99" spans="1:4" s="108" customFormat="1">
      <c r="A99" s="98"/>
      <c r="B99" s="98"/>
      <c r="C99" s="98"/>
      <c r="D99" s="98"/>
    </row>
    <row r="100" spans="1:4" s="108" customFormat="1">
      <c r="A100" s="98"/>
      <c r="B100" s="98"/>
      <c r="C100" s="98"/>
      <c r="D100" s="98"/>
    </row>
    <row r="101" spans="1:4" s="108" customFormat="1">
      <c r="A101" s="98"/>
      <c r="B101" s="98"/>
      <c r="C101" s="98"/>
      <c r="D101" s="98"/>
    </row>
    <row r="102" spans="1:4" s="108" customFormat="1">
      <c r="A102" s="98"/>
      <c r="B102" s="98"/>
      <c r="C102" s="98"/>
      <c r="D102" s="98"/>
    </row>
    <row r="103" spans="1:4" s="108" customFormat="1">
      <c r="A103" s="98"/>
      <c r="B103" s="98"/>
      <c r="C103" s="98"/>
      <c r="D103" s="98"/>
    </row>
    <row r="104" spans="1:4" s="108" customFormat="1">
      <c r="A104" s="98"/>
      <c r="B104" s="98"/>
      <c r="C104" s="98"/>
      <c r="D104" s="98"/>
    </row>
    <row r="105" spans="1:4" s="108" customFormat="1">
      <c r="A105" s="98"/>
      <c r="B105" s="98"/>
      <c r="C105" s="98"/>
      <c r="D105" s="98"/>
    </row>
    <row r="106" spans="1:4" s="108" customFormat="1">
      <c r="A106" s="98"/>
      <c r="B106" s="98"/>
      <c r="C106" s="98"/>
      <c r="D106" s="98"/>
    </row>
    <row r="107" spans="1:4" s="108" customFormat="1">
      <c r="A107" s="98"/>
      <c r="B107" s="98"/>
      <c r="C107" s="98"/>
      <c r="D107" s="98"/>
    </row>
    <row r="108" spans="1:4" s="108" customFormat="1">
      <c r="A108" s="98"/>
      <c r="B108" s="98"/>
      <c r="C108" s="98"/>
      <c r="D108" s="98"/>
    </row>
    <row r="109" spans="1:4" s="108" customFormat="1">
      <c r="A109" s="98"/>
      <c r="B109" s="98"/>
      <c r="C109" s="98"/>
      <c r="D109" s="98"/>
    </row>
    <row r="110" spans="1:4" s="108" customFormat="1">
      <c r="A110" s="98"/>
      <c r="B110" s="98"/>
      <c r="C110" s="98"/>
      <c r="D110" s="98"/>
    </row>
    <row r="111" spans="1:4" s="108" customFormat="1">
      <c r="A111" s="98"/>
      <c r="B111" s="98"/>
      <c r="C111" s="98"/>
      <c r="D111" s="98"/>
    </row>
    <row r="112" spans="1:4" s="108" customFormat="1">
      <c r="A112" s="98"/>
      <c r="B112" s="98"/>
      <c r="C112" s="98"/>
      <c r="D112" s="98"/>
    </row>
    <row r="113" spans="1:4" s="108" customFormat="1">
      <c r="A113" s="98"/>
      <c r="B113" s="98"/>
      <c r="C113" s="98"/>
      <c r="D113" s="98"/>
    </row>
    <row r="114" spans="1:4" s="108" customFormat="1">
      <c r="A114" s="98"/>
      <c r="B114" s="98"/>
      <c r="C114" s="98"/>
      <c r="D114" s="98"/>
    </row>
    <row r="115" spans="1:4" s="108" customFormat="1">
      <c r="A115" s="98"/>
      <c r="B115" s="98"/>
      <c r="C115" s="98"/>
      <c r="D115" s="98"/>
    </row>
    <row r="116" spans="1:4" s="108" customFormat="1">
      <c r="A116" s="98"/>
      <c r="B116" s="98"/>
      <c r="C116" s="98"/>
      <c r="D116" s="98"/>
    </row>
    <row r="117" spans="1:4" s="108" customFormat="1">
      <c r="A117" s="98"/>
      <c r="B117" s="98"/>
      <c r="C117" s="98"/>
      <c r="D117" s="98"/>
    </row>
    <row r="118" spans="1:4" s="108" customFormat="1">
      <c r="A118" s="99"/>
      <c r="B118" s="99"/>
      <c r="C118" s="99"/>
      <c r="D118" s="99"/>
    </row>
    <row r="119" spans="1:4" s="108" customFormat="1">
      <c r="A119" s="98"/>
      <c r="B119" s="98"/>
      <c r="C119" s="98"/>
      <c r="D119" s="98"/>
    </row>
    <row r="120" spans="1:4" s="108" customFormat="1">
      <c r="A120" s="98"/>
      <c r="B120" s="98"/>
      <c r="C120" s="98"/>
      <c r="D120" s="98"/>
    </row>
    <row r="121" spans="1:4" s="108" customFormat="1">
      <c r="A121" s="98"/>
      <c r="B121" s="98"/>
      <c r="C121" s="98"/>
      <c r="D121" s="98"/>
    </row>
    <row r="122" spans="1:4" s="108" customFormat="1">
      <c r="A122" s="98"/>
      <c r="B122" s="98"/>
      <c r="C122" s="98"/>
      <c r="D122" s="98"/>
    </row>
    <row r="123" spans="1:4" s="108" customFormat="1">
      <c r="A123" s="98"/>
      <c r="B123" s="98"/>
      <c r="C123" s="98"/>
      <c r="D123" s="98"/>
    </row>
    <row r="124" spans="1:4" s="108" customFormat="1">
      <c r="A124" s="98"/>
      <c r="B124" s="98"/>
      <c r="C124" s="98"/>
      <c r="D124" s="98"/>
    </row>
    <row r="125" spans="1:4" s="108" customFormat="1">
      <c r="A125" s="98"/>
      <c r="B125" s="98"/>
      <c r="C125" s="98"/>
      <c r="D125" s="98"/>
    </row>
    <row r="126" spans="1:4" s="108" customFormat="1">
      <c r="A126" s="98"/>
      <c r="B126" s="98"/>
      <c r="C126" s="98"/>
      <c r="D126" s="98"/>
    </row>
    <row r="127" spans="1:4" s="108" customFormat="1">
      <c r="A127" s="98"/>
      <c r="B127" s="98"/>
      <c r="C127" s="98"/>
      <c r="D127" s="98"/>
    </row>
    <row r="128" spans="1:4" s="108" customFormat="1">
      <c r="A128" s="98"/>
      <c r="B128" s="98"/>
      <c r="C128" s="98"/>
      <c r="D128" s="98"/>
    </row>
    <row r="129" spans="1:4" s="108" customFormat="1">
      <c r="A129" s="98"/>
      <c r="B129" s="98"/>
      <c r="C129" s="98"/>
      <c r="D129" s="98"/>
    </row>
    <row r="130" spans="1:4" s="108" customFormat="1">
      <c r="A130" s="98"/>
      <c r="B130" s="98"/>
      <c r="C130" s="98"/>
      <c r="D130" s="98"/>
    </row>
    <row r="131" spans="1:4" s="108" customFormat="1">
      <c r="A131" s="98"/>
      <c r="B131" s="98"/>
      <c r="C131" s="98"/>
      <c r="D131" s="98"/>
    </row>
    <row r="132" spans="1:4" s="108" customFormat="1">
      <c r="A132" s="98"/>
      <c r="B132" s="98"/>
      <c r="C132" s="98"/>
      <c r="D132" s="98"/>
    </row>
    <row r="133" spans="1:4" s="108" customFormat="1">
      <c r="A133" s="98"/>
      <c r="B133" s="98"/>
      <c r="C133" s="98"/>
      <c r="D133" s="98"/>
    </row>
    <row r="134" spans="1:4" s="108" customFormat="1">
      <c r="A134" s="98"/>
      <c r="B134" s="98"/>
      <c r="C134" s="98"/>
      <c r="D134" s="98"/>
    </row>
    <row r="135" spans="1:4" s="108" customFormat="1">
      <c r="A135" s="98"/>
      <c r="B135" s="98"/>
      <c r="C135" s="98"/>
      <c r="D135" s="98"/>
    </row>
    <row r="136" spans="1:4" s="108" customFormat="1">
      <c r="A136" s="98"/>
      <c r="B136" s="98"/>
      <c r="C136" s="98"/>
      <c r="D136" s="98"/>
    </row>
    <row r="137" spans="1:4" s="108" customFormat="1">
      <c r="A137" s="98"/>
      <c r="B137" s="98"/>
      <c r="C137" s="98"/>
      <c r="D137" s="98"/>
    </row>
    <row r="138" spans="1:4" s="108" customFormat="1">
      <c r="A138" s="99"/>
      <c r="B138" s="99"/>
      <c r="C138" s="99"/>
      <c r="D138" s="99"/>
    </row>
    <row r="139" spans="1:4" s="108" customFormat="1">
      <c r="A139" s="98"/>
      <c r="B139" s="98"/>
      <c r="C139" s="98"/>
      <c r="D139" s="98"/>
    </row>
    <row r="140" spans="1:4" s="108" customFormat="1">
      <c r="A140" s="98"/>
      <c r="B140" s="98"/>
      <c r="C140" s="98"/>
      <c r="D140" s="98"/>
    </row>
    <row r="141" spans="1:4" s="108" customFormat="1">
      <c r="A141" s="98"/>
      <c r="B141" s="98"/>
      <c r="C141" s="98"/>
      <c r="D141" s="98"/>
    </row>
    <row r="142" spans="1:4" s="108" customFormat="1">
      <c r="A142" s="98"/>
      <c r="B142" s="98"/>
      <c r="C142" s="98"/>
      <c r="D142" s="98"/>
    </row>
    <row r="143" spans="1:4" s="108" customFormat="1">
      <c r="A143" s="98"/>
      <c r="B143" s="98"/>
      <c r="C143" s="98"/>
      <c r="D143" s="98"/>
    </row>
    <row r="144" spans="1:4" s="108" customFormat="1">
      <c r="A144" s="98"/>
      <c r="B144" s="98"/>
      <c r="C144" s="98"/>
      <c r="D144" s="98"/>
    </row>
    <row r="145" spans="1:4" s="108" customFormat="1">
      <c r="A145" s="98"/>
      <c r="B145" s="98"/>
      <c r="C145" s="98"/>
      <c r="D145" s="98"/>
    </row>
    <row r="146" spans="1:4" s="108" customFormat="1">
      <c r="A146" s="98"/>
      <c r="B146" s="98"/>
      <c r="C146" s="98"/>
      <c r="D146" s="98"/>
    </row>
    <row r="147" spans="1:4" s="108" customFormat="1">
      <c r="A147" s="98"/>
      <c r="B147" s="98"/>
      <c r="C147" s="98"/>
      <c r="D147" s="98"/>
    </row>
    <row r="148" spans="1:4" s="108" customFormat="1">
      <c r="A148" s="98"/>
      <c r="B148" s="98"/>
      <c r="C148" s="98"/>
      <c r="D148" s="98"/>
    </row>
    <row r="149" spans="1:4" s="108" customFormat="1">
      <c r="A149" s="98"/>
      <c r="B149" s="98"/>
      <c r="C149" s="98"/>
      <c r="D149" s="98"/>
    </row>
    <row r="150" spans="1:4" s="108" customFormat="1">
      <c r="A150" s="98"/>
      <c r="B150" s="98"/>
      <c r="C150" s="98"/>
      <c r="D150" s="98"/>
    </row>
    <row r="151" spans="1:4" s="108" customFormat="1">
      <c r="A151" s="98"/>
      <c r="B151" s="98"/>
      <c r="C151" s="98"/>
      <c r="D151" s="98"/>
    </row>
    <row r="152" spans="1:4" s="108" customFormat="1">
      <c r="A152" s="98"/>
      <c r="B152" s="98"/>
      <c r="C152" s="98"/>
      <c r="D152" s="98"/>
    </row>
    <row r="153" spans="1:4" s="108" customFormat="1">
      <c r="A153" s="98"/>
      <c r="B153" s="98"/>
      <c r="C153" s="98"/>
      <c r="D153" s="98"/>
    </row>
    <row r="154" spans="1:4" s="108" customFormat="1">
      <c r="A154" s="98"/>
      <c r="B154" s="98"/>
      <c r="C154" s="98"/>
      <c r="D154" s="98"/>
    </row>
    <row r="155" spans="1:4" s="108" customFormat="1">
      <c r="A155" s="98"/>
      <c r="B155" s="98"/>
      <c r="C155" s="98"/>
      <c r="D155" s="98"/>
    </row>
    <row r="156" spans="1:4" s="108" customFormat="1">
      <c r="A156" s="98"/>
      <c r="B156" s="98"/>
      <c r="C156" s="98"/>
      <c r="D156" s="98"/>
    </row>
    <row r="157" spans="1:4" s="108" customFormat="1">
      <c r="A157" s="98"/>
      <c r="B157" s="98"/>
      <c r="C157" s="98"/>
      <c r="D157" s="98"/>
    </row>
    <row r="158" spans="1:4" s="108" customFormat="1">
      <c r="A158" s="99"/>
      <c r="B158" s="99"/>
      <c r="C158" s="99"/>
      <c r="D158" s="99"/>
    </row>
    <row r="159" spans="1:4" s="108" customFormat="1">
      <c r="A159" s="98"/>
      <c r="B159" s="98"/>
      <c r="C159" s="98"/>
      <c r="D159" s="98"/>
    </row>
    <row r="160" spans="1:4" s="108" customFormat="1">
      <c r="A160" s="98"/>
      <c r="B160" s="98"/>
      <c r="C160" s="98"/>
      <c r="D160" s="98"/>
    </row>
    <row r="161" spans="1:4" s="108" customFormat="1">
      <c r="A161" s="98"/>
      <c r="B161" s="98"/>
      <c r="C161" s="98"/>
      <c r="D161" s="98"/>
    </row>
    <row r="162" spans="1:4" s="108" customFormat="1">
      <c r="A162" s="98"/>
      <c r="B162" s="98"/>
      <c r="C162" s="98"/>
      <c r="D162" s="98"/>
    </row>
    <row r="163" spans="1:4" s="108" customFormat="1">
      <c r="A163" s="98"/>
      <c r="B163" s="98"/>
      <c r="C163" s="98"/>
      <c r="D163" s="98"/>
    </row>
    <row r="164" spans="1:4" s="108" customFormat="1">
      <c r="A164" s="98"/>
      <c r="B164" s="98"/>
      <c r="C164" s="98"/>
      <c r="D164" s="98"/>
    </row>
    <row r="165" spans="1:4" s="108" customFormat="1">
      <c r="A165" s="98"/>
      <c r="B165" s="98"/>
      <c r="C165" s="98"/>
      <c r="D165" s="98"/>
    </row>
    <row r="166" spans="1:4" s="108" customFormat="1">
      <c r="A166" s="98"/>
      <c r="B166" s="98"/>
      <c r="C166" s="98"/>
      <c r="D166" s="98"/>
    </row>
    <row r="167" spans="1:4" s="108" customFormat="1">
      <c r="A167" s="98"/>
      <c r="B167" s="98"/>
      <c r="C167" s="98"/>
      <c r="D167" s="98"/>
    </row>
    <row r="168" spans="1:4" s="108" customFormat="1">
      <c r="A168" s="98"/>
      <c r="B168" s="98"/>
      <c r="C168" s="98"/>
      <c r="D168" s="98"/>
    </row>
    <row r="169" spans="1:4" s="108" customFormat="1">
      <c r="A169" s="98"/>
      <c r="B169" s="98"/>
      <c r="C169" s="98"/>
      <c r="D169" s="98"/>
    </row>
    <row r="170" spans="1:4" s="108" customFormat="1">
      <c r="A170" s="98"/>
      <c r="B170" s="98"/>
      <c r="C170" s="98"/>
      <c r="D170" s="98"/>
    </row>
    <row r="171" spans="1:4" s="108" customFormat="1">
      <c r="A171" s="98"/>
      <c r="B171" s="98"/>
      <c r="C171" s="98"/>
      <c r="D171" s="98"/>
    </row>
    <row r="172" spans="1:4" s="108" customFormat="1">
      <c r="A172" s="98"/>
      <c r="B172" s="98"/>
      <c r="C172" s="98"/>
      <c r="D172" s="98"/>
    </row>
    <row r="173" spans="1:4" s="108" customFormat="1">
      <c r="A173" s="98"/>
      <c r="B173" s="98"/>
      <c r="C173" s="98"/>
      <c r="D173" s="98"/>
    </row>
    <row r="174" spans="1:4" s="108" customFormat="1">
      <c r="A174" s="98"/>
      <c r="B174" s="98"/>
      <c r="C174" s="98"/>
      <c r="D174" s="98"/>
    </row>
    <row r="175" spans="1:4" s="108" customFormat="1">
      <c r="A175" s="98"/>
      <c r="B175" s="98"/>
      <c r="C175" s="98"/>
      <c r="D175" s="98"/>
    </row>
    <row r="176" spans="1:4" s="108" customFormat="1">
      <c r="A176" s="98"/>
      <c r="B176" s="98"/>
      <c r="C176" s="98"/>
      <c r="D176" s="98"/>
    </row>
    <row r="177" spans="1:4" s="108" customFormat="1">
      <c r="A177" s="98"/>
      <c r="B177" s="98"/>
      <c r="C177" s="98"/>
      <c r="D177" s="98"/>
    </row>
    <row r="178" spans="1:4" s="108" customFormat="1">
      <c r="A178" s="99"/>
      <c r="B178" s="99"/>
      <c r="C178" s="99"/>
      <c r="D178" s="99"/>
    </row>
    <row r="179" spans="1:4" s="108" customFormat="1">
      <c r="A179" s="98"/>
      <c r="B179" s="98"/>
      <c r="C179" s="98"/>
      <c r="D179" s="98"/>
    </row>
    <row r="180" spans="1:4" s="108" customFormat="1">
      <c r="A180" s="98"/>
      <c r="B180" s="98"/>
      <c r="C180" s="98"/>
      <c r="D180" s="98"/>
    </row>
    <row r="181" spans="1:4" s="108" customFormat="1">
      <c r="A181" s="98"/>
      <c r="B181" s="98"/>
      <c r="C181" s="98"/>
      <c r="D181" s="98"/>
    </row>
    <row r="182" spans="1:4" s="108" customFormat="1">
      <c r="A182" s="98"/>
      <c r="B182" s="98"/>
      <c r="C182" s="98"/>
      <c r="D182" s="98"/>
    </row>
    <row r="183" spans="1:4" s="108" customFormat="1">
      <c r="A183" s="98"/>
      <c r="B183" s="98"/>
      <c r="C183" s="98"/>
      <c r="D183" s="98"/>
    </row>
    <row r="184" spans="1:4" s="108" customFormat="1">
      <c r="A184" s="98"/>
      <c r="B184" s="98"/>
      <c r="C184" s="98"/>
      <c r="D184" s="98"/>
    </row>
    <row r="185" spans="1:4" s="108" customFormat="1">
      <c r="A185" s="98"/>
      <c r="B185" s="98"/>
      <c r="C185" s="98"/>
      <c r="D185" s="98"/>
    </row>
    <row r="186" spans="1:4" s="108" customFormat="1">
      <c r="A186" s="98"/>
      <c r="B186" s="98"/>
      <c r="C186" s="98"/>
      <c r="D186" s="98"/>
    </row>
    <row r="187" spans="1:4" s="108" customFormat="1">
      <c r="A187" s="98"/>
      <c r="B187" s="98"/>
      <c r="C187" s="98"/>
      <c r="D187" s="98"/>
    </row>
    <row r="188" spans="1:4" s="108" customFormat="1">
      <c r="A188" s="98"/>
      <c r="B188" s="98"/>
      <c r="C188" s="98"/>
      <c r="D188" s="98"/>
    </row>
    <row r="189" spans="1:4" s="108" customFormat="1">
      <c r="A189" s="98"/>
      <c r="B189" s="98"/>
      <c r="C189" s="98"/>
      <c r="D189" s="98"/>
    </row>
    <row r="190" spans="1:4" s="108" customFormat="1">
      <c r="A190" s="98"/>
      <c r="B190" s="98"/>
      <c r="C190" s="98"/>
      <c r="D190" s="98"/>
    </row>
    <row r="191" spans="1:4" s="108" customFormat="1">
      <c r="A191" s="98"/>
      <c r="B191" s="98"/>
      <c r="C191" s="98"/>
      <c r="D191" s="98"/>
    </row>
    <row r="192" spans="1:4" s="108" customFormat="1">
      <c r="A192" s="98"/>
      <c r="B192" s="98"/>
      <c r="C192" s="98"/>
      <c r="D192" s="98"/>
    </row>
    <row r="193" spans="1:4" s="108" customFormat="1">
      <c r="A193" s="98"/>
      <c r="B193" s="98"/>
      <c r="C193" s="98"/>
      <c r="D193" s="98"/>
    </row>
    <row r="194" spans="1:4" s="108" customFormat="1">
      <c r="A194" s="98"/>
      <c r="B194" s="98"/>
      <c r="C194" s="98"/>
      <c r="D194" s="98"/>
    </row>
    <row r="195" spans="1:4" s="108" customFormat="1">
      <c r="A195" s="98"/>
      <c r="B195" s="98"/>
      <c r="C195" s="98"/>
      <c r="D195" s="98"/>
    </row>
    <row r="196" spans="1:4" s="108" customFormat="1">
      <c r="A196" s="98"/>
      <c r="B196" s="98"/>
      <c r="C196" s="98"/>
      <c r="D196" s="98"/>
    </row>
    <row r="197" spans="1:4" s="108" customFormat="1">
      <c r="A197" s="98"/>
      <c r="B197" s="98"/>
      <c r="C197" s="98"/>
      <c r="D197" s="98"/>
    </row>
    <row r="198" spans="1:4" s="108" customFormat="1">
      <c r="A198" s="99"/>
      <c r="B198" s="99"/>
      <c r="C198" s="99"/>
      <c r="D198" s="99"/>
    </row>
    <row r="199" spans="1:4" s="108" customFormat="1">
      <c r="A199" s="98"/>
      <c r="B199" s="98"/>
      <c r="C199" s="98"/>
      <c r="D199" s="98"/>
    </row>
    <row r="200" spans="1:4" s="108" customFormat="1">
      <c r="A200" s="98"/>
      <c r="B200" s="98"/>
      <c r="C200" s="98"/>
      <c r="D200" s="98"/>
    </row>
    <row r="201" spans="1:4" s="108" customFormat="1">
      <c r="A201" s="98"/>
      <c r="B201" s="98"/>
      <c r="C201" s="98"/>
      <c r="D201" s="98"/>
    </row>
    <row r="202" spans="1:4" s="108" customFormat="1">
      <c r="A202" s="98"/>
      <c r="B202" s="98"/>
      <c r="C202" s="98"/>
      <c r="D202" s="98"/>
    </row>
    <row r="203" spans="1:4" s="108" customFormat="1">
      <c r="A203" s="98"/>
      <c r="B203" s="98"/>
      <c r="C203" s="98"/>
      <c r="D203" s="98"/>
    </row>
    <row r="204" spans="1:4" s="108" customFormat="1">
      <c r="A204" s="98"/>
      <c r="B204" s="98"/>
      <c r="C204" s="98"/>
      <c r="D204" s="98"/>
    </row>
    <row r="205" spans="1:4" s="108" customFormat="1">
      <c r="A205" s="98"/>
      <c r="B205" s="98"/>
      <c r="C205" s="98"/>
      <c r="D205" s="98"/>
    </row>
    <row r="206" spans="1:4" s="108" customFormat="1">
      <c r="A206" s="98"/>
      <c r="B206" s="98"/>
      <c r="C206" s="98"/>
      <c r="D206" s="98"/>
    </row>
    <row r="207" spans="1:4" s="108" customFormat="1">
      <c r="A207" s="98"/>
      <c r="B207" s="98"/>
      <c r="C207" s="98"/>
      <c r="D207" s="98"/>
    </row>
    <row r="208" spans="1:4" s="108" customFormat="1">
      <c r="A208" s="98"/>
      <c r="B208" s="98"/>
      <c r="C208" s="98"/>
      <c r="D208" s="98"/>
    </row>
    <row r="209" spans="1:4" s="108" customFormat="1">
      <c r="A209" s="98"/>
      <c r="B209" s="98"/>
      <c r="C209" s="98"/>
      <c r="D209" s="98"/>
    </row>
    <row r="210" spans="1:4" s="108" customFormat="1">
      <c r="A210" s="98"/>
      <c r="B210" s="98"/>
      <c r="C210" s="98"/>
      <c r="D210" s="98"/>
    </row>
    <row r="211" spans="1:4" s="108" customFormat="1">
      <c r="A211" s="98"/>
      <c r="B211" s="98"/>
      <c r="C211" s="98"/>
      <c r="D211" s="98"/>
    </row>
    <row r="212" spans="1:4" s="108" customFormat="1">
      <c r="A212" s="98"/>
      <c r="B212" s="98"/>
      <c r="C212" s="98"/>
      <c r="D212" s="98"/>
    </row>
    <row r="213" spans="1:4" s="108" customFormat="1">
      <c r="A213" s="98"/>
      <c r="B213" s="98"/>
      <c r="C213" s="98"/>
      <c r="D213" s="98"/>
    </row>
    <row r="214" spans="1:4" s="108" customFormat="1">
      <c r="A214" s="98"/>
      <c r="B214" s="98"/>
      <c r="C214" s="98"/>
      <c r="D214" s="98"/>
    </row>
    <row r="215" spans="1:4" s="108" customFormat="1">
      <c r="A215" s="98"/>
      <c r="B215" s="98"/>
      <c r="C215" s="98"/>
      <c r="D215" s="98"/>
    </row>
    <row r="216" spans="1:4" s="108" customFormat="1">
      <c r="A216" s="98"/>
      <c r="B216" s="98"/>
      <c r="C216" s="98"/>
      <c r="D216" s="98"/>
    </row>
    <row r="217" spans="1:4" s="108" customFormat="1">
      <c r="A217" s="98"/>
      <c r="B217" s="98"/>
      <c r="C217" s="98"/>
      <c r="D217" s="98"/>
    </row>
    <row r="218" spans="1:4" s="108" customFormat="1">
      <c r="A218" s="99"/>
      <c r="B218" s="99"/>
      <c r="C218" s="99"/>
      <c r="D218" s="99"/>
    </row>
    <row r="219" spans="1:4" s="108" customFormat="1">
      <c r="A219" s="98"/>
      <c r="B219" s="98"/>
      <c r="C219" s="98"/>
      <c r="D219" s="98"/>
    </row>
    <row r="220" spans="1:4" s="108" customFormat="1">
      <c r="A220" s="98"/>
      <c r="B220" s="98"/>
      <c r="C220" s="98"/>
      <c r="D220" s="98"/>
    </row>
    <row r="221" spans="1:4" s="108" customFormat="1">
      <c r="A221" s="98"/>
      <c r="B221" s="98"/>
      <c r="C221" s="98"/>
      <c r="D221" s="98"/>
    </row>
    <row r="222" spans="1:4" s="108" customFormat="1">
      <c r="A222" s="98"/>
      <c r="B222" s="98"/>
      <c r="C222" s="98"/>
      <c r="D222" s="98"/>
    </row>
    <row r="223" spans="1:4" s="108" customFormat="1">
      <c r="A223" s="98"/>
      <c r="B223" s="98"/>
      <c r="C223" s="98"/>
      <c r="D223" s="98"/>
    </row>
    <row r="224" spans="1:4" s="108" customFormat="1">
      <c r="A224" s="98"/>
      <c r="B224" s="98"/>
      <c r="C224" s="98"/>
      <c r="D224" s="98"/>
    </row>
    <row r="225" spans="1:4" s="108" customFormat="1">
      <c r="A225" s="98"/>
      <c r="B225" s="98"/>
      <c r="C225" s="98"/>
      <c r="D225" s="98"/>
    </row>
    <row r="226" spans="1:4" s="108" customFormat="1">
      <c r="A226" s="98"/>
      <c r="B226" s="98"/>
      <c r="C226" s="98"/>
      <c r="D226" s="98"/>
    </row>
    <row r="227" spans="1:4" s="108" customFormat="1">
      <c r="A227" s="98"/>
      <c r="B227" s="98"/>
      <c r="C227" s="98"/>
      <c r="D227" s="98"/>
    </row>
    <row r="228" spans="1:4" s="108" customFormat="1">
      <c r="A228" s="98"/>
      <c r="B228" s="98"/>
      <c r="C228" s="98"/>
      <c r="D228" s="98"/>
    </row>
    <row r="229" spans="1:4" s="108" customFormat="1">
      <c r="A229" s="98"/>
      <c r="B229" s="98"/>
      <c r="C229" s="98"/>
      <c r="D229" s="98"/>
    </row>
    <row r="230" spans="1:4" s="108" customFormat="1">
      <c r="A230" s="98"/>
      <c r="B230" s="98"/>
      <c r="C230" s="98"/>
      <c r="D230" s="98"/>
    </row>
    <row r="231" spans="1:4" s="108" customFormat="1">
      <c r="A231" s="98"/>
      <c r="B231" s="98"/>
      <c r="C231" s="98"/>
      <c r="D231" s="98"/>
    </row>
    <row r="232" spans="1:4" s="108" customFormat="1">
      <c r="A232" s="98"/>
      <c r="B232" s="98"/>
      <c r="C232" s="98"/>
      <c r="D232" s="98"/>
    </row>
    <row r="233" spans="1:4" s="108" customFormat="1">
      <c r="A233" s="98"/>
      <c r="B233" s="98"/>
      <c r="C233" s="98"/>
      <c r="D233" s="98"/>
    </row>
    <row r="234" spans="1:4" s="108" customFormat="1">
      <c r="A234" s="98"/>
      <c r="B234" s="98"/>
      <c r="C234" s="98"/>
      <c r="D234" s="98"/>
    </row>
    <row r="235" spans="1:4" s="108" customFormat="1">
      <c r="A235" s="98"/>
      <c r="B235" s="98"/>
      <c r="C235" s="98"/>
      <c r="D235" s="98"/>
    </row>
    <row r="236" spans="1:4" s="108" customFormat="1">
      <c r="A236" s="98"/>
      <c r="B236" s="98"/>
      <c r="C236" s="98"/>
      <c r="D236" s="98"/>
    </row>
    <row r="237" spans="1:4" s="108" customFormat="1">
      <c r="A237" s="98"/>
      <c r="B237" s="98"/>
      <c r="C237" s="98"/>
      <c r="D237" s="98"/>
    </row>
    <row r="238" spans="1:4" s="108" customFormat="1">
      <c r="A238" s="99"/>
      <c r="B238" s="99"/>
      <c r="C238" s="99"/>
      <c r="D238" s="99"/>
    </row>
    <row r="239" spans="1:4" s="108" customFormat="1">
      <c r="A239" s="98"/>
      <c r="B239" s="98"/>
      <c r="C239" s="98"/>
      <c r="D239" s="98"/>
    </row>
    <row r="240" spans="1:4" s="108" customFormat="1">
      <c r="A240" s="98"/>
      <c r="B240" s="98"/>
      <c r="C240" s="98"/>
      <c r="D240" s="98"/>
    </row>
    <row r="241" spans="1:4" s="108" customFormat="1">
      <c r="A241" s="98"/>
      <c r="B241" s="98"/>
      <c r="C241" s="98"/>
      <c r="D241" s="98"/>
    </row>
    <row r="242" spans="1:4" s="108" customFormat="1">
      <c r="A242" s="98"/>
      <c r="B242" s="98"/>
      <c r="C242" s="98"/>
      <c r="D242" s="98"/>
    </row>
    <row r="243" spans="1:4" s="108" customFormat="1">
      <c r="A243" s="98"/>
      <c r="B243" s="98"/>
      <c r="C243" s="98"/>
      <c r="D243" s="98"/>
    </row>
    <row r="244" spans="1:4" s="108" customFormat="1">
      <c r="A244" s="98"/>
      <c r="B244" s="98"/>
      <c r="C244" s="98"/>
      <c r="D244" s="98"/>
    </row>
    <row r="245" spans="1:4" s="108" customFormat="1">
      <c r="A245" s="98"/>
      <c r="B245" s="98"/>
      <c r="C245" s="98"/>
      <c r="D245" s="98"/>
    </row>
    <row r="246" spans="1:4" s="108" customFormat="1">
      <c r="A246" s="98"/>
      <c r="B246" s="98"/>
      <c r="C246" s="98"/>
      <c r="D246" s="98"/>
    </row>
    <row r="247" spans="1:4" s="108" customFormat="1">
      <c r="A247" s="98"/>
      <c r="B247" s="98"/>
      <c r="C247" s="98"/>
      <c r="D247" s="98"/>
    </row>
    <row r="248" spans="1:4" s="108" customFormat="1">
      <c r="A248" s="98"/>
      <c r="B248" s="98"/>
      <c r="C248" s="98"/>
      <c r="D248" s="98"/>
    </row>
    <row r="249" spans="1:4" s="108" customFormat="1">
      <c r="A249" s="98"/>
      <c r="B249" s="98"/>
      <c r="C249" s="98"/>
      <c r="D249" s="98"/>
    </row>
    <row r="250" spans="1:4" s="108" customFormat="1">
      <c r="A250" s="98"/>
      <c r="B250" s="98"/>
      <c r="C250" s="98"/>
      <c r="D250" s="98"/>
    </row>
    <row r="251" spans="1:4" s="108" customFormat="1">
      <c r="A251" s="98"/>
      <c r="B251" s="98"/>
      <c r="C251" s="98"/>
      <c r="D251" s="98"/>
    </row>
    <row r="252" spans="1:4" s="108" customFormat="1">
      <c r="A252" s="98"/>
      <c r="B252" s="98"/>
      <c r="C252" s="98"/>
      <c r="D252" s="98"/>
    </row>
    <row r="253" spans="1:4" s="108" customFormat="1">
      <c r="A253" s="98"/>
      <c r="B253" s="98"/>
      <c r="C253" s="98"/>
      <c r="D253" s="98"/>
    </row>
    <row r="254" spans="1:4" s="108" customFormat="1">
      <c r="A254" s="98"/>
      <c r="B254" s="98"/>
      <c r="C254" s="98"/>
      <c r="D254" s="98"/>
    </row>
    <row r="255" spans="1:4" s="108" customFormat="1">
      <c r="A255" s="98"/>
      <c r="B255" s="98"/>
      <c r="C255" s="98"/>
      <c r="D255" s="98"/>
    </row>
    <row r="256" spans="1:4" s="108" customFormat="1">
      <c r="A256" s="98"/>
      <c r="B256" s="98"/>
      <c r="C256" s="98"/>
      <c r="D256" s="98"/>
    </row>
    <row r="257" spans="1:4" s="108" customFormat="1">
      <c r="A257" s="98"/>
      <c r="B257" s="98"/>
      <c r="C257" s="98"/>
      <c r="D257" s="98"/>
    </row>
    <row r="258" spans="1:4" s="108" customFormat="1">
      <c r="A258" s="99"/>
      <c r="B258" s="99"/>
      <c r="C258" s="99"/>
      <c r="D258" s="99"/>
    </row>
    <row r="259" spans="1:4" s="108" customFormat="1">
      <c r="A259" s="98"/>
      <c r="B259" s="98"/>
      <c r="C259" s="98"/>
      <c r="D259" s="98"/>
    </row>
    <row r="260" spans="1:4" s="108" customFormat="1">
      <c r="A260" s="98"/>
      <c r="B260" s="98"/>
      <c r="C260" s="98"/>
      <c r="D260" s="98"/>
    </row>
    <row r="261" spans="1:4" s="108" customFormat="1">
      <c r="A261" s="98"/>
      <c r="B261" s="98"/>
      <c r="C261" s="98"/>
      <c r="D261" s="98"/>
    </row>
    <row r="262" spans="1:4" s="108" customFormat="1">
      <c r="A262" s="98"/>
      <c r="B262" s="98"/>
      <c r="C262" s="98"/>
      <c r="D262" s="98"/>
    </row>
    <row r="263" spans="1:4" s="108" customFormat="1">
      <c r="A263" s="98"/>
      <c r="B263" s="98"/>
      <c r="C263" s="98"/>
      <c r="D263" s="98"/>
    </row>
    <row r="264" spans="1:4" s="108" customFormat="1">
      <c r="A264" s="98"/>
      <c r="B264" s="98"/>
      <c r="C264" s="98"/>
      <c r="D264" s="98"/>
    </row>
    <row r="265" spans="1:4" s="108" customFormat="1">
      <c r="A265" s="98"/>
      <c r="B265" s="98"/>
      <c r="C265" s="98"/>
      <c r="D265" s="98"/>
    </row>
    <row r="266" spans="1:4" s="108" customFormat="1">
      <c r="A266" s="98"/>
      <c r="B266" s="98"/>
      <c r="C266" s="98"/>
      <c r="D266" s="98"/>
    </row>
    <row r="267" spans="1:4" s="108" customFormat="1">
      <c r="A267" s="98"/>
      <c r="B267" s="98"/>
      <c r="C267" s="98"/>
      <c r="D267" s="98"/>
    </row>
    <row r="268" spans="1:4" s="108" customFormat="1">
      <c r="A268" s="98"/>
      <c r="B268" s="98"/>
      <c r="C268" s="98"/>
      <c r="D268" s="98"/>
    </row>
    <row r="269" spans="1:4" s="108" customFormat="1">
      <c r="A269" s="98"/>
      <c r="B269" s="98"/>
      <c r="C269" s="98"/>
      <c r="D269" s="98"/>
    </row>
    <row r="270" spans="1:4" s="108" customFormat="1">
      <c r="A270" s="98"/>
      <c r="B270" s="98"/>
      <c r="C270" s="98"/>
      <c r="D270" s="98"/>
    </row>
    <row r="271" spans="1:4" s="108" customFormat="1">
      <c r="A271" s="98"/>
      <c r="B271" s="98"/>
      <c r="C271" s="98"/>
      <c r="D271" s="98"/>
    </row>
    <row r="272" spans="1:4" s="108" customFormat="1">
      <c r="A272" s="98"/>
      <c r="B272" s="98"/>
      <c r="C272" s="98"/>
      <c r="D272" s="98"/>
    </row>
    <row r="273" spans="1:4" s="108" customFormat="1">
      <c r="A273" s="98"/>
      <c r="B273" s="98"/>
      <c r="C273" s="98"/>
      <c r="D273" s="98"/>
    </row>
    <row r="274" spans="1:4" s="108" customFormat="1">
      <c r="A274" s="98"/>
      <c r="B274" s="98"/>
      <c r="C274" s="98"/>
      <c r="D274" s="98"/>
    </row>
    <row r="275" spans="1:4" s="108" customFormat="1">
      <c r="A275" s="98"/>
      <c r="B275" s="98"/>
      <c r="C275" s="98"/>
      <c r="D275" s="98"/>
    </row>
    <row r="276" spans="1:4" s="108" customFormat="1">
      <c r="A276" s="98"/>
      <c r="B276" s="98"/>
      <c r="C276" s="98"/>
      <c r="D276" s="98"/>
    </row>
    <row r="277" spans="1:4" s="108" customFormat="1">
      <c r="A277" s="98"/>
      <c r="B277" s="98"/>
      <c r="C277" s="98"/>
      <c r="D277" s="98"/>
    </row>
    <row r="278" spans="1:4" s="108" customFormat="1">
      <c r="A278" s="99"/>
      <c r="B278" s="99"/>
      <c r="C278" s="99"/>
      <c r="D278" s="99"/>
    </row>
    <row r="279" spans="1:4" s="108" customFormat="1">
      <c r="A279" s="98"/>
      <c r="B279" s="98"/>
      <c r="C279" s="98"/>
      <c r="D279" s="98"/>
    </row>
    <row r="280" spans="1:4" s="108" customFormat="1">
      <c r="A280" s="98"/>
      <c r="B280" s="98"/>
      <c r="C280" s="98"/>
      <c r="D280" s="98"/>
    </row>
    <row r="281" spans="1:4" s="108" customFormat="1">
      <c r="A281" s="98"/>
      <c r="B281" s="98"/>
      <c r="C281" s="98"/>
      <c r="D281" s="98"/>
    </row>
    <row r="282" spans="1:4" s="108" customFormat="1">
      <c r="A282" s="98"/>
      <c r="B282" s="98"/>
      <c r="C282" s="98"/>
      <c r="D282" s="98"/>
    </row>
    <row r="283" spans="1:4" s="108" customFormat="1">
      <c r="A283" s="98"/>
      <c r="B283" s="98"/>
      <c r="C283" s="98"/>
      <c r="D283" s="98"/>
    </row>
    <row r="284" spans="1:4" s="108" customFormat="1">
      <c r="A284" s="98"/>
      <c r="B284" s="98"/>
      <c r="C284" s="98"/>
      <c r="D284" s="98"/>
    </row>
    <row r="285" spans="1:4" s="108" customFormat="1">
      <c r="A285" s="98"/>
      <c r="B285" s="98"/>
      <c r="C285" s="98"/>
      <c r="D285" s="98"/>
    </row>
    <row r="286" spans="1:4" s="108" customFormat="1">
      <c r="A286" s="98"/>
      <c r="B286" s="98"/>
      <c r="C286" s="98"/>
      <c r="D286" s="98"/>
    </row>
    <row r="287" spans="1:4" s="108" customFormat="1">
      <c r="A287" s="98"/>
      <c r="B287" s="98"/>
      <c r="C287" s="98"/>
      <c r="D287" s="98"/>
    </row>
    <row r="288" spans="1:4" s="108" customFormat="1">
      <c r="A288" s="98"/>
      <c r="B288" s="98"/>
      <c r="C288" s="98"/>
      <c r="D288" s="98"/>
    </row>
    <row r="289" spans="1:4" s="108" customFormat="1">
      <c r="A289" s="98"/>
      <c r="B289" s="98"/>
      <c r="C289" s="98"/>
      <c r="D289" s="98"/>
    </row>
    <row r="290" spans="1:4" s="108" customFormat="1">
      <c r="A290" s="98"/>
      <c r="B290" s="98"/>
      <c r="C290" s="98"/>
      <c r="D290" s="98"/>
    </row>
    <row r="291" spans="1:4" s="108" customFormat="1">
      <c r="A291" s="98"/>
      <c r="B291" s="98"/>
      <c r="C291" s="98"/>
      <c r="D291" s="98"/>
    </row>
    <row r="292" spans="1:4" s="108" customFormat="1">
      <c r="A292" s="98"/>
      <c r="B292" s="98"/>
      <c r="C292" s="98"/>
      <c r="D292" s="98"/>
    </row>
    <row r="293" spans="1:4" s="108" customFormat="1">
      <c r="A293" s="98"/>
      <c r="B293" s="98"/>
      <c r="C293" s="98"/>
      <c r="D293" s="98"/>
    </row>
    <row r="294" spans="1:4" s="108" customFormat="1">
      <c r="A294" s="98"/>
      <c r="B294" s="98"/>
      <c r="C294" s="98"/>
      <c r="D294" s="98"/>
    </row>
    <row r="295" spans="1:4" s="108" customFormat="1">
      <c r="A295" s="98"/>
      <c r="B295" s="98"/>
      <c r="C295" s="98"/>
      <c r="D295" s="98"/>
    </row>
    <row r="296" spans="1:4" s="108" customFormat="1">
      <c r="A296" s="98"/>
      <c r="B296" s="98"/>
      <c r="C296" s="98"/>
      <c r="D296" s="98"/>
    </row>
    <row r="297" spans="1:4" s="108" customFormat="1">
      <c r="A297" s="98"/>
      <c r="B297" s="98"/>
      <c r="C297" s="98"/>
      <c r="D297" s="98"/>
    </row>
    <row r="298" spans="1:4" s="108" customFormat="1">
      <c r="A298" s="99"/>
      <c r="B298" s="99"/>
      <c r="C298" s="99"/>
      <c r="D298" s="99"/>
    </row>
    <row r="299" spans="1:4" s="108" customFormat="1">
      <c r="A299" s="98"/>
      <c r="B299" s="98"/>
      <c r="C299" s="98"/>
      <c r="D299" s="98"/>
    </row>
    <row r="300" spans="1:4" s="108" customFormat="1">
      <c r="A300" s="98"/>
      <c r="B300" s="98"/>
      <c r="C300" s="98"/>
      <c r="D300" s="98"/>
    </row>
    <row r="301" spans="1:4" s="108" customFormat="1">
      <c r="A301" s="98"/>
      <c r="B301" s="98"/>
      <c r="C301" s="98"/>
      <c r="D301" s="98"/>
    </row>
    <row r="302" spans="1:4" s="108" customFormat="1">
      <c r="A302" s="98"/>
      <c r="B302" s="98"/>
      <c r="C302" s="98"/>
      <c r="D302" s="98"/>
    </row>
    <row r="303" spans="1:4" s="108" customFormat="1">
      <c r="A303" s="98"/>
      <c r="B303" s="98"/>
      <c r="C303" s="98"/>
      <c r="D303" s="98"/>
    </row>
    <row r="304" spans="1:4" s="108" customFormat="1">
      <c r="A304" s="98"/>
      <c r="B304" s="98"/>
      <c r="C304" s="98"/>
      <c r="D304" s="98"/>
    </row>
    <row r="305" spans="1:4" s="108" customFormat="1">
      <c r="A305" s="98"/>
      <c r="B305" s="98"/>
      <c r="C305" s="98"/>
      <c r="D305" s="98"/>
    </row>
    <row r="306" spans="1:4" s="108" customFormat="1">
      <c r="A306" s="98"/>
      <c r="B306" s="98"/>
      <c r="C306" s="98"/>
      <c r="D306" s="98"/>
    </row>
    <row r="307" spans="1:4" s="108" customFormat="1">
      <c r="A307" s="98"/>
      <c r="B307" s="98"/>
      <c r="C307" s="98"/>
      <c r="D307" s="98"/>
    </row>
    <row r="308" spans="1:4" s="108" customFormat="1">
      <c r="A308" s="98"/>
      <c r="B308" s="98"/>
      <c r="C308" s="98"/>
      <c r="D308" s="98"/>
    </row>
    <row r="309" spans="1:4" s="108" customFormat="1">
      <c r="A309" s="98"/>
      <c r="B309" s="98"/>
      <c r="C309" s="98"/>
      <c r="D309" s="98"/>
    </row>
    <row r="310" spans="1:4" s="108" customFormat="1">
      <c r="A310" s="98"/>
      <c r="B310" s="98"/>
      <c r="C310" s="98"/>
      <c r="D310" s="98"/>
    </row>
    <row r="311" spans="1:4" s="108" customFormat="1">
      <c r="A311" s="98"/>
      <c r="B311" s="98"/>
      <c r="C311" s="98"/>
      <c r="D311" s="98"/>
    </row>
    <row r="312" spans="1:4" s="108" customFormat="1">
      <c r="A312" s="98"/>
      <c r="B312" s="98"/>
      <c r="C312" s="98"/>
      <c r="D312" s="98"/>
    </row>
    <row r="313" spans="1:4" s="108" customFormat="1">
      <c r="A313" s="98"/>
      <c r="B313" s="98"/>
      <c r="C313" s="98"/>
      <c r="D313" s="98"/>
    </row>
    <row r="314" spans="1:4" s="108" customFormat="1">
      <c r="A314" s="98"/>
      <c r="B314" s="98"/>
      <c r="C314" s="98"/>
      <c r="D314" s="98"/>
    </row>
    <row r="315" spans="1:4" s="108" customFormat="1">
      <c r="A315" s="98"/>
      <c r="B315" s="98"/>
      <c r="C315" s="98"/>
      <c r="D315" s="98"/>
    </row>
    <row r="316" spans="1:4" s="108" customFormat="1">
      <c r="A316" s="98"/>
      <c r="B316" s="98"/>
      <c r="C316" s="98"/>
      <c r="D316" s="98"/>
    </row>
    <row r="317" spans="1:4" s="108" customFormat="1">
      <c r="A317" s="98"/>
      <c r="B317" s="98"/>
      <c r="C317" s="98"/>
      <c r="D317" s="98"/>
    </row>
    <row r="318" spans="1:4" s="108" customFormat="1">
      <c r="A318" s="111"/>
      <c r="B318" s="111"/>
      <c r="C318" s="111"/>
      <c r="D318" s="111"/>
    </row>
    <row r="319" spans="1:4" s="108" customFormat="1">
      <c r="A319" s="111"/>
      <c r="B319" s="111"/>
      <c r="C319" s="111"/>
      <c r="D319" s="111"/>
    </row>
    <row r="320" spans="1:4" s="108" customFormat="1">
      <c r="A320" s="111"/>
      <c r="B320" s="111"/>
      <c r="C320" s="111"/>
      <c r="D320" s="111"/>
    </row>
    <row r="321" spans="1:4" s="108" customFormat="1">
      <c r="A321" s="111"/>
      <c r="B321" s="111"/>
      <c r="C321" s="111"/>
      <c r="D321" s="111"/>
    </row>
    <row r="322" spans="1:4" s="108" customFormat="1">
      <c r="A322" s="111"/>
      <c r="B322" s="111"/>
      <c r="C322" s="111"/>
      <c r="D322" s="111"/>
    </row>
    <row r="323" spans="1:4" s="108" customFormat="1">
      <c r="A323" s="111"/>
      <c r="B323" s="111"/>
      <c r="C323" s="111"/>
      <c r="D323" s="111"/>
    </row>
    <row r="324" spans="1:4" s="108" customFormat="1">
      <c r="A324" s="111"/>
      <c r="B324" s="111"/>
      <c r="C324" s="111"/>
      <c r="D324" s="111"/>
    </row>
    <row r="325" spans="1:4" s="108" customFormat="1">
      <c r="A325" s="111"/>
      <c r="B325" s="111"/>
      <c r="C325" s="111"/>
      <c r="D325" s="111"/>
    </row>
    <row r="326" spans="1:4" s="108" customFormat="1">
      <c r="A326" s="111"/>
      <c r="B326" s="111"/>
      <c r="C326" s="111"/>
      <c r="D326" s="111"/>
    </row>
    <row r="327" spans="1:4" s="108" customFormat="1">
      <c r="A327" s="111"/>
      <c r="B327" s="111"/>
      <c r="C327" s="111"/>
      <c r="D327" s="111"/>
    </row>
    <row r="328" spans="1:4" s="108" customFormat="1">
      <c r="A328" s="111"/>
      <c r="B328" s="111"/>
      <c r="C328" s="111"/>
      <c r="D328" s="111"/>
    </row>
    <row r="329" spans="1:4" s="108" customFormat="1">
      <c r="A329" s="111"/>
      <c r="B329" s="111"/>
      <c r="C329" s="111"/>
      <c r="D329" s="111"/>
    </row>
    <row r="330" spans="1:4" s="108" customFormat="1">
      <c r="A330" s="111"/>
      <c r="B330" s="111"/>
      <c r="C330" s="111"/>
      <c r="D330" s="111"/>
    </row>
    <row r="331" spans="1:4" s="108" customFormat="1">
      <c r="A331" s="111"/>
      <c r="B331" s="111"/>
      <c r="C331" s="111"/>
      <c r="D331" s="111"/>
    </row>
    <row r="332" spans="1:4" s="108" customFormat="1">
      <c r="A332" s="111"/>
      <c r="B332" s="111"/>
      <c r="C332" s="111"/>
      <c r="D332" s="111"/>
    </row>
    <row r="333" spans="1:4" s="108" customFormat="1">
      <c r="A333" s="111"/>
      <c r="B333" s="111"/>
      <c r="C333" s="111"/>
      <c r="D333" s="111"/>
    </row>
    <row r="334" spans="1:4" s="108" customFormat="1">
      <c r="A334" s="111"/>
      <c r="B334" s="111"/>
      <c r="C334" s="111"/>
      <c r="D334" s="111"/>
    </row>
    <row r="335" spans="1:4" s="108" customFormat="1">
      <c r="A335" s="111"/>
      <c r="B335" s="111"/>
      <c r="C335" s="111"/>
      <c r="D335" s="111"/>
    </row>
    <row r="336" spans="1:4" s="108" customFormat="1">
      <c r="A336" s="111"/>
      <c r="B336" s="111"/>
      <c r="C336" s="111"/>
      <c r="D336" s="111"/>
    </row>
    <row r="337" spans="1:4" s="108" customFormat="1">
      <c r="A337" s="111"/>
      <c r="B337" s="111"/>
      <c r="C337" s="111"/>
      <c r="D337" s="111"/>
    </row>
    <row r="338" spans="1:4" s="108" customFormat="1">
      <c r="A338" s="111"/>
      <c r="B338" s="111"/>
      <c r="C338" s="111"/>
      <c r="D338" s="111"/>
    </row>
    <row r="339" spans="1:4" s="108" customFormat="1">
      <c r="A339" s="111"/>
      <c r="B339" s="111"/>
      <c r="C339" s="111"/>
      <c r="D339" s="111"/>
    </row>
    <row r="340" spans="1:4" s="108" customFormat="1">
      <c r="A340" s="111"/>
      <c r="B340" s="111"/>
      <c r="C340" s="111"/>
      <c r="D340" s="111"/>
    </row>
    <row r="341" spans="1:4" s="108" customFormat="1">
      <c r="A341" s="111"/>
      <c r="B341" s="111"/>
      <c r="C341" s="111"/>
      <c r="D341" s="111"/>
    </row>
    <row r="342" spans="1:4" s="108" customFormat="1">
      <c r="A342" s="111"/>
      <c r="B342" s="111"/>
      <c r="C342" s="111"/>
      <c r="D342" s="111"/>
    </row>
    <row r="343" spans="1:4" s="108" customFormat="1">
      <c r="A343" s="111"/>
      <c r="B343" s="111"/>
      <c r="C343" s="111"/>
      <c r="D343" s="111"/>
    </row>
    <row r="344" spans="1:4" s="108" customFormat="1">
      <c r="A344" s="111"/>
      <c r="B344" s="111"/>
      <c r="C344" s="111"/>
      <c r="D344" s="111"/>
    </row>
    <row r="345" spans="1:4" s="108" customFormat="1">
      <c r="A345" s="111"/>
      <c r="B345" s="111"/>
      <c r="C345" s="111"/>
      <c r="D345" s="111"/>
    </row>
    <row r="346" spans="1:4" s="108" customFormat="1">
      <c r="A346" s="111"/>
      <c r="B346" s="111"/>
      <c r="C346" s="111"/>
      <c r="D346" s="111"/>
    </row>
    <row r="347" spans="1:4" s="108" customFormat="1">
      <c r="A347" s="111"/>
      <c r="B347" s="111"/>
      <c r="C347" s="111"/>
      <c r="D347" s="111"/>
    </row>
    <row r="348" spans="1:4" s="108" customFormat="1">
      <c r="A348" s="111"/>
      <c r="B348" s="111"/>
      <c r="C348" s="111"/>
      <c r="D348" s="111"/>
    </row>
    <row r="349" spans="1:4" s="108" customFormat="1">
      <c r="A349" s="111"/>
      <c r="B349" s="111"/>
      <c r="C349" s="111"/>
      <c r="D349" s="111"/>
    </row>
    <row r="350" spans="1:4" s="108" customFormat="1">
      <c r="A350" s="111"/>
      <c r="B350" s="111"/>
      <c r="C350" s="111"/>
      <c r="D350" s="111"/>
    </row>
    <row r="351" spans="1:4" s="108" customFormat="1">
      <c r="A351" s="111"/>
      <c r="B351" s="111"/>
      <c r="C351" s="111"/>
      <c r="D351" s="111"/>
    </row>
    <row r="352" spans="1:4" s="108" customFormat="1">
      <c r="A352" s="111"/>
      <c r="B352" s="111"/>
      <c r="C352" s="111"/>
      <c r="D352" s="111"/>
    </row>
    <row r="353" spans="1:4" s="108" customFormat="1">
      <c r="A353" s="111"/>
      <c r="B353" s="111"/>
      <c r="C353" s="111"/>
      <c r="D353" s="111"/>
    </row>
    <row r="354" spans="1:4" s="108" customFormat="1">
      <c r="A354" s="111"/>
      <c r="B354" s="111"/>
      <c r="C354" s="111"/>
      <c r="D354" s="111"/>
    </row>
    <row r="355" spans="1:4" s="108" customFormat="1">
      <c r="A355" s="111"/>
      <c r="B355" s="111"/>
      <c r="C355" s="111"/>
      <c r="D355" s="111"/>
    </row>
    <row r="356" spans="1:4" s="108" customFormat="1">
      <c r="A356" s="111"/>
      <c r="B356" s="111"/>
      <c r="C356" s="111"/>
      <c r="D356" s="111"/>
    </row>
    <row r="357" spans="1:4" s="108" customFormat="1">
      <c r="A357" s="111"/>
      <c r="B357" s="111"/>
      <c r="C357" s="111"/>
      <c r="D357" s="111"/>
    </row>
    <row r="358" spans="1:4" s="108" customFormat="1">
      <c r="A358" s="111"/>
      <c r="B358" s="111"/>
      <c r="C358" s="111"/>
      <c r="D358" s="111"/>
    </row>
    <row r="359" spans="1:4" s="108" customFormat="1">
      <c r="A359" s="111"/>
      <c r="B359" s="111"/>
      <c r="C359" s="111"/>
      <c r="D359" s="111"/>
    </row>
    <row r="360" spans="1:4" s="108" customFormat="1">
      <c r="A360" s="111"/>
      <c r="B360" s="111"/>
      <c r="C360" s="111"/>
      <c r="D360" s="111"/>
    </row>
    <row r="361" spans="1:4" s="108" customFormat="1">
      <c r="A361" s="111"/>
      <c r="B361" s="111"/>
      <c r="C361" s="111"/>
      <c r="D361" s="111"/>
    </row>
    <row r="362" spans="1:4" s="108" customFormat="1">
      <c r="A362" s="111"/>
      <c r="B362" s="111"/>
      <c r="C362" s="111"/>
      <c r="D362" s="111"/>
    </row>
    <row r="363" spans="1:4" s="108" customFormat="1">
      <c r="A363" s="111"/>
      <c r="B363" s="111"/>
      <c r="C363" s="111"/>
      <c r="D363" s="111"/>
    </row>
    <row r="364" spans="1:4" s="108" customFormat="1">
      <c r="A364" s="111"/>
      <c r="B364" s="111"/>
      <c r="C364" s="111"/>
      <c r="D364" s="111"/>
    </row>
    <row r="365" spans="1:4" s="108" customFormat="1">
      <c r="A365" s="111"/>
      <c r="B365" s="111"/>
      <c r="C365" s="111"/>
      <c r="D365" s="111"/>
    </row>
    <row r="366" spans="1:4" s="108" customFormat="1">
      <c r="A366" s="111"/>
      <c r="B366" s="111"/>
      <c r="C366" s="111"/>
      <c r="D366" s="111"/>
    </row>
    <row r="367" spans="1:4" s="108" customFormat="1">
      <c r="A367" s="111"/>
      <c r="B367" s="111"/>
      <c r="C367" s="111"/>
      <c r="D367" s="111"/>
    </row>
    <row r="368" spans="1:4" s="108" customFormat="1">
      <c r="A368" s="111"/>
      <c r="B368" s="111"/>
      <c r="C368" s="111"/>
      <c r="D368" s="111"/>
    </row>
    <row r="369" spans="1:4" s="108" customFormat="1">
      <c r="A369" s="111"/>
      <c r="B369" s="111"/>
      <c r="C369" s="111"/>
      <c r="D369" s="111"/>
    </row>
    <row r="370" spans="1:4" s="108" customFormat="1">
      <c r="A370" s="111"/>
      <c r="B370" s="111"/>
      <c r="C370" s="111"/>
      <c r="D370" s="111"/>
    </row>
    <row r="371" spans="1:4" s="108" customFormat="1">
      <c r="A371" s="111"/>
      <c r="B371" s="111"/>
      <c r="C371" s="111"/>
      <c r="D371" s="111"/>
    </row>
    <row r="372" spans="1:4" s="108" customFormat="1">
      <c r="A372" s="111"/>
      <c r="B372" s="111"/>
      <c r="C372" s="111"/>
      <c r="D372" s="111"/>
    </row>
    <row r="373" spans="1:4" s="108" customFormat="1">
      <c r="A373" s="111"/>
      <c r="B373" s="111"/>
      <c r="C373" s="111"/>
      <c r="D373" s="111"/>
    </row>
    <row r="374" spans="1:4" s="108" customFormat="1">
      <c r="A374" s="111"/>
      <c r="B374" s="111"/>
      <c r="C374" s="111"/>
      <c r="D374" s="111"/>
    </row>
    <row r="375" spans="1:4" s="108" customFormat="1">
      <c r="A375" s="111"/>
      <c r="B375" s="111"/>
      <c r="C375" s="111"/>
      <c r="D375" s="111"/>
    </row>
    <row r="376" spans="1:4" s="108" customFormat="1">
      <c r="A376" s="111"/>
      <c r="B376" s="111"/>
      <c r="C376" s="111"/>
      <c r="D376" s="111"/>
    </row>
    <row r="377" spans="1:4" s="108" customFormat="1">
      <c r="A377" s="111"/>
      <c r="B377" s="111"/>
      <c r="C377" s="111"/>
      <c r="D377" s="111"/>
    </row>
    <row r="378" spans="1:4" s="108" customFormat="1">
      <c r="A378" s="111"/>
      <c r="B378" s="111"/>
      <c r="C378" s="111"/>
      <c r="D378" s="111"/>
    </row>
    <row r="379" spans="1:4" s="108" customFormat="1">
      <c r="A379" s="111"/>
      <c r="B379" s="111"/>
      <c r="C379" s="111"/>
      <c r="D379" s="111"/>
    </row>
    <row r="380" spans="1:4" s="108" customFormat="1">
      <c r="A380" s="111"/>
      <c r="B380" s="111"/>
      <c r="C380" s="111"/>
      <c r="D380" s="111"/>
    </row>
    <row r="381" spans="1:4" s="108" customFormat="1">
      <c r="A381" s="111"/>
      <c r="B381" s="111"/>
      <c r="C381" s="111"/>
      <c r="D381" s="111"/>
    </row>
    <row r="382" spans="1:4" s="108" customFormat="1">
      <c r="A382" s="111"/>
      <c r="B382" s="111"/>
      <c r="C382" s="111"/>
      <c r="D382" s="111"/>
    </row>
    <row r="383" spans="1:4" s="108" customFormat="1">
      <c r="A383" s="111"/>
      <c r="B383" s="111"/>
      <c r="C383" s="111"/>
      <c r="D383" s="111"/>
    </row>
    <row r="384" spans="1:4" s="108" customFormat="1">
      <c r="A384" s="111"/>
      <c r="B384" s="111"/>
      <c r="C384" s="111"/>
      <c r="D384" s="111"/>
    </row>
    <row r="385" spans="1:4" s="108" customFormat="1">
      <c r="A385" s="111"/>
      <c r="B385" s="111"/>
      <c r="C385" s="111"/>
      <c r="D385" s="111"/>
    </row>
    <row r="386" spans="1:4" s="108" customFormat="1">
      <c r="A386" s="111"/>
      <c r="B386" s="111"/>
      <c r="C386" s="111"/>
      <c r="D386" s="111"/>
    </row>
    <row r="387" spans="1:4" s="108" customFormat="1">
      <c r="A387" s="111"/>
      <c r="B387" s="111"/>
      <c r="C387" s="111"/>
      <c r="D387" s="111"/>
    </row>
    <row r="388" spans="1:4" s="108" customFormat="1">
      <c r="A388" s="111"/>
      <c r="B388" s="111"/>
      <c r="C388" s="111"/>
      <c r="D388" s="111"/>
    </row>
    <row r="389" spans="1:4" s="108" customFormat="1">
      <c r="A389" s="111"/>
      <c r="B389" s="111"/>
      <c r="C389" s="111"/>
      <c r="D389" s="111"/>
    </row>
    <row r="390" spans="1:4" s="108" customFormat="1">
      <c r="A390" s="111"/>
      <c r="B390" s="111"/>
      <c r="C390" s="111"/>
      <c r="D390" s="111"/>
    </row>
    <row r="391" spans="1:4" s="108" customFormat="1">
      <c r="A391" s="111"/>
      <c r="B391" s="111"/>
      <c r="C391" s="111"/>
      <c r="D391" s="111"/>
    </row>
    <row r="392" spans="1:4" s="108" customFormat="1">
      <c r="A392" s="111"/>
      <c r="B392" s="111"/>
      <c r="C392" s="111"/>
      <c r="D392" s="111"/>
    </row>
    <row r="393" spans="1:4" s="108" customFormat="1">
      <c r="A393" s="111"/>
      <c r="B393" s="111"/>
      <c r="C393" s="111"/>
      <c r="D393" s="111"/>
    </row>
    <row r="394" spans="1:4" s="108" customFormat="1">
      <c r="A394" s="111"/>
      <c r="B394" s="111"/>
      <c r="C394" s="111"/>
      <c r="D394" s="111"/>
    </row>
    <row r="395" spans="1:4" s="108" customFormat="1">
      <c r="A395" s="111"/>
      <c r="B395" s="111"/>
      <c r="C395" s="111"/>
      <c r="D395" s="111"/>
    </row>
    <row r="396" spans="1:4" s="108" customFormat="1">
      <c r="A396" s="111"/>
      <c r="B396" s="111"/>
      <c r="C396" s="111"/>
      <c r="D396" s="111"/>
    </row>
    <row r="397" spans="1:4" s="108" customFormat="1">
      <c r="A397" s="111"/>
      <c r="B397" s="111"/>
      <c r="C397" s="111"/>
      <c r="D397" s="111"/>
    </row>
    <row r="398" spans="1:4" s="108" customFormat="1">
      <c r="A398" s="111"/>
      <c r="B398" s="111"/>
      <c r="C398" s="111"/>
      <c r="D398" s="111"/>
    </row>
    <row r="399" spans="1:4" s="108" customFormat="1">
      <c r="A399" s="111"/>
      <c r="B399" s="111"/>
      <c r="C399" s="111"/>
      <c r="D399" s="111"/>
    </row>
    <row r="400" spans="1:4" s="108" customFormat="1">
      <c r="A400" s="111"/>
      <c r="B400" s="111"/>
      <c r="C400" s="111"/>
      <c r="D400" s="111"/>
    </row>
    <row r="401" spans="1:4" s="108" customFormat="1">
      <c r="A401" s="111"/>
      <c r="B401" s="111"/>
      <c r="C401" s="111"/>
      <c r="D401" s="111"/>
    </row>
    <row r="402" spans="1:4" s="108" customFormat="1">
      <c r="A402" s="111"/>
      <c r="B402" s="111"/>
      <c r="C402" s="111"/>
      <c r="D402" s="111"/>
    </row>
    <row r="403" spans="1:4" s="108" customFormat="1">
      <c r="A403" s="111"/>
      <c r="B403" s="111"/>
      <c r="C403" s="111"/>
      <c r="D403" s="111"/>
    </row>
    <row r="404" spans="1:4" s="108" customFormat="1">
      <c r="A404" s="111"/>
      <c r="B404" s="111"/>
      <c r="C404" s="111"/>
      <c r="D404" s="111"/>
    </row>
    <row r="405" spans="1:4" s="108" customFormat="1">
      <c r="A405" s="111"/>
      <c r="B405" s="111"/>
      <c r="C405" s="111"/>
      <c r="D405" s="111"/>
    </row>
    <row r="406" spans="1:4" s="108" customFormat="1">
      <c r="A406" s="111"/>
      <c r="B406" s="111"/>
      <c r="C406" s="111"/>
      <c r="D406" s="111"/>
    </row>
    <row r="407" spans="1:4" s="108" customFormat="1">
      <c r="A407" s="111"/>
      <c r="B407" s="111"/>
      <c r="C407" s="111"/>
      <c r="D407" s="111"/>
    </row>
    <row r="408" spans="1:4" s="108" customFormat="1">
      <c r="A408" s="111"/>
      <c r="B408" s="111"/>
      <c r="C408" s="111"/>
      <c r="D408" s="111"/>
    </row>
    <row r="409" spans="1:4" s="108" customFormat="1">
      <c r="A409" s="111"/>
      <c r="B409" s="111"/>
      <c r="C409" s="111"/>
      <c r="D409" s="111"/>
    </row>
    <row r="410" spans="1:4" s="108" customFormat="1">
      <c r="A410" s="111"/>
      <c r="B410" s="111"/>
      <c r="C410" s="111"/>
      <c r="D410" s="111"/>
    </row>
    <row r="411" spans="1:4" s="108" customFormat="1">
      <c r="A411" s="111"/>
      <c r="B411" s="111"/>
      <c r="C411" s="111"/>
      <c r="D411" s="111"/>
    </row>
    <row r="412" spans="1:4" s="108" customFormat="1">
      <c r="A412" s="111"/>
      <c r="B412" s="111"/>
      <c r="C412" s="111"/>
      <c r="D412" s="111"/>
    </row>
    <row r="413" spans="1:4" s="108" customFormat="1">
      <c r="A413" s="111"/>
      <c r="B413" s="111"/>
      <c r="C413" s="111"/>
      <c r="D413" s="111"/>
    </row>
    <row r="414" spans="1:4" s="108" customFormat="1">
      <c r="A414" s="111"/>
      <c r="B414" s="111"/>
      <c r="C414" s="111"/>
      <c r="D414" s="111"/>
    </row>
    <row r="415" spans="1:4" s="108" customFormat="1">
      <c r="A415" s="111"/>
      <c r="B415" s="111"/>
      <c r="C415" s="111"/>
      <c r="D415" s="111"/>
    </row>
    <row r="416" spans="1:4" s="108" customFormat="1">
      <c r="A416" s="111"/>
      <c r="B416" s="111"/>
      <c r="C416" s="111"/>
      <c r="D416" s="111"/>
    </row>
    <row r="417" spans="1:4" s="108" customFormat="1">
      <c r="A417" s="111"/>
      <c r="B417" s="111"/>
      <c r="C417" s="111"/>
      <c r="D417" s="111"/>
    </row>
    <row r="418" spans="1:4" s="108" customFormat="1">
      <c r="A418" s="111"/>
      <c r="B418" s="111"/>
      <c r="C418" s="111"/>
      <c r="D418" s="111"/>
    </row>
    <row r="419" spans="1:4" s="108" customFormat="1">
      <c r="A419" s="111"/>
      <c r="B419" s="111"/>
      <c r="C419" s="111"/>
      <c r="D419" s="111"/>
    </row>
    <row r="420" spans="1:4" s="108" customFormat="1">
      <c r="A420" s="111"/>
      <c r="B420" s="111"/>
      <c r="C420" s="111"/>
      <c r="D420" s="111"/>
    </row>
    <row r="421" spans="1:4" s="108" customFormat="1">
      <c r="A421" s="111"/>
      <c r="B421" s="111"/>
      <c r="C421" s="111"/>
      <c r="D421" s="111"/>
    </row>
    <row r="422" spans="1:4" s="108" customFormat="1">
      <c r="A422" s="111"/>
      <c r="B422" s="111"/>
      <c r="C422" s="111"/>
      <c r="D422" s="111"/>
    </row>
    <row r="423" spans="1:4" s="108" customFormat="1">
      <c r="A423" s="111"/>
      <c r="B423" s="111"/>
      <c r="C423" s="111"/>
      <c r="D423" s="111"/>
    </row>
    <row r="424" spans="1:4" s="108" customFormat="1">
      <c r="A424" s="111"/>
      <c r="B424" s="111"/>
      <c r="C424" s="111"/>
      <c r="D424" s="111"/>
    </row>
    <row r="425" spans="1:4" s="108" customFormat="1">
      <c r="A425" s="111"/>
      <c r="B425" s="111"/>
      <c r="C425" s="111"/>
      <c r="D425" s="111"/>
    </row>
    <row r="426" spans="1:4" s="108" customFormat="1">
      <c r="A426" s="111"/>
      <c r="B426" s="111"/>
      <c r="C426" s="111"/>
      <c r="D426" s="111"/>
    </row>
    <row r="427" spans="1:4" s="108" customFormat="1">
      <c r="A427" s="111"/>
      <c r="B427" s="111"/>
      <c r="C427" s="111"/>
      <c r="D427" s="111"/>
    </row>
    <row r="428" spans="1:4" s="108" customFormat="1">
      <c r="A428" s="111"/>
      <c r="B428" s="111"/>
      <c r="C428" s="111"/>
      <c r="D428" s="111"/>
    </row>
    <row r="429" spans="1:4" s="108" customFormat="1">
      <c r="A429" s="111"/>
      <c r="B429" s="111"/>
      <c r="C429" s="111"/>
      <c r="D429" s="111"/>
    </row>
    <row r="430" spans="1:4" s="108" customFormat="1">
      <c r="A430" s="111"/>
      <c r="B430" s="111"/>
      <c r="C430" s="111"/>
      <c r="D430" s="111"/>
    </row>
    <row r="431" spans="1:4" s="108" customFormat="1">
      <c r="A431" s="111"/>
      <c r="B431" s="111"/>
      <c r="C431" s="111"/>
      <c r="D431" s="111"/>
    </row>
    <row r="432" spans="1:4" s="108" customFormat="1">
      <c r="A432" s="111"/>
      <c r="B432" s="111"/>
      <c r="C432" s="111"/>
      <c r="D432" s="111"/>
    </row>
    <row r="433" spans="1:4" s="108" customFormat="1">
      <c r="A433" s="111"/>
      <c r="B433" s="111"/>
      <c r="C433" s="111"/>
      <c r="D433" s="111"/>
    </row>
    <row r="434" spans="1:4" s="108" customFormat="1">
      <c r="A434" s="111"/>
      <c r="B434" s="111"/>
      <c r="C434" s="111"/>
      <c r="D434" s="111"/>
    </row>
    <row r="435" spans="1:4" s="108" customFormat="1">
      <c r="A435" s="111"/>
      <c r="B435" s="111"/>
      <c r="C435" s="111"/>
      <c r="D435" s="111"/>
    </row>
    <row r="436" spans="1:4" s="108" customFormat="1">
      <c r="A436" s="111"/>
      <c r="B436" s="111"/>
      <c r="C436" s="111"/>
      <c r="D436" s="111"/>
    </row>
    <row r="437" spans="1:4" s="108" customFormat="1">
      <c r="A437" s="111"/>
      <c r="B437" s="111"/>
      <c r="C437" s="111"/>
      <c r="D437" s="111"/>
    </row>
    <row r="438" spans="1:4" s="108" customFormat="1">
      <c r="A438" s="111"/>
      <c r="B438" s="111"/>
      <c r="C438" s="111"/>
      <c r="D438" s="111"/>
    </row>
    <row r="439" spans="1:4" s="108" customFormat="1">
      <c r="A439" s="111"/>
      <c r="B439" s="111"/>
      <c r="C439" s="111"/>
      <c r="D439" s="111"/>
    </row>
    <row r="440" spans="1:4" s="108" customFormat="1">
      <c r="A440" s="111"/>
      <c r="B440" s="111"/>
      <c r="C440" s="111"/>
      <c r="D440" s="111"/>
    </row>
    <row r="441" spans="1:4" s="108" customFormat="1">
      <c r="A441" s="111"/>
      <c r="B441" s="111"/>
      <c r="C441" s="111"/>
      <c r="D441" s="111"/>
    </row>
    <row r="442" spans="1:4" s="108" customFormat="1">
      <c r="A442" s="111"/>
      <c r="B442" s="111"/>
      <c r="C442" s="111"/>
      <c r="D442" s="111"/>
    </row>
    <row r="443" spans="1:4" s="108" customFormat="1">
      <c r="A443" s="111"/>
      <c r="B443" s="111"/>
      <c r="C443" s="111"/>
      <c r="D443" s="111"/>
    </row>
    <row r="444" spans="1:4" s="108" customFormat="1">
      <c r="A444" s="111"/>
      <c r="B444" s="111"/>
      <c r="C444" s="111"/>
      <c r="D444" s="111"/>
    </row>
    <row r="445" spans="1:4" s="108" customFormat="1">
      <c r="A445" s="111"/>
      <c r="B445" s="111"/>
      <c r="C445" s="111"/>
      <c r="D445" s="111"/>
    </row>
    <row r="446" spans="1:4" s="108" customFormat="1">
      <c r="A446" s="111"/>
      <c r="B446" s="111"/>
      <c r="C446" s="111"/>
      <c r="D446" s="111"/>
    </row>
    <row r="447" spans="1:4" s="108" customFormat="1">
      <c r="A447" s="111"/>
      <c r="B447" s="111"/>
      <c r="C447" s="111"/>
      <c r="D447" s="111"/>
    </row>
    <row r="448" spans="1:4" s="108" customFormat="1">
      <c r="A448" s="111"/>
      <c r="B448" s="111"/>
      <c r="C448" s="111"/>
      <c r="D448" s="111"/>
    </row>
    <row r="449" spans="1:4" s="108" customFormat="1">
      <c r="A449" s="111"/>
      <c r="B449" s="111"/>
      <c r="C449" s="111"/>
      <c r="D449" s="111"/>
    </row>
    <row r="450" spans="1:4" s="108" customFormat="1">
      <c r="A450" s="111"/>
      <c r="B450" s="111"/>
      <c r="C450" s="111"/>
      <c r="D450" s="111"/>
    </row>
    <row r="451" spans="1:4" s="108" customFormat="1">
      <c r="A451" s="111"/>
      <c r="B451" s="111"/>
      <c r="C451" s="111"/>
      <c r="D451" s="111"/>
    </row>
    <row r="452" spans="1:4" s="108" customFormat="1">
      <c r="A452" s="111"/>
      <c r="B452" s="111"/>
      <c r="C452" s="111"/>
      <c r="D452" s="111"/>
    </row>
    <row r="453" spans="1:4" s="108" customFormat="1">
      <c r="A453" s="111"/>
      <c r="B453" s="111"/>
      <c r="C453" s="111"/>
      <c r="D453" s="111"/>
    </row>
    <row r="454" spans="1:4" s="108" customFormat="1">
      <c r="A454" s="111"/>
      <c r="B454" s="111"/>
      <c r="C454" s="111"/>
      <c r="D454" s="111"/>
    </row>
    <row r="455" spans="1:4" s="108" customFormat="1">
      <c r="A455" s="111"/>
      <c r="B455" s="111"/>
      <c r="C455" s="111"/>
      <c r="D455" s="111"/>
    </row>
    <row r="456" spans="1:4" s="108" customFormat="1">
      <c r="A456" s="111"/>
      <c r="B456" s="111"/>
      <c r="C456" s="111"/>
      <c r="D456" s="111"/>
    </row>
    <row r="457" spans="1:4" s="108" customFormat="1">
      <c r="A457" s="111"/>
      <c r="B457" s="111"/>
      <c r="C457" s="111"/>
      <c r="D457" s="111"/>
    </row>
    <row r="458" spans="1:4" s="108" customFormat="1">
      <c r="A458" s="111"/>
      <c r="B458" s="111"/>
      <c r="C458" s="111"/>
      <c r="D458" s="111"/>
    </row>
    <row r="459" spans="1:4" s="108" customFormat="1">
      <c r="A459" s="111"/>
      <c r="B459" s="111"/>
      <c r="C459" s="111"/>
      <c r="D459" s="111"/>
    </row>
    <row r="460" spans="1:4" s="108" customFormat="1">
      <c r="A460" s="111"/>
      <c r="B460" s="111"/>
      <c r="C460" s="111"/>
      <c r="D460" s="111"/>
    </row>
    <row r="461" spans="1:4" s="108" customFormat="1">
      <c r="A461" s="111"/>
      <c r="B461" s="111"/>
      <c r="C461" s="111"/>
      <c r="D461" s="111"/>
    </row>
    <row r="462" spans="1:4" s="108" customFormat="1">
      <c r="A462" s="111"/>
      <c r="B462" s="111"/>
      <c r="C462" s="111"/>
      <c r="D462" s="111"/>
    </row>
    <row r="463" spans="1:4" s="108" customFormat="1">
      <c r="A463" s="111"/>
      <c r="B463" s="111"/>
      <c r="C463" s="111"/>
      <c r="D463" s="111"/>
    </row>
    <row r="464" spans="1:4" s="108" customFormat="1">
      <c r="A464" s="111"/>
      <c r="B464" s="111"/>
      <c r="C464" s="111"/>
      <c r="D464" s="111"/>
    </row>
    <row r="465" spans="1:4" s="108" customFormat="1">
      <c r="A465" s="111"/>
      <c r="B465" s="111"/>
      <c r="C465" s="111"/>
      <c r="D465" s="111"/>
    </row>
    <row r="466" spans="1:4" s="108" customFormat="1">
      <c r="A466" s="111"/>
      <c r="B466" s="111"/>
      <c r="C466" s="111"/>
      <c r="D466" s="111"/>
    </row>
    <row r="467" spans="1:4" s="108" customFormat="1">
      <c r="A467" s="111"/>
      <c r="B467" s="111"/>
      <c r="C467" s="111"/>
      <c r="D467" s="111"/>
    </row>
    <row r="468" spans="1:4" s="108" customFormat="1">
      <c r="A468" s="111"/>
      <c r="B468" s="111"/>
      <c r="C468" s="111"/>
      <c r="D468" s="111"/>
    </row>
    <row r="469" spans="1:4" s="108" customFormat="1">
      <c r="A469" s="111"/>
      <c r="B469" s="111"/>
      <c r="C469" s="111"/>
      <c r="D469" s="111"/>
    </row>
    <row r="470" spans="1:4" s="108" customFormat="1">
      <c r="A470" s="111"/>
      <c r="B470" s="111"/>
      <c r="C470" s="111"/>
      <c r="D470" s="111"/>
    </row>
    <row r="471" spans="1:4" s="108" customFormat="1">
      <c r="A471" s="111"/>
      <c r="B471" s="111"/>
      <c r="C471" s="111"/>
      <c r="D471" s="111"/>
    </row>
    <row r="472" spans="1:4" s="108" customFormat="1">
      <c r="A472" s="111"/>
      <c r="B472" s="111"/>
      <c r="C472" s="111"/>
      <c r="D472" s="111"/>
    </row>
    <row r="473" spans="1:4" s="108" customFormat="1">
      <c r="A473" s="111"/>
      <c r="B473" s="111"/>
      <c r="C473" s="111"/>
      <c r="D473" s="111"/>
    </row>
    <row r="474" spans="1:4" s="108" customFormat="1">
      <c r="A474" s="111"/>
      <c r="B474" s="111"/>
      <c r="C474" s="111"/>
      <c r="D474" s="111"/>
    </row>
    <row r="475" spans="1:4" s="108" customFormat="1">
      <c r="A475" s="111"/>
      <c r="B475" s="111"/>
      <c r="C475" s="111"/>
      <c r="D475" s="111"/>
    </row>
    <row r="476" spans="1:4" s="108" customFormat="1">
      <c r="A476" s="111"/>
      <c r="B476" s="111"/>
      <c r="C476" s="111"/>
      <c r="D476" s="111"/>
    </row>
    <row r="477" spans="1:4" s="108" customFormat="1">
      <c r="A477" s="111"/>
      <c r="B477" s="111"/>
      <c r="C477" s="111"/>
      <c r="D477" s="111"/>
    </row>
    <row r="478" spans="1:4" s="108" customFormat="1">
      <c r="A478" s="111"/>
      <c r="B478" s="111"/>
      <c r="C478" s="111"/>
      <c r="D478" s="111"/>
    </row>
    <row r="479" spans="1:4" s="108" customFormat="1">
      <c r="A479" s="111"/>
      <c r="B479" s="111"/>
      <c r="C479" s="111"/>
      <c r="D479" s="111"/>
    </row>
    <row r="480" spans="1:4" s="108" customFormat="1">
      <c r="A480" s="111"/>
      <c r="B480" s="111"/>
      <c r="C480" s="111"/>
      <c r="D480" s="111"/>
    </row>
    <row r="481" spans="1:4" s="108" customFormat="1">
      <c r="A481" s="111"/>
      <c r="B481" s="111"/>
      <c r="C481" s="111"/>
      <c r="D481" s="111"/>
    </row>
    <row r="482" spans="1:4" s="108" customFormat="1">
      <c r="A482" s="111"/>
      <c r="B482" s="111"/>
      <c r="C482" s="111"/>
      <c r="D482" s="111"/>
    </row>
    <row r="483" spans="1:4" s="108" customFormat="1">
      <c r="A483" s="111"/>
      <c r="B483" s="111"/>
      <c r="C483" s="111"/>
      <c r="D483" s="111"/>
    </row>
    <row r="484" spans="1:4" s="108" customFormat="1">
      <c r="A484" s="111"/>
      <c r="B484" s="111"/>
      <c r="C484" s="111"/>
      <c r="D484" s="111"/>
    </row>
    <row r="485" spans="1:4" s="108" customFormat="1">
      <c r="A485" s="111"/>
      <c r="B485" s="111"/>
      <c r="C485" s="111"/>
      <c r="D485" s="111"/>
    </row>
    <row r="486" spans="1:4" s="108" customFormat="1">
      <c r="A486" s="111"/>
      <c r="B486" s="111"/>
      <c r="C486" s="111"/>
      <c r="D486" s="111"/>
    </row>
    <row r="487" spans="1:4" s="108" customFormat="1">
      <c r="A487" s="111"/>
      <c r="B487" s="111"/>
      <c r="C487" s="111"/>
      <c r="D487" s="111"/>
    </row>
    <row r="488" spans="1:4" s="108" customFormat="1">
      <c r="A488" s="111"/>
      <c r="B488" s="111"/>
      <c r="C488" s="111"/>
      <c r="D488" s="111"/>
    </row>
    <row r="489" spans="1:4" s="108" customFormat="1">
      <c r="A489" s="111"/>
      <c r="B489" s="111"/>
      <c r="C489" s="111"/>
      <c r="D489" s="111"/>
    </row>
    <row r="490" spans="1:4" s="108" customFormat="1">
      <c r="A490" s="111"/>
      <c r="B490" s="111"/>
      <c r="C490" s="111"/>
      <c r="D490" s="111"/>
    </row>
    <row r="491" spans="1:4" s="108" customFormat="1">
      <c r="A491" s="111"/>
      <c r="B491" s="111"/>
      <c r="C491" s="111"/>
      <c r="D491" s="111"/>
    </row>
    <row r="492" spans="1:4" s="108" customFormat="1">
      <c r="A492" s="111"/>
      <c r="B492" s="111"/>
      <c r="C492" s="111"/>
      <c r="D492" s="111"/>
    </row>
    <row r="493" spans="1:4" s="108" customFormat="1">
      <c r="A493" s="111"/>
      <c r="B493" s="111"/>
      <c r="C493" s="111"/>
      <c r="D493" s="111"/>
    </row>
    <row r="494" spans="1:4" s="108" customFormat="1">
      <c r="A494" s="111"/>
      <c r="B494" s="111"/>
      <c r="C494" s="111"/>
      <c r="D494" s="111"/>
    </row>
    <row r="495" spans="1:4" s="108" customFormat="1">
      <c r="A495" s="111"/>
      <c r="B495" s="111"/>
      <c r="C495" s="111"/>
      <c r="D495" s="111"/>
    </row>
    <row r="496" spans="1:4" s="108" customFormat="1">
      <c r="A496" s="111"/>
      <c r="B496" s="111"/>
      <c r="C496" s="111"/>
      <c r="D496" s="111"/>
    </row>
    <row r="497" spans="1:4" s="108" customFormat="1">
      <c r="A497" s="111"/>
      <c r="B497" s="111"/>
      <c r="C497" s="111"/>
      <c r="D497" s="111"/>
    </row>
    <row r="498" spans="1:4" s="108" customFormat="1">
      <c r="A498" s="111"/>
      <c r="B498" s="111"/>
      <c r="C498" s="111"/>
      <c r="D498" s="111"/>
    </row>
    <row r="499" spans="1:4" s="108" customFormat="1">
      <c r="A499" s="111"/>
      <c r="B499" s="111"/>
      <c r="C499" s="111"/>
      <c r="D499" s="111"/>
    </row>
    <row r="500" spans="1:4" s="108" customFormat="1">
      <c r="A500" s="111"/>
      <c r="B500" s="111"/>
      <c r="C500" s="111"/>
      <c r="D500" s="111"/>
    </row>
    <row r="501" spans="1:4" s="108" customFormat="1">
      <c r="A501" s="111"/>
      <c r="B501" s="111"/>
      <c r="C501" s="111"/>
      <c r="D501" s="111"/>
    </row>
    <row r="502" spans="1:4" s="108" customFormat="1">
      <c r="A502" s="111"/>
      <c r="B502" s="111"/>
      <c r="C502" s="111"/>
      <c r="D502" s="111"/>
    </row>
    <row r="503" spans="1:4" s="108" customFormat="1">
      <c r="A503" s="111"/>
      <c r="B503" s="111"/>
      <c r="C503" s="111"/>
      <c r="D503" s="111"/>
    </row>
    <row r="504" spans="1:4" s="108" customFormat="1">
      <c r="A504" s="111"/>
      <c r="B504" s="111"/>
      <c r="C504" s="111"/>
      <c r="D504" s="111"/>
    </row>
    <row r="505" spans="1:4" s="108" customFormat="1">
      <c r="A505" s="111"/>
      <c r="B505" s="111"/>
      <c r="C505" s="111"/>
      <c r="D505" s="111"/>
    </row>
    <row r="506" spans="1:4" s="108" customFormat="1">
      <c r="A506" s="111"/>
      <c r="B506" s="111"/>
      <c r="C506" s="111"/>
      <c r="D506" s="111"/>
    </row>
    <row r="507" spans="1:4" s="108" customFormat="1">
      <c r="A507" s="111"/>
      <c r="B507" s="111"/>
      <c r="C507" s="111"/>
      <c r="D507" s="111"/>
    </row>
    <row r="508" spans="1:4" s="108" customFormat="1">
      <c r="A508" s="111"/>
      <c r="B508" s="111"/>
      <c r="C508" s="111"/>
      <c r="D508" s="111"/>
    </row>
    <row r="509" spans="1:4" s="108" customFormat="1">
      <c r="A509" s="111"/>
      <c r="B509" s="111"/>
      <c r="C509" s="111"/>
      <c r="D509" s="111"/>
    </row>
    <row r="510" spans="1:4" s="108" customFormat="1">
      <c r="A510" s="111"/>
      <c r="B510" s="111"/>
      <c r="C510" s="111"/>
      <c r="D510" s="111"/>
    </row>
    <row r="511" spans="1:4" s="108" customFormat="1">
      <c r="A511" s="111"/>
      <c r="B511" s="111"/>
      <c r="C511" s="111"/>
      <c r="D511" s="111"/>
    </row>
    <row r="512" spans="1:4" s="108" customFormat="1">
      <c r="A512" s="111"/>
      <c r="B512" s="111"/>
      <c r="C512" s="111"/>
      <c r="D512" s="111"/>
    </row>
    <row r="513" spans="1:4" s="108" customFormat="1">
      <c r="A513" s="111"/>
      <c r="B513" s="111"/>
      <c r="C513" s="111"/>
      <c r="D513" s="111"/>
    </row>
    <row r="514" spans="1:4" s="108" customFormat="1">
      <c r="A514" s="111"/>
      <c r="B514" s="111"/>
      <c r="C514" s="111"/>
      <c r="D514" s="111"/>
    </row>
    <row r="515" spans="1:4" s="108" customFormat="1">
      <c r="A515" s="111"/>
      <c r="B515" s="111"/>
      <c r="C515" s="111"/>
      <c r="D515" s="111"/>
    </row>
    <row r="516" spans="1:4" s="108" customFormat="1">
      <c r="A516" s="111"/>
      <c r="B516" s="111"/>
      <c r="C516" s="111"/>
      <c r="D516" s="111"/>
    </row>
    <row r="517" spans="1:4" s="108" customFormat="1">
      <c r="A517" s="111"/>
      <c r="B517" s="111"/>
      <c r="C517" s="111"/>
      <c r="D517" s="111"/>
    </row>
    <row r="518" spans="1:4" s="108" customFormat="1">
      <c r="A518" s="111"/>
      <c r="B518" s="111"/>
      <c r="C518" s="111"/>
      <c r="D518" s="111"/>
    </row>
    <row r="519" spans="1:4" s="108" customFormat="1">
      <c r="A519" s="111"/>
      <c r="B519" s="111"/>
      <c r="C519" s="111"/>
      <c r="D519" s="111"/>
    </row>
    <row r="520" spans="1:4" s="108" customFormat="1">
      <c r="A520" s="111"/>
      <c r="B520" s="111"/>
      <c r="C520" s="111"/>
      <c r="D520" s="111"/>
    </row>
    <row r="521" spans="1:4" s="108" customFormat="1">
      <c r="A521" s="111"/>
      <c r="B521" s="111"/>
      <c r="C521" s="111"/>
      <c r="D521" s="111"/>
    </row>
    <row r="522" spans="1:4" s="108" customFormat="1">
      <c r="A522" s="111"/>
      <c r="B522" s="111"/>
      <c r="C522" s="111"/>
      <c r="D522" s="111"/>
    </row>
    <row r="523" spans="1:4" s="108" customFormat="1">
      <c r="A523" s="111"/>
      <c r="B523" s="111"/>
      <c r="C523" s="111"/>
      <c r="D523" s="111"/>
    </row>
    <row r="524" spans="1:4" s="108" customFormat="1">
      <c r="A524" s="111"/>
      <c r="B524" s="111"/>
      <c r="C524" s="111"/>
      <c r="D524" s="111"/>
    </row>
    <row r="525" spans="1:4" s="108" customFormat="1">
      <c r="A525" s="111"/>
      <c r="B525" s="111"/>
      <c r="C525" s="111"/>
      <c r="D525" s="111"/>
    </row>
    <row r="526" spans="1:4" s="108" customFormat="1">
      <c r="A526" s="111"/>
      <c r="B526" s="111"/>
      <c r="C526" s="111"/>
      <c r="D526" s="111"/>
    </row>
    <row r="527" spans="1:4" s="108" customFormat="1">
      <c r="A527" s="111"/>
      <c r="B527" s="111"/>
      <c r="C527" s="111"/>
      <c r="D527" s="111"/>
    </row>
    <row r="528" spans="1:4" s="108" customFormat="1">
      <c r="A528" s="111"/>
      <c r="B528" s="111"/>
      <c r="C528" s="111"/>
      <c r="D528" s="111"/>
    </row>
    <row r="529" spans="1:4" s="108" customFormat="1">
      <c r="A529" s="111"/>
      <c r="B529" s="111"/>
      <c r="C529" s="111"/>
      <c r="D529" s="111"/>
    </row>
    <row r="530" spans="1:4" s="108" customFormat="1">
      <c r="A530" s="111"/>
      <c r="B530" s="111"/>
      <c r="C530" s="111"/>
      <c r="D530" s="111"/>
    </row>
    <row r="531" spans="1:4" s="108" customFormat="1">
      <c r="A531" s="111"/>
      <c r="B531" s="111"/>
      <c r="C531" s="111"/>
      <c r="D531" s="111"/>
    </row>
    <row r="532" spans="1:4" s="108" customFormat="1">
      <c r="A532" s="111"/>
      <c r="B532" s="111"/>
      <c r="C532" s="111"/>
      <c r="D532" s="111"/>
    </row>
    <row r="533" spans="1:4" s="108" customFormat="1">
      <c r="A533" s="111"/>
      <c r="B533" s="111"/>
      <c r="C533" s="111"/>
      <c r="D533" s="111"/>
    </row>
    <row r="534" spans="1:4" s="108" customFormat="1">
      <c r="A534" s="111"/>
      <c r="B534" s="111"/>
      <c r="C534" s="111"/>
      <c r="D534" s="111"/>
    </row>
    <row r="535" spans="1:4" s="108" customFormat="1">
      <c r="A535" s="111"/>
      <c r="B535" s="111"/>
      <c r="C535" s="111"/>
      <c r="D535" s="111"/>
    </row>
    <row r="536" spans="1:4" s="108" customFormat="1">
      <c r="A536" s="111"/>
      <c r="B536" s="111"/>
      <c r="C536" s="111"/>
      <c r="D536" s="111"/>
    </row>
    <row r="537" spans="1:4" s="108" customFormat="1">
      <c r="A537" s="111"/>
      <c r="B537" s="111"/>
      <c r="C537" s="111"/>
      <c r="D537" s="111"/>
    </row>
    <row r="538" spans="1:4" s="108" customFormat="1">
      <c r="A538" s="111"/>
      <c r="B538" s="111"/>
      <c r="C538" s="111"/>
      <c r="D538" s="111"/>
    </row>
    <row r="539" spans="1:4" s="108" customFormat="1">
      <c r="A539" s="111"/>
      <c r="B539" s="111"/>
      <c r="C539" s="111"/>
      <c r="D539" s="111"/>
    </row>
    <row r="540" spans="1:4" s="108" customFormat="1">
      <c r="A540" s="111"/>
      <c r="B540" s="111"/>
      <c r="C540" s="111"/>
      <c r="D540" s="111"/>
    </row>
    <row r="541" spans="1:4" s="108" customFormat="1">
      <c r="A541" s="111"/>
      <c r="B541" s="111"/>
      <c r="C541" s="111"/>
      <c r="D541" s="111"/>
    </row>
    <row r="542" spans="1:4" s="108" customFormat="1">
      <c r="A542" s="111"/>
      <c r="B542" s="111"/>
      <c r="C542" s="111"/>
      <c r="D542" s="111"/>
    </row>
    <row r="543" spans="1:4" s="108" customFormat="1">
      <c r="A543" s="111"/>
      <c r="B543" s="111"/>
      <c r="C543" s="111"/>
      <c r="D543" s="111"/>
    </row>
    <row r="544" spans="1:4" s="108" customFormat="1">
      <c r="A544" s="111"/>
      <c r="B544" s="111"/>
      <c r="C544" s="111"/>
      <c r="D544" s="111"/>
    </row>
    <row r="545" spans="1:4" s="108" customFormat="1">
      <c r="A545" s="111"/>
      <c r="B545" s="111"/>
      <c r="C545" s="111"/>
      <c r="D545" s="111"/>
    </row>
    <row r="546" spans="1:4" s="108" customFormat="1">
      <c r="A546" s="111"/>
      <c r="B546" s="111"/>
      <c r="C546" s="111"/>
      <c r="D546" s="111"/>
    </row>
    <row r="547" spans="1:4" s="108" customFormat="1">
      <c r="A547" s="111"/>
      <c r="B547" s="111"/>
      <c r="C547" s="111"/>
      <c r="D547" s="111"/>
    </row>
    <row r="548" spans="1:4" s="108" customFormat="1">
      <c r="A548" s="111"/>
      <c r="B548" s="111"/>
      <c r="C548" s="111"/>
      <c r="D548" s="111"/>
    </row>
    <row r="549" spans="1:4" s="108" customFormat="1">
      <c r="A549" s="111"/>
      <c r="B549" s="111"/>
      <c r="C549" s="111"/>
      <c r="D549" s="111"/>
    </row>
    <row r="550" spans="1:4" s="108" customFormat="1">
      <c r="A550" s="111"/>
      <c r="B550" s="111"/>
      <c r="C550" s="111"/>
      <c r="D550" s="111"/>
    </row>
    <row r="551" spans="1:4" s="108" customFormat="1">
      <c r="A551" s="111"/>
      <c r="B551" s="111"/>
      <c r="C551" s="111"/>
      <c r="D551" s="111"/>
    </row>
    <row r="552" spans="1:4" s="108" customFormat="1">
      <c r="A552" s="111"/>
      <c r="B552" s="111"/>
      <c r="C552" s="111"/>
      <c r="D552" s="111"/>
    </row>
    <row r="553" spans="1:4" s="108" customFormat="1">
      <c r="A553" s="111"/>
      <c r="B553" s="111"/>
      <c r="C553" s="111"/>
      <c r="D553" s="111"/>
    </row>
    <row r="554" spans="1:4" s="108" customFormat="1">
      <c r="A554" s="111"/>
      <c r="B554" s="111"/>
      <c r="C554" s="111"/>
      <c r="D554" s="111"/>
    </row>
    <row r="555" spans="1:4" s="108" customFormat="1">
      <c r="A555" s="111"/>
      <c r="B555" s="111"/>
      <c r="C555" s="111"/>
      <c r="D555" s="111"/>
    </row>
    <row r="556" spans="1:4" s="108" customFormat="1">
      <c r="A556" s="111"/>
      <c r="B556" s="111"/>
      <c r="C556" s="111"/>
      <c r="D556" s="111"/>
    </row>
    <row r="557" spans="1:4" s="108" customFormat="1">
      <c r="A557" s="111"/>
      <c r="B557" s="111"/>
      <c r="C557" s="111"/>
      <c r="D557" s="111"/>
    </row>
    <row r="558" spans="1:4" s="108" customFormat="1">
      <c r="A558" s="111"/>
      <c r="B558" s="111"/>
      <c r="C558" s="111"/>
      <c r="D558" s="111"/>
    </row>
    <row r="559" spans="1:4" s="108" customFormat="1">
      <c r="A559" s="111"/>
      <c r="B559" s="111"/>
      <c r="C559" s="111"/>
      <c r="D559" s="111"/>
    </row>
    <row r="560" spans="1:4" s="108" customFormat="1">
      <c r="A560" s="111"/>
      <c r="B560" s="111"/>
      <c r="C560" s="111"/>
      <c r="D560" s="111"/>
    </row>
    <row r="561" spans="1:4" s="108" customFormat="1">
      <c r="A561" s="111"/>
      <c r="B561" s="111"/>
      <c r="C561" s="111"/>
      <c r="D561" s="111"/>
    </row>
    <row r="562" spans="1:4" s="108" customFormat="1">
      <c r="A562" s="111"/>
      <c r="B562" s="111"/>
      <c r="C562" s="111"/>
      <c r="D562" s="111"/>
    </row>
    <row r="563" spans="1:4" s="108" customFormat="1">
      <c r="A563" s="111"/>
      <c r="B563" s="111"/>
      <c r="C563" s="111"/>
      <c r="D563" s="111"/>
    </row>
    <row r="564" spans="1:4" s="108" customFormat="1">
      <c r="A564" s="111"/>
      <c r="B564" s="111"/>
      <c r="C564" s="111"/>
      <c r="D564" s="111"/>
    </row>
    <row r="565" spans="1:4" s="108" customFormat="1">
      <c r="A565" s="111"/>
      <c r="B565" s="111"/>
      <c r="C565" s="111"/>
      <c r="D565" s="111"/>
    </row>
    <row r="566" spans="1:4" s="108" customFormat="1">
      <c r="A566" s="111"/>
      <c r="B566" s="111"/>
      <c r="C566" s="111"/>
      <c r="D566" s="111"/>
    </row>
    <row r="567" spans="1:4" s="108" customFormat="1">
      <c r="A567" s="111"/>
      <c r="B567" s="111"/>
      <c r="C567" s="111"/>
      <c r="D567" s="111"/>
    </row>
    <row r="568" spans="1:4" s="108" customFormat="1">
      <c r="A568" s="111"/>
      <c r="B568" s="111"/>
      <c r="C568" s="111"/>
      <c r="D568" s="111"/>
    </row>
    <row r="569" spans="1:4" s="108" customFormat="1">
      <c r="A569" s="111"/>
      <c r="B569" s="111"/>
      <c r="C569" s="111"/>
      <c r="D569" s="111"/>
    </row>
    <row r="570" spans="1:4" s="108" customFormat="1">
      <c r="A570" s="111"/>
      <c r="B570" s="111"/>
      <c r="C570" s="111"/>
      <c r="D570" s="111"/>
    </row>
    <row r="571" spans="1:4" s="108" customFormat="1">
      <c r="A571" s="111"/>
      <c r="B571" s="111"/>
      <c r="C571" s="111"/>
      <c r="D571" s="111"/>
    </row>
    <row r="572" spans="1:4" s="108" customFormat="1">
      <c r="A572" s="111"/>
      <c r="B572" s="111"/>
      <c r="C572" s="111"/>
      <c r="D572" s="111"/>
    </row>
    <row r="573" spans="1:4" s="108" customFormat="1">
      <c r="A573" s="111"/>
      <c r="B573" s="111"/>
      <c r="C573" s="111"/>
      <c r="D573" s="111"/>
    </row>
    <row r="574" spans="1:4" s="108" customFormat="1">
      <c r="A574" s="111"/>
      <c r="B574" s="111"/>
      <c r="C574" s="111"/>
      <c r="D574" s="111"/>
    </row>
    <row r="575" spans="1:4" s="108" customFormat="1">
      <c r="A575" s="111"/>
      <c r="B575" s="111"/>
      <c r="C575" s="111"/>
      <c r="D575" s="111"/>
    </row>
    <row r="576" spans="1:4" s="108" customFormat="1">
      <c r="A576" s="111"/>
      <c r="B576" s="111"/>
      <c r="C576" s="111"/>
      <c r="D576" s="111"/>
    </row>
    <row r="577" spans="1:4" s="108" customFormat="1">
      <c r="A577" s="111"/>
      <c r="B577" s="111"/>
      <c r="C577" s="111"/>
      <c r="D577" s="111"/>
    </row>
    <row r="578" spans="1:4" s="108" customFormat="1">
      <c r="A578" s="111"/>
      <c r="B578" s="111"/>
      <c r="C578" s="111"/>
      <c r="D578" s="111"/>
    </row>
    <row r="579" spans="1:4" s="108" customFormat="1">
      <c r="A579" s="111"/>
      <c r="B579" s="111"/>
      <c r="C579" s="111"/>
      <c r="D579" s="111"/>
    </row>
    <row r="580" spans="1:4" s="108" customFormat="1">
      <c r="A580" s="111"/>
      <c r="B580" s="111"/>
      <c r="C580" s="111"/>
      <c r="D580" s="111"/>
    </row>
    <row r="581" spans="1:4" s="108" customFormat="1">
      <c r="A581" s="111"/>
      <c r="B581" s="111"/>
      <c r="C581" s="111"/>
      <c r="D581" s="111"/>
    </row>
    <row r="582" spans="1:4" s="108" customFormat="1">
      <c r="A582" s="111"/>
      <c r="B582" s="111"/>
      <c r="C582" s="111"/>
      <c r="D582" s="111"/>
    </row>
    <row r="583" spans="1:4" s="108" customFormat="1">
      <c r="A583" s="111"/>
      <c r="B583" s="111"/>
      <c r="C583" s="111"/>
      <c r="D583" s="111"/>
    </row>
    <row r="584" spans="1:4" s="108" customFormat="1">
      <c r="A584" s="111"/>
      <c r="B584" s="111"/>
      <c r="C584" s="111"/>
      <c r="D584" s="111"/>
    </row>
    <row r="585" spans="1:4" s="108" customFormat="1">
      <c r="A585" s="111"/>
      <c r="B585" s="111"/>
      <c r="C585" s="111"/>
      <c r="D585" s="111"/>
    </row>
    <row r="586" spans="1:4" s="108" customFormat="1">
      <c r="A586" s="111"/>
      <c r="B586" s="111"/>
      <c r="C586" s="111"/>
      <c r="D586" s="111"/>
    </row>
    <row r="587" spans="1:4" s="108" customFormat="1">
      <c r="A587" s="111"/>
      <c r="B587" s="111"/>
      <c r="C587" s="111"/>
      <c r="D587" s="111"/>
    </row>
    <row r="588" spans="1:4" s="108" customFormat="1">
      <c r="A588" s="111"/>
      <c r="B588" s="111"/>
      <c r="C588" s="111"/>
      <c r="D588" s="111"/>
    </row>
    <row r="589" spans="1:4" s="108" customFormat="1">
      <c r="A589" s="111"/>
      <c r="B589" s="111"/>
      <c r="C589" s="111"/>
      <c r="D589" s="111"/>
    </row>
    <row r="590" spans="1:4" s="108" customFormat="1">
      <c r="A590" s="111"/>
      <c r="B590" s="111"/>
      <c r="C590" s="111"/>
      <c r="D590" s="111"/>
    </row>
    <row r="591" spans="1:4" s="108" customFormat="1">
      <c r="A591" s="111"/>
      <c r="B591" s="111"/>
      <c r="C591" s="111"/>
      <c r="D591" s="111"/>
    </row>
    <row r="592" spans="1:4" s="108" customFormat="1">
      <c r="A592" s="111"/>
      <c r="B592" s="111"/>
      <c r="C592" s="111"/>
      <c r="D592" s="111"/>
    </row>
    <row r="593" spans="1:4" s="108" customFormat="1">
      <c r="A593" s="111"/>
      <c r="B593" s="111"/>
      <c r="C593" s="111"/>
      <c r="D593" s="111"/>
    </row>
    <row r="594" spans="1:4" s="108" customFormat="1">
      <c r="A594" s="111"/>
      <c r="B594" s="111"/>
      <c r="C594" s="111"/>
      <c r="D594" s="111"/>
    </row>
    <row r="595" spans="1:4" s="108" customFormat="1">
      <c r="A595" s="111"/>
      <c r="B595" s="111"/>
      <c r="C595" s="111"/>
      <c r="D595" s="111"/>
    </row>
    <row r="596" spans="1:4" s="108" customFormat="1">
      <c r="A596" s="111"/>
      <c r="B596" s="111"/>
      <c r="C596" s="111"/>
      <c r="D596" s="111"/>
    </row>
    <row r="597" spans="1:4" s="108" customFormat="1">
      <c r="A597" s="111"/>
      <c r="B597" s="111"/>
      <c r="C597" s="111"/>
      <c r="D597" s="111"/>
    </row>
    <row r="598" spans="1:4" s="108" customFormat="1">
      <c r="A598" s="111"/>
      <c r="B598" s="111"/>
      <c r="C598" s="111"/>
      <c r="D598" s="111"/>
    </row>
    <row r="599" spans="1:4" s="108" customFormat="1">
      <c r="A599" s="111"/>
      <c r="B599" s="111"/>
      <c r="C599" s="111"/>
      <c r="D599" s="111"/>
    </row>
    <row r="600" spans="1:4" s="108" customFormat="1">
      <c r="A600" s="111"/>
      <c r="B600" s="111"/>
      <c r="C600" s="111"/>
      <c r="D600" s="111"/>
    </row>
    <row r="601" spans="1:4" s="108" customFormat="1">
      <c r="A601" s="111"/>
      <c r="B601" s="111"/>
      <c r="C601" s="111"/>
      <c r="D601" s="111"/>
    </row>
    <row r="602" spans="1:4" s="108" customFormat="1">
      <c r="A602" s="111"/>
      <c r="B602" s="111"/>
      <c r="C602" s="111"/>
      <c r="D602" s="111"/>
    </row>
    <row r="603" spans="1:4" s="108" customFormat="1">
      <c r="A603" s="111"/>
      <c r="B603" s="111"/>
      <c r="C603" s="111"/>
      <c r="D603" s="111"/>
    </row>
    <row r="604" spans="1:4" s="108" customFormat="1">
      <c r="A604" s="111"/>
      <c r="B604" s="111"/>
      <c r="C604" s="111"/>
      <c r="D604" s="111"/>
    </row>
    <row r="605" spans="1:4" s="108" customFormat="1">
      <c r="A605" s="111"/>
      <c r="B605" s="111"/>
      <c r="C605" s="111"/>
      <c r="D605" s="111"/>
    </row>
    <row r="606" spans="1:4" s="108" customFormat="1">
      <c r="A606" s="111"/>
      <c r="B606" s="111"/>
      <c r="C606" s="111"/>
      <c r="D606" s="111"/>
    </row>
    <row r="607" spans="1:4" s="108" customFormat="1">
      <c r="A607" s="111"/>
      <c r="B607" s="111"/>
      <c r="C607" s="111"/>
      <c r="D607" s="111"/>
    </row>
    <row r="608" spans="1:4" s="108" customFormat="1">
      <c r="A608" s="111"/>
      <c r="B608" s="111"/>
      <c r="C608" s="111"/>
      <c r="D608" s="111"/>
    </row>
    <row r="609" spans="1:4" s="108" customFormat="1">
      <c r="A609" s="111"/>
      <c r="B609" s="111"/>
      <c r="C609" s="111"/>
      <c r="D609" s="111"/>
    </row>
    <row r="610" spans="1:4" s="108" customFormat="1">
      <c r="A610" s="111"/>
      <c r="B610" s="111"/>
      <c r="C610" s="111"/>
      <c r="D610" s="111"/>
    </row>
    <row r="611" spans="1:4" s="108" customFormat="1">
      <c r="A611" s="111"/>
      <c r="B611" s="111"/>
      <c r="C611" s="111"/>
      <c r="D611" s="111"/>
    </row>
    <row r="612" spans="1:4" s="108" customFormat="1">
      <c r="A612" s="111"/>
      <c r="B612" s="111"/>
      <c r="C612" s="111"/>
      <c r="D612" s="111"/>
    </row>
    <row r="613" spans="1:4" s="108" customFormat="1">
      <c r="A613" s="111"/>
      <c r="B613" s="111"/>
      <c r="C613" s="111"/>
      <c r="D613" s="111"/>
    </row>
    <row r="614" spans="1:4" s="108" customFormat="1">
      <c r="A614" s="111"/>
      <c r="B614" s="111"/>
      <c r="C614" s="111"/>
      <c r="D614" s="111"/>
    </row>
    <row r="615" spans="1:4" s="108" customFormat="1">
      <c r="A615" s="111"/>
      <c r="B615" s="111"/>
      <c r="C615" s="111"/>
      <c r="D615" s="111"/>
    </row>
    <row r="616" spans="1:4" s="108" customFormat="1">
      <c r="A616" s="111"/>
      <c r="B616" s="111"/>
      <c r="C616" s="111"/>
      <c r="D616" s="111"/>
    </row>
    <row r="617" spans="1:4" s="108" customFormat="1">
      <c r="A617" s="111"/>
      <c r="B617" s="111"/>
      <c r="C617" s="111"/>
      <c r="D617" s="111"/>
    </row>
    <row r="618" spans="1:4" s="108" customFormat="1">
      <c r="A618" s="111"/>
      <c r="B618" s="111"/>
      <c r="C618" s="111"/>
      <c r="D618" s="111"/>
    </row>
    <row r="619" spans="1:4" s="108" customFormat="1">
      <c r="A619" s="111"/>
      <c r="B619" s="111"/>
      <c r="C619" s="111"/>
      <c r="D619" s="111"/>
    </row>
    <row r="620" spans="1:4" s="108" customFormat="1">
      <c r="A620" s="111"/>
      <c r="B620" s="111"/>
      <c r="C620" s="111"/>
      <c r="D620" s="111"/>
    </row>
    <row r="621" spans="1:4" s="108" customFormat="1">
      <c r="A621" s="111"/>
      <c r="B621" s="111"/>
      <c r="C621" s="111"/>
      <c r="D621" s="111"/>
    </row>
    <row r="622" spans="1:4" s="108" customFormat="1">
      <c r="A622" s="111"/>
      <c r="B622" s="111"/>
      <c r="C622" s="111"/>
      <c r="D622" s="111"/>
    </row>
    <row r="623" spans="1:4" s="108" customFormat="1">
      <c r="A623" s="111"/>
      <c r="B623" s="111"/>
      <c r="C623" s="111"/>
      <c r="D623" s="111"/>
    </row>
    <row r="624" spans="1:4" s="108" customFormat="1">
      <c r="A624" s="111"/>
      <c r="B624" s="111"/>
      <c r="C624" s="111"/>
      <c r="D624" s="111"/>
    </row>
    <row r="625" spans="1:4" s="108" customFormat="1">
      <c r="A625" s="111"/>
      <c r="B625" s="111"/>
      <c r="C625" s="111"/>
      <c r="D625" s="111"/>
    </row>
    <row r="626" spans="1:4" s="108" customFormat="1">
      <c r="A626" s="111"/>
      <c r="B626" s="111"/>
      <c r="C626" s="111"/>
      <c r="D626" s="111"/>
    </row>
    <row r="627" spans="1:4" s="108" customFormat="1">
      <c r="A627" s="111"/>
      <c r="B627" s="111"/>
      <c r="C627" s="111"/>
      <c r="D627" s="111"/>
    </row>
    <row r="628" spans="1:4" s="108" customFormat="1">
      <c r="A628" s="111"/>
      <c r="B628" s="111"/>
      <c r="C628" s="111"/>
      <c r="D628" s="111"/>
    </row>
    <row r="629" spans="1:4" s="108" customFormat="1">
      <c r="A629" s="111"/>
      <c r="B629" s="111"/>
      <c r="C629" s="111"/>
      <c r="D629" s="111"/>
    </row>
    <row r="630" spans="1:4" s="108" customFormat="1">
      <c r="A630" s="111"/>
      <c r="B630" s="111"/>
      <c r="C630" s="111"/>
      <c r="D630" s="111"/>
    </row>
    <row r="631" spans="1:4" s="108" customFormat="1">
      <c r="A631" s="111"/>
      <c r="B631" s="111"/>
      <c r="C631" s="111"/>
      <c r="D631" s="111"/>
    </row>
    <row r="632" spans="1:4" s="108" customFormat="1">
      <c r="A632" s="111"/>
      <c r="B632" s="111"/>
      <c r="C632" s="111"/>
      <c r="D632" s="111"/>
    </row>
    <row r="633" spans="1:4" s="108" customFormat="1">
      <c r="A633" s="111"/>
      <c r="B633" s="111"/>
      <c r="C633" s="111"/>
      <c r="D633" s="111"/>
    </row>
    <row r="634" spans="1:4" s="108" customFormat="1">
      <c r="A634" s="111"/>
      <c r="B634" s="111"/>
      <c r="C634" s="111"/>
      <c r="D634" s="111"/>
    </row>
    <row r="635" spans="1:4" s="108" customFormat="1">
      <c r="A635" s="111"/>
      <c r="B635" s="111"/>
      <c r="C635" s="111"/>
      <c r="D635" s="111"/>
    </row>
    <row r="636" spans="1:4" s="108" customFormat="1">
      <c r="A636" s="111"/>
      <c r="B636" s="111"/>
      <c r="C636" s="111"/>
      <c r="D636" s="111"/>
    </row>
    <row r="637" spans="1:4" s="108" customFormat="1">
      <c r="A637" s="111"/>
      <c r="B637" s="111"/>
      <c r="C637" s="111"/>
      <c r="D637" s="111"/>
    </row>
    <row r="638" spans="1:4" s="108" customFormat="1">
      <c r="A638" s="111"/>
      <c r="B638" s="111"/>
      <c r="C638" s="111"/>
      <c r="D638" s="111"/>
    </row>
    <row r="639" spans="1:4" s="108" customFormat="1">
      <c r="A639" s="111"/>
      <c r="B639" s="111"/>
      <c r="C639" s="111"/>
      <c r="D639" s="111"/>
    </row>
    <row r="640" spans="1:4" s="108" customFormat="1">
      <c r="A640" s="111"/>
      <c r="B640" s="111"/>
      <c r="C640" s="111"/>
      <c r="D640" s="111"/>
    </row>
    <row r="641" spans="1:4" s="108" customFormat="1">
      <c r="A641" s="111"/>
      <c r="B641" s="111"/>
      <c r="C641" s="111"/>
      <c r="D641" s="111"/>
    </row>
    <row r="642" spans="1:4" s="108" customFormat="1">
      <c r="A642" s="111"/>
      <c r="B642" s="111"/>
      <c r="C642" s="111"/>
      <c r="D642" s="111"/>
    </row>
    <row r="643" spans="1:4" s="108" customFormat="1">
      <c r="A643" s="111"/>
      <c r="B643" s="111"/>
      <c r="C643" s="111"/>
      <c r="D643" s="111"/>
    </row>
    <row r="644" spans="1:4" s="108" customFormat="1">
      <c r="A644" s="111"/>
      <c r="B644" s="111"/>
      <c r="C644" s="111"/>
      <c r="D644" s="111"/>
    </row>
    <row r="645" spans="1:4" s="108" customFormat="1">
      <c r="A645" s="111"/>
      <c r="B645" s="111"/>
      <c r="C645" s="111"/>
      <c r="D645" s="111"/>
    </row>
    <row r="646" spans="1:4" s="108" customFormat="1">
      <c r="A646" s="111"/>
      <c r="B646" s="111"/>
      <c r="C646" s="111"/>
      <c r="D646" s="111"/>
    </row>
    <row r="647" spans="1:4" s="108" customFormat="1">
      <c r="A647" s="111"/>
      <c r="B647" s="111"/>
      <c r="C647" s="111"/>
      <c r="D647" s="111"/>
    </row>
    <row r="648" spans="1:4" s="108" customFormat="1">
      <c r="A648" s="111"/>
      <c r="B648" s="111"/>
      <c r="C648" s="111"/>
      <c r="D648" s="111"/>
    </row>
    <row r="649" spans="1:4" s="108" customFormat="1">
      <c r="A649" s="111"/>
      <c r="B649" s="111"/>
      <c r="C649" s="111"/>
      <c r="D649" s="111"/>
    </row>
    <row r="650" spans="1:4" s="108" customFormat="1">
      <c r="A650" s="111"/>
      <c r="B650" s="111"/>
      <c r="C650" s="111"/>
      <c r="D650" s="111"/>
    </row>
    <row r="651" spans="1:4" s="108" customFormat="1">
      <c r="A651" s="111"/>
      <c r="B651" s="111"/>
      <c r="C651" s="111"/>
      <c r="D651" s="111"/>
    </row>
    <row r="652" spans="1:4" s="108" customFormat="1">
      <c r="A652" s="111"/>
      <c r="B652" s="111"/>
      <c r="C652" s="111"/>
      <c r="D652" s="111"/>
    </row>
    <row r="653" spans="1:4" s="108" customFormat="1">
      <c r="A653" s="111"/>
      <c r="B653" s="111"/>
      <c r="C653" s="111"/>
      <c r="D653" s="111"/>
    </row>
    <row r="654" spans="1:4" s="108" customFormat="1">
      <c r="A654" s="111"/>
      <c r="B654" s="111"/>
      <c r="C654" s="111"/>
      <c r="D654" s="111"/>
    </row>
    <row r="655" spans="1:4" s="108" customFormat="1">
      <c r="A655" s="111"/>
      <c r="B655" s="111"/>
      <c r="C655" s="111"/>
      <c r="D655" s="111"/>
    </row>
    <row r="656" spans="1:4" s="108" customFormat="1">
      <c r="A656" s="111"/>
      <c r="B656" s="111"/>
      <c r="C656" s="111"/>
      <c r="D656" s="111"/>
    </row>
    <row r="657" spans="1:4" s="108" customFormat="1">
      <c r="A657" s="111"/>
      <c r="B657" s="111"/>
      <c r="C657" s="111"/>
      <c r="D657" s="111"/>
    </row>
    <row r="658" spans="1:4" s="108" customFormat="1">
      <c r="A658" s="111"/>
      <c r="B658" s="111"/>
      <c r="C658" s="111"/>
      <c r="D658" s="111"/>
    </row>
    <row r="659" spans="1:4" s="108" customFormat="1">
      <c r="A659" s="111"/>
      <c r="B659" s="111"/>
      <c r="C659" s="111"/>
      <c r="D659" s="111"/>
    </row>
    <row r="660" spans="1:4" s="108" customFormat="1">
      <c r="A660" s="111"/>
      <c r="B660" s="111"/>
      <c r="C660" s="111"/>
      <c r="D660" s="111"/>
    </row>
    <row r="661" spans="1:4" s="108" customFormat="1">
      <c r="A661" s="111"/>
      <c r="B661" s="111"/>
      <c r="C661" s="111"/>
      <c r="D661" s="111"/>
    </row>
    <row r="662" spans="1:4" s="108" customFormat="1">
      <c r="A662" s="111"/>
      <c r="B662" s="111"/>
      <c r="C662" s="111"/>
      <c r="D662" s="111"/>
    </row>
    <row r="663" spans="1:4" s="108" customFormat="1">
      <c r="A663" s="111"/>
      <c r="B663" s="111"/>
      <c r="C663" s="111"/>
      <c r="D663" s="111"/>
    </row>
    <row r="664" spans="1:4" s="108" customFormat="1">
      <c r="A664" s="111"/>
      <c r="B664" s="111"/>
      <c r="C664" s="111"/>
      <c r="D664" s="111"/>
    </row>
    <row r="665" spans="1:4" s="108" customFormat="1">
      <c r="A665" s="111"/>
      <c r="B665" s="111"/>
      <c r="C665" s="111"/>
      <c r="D665" s="111"/>
    </row>
    <row r="666" spans="1:4" s="108" customFormat="1">
      <c r="A666" s="111"/>
      <c r="B666" s="111"/>
      <c r="C666" s="111"/>
      <c r="D666" s="111"/>
    </row>
    <row r="667" spans="1:4" s="108" customFormat="1">
      <c r="A667" s="111"/>
      <c r="B667" s="111"/>
      <c r="C667" s="111"/>
      <c r="D667" s="111"/>
    </row>
    <row r="668" spans="1:4" s="108" customFormat="1">
      <c r="A668" s="111"/>
      <c r="B668" s="111"/>
      <c r="C668" s="111"/>
      <c r="D668" s="111"/>
    </row>
    <row r="669" spans="1:4" s="108" customFormat="1">
      <c r="A669" s="111"/>
      <c r="B669" s="111"/>
      <c r="C669" s="111"/>
      <c r="D669" s="111"/>
    </row>
    <row r="670" spans="1:4" s="108" customFormat="1">
      <c r="A670" s="111"/>
      <c r="B670" s="111"/>
      <c r="C670" s="111"/>
      <c r="D670" s="111"/>
    </row>
    <row r="671" spans="1:4" s="108" customFormat="1">
      <c r="A671" s="111"/>
      <c r="B671" s="111"/>
      <c r="C671" s="111"/>
      <c r="D671" s="111"/>
    </row>
    <row r="672" spans="1:4" s="108" customFormat="1">
      <c r="A672" s="111"/>
      <c r="B672" s="111"/>
      <c r="C672" s="111"/>
      <c r="D672" s="111"/>
    </row>
    <row r="673" spans="1:4" s="108" customFormat="1">
      <c r="A673" s="111"/>
      <c r="B673" s="111"/>
      <c r="C673" s="111"/>
      <c r="D673" s="111"/>
    </row>
    <row r="674" spans="1:4" s="108" customFormat="1">
      <c r="A674" s="111"/>
      <c r="B674" s="111"/>
      <c r="C674" s="111"/>
      <c r="D674" s="111"/>
    </row>
    <row r="675" spans="1:4" s="108" customFormat="1">
      <c r="A675" s="111"/>
      <c r="B675" s="111"/>
      <c r="C675" s="111"/>
      <c r="D675" s="111"/>
    </row>
    <row r="676" spans="1:4" s="108" customFormat="1">
      <c r="A676" s="111"/>
      <c r="B676" s="111"/>
      <c r="C676" s="111"/>
      <c r="D676" s="111"/>
    </row>
    <row r="677" spans="1:4" s="108" customFormat="1">
      <c r="A677" s="111"/>
      <c r="B677" s="111"/>
      <c r="C677" s="111"/>
      <c r="D677" s="111"/>
    </row>
    <row r="678" spans="1:4" s="108" customFormat="1">
      <c r="A678" s="111"/>
      <c r="B678" s="111"/>
      <c r="C678" s="111"/>
      <c r="D678" s="111"/>
    </row>
    <row r="679" spans="1:4" s="108" customFormat="1">
      <c r="A679" s="111"/>
      <c r="B679" s="111"/>
      <c r="C679" s="111"/>
      <c r="D679" s="111"/>
    </row>
    <row r="680" spans="1:4" s="108" customFormat="1">
      <c r="A680" s="111"/>
      <c r="B680" s="111"/>
      <c r="C680" s="111"/>
      <c r="D680" s="111"/>
    </row>
    <row r="681" spans="1:4" s="108" customFormat="1">
      <c r="A681" s="111"/>
      <c r="B681" s="111"/>
      <c r="C681" s="111"/>
      <c r="D681" s="111"/>
    </row>
    <row r="682" spans="1:4" s="108" customFormat="1">
      <c r="A682" s="111"/>
      <c r="B682" s="111"/>
      <c r="C682" s="111"/>
      <c r="D682" s="111"/>
    </row>
    <row r="683" spans="1:4" s="108" customFormat="1">
      <c r="A683" s="111"/>
      <c r="B683" s="111"/>
      <c r="C683" s="111"/>
      <c r="D683" s="111"/>
    </row>
    <row r="684" spans="1:4" s="108" customFormat="1">
      <c r="A684" s="111"/>
      <c r="B684" s="111"/>
      <c r="C684" s="111"/>
      <c r="D684" s="111"/>
    </row>
    <row r="685" spans="1:4" s="108" customFormat="1">
      <c r="A685" s="111"/>
      <c r="B685" s="111"/>
      <c r="C685" s="111"/>
      <c r="D685" s="111"/>
    </row>
    <row r="686" spans="1:4" s="108" customFormat="1">
      <c r="A686" s="111"/>
      <c r="B686" s="111"/>
      <c r="C686" s="111"/>
      <c r="D686" s="111"/>
    </row>
    <row r="687" spans="1:4" s="108" customFormat="1">
      <c r="A687" s="111"/>
      <c r="B687" s="111"/>
      <c r="C687" s="111"/>
      <c r="D687" s="111"/>
    </row>
    <row r="688" spans="1:4" s="108" customFormat="1">
      <c r="A688" s="111"/>
      <c r="B688" s="111"/>
      <c r="C688" s="111"/>
      <c r="D688" s="111"/>
    </row>
    <row r="689" spans="1:4" s="108" customFormat="1">
      <c r="A689" s="111"/>
      <c r="B689" s="111"/>
      <c r="C689" s="111"/>
      <c r="D689" s="111"/>
    </row>
    <row r="690" spans="1:4" s="108" customFormat="1">
      <c r="A690" s="111"/>
      <c r="B690" s="111"/>
      <c r="C690" s="111"/>
      <c r="D690" s="111"/>
    </row>
    <row r="691" spans="1:4" s="108" customFormat="1">
      <c r="A691" s="111"/>
      <c r="B691" s="111"/>
      <c r="C691" s="111"/>
      <c r="D691" s="111"/>
    </row>
    <row r="692" spans="1:4" s="108" customFormat="1">
      <c r="A692" s="111"/>
      <c r="B692" s="111"/>
      <c r="C692" s="111"/>
      <c r="D692" s="111"/>
    </row>
    <row r="693" spans="1:4" s="108" customFormat="1">
      <c r="A693" s="111"/>
      <c r="B693" s="111"/>
      <c r="C693" s="111"/>
      <c r="D693" s="111"/>
    </row>
    <row r="694" spans="1:4" s="108" customFormat="1">
      <c r="A694" s="111"/>
      <c r="B694" s="111"/>
      <c r="C694" s="111"/>
      <c r="D694" s="111"/>
    </row>
    <row r="695" spans="1:4" s="108" customFormat="1">
      <c r="A695" s="111"/>
      <c r="B695" s="111"/>
      <c r="C695" s="111"/>
      <c r="D695" s="111"/>
    </row>
    <row r="696" spans="1:4" s="108" customFormat="1">
      <c r="A696" s="111"/>
      <c r="B696" s="111"/>
      <c r="C696" s="111"/>
      <c r="D696" s="111"/>
    </row>
    <row r="697" spans="1:4" s="108" customFormat="1">
      <c r="A697" s="111"/>
      <c r="B697" s="111"/>
      <c r="C697" s="111"/>
      <c r="D697" s="111"/>
    </row>
    <row r="698" spans="1:4" s="108" customFormat="1">
      <c r="A698" s="111"/>
      <c r="B698" s="111"/>
      <c r="C698" s="111"/>
      <c r="D698" s="111"/>
    </row>
    <row r="699" spans="1:4" s="108" customFormat="1">
      <c r="A699" s="111"/>
      <c r="B699" s="111"/>
      <c r="C699" s="111"/>
      <c r="D699" s="111"/>
    </row>
    <row r="700" spans="1:4" s="108" customFormat="1">
      <c r="A700" s="111"/>
      <c r="B700" s="111"/>
      <c r="C700" s="111"/>
      <c r="D700" s="111"/>
    </row>
    <row r="701" spans="1:4" s="108" customFormat="1">
      <c r="A701" s="111"/>
      <c r="B701" s="111"/>
      <c r="C701" s="111"/>
      <c r="D701" s="111"/>
    </row>
    <row r="702" spans="1:4" s="108" customFormat="1">
      <c r="A702" s="111"/>
      <c r="B702" s="111"/>
      <c r="C702" s="111"/>
      <c r="D702" s="111"/>
    </row>
    <row r="703" spans="1:4" s="108" customFormat="1">
      <c r="A703" s="111"/>
      <c r="B703" s="111"/>
      <c r="C703" s="111"/>
      <c r="D703" s="111"/>
    </row>
    <row r="704" spans="1:4" s="108" customFormat="1">
      <c r="A704" s="111"/>
      <c r="B704" s="111"/>
      <c r="C704" s="111"/>
      <c r="D704" s="111"/>
    </row>
    <row r="705" spans="1:4" s="108" customFormat="1">
      <c r="A705" s="111"/>
      <c r="B705" s="111"/>
      <c r="C705" s="111"/>
      <c r="D705" s="111"/>
    </row>
    <row r="706" spans="1:4" s="108" customFormat="1">
      <c r="A706" s="111"/>
      <c r="B706" s="111"/>
      <c r="C706" s="111"/>
      <c r="D706" s="111"/>
    </row>
    <row r="707" spans="1:4" s="108" customFormat="1">
      <c r="A707" s="111"/>
      <c r="B707" s="111"/>
      <c r="C707" s="111"/>
      <c r="D707" s="111"/>
    </row>
    <row r="708" spans="1:4" s="108" customFormat="1">
      <c r="A708" s="111"/>
      <c r="B708" s="111"/>
      <c r="C708" s="111"/>
      <c r="D708" s="111"/>
    </row>
    <row r="709" spans="1:4" s="108" customFormat="1">
      <c r="A709" s="111"/>
      <c r="B709" s="111"/>
      <c r="C709" s="111"/>
      <c r="D709" s="111"/>
    </row>
    <row r="710" spans="1:4" s="108" customFormat="1">
      <c r="A710" s="111"/>
      <c r="B710" s="111"/>
      <c r="C710" s="111"/>
      <c r="D710" s="111"/>
    </row>
    <row r="711" spans="1:4" s="108" customFormat="1">
      <c r="A711" s="111"/>
      <c r="B711" s="111"/>
      <c r="C711" s="111"/>
      <c r="D711" s="111"/>
    </row>
    <row r="712" spans="1:4" s="108" customFormat="1">
      <c r="A712" s="111"/>
      <c r="B712" s="111"/>
      <c r="C712" s="111"/>
      <c r="D712" s="111"/>
    </row>
    <row r="713" spans="1:4" s="108" customFormat="1">
      <c r="A713" s="111"/>
      <c r="B713" s="111"/>
      <c r="C713" s="111"/>
      <c r="D713" s="111"/>
    </row>
    <row r="714" spans="1:4" s="108" customFormat="1">
      <c r="A714" s="111"/>
      <c r="B714" s="111"/>
      <c r="C714" s="111"/>
      <c r="D714" s="111"/>
    </row>
    <row r="715" spans="1:4" s="108" customFormat="1">
      <c r="A715" s="111"/>
      <c r="B715" s="111"/>
      <c r="C715" s="111"/>
      <c r="D715" s="111"/>
    </row>
    <row r="716" spans="1:4" s="108" customFormat="1">
      <c r="A716" s="111"/>
      <c r="B716" s="111"/>
      <c r="C716" s="111"/>
      <c r="D716" s="111"/>
    </row>
    <row r="717" spans="1:4" s="108" customFormat="1">
      <c r="A717" s="111"/>
      <c r="B717" s="111"/>
      <c r="C717" s="111"/>
      <c r="D717" s="111"/>
    </row>
    <row r="718" spans="1:4" s="108" customFormat="1">
      <c r="A718" s="111"/>
      <c r="B718" s="111"/>
      <c r="C718" s="111"/>
      <c r="D718" s="111"/>
    </row>
    <row r="719" spans="1:4" s="108" customFormat="1">
      <c r="A719" s="111"/>
      <c r="B719" s="111"/>
      <c r="C719" s="111"/>
      <c r="D719" s="111"/>
    </row>
    <row r="720" spans="1:4" s="108" customFormat="1">
      <c r="A720" s="111"/>
      <c r="B720" s="111"/>
      <c r="C720" s="111"/>
      <c r="D720" s="111"/>
    </row>
    <row r="721" spans="1:4" s="108" customFormat="1">
      <c r="A721" s="111"/>
      <c r="B721" s="111"/>
      <c r="C721" s="111"/>
      <c r="D721" s="111"/>
    </row>
    <row r="722" spans="1:4" s="108" customFormat="1">
      <c r="A722" s="111"/>
      <c r="B722" s="111"/>
      <c r="C722" s="111"/>
      <c r="D722" s="111"/>
    </row>
    <row r="723" spans="1:4" s="108" customFormat="1">
      <c r="A723" s="111"/>
      <c r="B723" s="111"/>
      <c r="C723" s="111"/>
      <c r="D723" s="111"/>
    </row>
    <row r="724" spans="1:4" s="108" customFormat="1">
      <c r="A724" s="111"/>
      <c r="B724" s="111"/>
      <c r="C724" s="111"/>
      <c r="D724" s="111"/>
    </row>
    <row r="725" spans="1:4" s="108" customFormat="1">
      <c r="A725" s="111"/>
      <c r="B725" s="111"/>
      <c r="C725" s="111"/>
      <c r="D725" s="111"/>
    </row>
    <row r="726" spans="1:4" s="108" customFormat="1">
      <c r="A726" s="111"/>
      <c r="B726" s="111"/>
      <c r="C726" s="111"/>
      <c r="D726" s="111"/>
    </row>
    <row r="727" spans="1:4" s="108" customFormat="1">
      <c r="A727" s="111"/>
      <c r="B727" s="111"/>
      <c r="C727" s="111"/>
      <c r="D727" s="111"/>
    </row>
    <row r="728" spans="1:4" s="108" customFormat="1">
      <c r="A728" s="111"/>
      <c r="B728" s="111"/>
      <c r="C728" s="111"/>
      <c r="D728" s="111"/>
    </row>
    <row r="729" spans="1:4" s="108" customFormat="1">
      <c r="A729" s="111"/>
      <c r="B729" s="111"/>
      <c r="C729" s="111"/>
      <c r="D729" s="111"/>
    </row>
    <row r="730" spans="1:4" s="108" customFormat="1">
      <c r="A730" s="111"/>
      <c r="B730" s="111"/>
      <c r="C730" s="111"/>
      <c r="D730" s="111"/>
    </row>
    <row r="731" spans="1:4" s="108" customFormat="1">
      <c r="A731" s="111"/>
      <c r="B731" s="111"/>
      <c r="C731" s="111"/>
      <c r="D731" s="111"/>
    </row>
    <row r="732" spans="1:4" s="108" customFormat="1">
      <c r="A732" s="111"/>
      <c r="B732" s="111"/>
      <c r="C732" s="111"/>
      <c r="D732" s="111"/>
    </row>
    <row r="733" spans="1:4" s="108" customFormat="1">
      <c r="A733" s="111"/>
      <c r="B733" s="111"/>
      <c r="C733" s="111"/>
      <c r="D733" s="111"/>
    </row>
    <row r="734" spans="1:4" s="108" customFormat="1">
      <c r="A734" s="111"/>
      <c r="B734" s="111"/>
      <c r="C734" s="111"/>
      <c r="D734" s="111"/>
    </row>
    <row r="735" spans="1:4" s="108" customFormat="1">
      <c r="A735" s="111"/>
      <c r="B735" s="111"/>
      <c r="C735" s="111"/>
      <c r="D735" s="111"/>
    </row>
    <row r="736" spans="1:4" s="108" customFormat="1">
      <c r="A736" s="111"/>
      <c r="B736" s="111"/>
      <c r="C736" s="111"/>
      <c r="D736" s="111"/>
    </row>
    <row r="737" spans="1:4" s="108" customFormat="1">
      <c r="A737" s="111"/>
      <c r="B737" s="111"/>
      <c r="C737" s="111"/>
      <c r="D737" s="111"/>
    </row>
    <row r="738" spans="1:4" s="108" customFormat="1">
      <c r="A738" s="111"/>
      <c r="B738" s="111"/>
      <c r="C738" s="111"/>
      <c r="D738" s="111"/>
    </row>
    <row r="739" spans="1:4" s="108" customFormat="1">
      <c r="A739" s="111"/>
      <c r="B739" s="111"/>
      <c r="C739" s="111"/>
      <c r="D739" s="111"/>
    </row>
    <row r="740" spans="1:4" s="108" customFormat="1">
      <c r="A740" s="111"/>
      <c r="B740" s="111"/>
      <c r="C740" s="111"/>
      <c r="D740" s="111"/>
    </row>
    <row r="741" spans="1:4" s="108" customFormat="1">
      <c r="A741" s="111"/>
      <c r="B741" s="111"/>
      <c r="C741" s="111"/>
      <c r="D741" s="111"/>
    </row>
    <row r="742" spans="1:4" s="108" customFormat="1">
      <c r="A742" s="111"/>
      <c r="B742" s="111"/>
      <c r="C742" s="111"/>
      <c r="D742" s="111"/>
    </row>
    <row r="743" spans="1:4" s="108" customFormat="1">
      <c r="A743" s="111"/>
      <c r="B743" s="111"/>
      <c r="C743" s="111"/>
      <c r="D743" s="111"/>
    </row>
    <row r="744" spans="1:4" s="108" customFormat="1">
      <c r="A744" s="111"/>
      <c r="B744" s="111"/>
      <c r="C744" s="111"/>
      <c r="D744" s="111"/>
    </row>
    <row r="745" spans="1:4" s="108" customFormat="1">
      <c r="A745" s="111"/>
      <c r="B745" s="111"/>
      <c r="C745" s="111"/>
      <c r="D745" s="111"/>
    </row>
    <row r="746" spans="1:4" s="108" customFormat="1">
      <c r="A746" s="111"/>
      <c r="B746" s="111"/>
      <c r="C746" s="111"/>
      <c r="D746" s="111"/>
    </row>
    <row r="747" spans="1:4" s="108" customFormat="1">
      <c r="A747" s="111"/>
      <c r="B747" s="111"/>
      <c r="C747" s="111"/>
      <c r="D747" s="111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6" priority="28" operator="equal">
      <formula>0</formula>
    </cfRule>
  </conditionalFormatting>
  <conditionalFormatting sqref="D3:D57">
    <cfRule type="cellIs" dxfId="35" priority="14" operator="equal">
      <formula>0</formula>
    </cfRule>
  </conditionalFormatting>
  <conditionalFormatting sqref="D58:D77">
    <cfRule type="cellIs" dxfId="34" priority="13" operator="equal">
      <formula>0</formula>
    </cfRule>
  </conditionalFormatting>
  <conditionalFormatting sqref="D78:D97">
    <cfRule type="cellIs" dxfId="33" priority="12" operator="equal">
      <formula>0</formula>
    </cfRule>
  </conditionalFormatting>
  <conditionalFormatting sqref="D98:D117">
    <cfRule type="cellIs" dxfId="32" priority="11" operator="equal">
      <formula>0</formula>
    </cfRule>
  </conditionalFormatting>
  <conditionalFormatting sqref="D118:D137">
    <cfRule type="cellIs" dxfId="31" priority="10" operator="equal">
      <formula>0</formula>
    </cfRule>
  </conditionalFormatting>
  <conditionalFormatting sqref="D138:D157">
    <cfRule type="cellIs" dxfId="30" priority="9" operator="equal">
      <formula>0</formula>
    </cfRule>
  </conditionalFormatting>
  <conditionalFormatting sqref="D158:D177">
    <cfRule type="cellIs" dxfId="29" priority="8" operator="equal">
      <formula>0</formula>
    </cfRule>
  </conditionalFormatting>
  <conditionalFormatting sqref="D178:D197">
    <cfRule type="cellIs" dxfId="28" priority="7" operator="equal">
      <formula>0</formula>
    </cfRule>
  </conditionalFormatting>
  <conditionalFormatting sqref="D198:D217">
    <cfRule type="cellIs" dxfId="27" priority="6" operator="equal">
      <formula>0</formula>
    </cfRule>
  </conditionalFormatting>
  <conditionalFormatting sqref="D218:D237">
    <cfRule type="cellIs" dxfId="26" priority="5" operator="equal">
      <formula>0</formula>
    </cfRule>
  </conditionalFormatting>
  <conditionalFormatting sqref="D238:D257">
    <cfRule type="cellIs" dxfId="25" priority="4" operator="equal">
      <formula>0</formula>
    </cfRule>
  </conditionalFormatting>
  <conditionalFormatting sqref="D258:D277">
    <cfRule type="cellIs" dxfId="24" priority="3" operator="equal">
      <formula>0</formula>
    </cfRule>
  </conditionalFormatting>
  <conditionalFormatting sqref="D278:D297">
    <cfRule type="cellIs" dxfId="23" priority="2" operator="equal">
      <formula>0</formula>
    </cfRule>
  </conditionalFormatting>
  <conditionalFormatting sqref="D298:D317">
    <cfRule type="cellIs" dxfId="22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20</vt:i4>
      </vt:variant>
      <vt:variant>
        <vt:lpstr>Plages nommées</vt:lpstr>
      </vt:variant>
      <vt:variant>
        <vt:i4>3</vt:i4>
      </vt:variant>
    </vt:vector>
  </HeadingPairs>
  <TitlesOfParts>
    <vt:vector size="23" baseType="lpstr"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 </vt:lpstr>
      <vt:lpstr>وسائل النقل</vt:lpstr>
      <vt:lpstr>قانون الإطار</vt:lpstr>
      <vt:lpstr>النفايات</vt:lpstr>
      <vt:lpstr>'المشاريع '!Zone_d_impression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2016-09-16T15:33:47Z</dcterms:modified>
</cp:coreProperties>
</file>