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7755" tabRatio="963" activeTab="3"/>
  </bookViews>
  <sheets>
    <sheet name="ميزانية 2011" sheetId="26" r:id="rId1"/>
    <sheet name="ميزانية 2012 " sheetId="44" r:id="rId2"/>
    <sheet name="ميزانية 2013" sheetId="50" r:id="rId3"/>
    <sheet name="ميزانية 2014" sheetId="51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 " sheetId="52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E331" i="51"/>
  <c r="D331"/>
  <c r="D325"/>
  <c r="E325" s="1"/>
  <c r="D308"/>
  <c r="E308" s="1"/>
  <c r="D305"/>
  <c r="E305" s="1"/>
  <c r="D298"/>
  <c r="E298" s="1"/>
  <c r="D296"/>
  <c r="E296" s="1"/>
  <c r="D289"/>
  <c r="E289" s="1"/>
  <c r="D265"/>
  <c r="E265" s="1"/>
  <c r="D325" i="50"/>
  <c r="E325" s="1"/>
  <c r="D308"/>
  <c r="E308" s="1"/>
  <c r="D305"/>
  <c r="E305" s="1"/>
  <c r="D306"/>
  <c r="E306" s="1"/>
  <c r="D302"/>
  <c r="E302" s="1"/>
  <c r="D298"/>
  <c r="E298" s="1"/>
  <c r="D296"/>
  <c r="E296" s="1"/>
  <c r="D289"/>
  <c r="E289" s="1"/>
  <c r="D265"/>
  <c r="E265" s="1"/>
  <c r="C4" i="51" l="1"/>
  <c r="D5"/>
  <c r="E5" s="1"/>
  <c r="H5"/>
  <c r="D6"/>
  <c r="E6"/>
  <c r="H6"/>
  <c r="D7"/>
  <c r="E7" s="1"/>
  <c r="H7"/>
  <c r="D8"/>
  <c r="H8"/>
  <c r="D9"/>
  <c r="E9" s="1"/>
  <c r="H9"/>
  <c r="D10"/>
  <c r="E10"/>
  <c r="H10"/>
  <c r="C11"/>
  <c r="H11" s="1"/>
  <c r="J11" s="1"/>
  <c r="D12"/>
  <c r="E12" s="1"/>
  <c r="H12"/>
  <c r="D13"/>
  <c r="E13"/>
  <c r="H13"/>
  <c r="D14"/>
  <c r="E14" s="1"/>
  <c r="H14"/>
  <c r="D15"/>
  <c r="E15" s="1"/>
  <c r="H15"/>
  <c r="D16"/>
  <c r="E16"/>
  <c r="H16"/>
  <c r="D17"/>
  <c r="E17" s="1"/>
  <c r="H17"/>
  <c r="D18"/>
  <c r="E18" s="1"/>
  <c r="H18"/>
  <c r="D19"/>
  <c r="E19" s="1"/>
  <c r="H19"/>
  <c r="D20"/>
  <c r="E20"/>
  <c r="H20"/>
  <c r="D21"/>
  <c r="E21" s="1"/>
  <c r="H21"/>
  <c r="D22"/>
  <c r="E22" s="1"/>
  <c r="H22"/>
  <c r="D23"/>
  <c r="E23"/>
  <c r="H23"/>
  <c r="D24"/>
  <c r="E24" s="1"/>
  <c r="H24"/>
  <c r="D25"/>
  <c r="E25"/>
  <c r="H25"/>
  <c r="D26"/>
  <c r="E26" s="1"/>
  <c r="H26"/>
  <c r="D27"/>
  <c r="E27" s="1"/>
  <c r="H27"/>
  <c r="D28"/>
  <c r="E28" s="1"/>
  <c r="H28"/>
  <c r="D29"/>
  <c r="E29"/>
  <c r="H29"/>
  <c r="D30"/>
  <c r="E30" s="1"/>
  <c r="H30"/>
  <c r="D31"/>
  <c r="E31" s="1"/>
  <c r="H31"/>
  <c r="D32"/>
  <c r="E32"/>
  <c r="H32"/>
  <c r="D33"/>
  <c r="E33" s="1"/>
  <c r="H33"/>
  <c r="D34"/>
  <c r="E34" s="1"/>
  <c r="H34"/>
  <c r="D35"/>
  <c r="E35" s="1"/>
  <c r="H35"/>
  <c r="D36"/>
  <c r="E36"/>
  <c r="H36"/>
  <c r="D37"/>
  <c r="E37" s="1"/>
  <c r="H37"/>
  <c r="C38"/>
  <c r="H38"/>
  <c r="J38" s="1"/>
  <c r="D39"/>
  <c r="E39" s="1"/>
  <c r="H39"/>
  <c r="D40"/>
  <c r="E40" s="1"/>
  <c r="H40"/>
  <c r="D41"/>
  <c r="E41"/>
  <c r="H41"/>
  <c r="D42"/>
  <c r="E42" s="1"/>
  <c r="H42"/>
  <c r="D43"/>
  <c r="E43"/>
  <c r="H43"/>
  <c r="D44"/>
  <c r="E44" s="1"/>
  <c r="H44"/>
  <c r="D45"/>
  <c r="E45" s="1"/>
  <c r="H45"/>
  <c r="D46"/>
  <c r="E46" s="1"/>
  <c r="H46"/>
  <c r="D47"/>
  <c r="E47"/>
  <c r="H47"/>
  <c r="D48"/>
  <c r="E48" s="1"/>
  <c r="H48"/>
  <c r="D49"/>
  <c r="E49" s="1"/>
  <c r="H49"/>
  <c r="D50"/>
  <c r="E50"/>
  <c r="H50"/>
  <c r="D51"/>
  <c r="E51" s="1"/>
  <c r="H51"/>
  <c r="D52"/>
  <c r="E52" s="1"/>
  <c r="H52"/>
  <c r="D53"/>
  <c r="E53" s="1"/>
  <c r="H53"/>
  <c r="D54"/>
  <c r="E54"/>
  <c r="H54"/>
  <c r="D55"/>
  <c r="E55" s="1"/>
  <c r="H55"/>
  <c r="D56"/>
  <c r="E56" s="1"/>
  <c r="H56"/>
  <c r="D57"/>
  <c r="E57"/>
  <c r="H57"/>
  <c r="D58"/>
  <c r="E58" s="1"/>
  <c r="H58"/>
  <c r="D59"/>
  <c r="E59"/>
  <c r="H59"/>
  <c r="D60"/>
  <c r="E60" s="1"/>
  <c r="H60"/>
  <c r="C61"/>
  <c r="H61" s="1"/>
  <c r="J61" s="1"/>
  <c r="D62"/>
  <c r="H62"/>
  <c r="D63"/>
  <c r="E63" s="1"/>
  <c r="H63"/>
  <c r="D64"/>
  <c r="E64"/>
  <c r="H64"/>
  <c r="D65"/>
  <c r="E65" s="1"/>
  <c r="H65"/>
  <c r="D66"/>
  <c r="E66" s="1"/>
  <c r="H66"/>
  <c r="C68"/>
  <c r="H68"/>
  <c r="J68" s="1"/>
  <c r="D69"/>
  <c r="E69"/>
  <c r="H69"/>
  <c r="D70"/>
  <c r="E70" s="1"/>
  <c r="H70"/>
  <c r="D71"/>
  <c r="E71" s="1"/>
  <c r="H71"/>
  <c r="D72"/>
  <c r="E72"/>
  <c r="H72"/>
  <c r="D73"/>
  <c r="E73" s="1"/>
  <c r="H73"/>
  <c r="D74"/>
  <c r="E74" s="1"/>
  <c r="H74"/>
  <c r="D75"/>
  <c r="E75"/>
  <c r="H75"/>
  <c r="D76"/>
  <c r="E76" s="1"/>
  <c r="H76"/>
  <c r="D77"/>
  <c r="E77"/>
  <c r="H77"/>
  <c r="D78"/>
  <c r="E78" s="1"/>
  <c r="H78"/>
  <c r="D79"/>
  <c r="E79" s="1"/>
  <c r="H79"/>
  <c r="D80"/>
  <c r="E80"/>
  <c r="H80"/>
  <c r="D81"/>
  <c r="E81" s="1"/>
  <c r="H81"/>
  <c r="D82"/>
  <c r="E82" s="1"/>
  <c r="H82"/>
  <c r="D83"/>
  <c r="E83" s="1"/>
  <c r="H83"/>
  <c r="D84"/>
  <c r="E84"/>
  <c r="H84"/>
  <c r="D85"/>
  <c r="E85" s="1"/>
  <c r="H85"/>
  <c r="D86"/>
  <c r="E86" s="1"/>
  <c r="H86"/>
  <c r="D87"/>
  <c r="E87"/>
  <c r="H87"/>
  <c r="D88"/>
  <c r="E88" s="1"/>
  <c r="H88"/>
  <c r="D89"/>
  <c r="E89"/>
  <c r="H89"/>
  <c r="D90"/>
  <c r="E90" s="1"/>
  <c r="H90"/>
  <c r="D91"/>
  <c r="E91" s="1"/>
  <c r="H91"/>
  <c r="D92"/>
  <c r="E92" s="1"/>
  <c r="H92"/>
  <c r="D93"/>
  <c r="E93"/>
  <c r="H93"/>
  <c r="D94"/>
  <c r="E94" s="1"/>
  <c r="H94"/>
  <c r="D95"/>
  <c r="E95" s="1"/>
  <c r="H95"/>
  <c r="D96"/>
  <c r="E96"/>
  <c r="H96"/>
  <c r="C97"/>
  <c r="H97" s="1"/>
  <c r="J97" s="1"/>
  <c r="D98"/>
  <c r="E98" s="1"/>
  <c r="H98"/>
  <c r="D99"/>
  <c r="E99"/>
  <c r="H99"/>
  <c r="D100"/>
  <c r="E100" s="1"/>
  <c r="H100"/>
  <c r="D101"/>
  <c r="E101" s="1"/>
  <c r="H101"/>
  <c r="D102"/>
  <c r="E102" s="1"/>
  <c r="H102"/>
  <c r="D103"/>
  <c r="E103"/>
  <c r="H103"/>
  <c r="D104"/>
  <c r="E104" s="1"/>
  <c r="H104"/>
  <c r="D105"/>
  <c r="E105" s="1"/>
  <c r="H105"/>
  <c r="D106"/>
  <c r="E106"/>
  <c r="H106"/>
  <c r="D107"/>
  <c r="E107" s="1"/>
  <c r="H107"/>
  <c r="D108"/>
  <c r="E108" s="1"/>
  <c r="H108"/>
  <c r="D109"/>
  <c r="E109" s="1"/>
  <c r="H109"/>
  <c r="D110"/>
  <c r="E110"/>
  <c r="H110"/>
  <c r="D111"/>
  <c r="E111" s="1"/>
  <c r="H111"/>
  <c r="D112"/>
  <c r="E112" s="1"/>
  <c r="H112"/>
  <c r="D113"/>
  <c r="E113" s="1"/>
  <c r="H113"/>
  <c r="C117"/>
  <c r="H117"/>
  <c r="D118"/>
  <c r="E118"/>
  <c r="E117" s="1"/>
  <c r="H118"/>
  <c r="D119"/>
  <c r="E119" s="1"/>
  <c r="H119"/>
  <c r="C120"/>
  <c r="H120" s="1"/>
  <c r="D121"/>
  <c r="E121" s="1"/>
  <c r="H121"/>
  <c r="D122"/>
  <c r="E122"/>
  <c r="H122"/>
  <c r="C123"/>
  <c r="H123" s="1"/>
  <c r="D124"/>
  <c r="E124" s="1"/>
  <c r="H124"/>
  <c r="D125"/>
  <c r="H125"/>
  <c r="C126"/>
  <c r="H126"/>
  <c r="D127"/>
  <c r="E127" s="1"/>
  <c r="H127"/>
  <c r="D128"/>
  <c r="D126" s="1"/>
  <c r="E128"/>
  <c r="H128"/>
  <c r="C129"/>
  <c r="H129" s="1"/>
  <c r="D130"/>
  <c r="D129" s="1"/>
  <c r="H130"/>
  <c r="D131"/>
  <c r="E131" s="1"/>
  <c r="H131"/>
  <c r="C132"/>
  <c r="H132" s="1"/>
  <c r="D133"/>
  <c r="E133"/>
  <c r="H133"/>
  <c r="D134"/>
  <c r="E134" s="1"/>
  <c r="H134"/>
  <c r="C136"/>
  <c r="D137"/>
  <c r="D136" s="1"/>
  <c r="H137"/>
  <c r="D138"/>
  <c r="E138"/>
  <c r="H138"/>
  <c r="D139"/>
  <c r="E139" s="1"/>
  <c r="H139"/>
  <c r="C140"/>
  <c r="H140" s="1"/>
  <c r="D141"/>
  <c r="D140" s="1"/>
  <c r="H141"/>
  <c r="D142"/>
  <c r="E142" s="1"/>
  <c r="H142"/>
  <c r="C143"/>
  <c r="H143" s="1"/>
  <c r="D143"/>
  <c r="D144"/>
  <c r="E144" s="1"/>
  <c r="E143" s="1"/>
  <c r="H144"/>
  <c r="D145"/>
  <c r="E145" s="1"/>
  <c r="H145"/>
  <c r="C146"/>
  <c r="H146"/>
  <c r="D147"/>
  <c r="E147"/>
  <c r="H147"/>
  <c r="D148"/>
  <c r="E148" s="1"/>
  <c r="H148"/>
  <c r="C149"/>
  <c r="H149" s="1"/>
  <c r="D150"/>
  <c r="E150" s="1"/>
  <c r="E149" s="1"/>
  <c r="H150"/>
  <c r="D151"/>
  <c r="E151" s="1"/>
  <c r="H151"/>
  <c r="C154"/>
  <c r="C153" s="1"/>
  <c r="H153" s="1"/>
  <c r="J153" s="1"/>
  <c r="D155"/>
  <c r="D154" s="1"/>
  <c r="H155"/>
  <c r="D156"/>
  <c r="E156" s="1"/>
  <c r="H156"/>
  <c r="C157"/>
  <c r="H157" s="1"/>
  <c r="D158"/>
  <c r="E158"/>
  <c r="H158"/>
  <c r="D159"/>
  <c r="E159" s="1"/>
  <c r="H159"/>
  <c r="C160"/>
  <c r="H160"/>
  <c r="D161"/>
  <c r="E161"/>
  <c r="H161"/>
  <c r="D162"/>
  <c r="H162"/>
  <c r="C164"/>
  <c r="H164" s="1"/>
  <c r="D165"/>
  <c r="H165"/>
  <c r="D166"/>
  <c r="E166" s="1"/>
  <c r="H166"/>
  <c r="C167"/>
  <c r="H167" s="1"/>
  <c r="D168"/>
  <c r="E168" s="1"/>
  <c r="H168"/>
  <c r="D169"/>
  <c r="E169" s="1"/>
  <c r="E167" s="1"/>
  <c r="H169"/>
  <c r="C171"/>
  <c r="D171"/>
  <c r="H171"/>
  <c r="D172"/>
  <c r="E172"/>
  <c r="E171" s="1"/>
  <c r="H172"/>
  <c r="D173"/>
  <c r="E173" s="1"/>
  <c r="H173"/>
  <c r="C174"/>
  <c r="H174" s="1"/>
  <c r="D175"/>
  <c r="E175" s="1"/>
  <c r="H175"/>
  <c r="D176"/>
  <c r="E176" s="1"/>
  <c r="H176"/>
  <c r="C180"/>
  <c r="C179" s="1"/>
  <c r="D181"/>
  <c r="D180" s="1"/>
  <c r="E181"/>
  <c r="E180" s="1"/>
  <c r="C182"/>
  <c r="D183"/>
  <c r="E183" s="1"/>
  <c r="E182" s="1"/>
  <c r="C185"/>
  <c r="C184" s="1"/>
  <c r="D186"/>
  <c r="D187"/>
  <c r="E187" s="1"/>
  <c r="C189"/>
  <c r="D190"/>
  <c r="D191"/>
  <c r="E191" s="1"/>
  <c r="D192"/>
  <c r="E192" s="1"/>
  <c r="C193"/>
  <c r="D194"/>
  <c r="E194" s="1"/>
  <c r="E193" s="1"/>
  <c r="C195"/>
  <c r="D196"/>
  <c r="D195" s="1"/>
  <c r="C198"/>
  <c r="C197" s="1"/>
  <c r="D199"/>
  <c r="E199" s="1"/>
  <c r="E198" s="1"/>
  <c r="E197" s="1"/>
  <c r="C201"/>
  <c r="C200" s="1"/>
  <c r="D202"/>
  <c r="C204"/>
  <c r="D205"/>
  <c r="E205" s="1"/>
  <c r="D206"/>
  <c r="E206" s="1"/>
  <c r="C207"/>
  <c r="D208"/>
  <c r="E208"/>
  <c r="D209"/>
  <c r="E209" s="1"/>
  <c r="D210"/>
  <c r="E210" s="1"/>
  <c r="C211"/>
  <c r="C203" s="1"/>
  <c r="D212"/>
  <c r="D211" s="1"/>
  <c r="E212"/>
  <c r="E211" s="1"/>
  <c r="C213"/>
  <c r="D214"/>
  <c r="D213" s="1"/>
  <c r="C216"/>
  <c r="C215" s="1"/>
  <c r="D217"/>
  <c r="E217" s="1"/>
  <c r="D218"/>
  <c r="E218" s="1"/>
  <c r="D219"/>
  <c r="E219"/>
  <c r="E216" s="1"/>
  <c r="C220"/>
  <c r="D221"/>
  <c r="D220" s="1"/>
  <c r="C223"/>
  <c r="C222" s="1"/>
  <c r="D224"/>
  <c r="E224"/>
  <c r="D225"/>
  <c r="E225"/>
  <c r="D226"/>
  <c r="E226"/>
  <c r="D227"/>
  <c r="E227"/>
  <c r="C229"/>
  <c r="D230"/>
  <c r="E230" s="1"/>
  <c r="D231"/>
  <c r="E231" s="1"/>
  <c r="D232"/>
  <c r="E232"/>
  <c r="C233"/>
  <c r="D234"/>
  <c r="D233" s="1"/>
  <c r="C236"/>
  <c r="C235" s="1"/>
  <c r="D237"/>
  <c r="E237" s="1"/>
  <c r="E236" s="1"/>
  <c r="E235" s="1"/>
  <c r="C238"/>
  <c r="C239"/>
  <c r="D240"/>
  <c r="E240" s="1"/>
  <c r="D241"/>
  <c r="D242"/>
  <c r="E242"/>
  <c r="C244"/>
  <c r="C243" s="1"/>
  <c r="D245"/>
  <c r="E245"/>
  <c r="D246"/>
  <c r="E246" s="1"/>
  <c r="D247"/>
  <c r="D244" s="1"/>
  <c r="D243" s="1"/>
  <c r="D248"/>
  <c r="E248" s="1"/>
  <c r="D249"/>
  <c r="E249"/>
  <c r="C250"/>
  <c r="D251"/>
  <c r="D252"/>
  <c r="E252" s="1"/>
  <c r="H256"/>
  <c r="J256" s="1"/>
  <c r="H257"/>
  <c r="J257" s="1"/>
  <c r="H258"/>
  <c r="J258"/>
  <c r="H259"/>
  <c r="J259" s="1"/>
  <c r="H260"/>
  <c r="D261"/>
  <c r="H261"/>
  <c r="D262"/>
  <c r="E262" s="1"/>
  <c r="H262"/>
  <c r="H263"/>
  <c r="D264"/>
  <c r="E264" s="1"/>
  <c r="H264"/>
  <c r="H265"/>
  <c r="D266"/>
  <c r="E266" s="1"/>
  <c r="H266"/>
  <c r="D267"/>
  <c r="E267"/>
  <c r="H267"/>
  <c r="D268"/>
  <c r="E268" s="1"/>
  <c r="H268"/>
  <c r="D269"/>
  <c r="E269" s="1"/>
  <c r="H269"/>
  <c r="D270"/>
  <c r="E270"/>
  <c r="H270"/>
  <c r="D271"/>
  <c r="E271" s="1"/>
  <c r="H271"/>
  <c r="D272"/>
  <c r="E272"/>
  <c r="H272"/>
  <c r="D273"/>
  <c r="E273" s="1"/>
  <c r="H273"/>
  <c r="D274"/>
  <c r="E274" s="1"/>
  <c r="H274"/>
  <c r="D275"/>
  <c r="E275" s="1"/>
  <c r="H275"/>
  <c r="D276"/>
  <c r="E276"/>
  <c r="H276"/>
  <c r="D277"/>
  <c r="E277" s="1"/>
  <c r="H277"/>
  <c r="D278"/>
  <c r="E278" s="1"/>
  <c r="H278"/>
  <c r="D279"/>
  <c r="E279" s="1"/>
  <c r="H279"/>
  <c r="D280"/>
  <c r="E280"/>
  <c r="H280"/>
  <c r="D281"/>
  <c r="E281" s="1"/>
  <c r="H281"/>
  <c r="D282"/>
  <c r="E282" s="1"/>
  <c r="H282"/>
  <c r="D283"/>
  <c r="E283" s="1"/>
  <c r="H283"/>
  <c r="D284"/>
  <c r="E284"/>
  <c r="H284"/>
  <c r="D285"/>
  <c r="E285" s="1"/>
  <c r="H285"/>
  <c r="D286"/>
  <c r="E286" s="1"/>
  <c r="H286"/>
  <c r="D287"/>
  <c r="E287" s="1"/>
  <c r="H287"/>
  <c r="D288"/>
  <c r="E288"/>
  <c r="H288"/>
  <c r="H289"/>
  <c r="D290"/>
  <c r="E290"/>
  <c r="H290"/>
  <c r="D291"/>
  <c r="E291" s="1"/>
  <c r="H291"/>
  <c r="D292"/>
  <c r="E292" s="1"/>
  <c r="H292"/>
  <c r="D293"/>
  <c r="E293" s="1"/>
  <c r="H293"/>
  <c r="D294"/>
  <c r="E294" s="1"/>
  <c r="H294"/>
  <c r="D295"/>
  <c r="E295"/>
  <c r="H295"/>
  <c r="H296"/>
  <c r="D297"/>
  <c r="H297"/>
  <c r="H298"/>
  <c r="D299"/>
  <c r="E299" s="1"/>
  <c r="H299"/>
  <c r="D300"/>
  <c r="E300"/>
  <c r="H300"/>
  <c r="D301"/>
  <c r="E301" s="1"/>
  <c r="H301"/>
  <c r="H302"/>
  <c r="D303"/>
  <c r="H303"/>
  <c r="D304"/>
  <c r="E304"/>
  <c r="H304"/>
  <c r="H305"/>
  <c r="D306"/>
  <c r="E306" s="1"/>
  <c r="H306"/>
  <c r="D307"/>
  <c r="E307" s="1"/>
  <c r="H307"/>
  <c r="H308"/>
  <c r="D309"/>
  <c r="E309" s="1"/>
  <c r="H309"/>
  <c r="D310"/>
  <c r="E310" s="1"/>
  <c r="H310"/>
  <c r="D311"/>
  <c r="E311"/>
  <c r="H311"/>
  <c r="D312"/>
  <c r="E312" s="1"/>
  <c r="H312"/>
  <c r="D313"/>
  <c r="E313"/>
  <c r="H313"/>
  <c r="H314"/>
  <c r="H315"/>
  <c r="D316"/>
  <c r="E316" s="1"/>
  <c r="H316"/>
  <c r="D317"/>
  <c r="E317"/>
  <c r="H317"/>
  <c r="D318"/>
  <c r="E318" s="1"/>
  <c r="H318"/>
  <c r="D319"/>
  <c r="E319" s="1"/>
  <c r="H319"/>
  <c r="D320"/>
  <c r="E320" s="1"/>
  <c r="H320"/>
  <c r="D321"/>
  <c r="E321"/>
  <c r="H321"/>
  <c r="D322"/>
  <c r="E322" s="1"/>
  <c r="H322"/>
  <c r="D323"/>
  <c r="E323" s="1"/>
  <c r="H323"/>
  <c r="D324"/>
  <c r="E324" s="1"/>
  <c r="H324"/>
  <c r="H325"/>
  <c r="D326"/>
  <c r="H326"/>
  <c r="D327"/>
  <c r="E327" s="1"/>
  <c r="H327"/>
  <c r="H328"/>
  <c r="D329"/>
  <c r="E329" s="1"/>
  <c r="H329"/>
  <c r="D330"/>
  <c r="E330" s="1"/>
  <c r="H330"/>
  <c r="H331"/>
  <c r="D332"/>
  <c r="H332"/>
  <c r="D333"/>
  <c r="E333" s="1"/>
  <c r="H333"/>
  <c r="D334"/>
  <c r="E334" s="1"/>
  <c r="H334"/>
  <c r="D335"/>
  <c r="E335" s="1"/>
  <c r="H335"/>
  <c r="D336"/>
  <c r="E336"/>
  <c r="H336"/>
  <c r="D337"/>
  <c r="E337" s="1"/>
  <c r="H337"/>
  <c r="D338"/>
  <c r="E338" s="1"/>
  <c r="H338"/>
  <c r="H339"/>
  <c r="J339"/>
  <c r="H340"/>
  <c r="D341"/>
  <c r="E341" s="1"/>
  <c r="H341"/>
  <c r="D342"/>
  <c r="E342"/>
  <c r="H342"/>
  <c r="D343"/>
  <c r="E343" s="1"/>
  <c r="H343"/>
  <c r="H344"/>
  <c r="D345"/>
  <c r="E345"/>
  <c r="H345"/>
  <c r="D346"/>
  <c r="D344" s="1"/>
  <c r="H346"/>
  <c r="D347"/>
  <c r="E347" s="1"/>
  <c r="H347"/>
  <c r="H348"/>
  <c r="D349"/>
  <c r="D348" s="1"/>
  <c r="H349"/>
  <c r="D350"/>
  <c r="E350" s="1"/>
  <c r="H350"/>
  <c r="D351"/>
  <c r="E351" s="1"/>
  <c r="H351"/>
  <c r="D352"/>
  <c r="E352" s="1"/>
  <c r="H352"/>
  <c r="H353"/>
  <c r="D354"/>
  <c r="D353" s="1"/>
  <c r="H354"/>
  <c r="D355"/>
  <c r="E355" s="1"/>
  <c r="H355"/>
  <c r="D356"/>
  <c r="E356"/>
  <c r="H356"/>
  <c r="H357"/>
  <c r="D358"/>
  <c r="E358"/>
  <c r="H358"/>
  <c r="D359"/>
  <c r="E359" s="1"/>
  <c r="H359"/>
  <c r="D360"/>
  <c r="E360" s="1"/>
  <c r="H360"/>
  <c r="D361"/>
  <c r="E361"/>
  <c r="H361"/>
  <c r="H362"/>
  <c r="D363"/>
  <c r="H363"/>
  <c r="D364"/>
  <c r="E364" s="1"/>
  <c r="H364"/>
  <c r="D365"/>
  <c r="E365"/>
  <c r="H365"/>
  <c r="D366"/>
  <c r="E366" s="1"/>
  <c r="H366"/>
  <c r="D367"/>
  <c r="E367" s="1"/>
  <c r="H367"/>
  <c r="H368"/>
  <c r="D369"/>
  <c r="D368" s="1"/>
  <c r="H369"/>
  <c r="D370"/>
  <c r="E370"/>
  <c r="H370"/>
  <c r="D371"/>
  <c r="E371" s="1"/>
  <c r="H371"/>
  <c r="D372"/>
  <c r="E372" s="1"/>
  <c r="H372"/>
  <c r="H373"/>
  <c r="D374"/>
  <c r="E374" s="1"/>
  <c r="H374"/>
  <c r="D375"/>
  <c r="E375" s="1"/>
  <c r="H375"/>
  <c r="D376"/>
  <c r="E376"/>
  <c r="H376"/>
  <c r="D377"/>
  <c r="E377" s="1"/>
  <c r="H377"/>
  <c r="H378"/>
  <c r="D379"/>
  <c r="H379"/>
  <c r="D380"/>
  <c r="E380"/>
  <c r="H380"/>
  <c r="D381"/>
  <c r="E381" s="1"/>
  <c r="H381"/>
  <c r="H382"/>
  <c r="D383"/>
  <c r="H383"/>
  <c r="D384"/>
  <c r="E384" s="1"/>
  <c r="H384"/>
  <c r="D385"/>
  <c r="E385" s="1"/>
  <c r="H385"/>
  <c r="D386"/>
  <c r="E386"/>
  <c r="H386"/>
  <c r="D387"/>
  <c r="E387" s="1"/>
  <c r="H387"/>
  <c r="H388"/>
  <c r="D389"/>
  <c r="D388" s="1"/>
  <c r="H389"/>
  <c r="D390"/>
  <c r="E390"/>
  <c r="H390"/>
  <c r="D391"/>
  <c r="E391" s="1"/>
  <c r="H391"/>
  <c r="H392"/>
  <c r="D393"/>
  <c r="E393"/>
  <c r="H393"/>
  <c r="D394"/>
  <c r="D392" s="1"/>
  <c r="H394"/>
  <c r="H395"/>
  <c r="D396"/>
  <c r="D395" s="1"/>
  <c r="E396"/>
  <c r="H396"/>
  <c r="D397"/>
  <c r="E397" s="1"/>
  <c r="H397"/>
  <c r="D398"/>
  <c r="E398"/>
  <c r="H398"/>
  <c r="H399"/>
  <c r="D400"/>
  <c r="E400"/>
  <c r="H400"/>
  <c r="D401"/>
  <c r="E401" s="1"/>
  <c r="H401"/>
  <c r="D402"/>
  <c r="E402" s="1"/>
  <c r="H402"/>
  <c r="D403"/>
  <c r="E403" s="1"/>
  <c r="H403"/>
  <c r="H404"/>
  <c r="D405"/>
  <c r="E405"/>
  <c r="H405"/>
  <c r="D406"/>
  <c r="D404" s="1"/>
  <c r="H406"/>
  <c r="D407"/>
  <c r="E407" s="1"/>
  <c r="H407"/>
  <c r="D408"/>
  <c r="E408"/>
  <c r="H408"/>
  <c r="H409"/>
  <c r="D410"/>
  <c r="E410"/>
  <c r="H410"/>
  <c r="D411"/>
  <c r="E411" s="1"/>
  <c r="E409" s="1"/>
  <c r="H411"/>
  <c r="H412"/>
  <c r="D413"/>
  <c r="E413"/>
  <c r="H413"/>
  <c r="D414"/>
  <c r="D412" s="1"/>
  <c r="H414"/>
  <c r="D415"/>
  <c r="E415" s="1"/>
  <c r="H415"/>
  <c r="H416"/>
  <c r="D417"/>
  <c r="D416" s="1"/>
  <c r="H417"/>
  <c r="D418"/>
  <c r="E418" s="1"/>
  <c r="H418"/>
  <c r="D419"/>
  <c r="E419" s="1"/>
  <c r="H419"/>
  <c r="D420"/>
  <c r="E420" s="1"/>
  <c r="H420"/>
  <c r="D421"/>
  <c r="E421"/>
  <c r="H421"/>
  <c r="H422"/>
  <c r="D423"/>
  <c r="H423"/>
  <c r="D424"/>
  <c r="E424"/>
  <c r="H424"/>
  <c r="D425"/>
  <c r="E425" s="1"/>
  <c r="H425"/>
  <c r="D426"/>
  <c r="E426"/>
  <c r="H426"/>
  <c r="D427"/>
  <c r="E427" s="1"/>
  <c r="H427"/>
  <c r="D428"/>
  <c r="E428" s="1"/>
  <c r="H428"/>
  <c r="H429"/>
  <c r="D430"/>
  <c r="E430" s="1"/>
  <c r="H430"/>
  <c r="D431"/>
  <c r="E431" s="1"/>
  <c r="H431"/>
  <c r="D432"/>
  <c r="E432" s="1"/>
  <c r="H432"/>
  <c r="D433"/>
  <c r="E433"/>
  <c r="H433"/>
  <c r="D434"/>
  <c r="E434" s="1"/>
  <c r="H434"/>
  <c r="D435"/>
  <c r="E435" s="1"/>
  <c r="H435"/>
  <c r="D436"/>
  <c r="E436"/>
  <c r="H436"/>
  <c r="D437"/>
  <c r="E437" s="1"/>
  <c r="H437"/>
  <c r="D438"/>
  <c r="E438"/>
  <c r="H438"/>
  <c r="D439"/>
  <c r="E439" s="1"/>
  <c r="H439"/>
  <c r="D440"/>
  <c r="E440" s="1"/>
  <c r="H440"/>
  <c r="D441"/>
  <c r="E441"/>
  <c r="H441"/>
  <c r="D442"/>
  <c r="E442" s="1"/>
  <c r="H442"/>
  <c r="D443"/>
  <c r="E443" s="1"/>
  <c r="H443"/>
  <c r="H444"/>
  <c r="H445"/>
  <c r="D446"/>
  <c r="E446"/>
  <c r="H446"/>
  <c r="D447"/>
  <c r="E447" s="1"/>
  <c r="H447"/>
  <c r="D448"/>
  <c r="E448" s="1"/>
  <c r="H448"/>
  <c r="D449"/>
  <c r="E449" s="1"/>
  <c r="H449"/>
  <c r="H450"/>
  <c r="D451"/>
  <c r="H451"/>
  <c r="D452"/>
  <c r="E452" s="1"/>
  <c r="H452"/>
  <c r="D453"/>
  <c r="E453"/>
  <c r="H453"/>
  <c r="D454"/>
  <c r="E454" s="1"/>
  <c r="H454"/>
  <c r="H455"/>
  <c r="D456"/>
  <c r="E456" s="1"/>
  <c r="H456"/>
  <c r="D457"/>
  <c r="E457" s="1"/>
  <c r="H457"/>
  <c r="D458"/>
  <c r="E458"/>
  <c r="H458"/>
  <c r="H459"/>
  <c r="D460"/>
  <c r="E460" s="1"/>
  <c r="H460"/>
  <c r="D461"/>
  <c r="E461"/>
  <c r="H461"/>
  <c r="D462"/>
  <c r="E462" s="1"/>
  <c r="H462"/>
  <c r="H463"/>
  <c r="D464"/>
  <c r="E464" s="1"/>
  <c r="H464"/>
  <c r="D465"/>
  <c r="E465"/>
  <c r="H465"/>
  <c r="D466"/>
  <c r="E466" s="1"/>
  <c r="H466"/>
  <c r="D467"/>
  <c r="E467" s="1"/>
  <c r="H467"/>
  <c r="H468"/>
  <c r="D469"/>
  <c r="E469" s="1"/>
  <c r="H469"/>
  <c r="D470"/>
  <c r="E470"/>
  <c r="H470"/>
  <c r="D471"/>
  <c r="E471" s="1"/>
  <c r="H471"/>
  <c r="D472"/>
  <c r="E472" s="1"/>
  <c r="H472"/>
  <c r="D473"/>
  <c r="E473" s="1"/>
  <c r="H473"/>
  <c r="H474"/>
  <c r="D475"/>
  <c r="H475"/>
  <c r="D476"/>
  <c r="E476" s="1"/>
  <c r="H476"/>
  <c r="H477"/>
  <c r="D478"/>
  <c r="E478" s="1"/>
  <c r="H478"/>
  <c r="D479"/>
  <c r="E479" s="1"/>
  <c r="H479"/>
  <c r="D480"/>
  <c r="E480"/>
  <c r="H480"/>
  <c r="D481"/>
  <c r="E481" s="1"/>
  <c r="H481"/>
  <c r="H482"/>
  <c r="H483"/>
  <c r="J483" s="1"/>
  <c r="H484"/>
  <c r="D485"/>
  <c r="E485" s="1"/>
  <c r="H485"/>
  <c r="H486"/>
  <c r="D487"/>
  <c r="E487" s="1"/>
  <c r="H487"/>
  <c r="D488"/>
  <c r="E488" s="1"/>
  <c r="H488"/>
  <c r="D489"/>
  <c r="E489"/>
  <c r="H489"/>
  <c r="D490"/>
  <c r="E490" s="1"/>
  <c r="H490"/>
  <c r="H491"/>
  <c r="D492"/>
  <c r="E492"/>
  <c r="H492"/>
  <c r="D493"/>
  <c r="D491" s="1"/>
  <c r="H493"/>
  <c r="H494"/>
  <c r="D495"/>
  <c r="D494" s="1"/>
  <c r="E495"/>
  <c r="H495"/>
  <c r="D496"/>
  <c r="E496" s="1"/>
  <c r="H496"/>
  <c r="H497"/>
  <c r="D498"/>
  <c r="H498"/>
  <c r="D499"/>
  <c r="E499" s="1"/>
  <c r="H499"/>
  <c r="D500"/>
  <c r="E500" s="1"/>
  <c r="H500"/>
  <c r="D501"/>
  <c r="E501"/>
  <c r="H501"/>
  <c r="D502"/>
  <c r="E502" s="1"/>
  <c r="H502"/>
  <c r="D503"/>
  <c r="E503" s="1"/>
  <c r="H503"/>
  <c r="H504"/>
  <c r="D505"/>
  <c r="E505" s="1"/>
  <c r="H505"/>
  <c r="D506"/>
  <c r="E506" s="1"/>
  <c r="H506"/>
  <c r="D507"/>
  <c r="E507"/>
  <c r="H507"/>
  <c r="D508"/>
  <c r="E508" s="1"/>
  <c r="H508"/>
  <c r="H509"/>
  <c r="D510"/>
  <c r="H510"/>
  <c r="D511"/>
  <c r="E511" s="1"/>
  <c r="H511"/>
  <c r="D512"/>
  <c r="E512" s="1"/>
  <c r="H512"/>
  <c r="H513"/>
  <c r="D514"/>
  <c r="H514"/>
  <c r="D515"/>
  <c r="E515" s="1"/>
  <c r="H515"/>
  <c r="D516"/>
  <c r="E516"/>
  <c r="H516"/>
  <c r="D517"/>
  <c r="E517" s="1"/>
  <c r="H517"/>
  <c r="D518"/>
  <c r="E518" s="1"/>
  <c r="H518"/>
  <c r="D519"/>
  <c r="E519"/>
  <c r="H519"/>
  <c r="D520"/>
  <c r="E520" s="1"/>
  <c r="H520"/>
  <c r="D521"/>
  <c r="E521" s="1"/>
  <c r="H521"/>
  <c r="H522"/>
  <c r="D523"/>
  <c r="E523" s="1"/>
  <c r="H523"/>
  <c r="D524"/>
  <c r="E524" s="1"/>
  <c r="H524"/>
  <c r="D525"/>
  <c r="E525"/>
  <c r="H525"/>
  <c r="D526"/>
  <c r="E526" s="1"/>
  <c r="H526"/>
  <c r="D527"/>
  <c r="E527" s="1"/>
  <c r="H527"/>
  <c r="H528"/>
  <c r="H529"/>
  <c r="D530"/>
  <c r="H530"/>
  <c r="H531"/>
  <c r="D532"/>
  <c r="H532"/>
  <c r="D533"/>
  <c r="E533" s="1"/>
  <c r="H533"/>
  <c r="D534"/>
  <c r="E534" s="1"/>
  <c r="H534"/>
  <c r="D535"/>
  <c r="E535" s="1"/>
  <c r="H535"/>
  <c r="D536"/>
  <c r="E536"/>
  <c r="H536"/>
  <c r="D537"/>
  <c r="E537" s="1"/>
  <c r="H537"/>
  <c r="H538"/>
  <c r="D539"/>
  <c r="E539" s="1"/>
  <c r="H539"/>
  <c r="D540"/>
  <c r="E540"/>
  <c r="H540"/>
  <c r="D541"/>
  <c r="E541" s="1"/>
  <c r="H541"/>
  <c r="D542"/>
  <c r="E542" s="1"/>
  <c r="H542"/>
  <c r="D543"/>
  <c r="E543"/>
  <c r="H543"/>
  <c r="H544"/>
  <c r="D545"/>
  <c r="E545"/>
  <c r="H545"/>
  <c r="D546"/>
  <c r="E546" s="1"/>
  <c r="E544" s="1"/>
  <c r="H546"/>
  <c r="H547"/>
  <c r="J547" s="1"/>
  <c r="D548"/>
  <c r="D547" s="1"/>
  <c r="H548"/>
  <c r="D549"/>
  <c r="E549" s="1"/>
  <c r="H549"/>
  <c r="H550"/>
  <c r="J550" s="1"/>
  <c r="H551"/>
  <c r="J551" s="1"/>
  <c r="H552"/>
  <c r="D553"/>
  <c r="H553"/>
  <c r="D554"/>
  <c r="E554"/>
  <c r="H554"/>
  <c r="D555"/>
  <c r="E555" s="1"/>
  <c r="H555"/>
  <c r="H556"/>
  <c r="D557"/>
  <c r="H557"/>
  <c r="D558"/>
  <c r="E558"/>
  <c r="H558"/>
  <c r="H559"/>
  <c r="J559" s="1"/>
  <c r="H560"/>
  <c r="J560" s="1"/>
  <c r="H561"/>
  <c r="J561" s="1"/>
  <c r="H562"/>
  <c r="D563"/>
  <c r="E563" s="1"/>
  <c r="H563"/>
  <c r="D564"/>
  <c r="E564" s="1"/>
  <c r="H564"/>
  <c r="D565"/>
  <c r="E565"/>
  <c r="H565"/>
  <c r="D566"/>
  <c r="E566" s="1"/>
  <c r="H566"/>
  <c r="D567"/>
  <c r="E567"/>
  <c r="H567"/>
  <c r="D568"/>
  <c r="E568" s="1"/>
  <c r="H568"/>
  <c r="H569"/>
  <c r="D570"/>
  <c r="E570"/>
  <c r="H570"/>
  <c r="D571"/>
  <c r="E571" s="1"/>
  <c r="H571"/>
  <c r="D572"/>
  <c r="E572" s="1"/>
  <c r="H572"/>
  <c r="D573"/>
  <c r="E573"/>
  <c r="H573"/>
  <c r="D574"/>
  <c r="E574" s="1"/>
  <c r="H574"/>
  <c r="D575"/>
  <c r="E575" s="1"/>
  <c r="H575"/>
  <c r="D576"/>
  <c r="E576" s="1"/>
  <c r="H576"/>
  <c r="H577"/>
  <c r="D578"/>
  <c r="D577" s="1"/>
  <c r="E578"/>
  <c r="H578"/>
  <c r="D579"/>
  <c r="E579" s="1"/>
  <c r="H579"/>
  <c r="D580"/>
  <c r="E580" s="1"/>
  <c r="H580"/>
  <c r="H581"/>
  <c r="D582"/>
  <c r="D581" s="1"/>
  <c r="H582"/>
  <c r="D583"/>
  <c r="E583"/>
  <c r="H583"/>
  <c r="D584"/>
  <c r="E584" s="1"/>
  <c r="H584"/>
  <c r="D585"/>
  <c r="E585" s="1"/>
  <c r="H585"/>
  <c r="D586"/>
  <c r="E586"/>
  <c r="H586"/>
  <c r="H587"/>
  <c r="D588"/>
  <c r="H588"/>
  <c r="D589"/>
  <c r="E589" s="1"/>
  <c r="H589"/>
  <c r="D590"/>
  <c r="E590"/>
  <c r="H590"/>
  <c r="D591"/>
  <c r="E591" s="1"/>
  <c r="H591"/>
  <c r="H592"/>
  <c r="D593"/>
  <c r="D592" s="1"/>
  <c r="H593"/>
  <c r="D594"/>
  <c r="E594"/>
  <c r="H594"/>
  <c r="H595"/>
  <c r="D596"/>
  <c r="H596"/>
  <c r="D597"/>
  <c r="E597"/>
  <c r="H597"/>
  <c r="D598"/>
  <c r="E598" s="1"/>
  <c r="H598"/>
  <c r="H599"/>
  <c r="D600"/>
  <c r="H600"/>
  <c r="D601"/>
  <c r="E601"/>
  <c r="H601"/>
  <c r="D602"/>
  <c r="E602" s="1"/>
  <c r="H602"/>
  <c r="H603"/>
  <c r="D604"/>
  <c r="H604"/>
  <c r="D605"/>
  <c r="E605" s="1"/>
  <c r="H605"/>
  <c r="D606"/>
  <c r="E606" s="1"/>
  <c r="H606"/>
  <c r="D607"/>
  <c r="E607"/>
  <c r="H607"/>
  <c r="D608"/>
  <c r="E608" s="1"/>
  <c r="H608"/>
  <c r="D609"/>
  <c r="E609" s="1"/>
  <c r="H609"/>
  <c r="H610"/>
  <c r="D611"/>
  <c r="E611"/>
  <c r="H611"/>
  <c r="D612"/>
  <c r="E612" s="1"/>
  <c r="H612"/>
  <c r="D613"/>
  <c r="D610" s="1"/>
  <c r="H613"/>
  <c r="D614"/>
  <c r="E614"/>
  <c r="H614"/>
  <c r="D615"/>
  <c r="E615" s="1"/>
  <c r="H615"/>
  <c r="H616"/>
  <c r="D617"/>
  <c r="E617" s="1"/>
  <c r="H617"/>
  <c r="D618"/>
  <c r="E618"/>
  <c r="H618"/>
  <c r="D619"/>
  <c r="E619" s="1"/>
  <c r="H619"/>
  <c r="D620"/>
  <c r="E620" s="1"/>
  <c r="H620"/>
  <c r="D621"/>
  <c r="E621"/>
  <c r="H621"/>
  <c r="D622"/>
  <c r="E622" s="1"/>
  <c r="H622"/>
  <c r="D623"/>
  <c r="E623" s="1"/>
  <c r="H623"/>
  <c r="D624"/>
  <c r="E624" s="1"/>
  <c r="H624"/>
  <c r="D625"/>
  <c r="E625" s="1"/>
  <c r="H625"/>
  <c r="D626"/>
  <c r="E626"/>
  <c r="H626"/>
  <c r="D627"/>
  <c r="E627" s="1"/>
  <c r="H627"/>
  <c r="H628"/>
  <c r="D629"/>
  <c r="E629" s="1"/>
  <c r="H629"/>
  <c r="D630"/>
  <c r="E630"/>
  <c r="H630"/>
  <c r="D631"/>
  <c r="E631" s="1"/>
  <c r="H631"/>
  <c r="D632"/>
  <c r="E632" s="1"/>
  <c r="H632"/>
  <c r="D633"/>
  <c r="E633"/>
  <c r="H633"/>
  <c r="D634"/>
  <c r="E634" s="1"/>
  <c r="H634"/>
  <c r="D635"/>
  <c r="E635"/>
  <c r="H635"/>
  <c r="D636"/>
  <c r="E636" s="1"/>
  <c r="H636"/>
  <c r="D637"/>
  <c r="E637" s="1"/>
  <c r="H637"/>
  <c r="H638"/>
  <c r="J638" s="1"/>
  <c r="D639"/>
  <c r="D638" s="1"/>
  <c r="E639"/>
  <c r="H639"/>
  <c r="D640"/>
  <c r="E640" s="1"/>
  <c r="H640"/>
  <c r="D641"/>
  <c r="E641" s="1"/>
  <c r="H641"/>
  <c r="H642"/>
  <c r="J642"/>
  <c r="D643"/>
  <c r="E643"/>
  <c r="H643"/>
  <c r="D644"/>
  <c r="E644" s="1"/>
  <c r="H644"/>
  <c r="H645"/>
  <c r="J645"/>
  <c r="H646"/>
  <c r="D647"/>
  <c r="H647"/>
  <c r="D648"/>
  <c r="E648" s="1"/>
  <c r="H648"/>
  <c r="D649"/>
  <c r="E649" s="1"/>
  <c r="H649"/>
  <c r="D650"/>
  <c r="E650"/>
  <c r="H650"/>
  <c r="D651"/>
  <c r="E651" s="1"/>
  <c r="H651"/>
  <c r="D652"/>
  <c r="E652" s="1"/>
  <c r="H652"/>
  <c r="H653"/>
  <c r="D654"/>
  <c r="E654" s="1"/>
  <c r="H654"/>
  <c r="D655"/>
  <c r="E655" s="1"/>
  <c r="H655"/>
  <c r="D656"/>
  <c r="E656"/>
  <c r="H656"/>
  <c r="D657"/>
  <c r="E657" s="1"/>
  <c r="H657"/>
  <c r="D658"/>
  <c r="E658"/>
  <c r="H658"/>
  <c r="D659"/>
  <c r="E659" s="1"/>
  <c r="H659"/>
  <c r="D660"/>
  <c r="E660" s="1"/>
  <c r="H660"/>
  <c r="H661"/>
  <c r="D662"/>
  <c r="E662" s="1"/>
  <c r="H662"/>
  <c r="D663"/>
  <c r="E663" s="1"/>
  <c r="H663"/>
  <c r="D664"/>
  <c r="E664" s="1"/>
  <c r="H664"/>
  <c r="H665"/>
  <c r="D666"/>
  <c r="D665" s="1"/>
  <c r="H666"/>
  <c r="D667"/>
  <c r="E667" s="1"/>
  <c r="H667"/>
  <c r="D668"/>
  <c r="E668"/>
  <c r="H668"/>
  <c r="D669"/>
  <c r="E669" s="1"/>
  <c r="H669"/>
  <c r="D670"/>
  <c r="E670"/>
  <c r="H670"/>
  <c r="H671"/>
  <c r="D672"/>
  <c r="D671" s="1"/>
  <c r="H672"/>
  <c r="D673"/>
  <c r="E673"/>
  <c r="H673"/>
  <c r="D674"/>
  <c r="E674" s="1"/>
  <c r="H674"/>
  <c r="D675"/>
  <c r="E675" s="1"/>
  <c r="H675"/>
  <c r="H676"/>
  <c r="D677"/>
  <c r="D676" s="1"/>
  <c r="H677"/>
  <c r="D678"/>
  <c r="E678" s="1"/>
  <c r="H678"/>
  <c r="H679"/>
  <c r="D680"/>
  <c r="E680" s="1"/>
  <c r="H680"/>
  <c r="D681"/>
  <c r="E681" s="1"/>
  <c r="H681"/>
  <c r="D682"/>
  <c r="E682"/>
  <c r="H682"/>
  <c r="H683"/>
  <c r="D684"/>
  <c r="E684"/>
  <c r="H684"/>
  <c r="D685"/>
  <c r="E685" s="1"/>
  <c r="H685"/>
  <c r="D686"/>
  <c r="E686"/>
  <c r="H686"/>
  <c r="H687"/>
  <c r="D688"/>
  <c r="E688"/>
  <c r="H688"/>
  <c r="D689"/>
  <c r="E689" s="1"/>
  <c r="H689"/>
  <c r="D690"/>
  <c r="E690"/>
  <c r="H690"/>
  <c r="D691"/>
  <c r="E691" s="1"/>
  <c r="H691"/>
  <c r="D692"/>
  <c r="E692" s="1"/>
  <c r="H692"/>
  <c r="D693"/>
  <c r="E693" s="1"/>
  <c r="H693"/>
  <c r="H694"/>
  <c r="D695"/>
  <c r="H695"/>
  <c r="D696"/>
  <c r="E696" s="1"/>
  <c r="H696"/>
  <c r="D697"/>
  <c r="E697"/>
  <c r="H697"/>
  <c r="D698"/>
  <c r="E698" s="1"/>
  <c r="H698"/>
  <c r="D699"/>
  <c r="E699" s="1"/>
  <c r="H699"/>
  <c r="H700"/>
  <c r="D701"/>
  <c r="E701" s="1"/>
  <c r="H701"/>
  <c r="D702"/>
  <c r="E702"/>
  <c r="H702"/>
  <c r="D703"/>
  <c r="E703" s="1"/>
  <c r="H703"/>
  <c r="D704"/>
  <c r="E704" s="1"/>
  <c r="H704"/>
  <c r="D705"/>
  <c r="E705"/>
  <c r="H705"/>
  <c r="D706"/>
  <c r="E706" s="1"/>
  <c r="H706"/>
  <c r="D707"/>
  <c r="E707" s="1"/>
  <c r="H707"/>
  <c r="D708"/>
  <c r="E708"/>
  <c r="H708"/>
  <c r="D709"/>
  <c r="E709" s="1"/>
  <c r="H709"/>
  <c r="D710"/>
  <c r="E710"/>
  <c r="H710"/>
  <c r="D711"/>
  <c r="E711" s="1"/>
  <c r="H711"/>
  <c r="D712"/>
  <c r="E712" s="1"/>
  <c r="H712"/>
  <c r="D713"/>
  <c r="E713"/>
  <c r="H713"/>
  <c r="D714"/>
  <c r="E714" s="1"/>
  <c r="H714"/>
  <c r="D715"/>
  <c r="E715" s="1"/>
  <c r="H715"/>
  <c r="H716"/>
  <c r="J716"/>
  <c r="H717"/>
  <c r="J717"/>
  <c r="H718"/>
  <c r="D719"/>
  <c r="E719" s="1"/>
  <c r="H719"/>
  <c r="D720"/>
  <c r="E720"/>
  <c r="H720"/>
  <c r="D721"/>
  <c r="E721" s="1"/>
  <c r="H721"/>
  <c r="H722"/>
  <c r="D723"/>
  <c r="E723"/>
  <c r="H723"/>
  <c r="D724"/>
  <c r="D722" s="1"/>
  <c r="H724"/>
  <c r="H725"/>
  <c r="J725"/>
  <c r="H726"/>
  <c r="J726"/>
  <c r="C727"/>
  <c r="D728"/>
  <c r="D727" s="1"/>
  <c r="D729"/>
  <c r="E729" s="1"/>
  <c r="C730"/>
  <c r="C731"/>
  <c r="D731"/>
  <c r="D730" s="1"/>
  <c r="E731"/>
  <c r="E730" s="1"/>
  <c r="D732"/>
  <c r="E732"/>
  <c r="C734"/>
  <c r="C733" s="1"/>
  <c r="D735"/>
  <c r="E735"/>
  <c r="D736"/>
  <c r="D734" s="1"/>
  <c r="E736"/>
  <c r="E734" s="1"/>
  <c r="D737"/>
  <c r="E737"/>
  <c r="D738"/>
  <c r="E738"/>
  <c r="C739"/>
  <c r="D740"/>
  <c r="E740" s="1"/>
  <c r="E739" s="1"/>
  <c r="C741"/>
  <c r="D741"/>
  <c r="D742"/>
  <c r="E742" s="1"/>
  <c r="E741" s="1"/>
  <c r="C744"/>
  <c r="D745"/>
  <c r="D744" s="1"/>
  <c r="E745"/>
  <c r="E744" s="1"/>
  <c r="C746"/>
  <c r="D746"/>
  <c r="D747"/>
  <c r="E747"/>
  <c r="E746" s="1"/>
  <c r="D748"/>
  <c r="E748" s="1"/>
  <c r="D749"/>
  <c r="E749" s="1"/>
  <c r="C750"/>
  <c r="C751"/>
  <c r="D752"/>
  <c r="E752" s="1"/>
  <c r="D753"/>
  <c r="E753" s="1"/>
  <c r="D754"/>
  <c r="E754"/>
  <c r="C756"/>
  <c r="C755" s="1"/>
  <c r="D757"/>
  <c r="E757"/>
  <c r="D758"/>
  <c r="E758" s="1"/>
  <c r="D759"/>
  <c r="E759" s="1"/>
  <c r="C760"/>
  <c r="C761"/>
  <c r="D761"/>
  <c r="D760" s="1"/>
  <c r="D762"/>
  <c r="E762"/>
  <c r="D763"/>
  <c r="E763" s="1"/>
  <c r="D764"/>
  <c r="E764" s="1"/>
  <c r="C765"/>
  <c r="D766"/>
  <c r="D765" s="1"/>
  <c r="E766"/>
  <c r="E765" s="1"/>
  <c r="C768"/>
  <c r="C767" s="1"/>
  <c r="D769"/>
  <c r="D770"/>
  <c r="E770" s="1"/>
  <c r="C771"/>
  <c r="C772"/>
  <c r="D773"/>
  <c r="E773" s="1"/>
  <c r="D774"/>
  <c r="D775"/>
  <c r="E775" s="1"/>
  <c r="D776"/>
  <c r="E776" s="1"/>
  <c r="C777"/>
  <c r="D778"/>
  <c r="E778" s="1"/>
  <c r="E777" s="1"/>
  <c r="D778" i="50"/>
  <c r="E778" s="1"/>
  <c r="E777" s="1"/>
  <c r="C777"/>
  <c r="D776"/>
  <c r="E776" s="1"/>
  <c r="D775"/>
  <c r="E775" s="1"/>
  <c r="D774"/>
  <c r="D773"/>
  <c r="E773" s="1"/>
  <c r="C772"/>
  <c r="C771" s="1"/>
  <c r="D770"/>
  <c r="E770" s="1"/>
  <c r="D769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E752" s="1"/>
  <c r="C751"/>
  <c r="C750" s="1"/>
  <c r="D749"/>
  <c r="E749" s="1"/>
  <c r="D748"/>
  <c r="E748" s="1"/>
  <c r="D747"/>
  <c r="D746" s="1"/>
  <c r="C746"/>
  <c r="E745"/>
  <c r="E744" s="1"/>
  <c r="D745"/>
  <c r="D744"/>
  <c r="C744"/>
  <c r="C743"/>
  <c r="D742"/>
  <c r="E742" s="1"/>
  <c r="E741" s="1"/>
  <c r="D741"/>
  <c r="C741"/>
  <c r="D740"/>
  <c r="E740" s="1"/>
  <c r="E739" s="1"/>
  <c r="C739"/>
  <c r="D738"/>
  <c r="E738" s="1"/>
  <c r="D737"/>
  <c r="E737" s="1"/>
  <c r="D736"/>
  <c r="D735"/>
  <c r="E735" s="1"/>
  <c r="C734"/>
  <c r="C733" s="1"/>
  <c r="D732"/>
  <c r="E732" s="1"/>
  <c r="E731" s="1"/>
  <c r="E730" s="1"/>
  <c r="D731"/>
  <c r="D730" s="1"/>
  <c r="C731"/>
  <c r="D729"/>
  <c r="E729" s="1"/>
  <c r="D728"/>
  <c r="C727"/>
  <c r="H724"/>
  <c r="D724"/>
  <c r="H723"/>
  <c r="D723"/>
  <c r="E723" s="1"/>
  <c r="C722"/>
  <c r="H722" s="1"/>
  <c r="H721"/>
  <c r="D721"/>
  <c r="E721" s="1"/>
  <c r="H720"/>
  <c r="D720"/>
  <c r="E720" s="1"/>
  <c r="H719"/>
  <c r="D719"/>
  <c r="C718"/>
  <c r="H718" s="1"/>
  <c r="C717"/>
  <c r="H715"/>
  <c r="D715"/>
  <c r="E715" s="1"/>
  <c r="H714"/>
  <c r="D714"/>
  <c r="E714" s="1"/>
  <c r="H713"/>
  <c r="D713"/>
  <c r="E713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E703"/>
  <c r="D703"/>
  <c r="H702"/>
  <c r="D702"/>
  <c r="E702" s="1"/>
  <c r="H701"/>
  <c r="D701"/>
  <c r="C700"/>
  <c r="H700" s="1"/>
  <c r="H699"/>
  <c r="D699"/>
  <c r="E699" s="1"/>
  <c r="H698"/>
  <c r="D698"/>
  <c r="E698" s="1"/>
  <c r="H697"/>
  <c r="D697"/>
  <c r="E697" s="1"/>
  <c r="H696"/>
  <c r="D696"/>
  <c r="H695"/>
  <c r="D695"/>
  <c r="E695" s="1"/>
  <c r="C694"/>
  <c r="H694" s="1"/>
  <c r="H693"/>
  <c r="E693"/>
  <c r="D693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E687" s="1"/>
  <c r="C687"/>
  <c r="H687" s="1"/>
  <c r="H686"/>
  <c r="D686"/>
  <c r="H685"/>
  <c r="D685"/>
  <c r="E685" s="1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E657"/>
  <c r="D657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4"/>
  <c r="D644"/>
  <c r="H643"/>
  <c r="D643"/>
  <c r="E643" s="1"/>
  <c r="C642"/>
  <c r="H642" s="1"/>
  <c r="J642" s="1"/>
  <c r="H641"/>
  <c r="D641"/>
  <c r="E641" s="1"/>
  <c r="H640"/>
  <c r="E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E630"/>
  <c r="D630"/>
  <c r="H629"/>
  <c r="D629"/>
  <c r="C628"/>
  <c r="H628" s="1"/>
  <c r="H627"/>
  <c r="D627"/>
  <c r="E627" s="1"/>
  <c r="H626"/>
  <c r="D626"/>
  <c r="E626" s="1"/>
  <c r="H625"/>
  <c r="E625"/>
  <c r="D625"/>
  <c r="H624"/>
  <c r="D624"/>
  <c r="E624" s="1"/>
  <c r="H623"/>
  <c r="D623"/>
  <c r="E623" s="1"/>
  <c r="H622"/>
  <c r="D622"/>
  <c r="E622" s="1"/>
  <c r="H621"/>
  <c r="D621"/>
  <c r="E621" s="1"/>
  <c r="H620"/>
  <c r="E620"/>
  <c r="D620"/>
  <c r="H619"/>
  <c r="D619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E612"/>
  <c r="D612"/>
  <c r="H611"/>
  <c r="D611"/>
  <c r="C610"/>
  <c r="H610" s="1"/>
  <c r="H609"/>
  <c r="D609"/>
  <c r="E609" s="1"/>
  <c r="H608"/>
  <c r="D608"/>
  <c r="E608" s="1"/>
  <c r="H607"/>
  <c r="E607"/>
  <c r="D607"/>
  <c r="H606"/>
  <c r="D606"/>
  <c r="E606" s="1"/>
  <c r="H605"/>
  <c r="D605"/>
  <c r="H604"/>
  <c r="D604"/>
  <c r="E604" s="1"/>
  <c r="C603"/>
  <c r="H603" s="1"/>
  <c r="H602"/>
  <c r="D602"/>
  <c r="E602" s="1"/>
  <c r="H601"/>
  <c r="D601"/>
  <c r="E601" s="1"/>
  <c r="H600"/>
  <c r="D600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H593"/>
  <c r="D593"/>
  <c r="E593" s="1"/>
  <c r="C592"/>
  <c r="H592" s="1"/>
  <c r="H591"/>
  <c r="D591"/>
  <c r="E591" s="1"/>
  <c r="H590"/>
  <c r="D590"/>
  <c r="E590" s="1"/>
  <c r="H589"/>
  <c r="D589"/>
  <c r="H588"/>
  <c r="D588"/>
  <c r="E588" s="1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C581"/>
  <c r="H581" s="1"/>
  <c r="H580"/>
  <c r="D580"/>
  <c r="E580" s="1"/>
  <c r="H579"/>
  <c r="D579"/>
  <c r="H578"/>
  <c r="D578"/>
  <c r="E578" s="1"/>
  <c r="H577"/>
  <c r="C577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E567"/>
  <c r="D567"/>
  <c r="H566"/>
  <c r="D566"/>
  <c r="E566" s="1"/>
  <c r="H565"/>
  <c r="D565"/>
  <c r="H564"/>
  <c r="D564"/>
  <c r="E564" s="1"/>
  <c r="H563"/>
  <c r="D563"/>
  <c r="E563" s="1"/>
  <c r="C562"/>
  <c r="H562" s="1"/>
  <c r="H558"/>
  <c r="D558"/>
  <c r="E558" s="1"/>
  <c r="H557"/>
  <c r="D557"/>
  <c r="D556" s="1"/>
  <c r="C556"/>
  <c r="H556" s="1"/>
  <c r="H555"/>
  <c r="D555"/>
  <c r="E555" s="1"/>
  <c r="H554"/>
  <c r="D554"/>
  <c r="E554" s="1"/>
  <c r="H553"/>
  <c r="E553"/>
  <c r="E552" s="1"/>
  <c r="D553"/>
  <c r="C552"/>
  <c r="H552" s="1"/>
  <c r="H549"/>
  <c r="D549"/>
  <c r="E549" s="1"/>
  <c r="H548"/>
  <c r="E548"/>
  <c r="D548"/>
  <c r="H547"/>
  <c r="J547" s="1"/>
  <c r="C547"/>
  <c r="H546"/>
  <c r="D546"/>
  <c r="E546" s="1"/>
  <c r="H545"/>
  <c r="D545"/>
  <c r="C544"/>
  <c r="H544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E537"/>
  <c r="D537"/>
  <c r="H536"/>
  <c r="D536"/>
  <c r="E536" s="1"/>
  <c r="H535"/>
  <c r="D535"/>
  <c r="H534"/>
  <c r="D534"/>
  <c r="E534" s="1"/>
  <c r="H533"/>
  <c r="E533"/>
  <c r="D533"/>
  <c r="H532"/>
  <c r="D532"/>
  <c r="E532" s="1"/>
  <c r="C531"/>
  <c r="H531" s="1"/>
  <c r="H530"/>
  <c r="D530"/>
  <c r="E530" s="1"/>
  <c r="E529" s="1"/>
  <c r="C529"/>
  <c r="H527"/>
  <c r="D527"/>
  <c r="E527" s="1"/>
  <c r="H526"/>
  <c r="E526"/>
  <c r="D526"/>
  <c r="H525"/>
  <c r="D525"/>
  <c r="E525" s="1"/>
  <c r="H524"/>
  <c r="E524"/>
  <c r="D524"/>
  <c r="H523"/>
  <c r="D523"/>
  <c r="H522"/>
  <c r="C522"/>
  <c r="H521"/>
  <c r="D521"/>
  <c r="E521" s="1"/>
  <c r="H520"/>
  <c r="E520"/>
  <c r="D520"/>
  <c r="H519"/>
  <c r="D519"/>
  <c r="E519" s="1"/>
  <c r="H518"/>
  <c r="D518"/>
  <c r="E518" s="1"/>
  <c r="H517"/>
  <c r="E517"/>
  <c r="D517"/>
  <c r="H516"/>
  <c r="D516"/>
  <c r="E516" s="1"/>
  <c r="H515"/>
  <c r="E515"/>
  <c r="D515"/>
  <c r="H514"/>
  <c r="D514"/>
  <c r="H513"/>
  <c r="C513"/>
  <c r="H512"/>
  <c r="D512"/>
  <c r="E512" s="1"/>
  <c r="H511"/>
  <c r="D511"/>
  <c r="E511" s="1"/>
  <c r="H510"/>
  <c r="D510"/>
  <c r="E510" s="1"/>
  <c r="C509"/>
  <c r="H509" s="1"/>
  <c r="H508"/>
  <c r="D508"/>
  <c r="E508" s="1"/>
  <c r="H507"/>
  <c r="D507"/>
  <c r="E507" s="1"/>
  <c r="H506"/>
  <c r="E506"/>
  <c r="D506"/>
  <c r="H505"/>
  <c r="D505"/>
  <c r="E505" s="1"/>
  <c r="C504"/>
  <c r="H504" s="1"/>
  <c r="H503"/>
  <c r="D503"/>
  <c r="E503" s="1"/>
  <c r="H502"/>
  <c r="E502"/>
  <c r="D502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D494" s="1"/>
  <c r="C494"/>
  <c r="H493"/>
  <c r="D493"/>
  <c r="H492"/>
  <c r="D492"/>
  <c r="E492" s="1"/>
  <c r="H491"/>
  <c r="C491"/>
  <c r="H490"/>
  <c r="D490"/>
  <c r="E490" s="1"/>
  <c r="H489"/>
  <c r="E489"/>
  <c r="D489"/>
  <c r="H488"/>
  <c r="D488"/>
  <c r="H487"/>
  <c r="D487"/>
  <c r="E487" s="1"/>
  <c r="C486"/>
  <c r="H486" s="1"/>
  <c r="H485"/>
  <c r="E485"/>
  <c r="D485"/>
  <c r="H482"/>
  <c r="H481"/>
  <c r="E481"/>
  <c r="D481"/>
  <c r="H480"/>
  <c r="D480"/>
  <c r="E480" s="1"/>
  <c r="H479"/>
  <c r="D479"/>
  <c r="E479" s="1"/>
  <c r="H478"/>
  <c r="D478"/>
  <c r="C477"/>
  <c r="H477" s="1"/>
  <c r="H476"/>
  <c r="D476"/>
  <c r="E476" s="1"/>
  <c r="H475"/>
  <c r="E475"/>
  <c r="D475"/>
  <c r="D474"/>
  <c r="C474"/>
  <c r="H474" s="1"/>
  <c r="H473"/>
  <c r="D473"/>
  <c r="E473" s="1"/>
  <c r="H472"/>
  <c r="D472"/>
  <c r="E472" s="1"/>
  <c r="H471"/>
  <c r="D471"/>
  <c r="E471" s="1"/>
  <c r="H470"/>
  <c r="E470"/>
  <c r="D470"/>
  <c r="H469"/>
  <c r="D469"/>
  <c r="E469" s="1"/>
  <c r="C468"/>
  <c r="H468" s="1"/>
  <c r="H467"/>
  <c r="D467"/>
  <c r="E467" s="1"/>
  <c r="H466"/>
  <c r="E466"/>
  <c r="D466"/>
  <c r="H465"/>
  <c r="D465"/>
  <c r="E465" s="1"/>
  <c r="H464"/>
  <c r="D464"/>
  <c r="E464" s="1"/>
  <c r="C463"/>
  <c r="H462"/>
  <c r="D462"/>
  <c r="E462" s="1"/>
  <c r="H461"/>
  <c r="D461"/>
  <c r="E461" s="1"/>
  <c r="H460"/>
  <c r="E460"/>
  <c r="D460"/>
  <c r="D459" s="1"/>
  <c r="C459"/>
  <c r="H459" s="1"/>
  <c r="H458"/>
  <c r="D458"/>
  <c r="E458" s="1"/>
  <c r="H457"/>
  <c r="D457"/>
  <c r="H456"/>
  <c r="D456"/>
  <c r="E456" s="1"/>
  <c r="C455"/>
  <c r="H455" s="1"/>
  <c r="H454"/>
  <c r="E454"/>
  <c r="D454"/>
  <c r="H453"/>
  <c r="D453"/>
  <c r="E453" s="1"/>
  <c r="H452"/>
  <c r="D452"/>
  <c r="H451"/>
  <c r="D451"/>
  <c r="E451" s="1"/>
  <c r="H450"/>
  <c r="C450"/>
  <c r="H449"/>
  <c r="D449"/>
  <c r="E449" s="1"/>
  <c r="H448"/>
  <c r="D448"/>
  <c r="E448" s="1"/>
  <c r="H447"/>
  <c r="D447"/>
  <c r="H446"/>
  <c r="D446"/>
  <c r="E446" s="1"/>
  <c r="H445"/>
  <c r="C445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C422"/>
  <c r="H422" s="1"/>
  <c r="H421"/>
  <c r="E421"/>
  <c r="D42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E410"/>
  <c r="D410"/>
  <c r="C409"/>
  <c r="H409" s="1"/>
  <c r="H408"/>
  <c r="D408"/>
  <c r="E408" s="1"/>
  <c r="H407"/>
  <c r="D407"/>
  <c r="E407" s="1"/>
  <c r="H406"/>
  <c r="E406"/>
  <c r="D406"/>
  <c r="H405"/>
  <c r="D405"/>
  <c r="C404"/>
  <c r="H404" s="1"/>
  <c r="H403"/>
  <c r="D403"/>
  <c r="E403" s="1"/>
  <c r="H402"/>
  <c r="D402"/>
  <c r="E402" s="1"/>
  <c r="H401"/>
  <c r="D401"/>
  <c r="E401" s="1"/>
  <c r="H400"/>
  <c r="E400"/>
  <c r="D400"/>
  <c r="C399"/>
  <c r="H399" s="1"/>
  <c r="H398"/>
  <c r="D398"/>
  <c r="E398" s="1"/>
  <c r="H397"/>
  <c r="D397"/>
  <c r="E397" s="1"/>
  <c r="H396"/>
  <c r="E396"/>
  <c r="E395" s="1"/>
  <c r="D396"/>
  <c r="D395" s="1"/>
  <c r="C395"/>
  <c r="H395" s="1"/>
  <c r="H394"/>
  <c r="D394"/>
  <c r="E394" s="1"/>
  <c r="H393"/>
  <c r="D393"/>
  <c r="C392"/>
  <c r="H392" s="1"/>
  <c r="H391"/>
  <c r="D391"/>
  <c r="E391" s="1"/>
  <c r="H390"/>
  <c r="E390"/>
  <c r="D390"/>
  <c r="H389"/>
  <c r="D389"/>
  <c r="E389" s="1"/>
  <c r="D388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E365"/>
  <c r="D365"/>
  <c r="H364"/>
  <c r="D364"/>
  <c r="E364" s="1"/>
  <c r="H363"/>
  <c r="D363"/>
  <c r="C362"/>
  <c r="H362" s="1"/>
  <c r="H361"/>
  <c r="D361"/>
  <c r="E361" s="1"/>
  <c r="H360"/>
  <c r="E360"/>
  <c r="D360"/>
  <c r="H359"/>
  <c r="D359"/>
  <c r="E359" s="1"/>
  <c r="H358"/>
  <c r="D358"/>
  <c r="C357"/>
  <c r="H357" s="1"/>
  <c r="H356"/>
  <c r="D356"/>
  <c r="E356" s="1"/>
  <c r="H355"/>
  <c r="E355"/>
  <c r="D355"/>
  <c r="H354"/>
  <c r="D354"/>
  <c r="E354" s="1"/>
  <c r="C353"/>
  <c r="H353" s="1"/>
  <c r="H352"/>
  <c r="D352"/>
  <c r="E352" s="1"/>
  <c r="H351"/>
  <c r="D351"/>
  <c r="E351" s="1"/>
  <c r="H350"/>
  <c r="E350"/>
  <c r="D350"/>
  <c r="H349"/>
  <c r="D349"/>
  <c r="E349" s="1"/>
  <c r="C348"/>
  <c r="H348" s="1"/>
  <c r="H347"/>
  <c r="E347"/>
  <c r="D347"/>
  <c r="H346"/>
  <c r="D346"/>
  <c r="H345"/>
  <c r="D345"/>
  <c r="E345" s="1"/>
  <c r="C344"/>
  <c r="H344" s="1"/>
  <c r="H343"/>
  <c r="D343"/>
  <c r="E343" s="1"/>
  <c r="H342"/>
  <c r="D342"/>
  <c r="E342" s="1"/>
  <c r="H341"/>
  <c r="D341"/>
  <c r="H338"/>
  <c r="D338"/>
  <c r="E338" s="1"/>
  <c r="H337"/>
  <c r="E337"/>
  <c r="D337"/>
  <c r="H336"/>
  <c r="D336"/>
  <c r="E336" s="1"/>
  <c r="H335"/>
  <c r="D335"/>
  <c r="E335" s="1"/>
  <c r="H334"/>
  <c r="D334"/>
  <c r="E334" s="1"/>
  <c r="H333"/>
  <c r="D333"/>
  <c r="E333" s="1"/>
  <c r="H332"/>
  <c r="E332"/>
  <c r="D332"/>
  <c r="C331"/>
  <c r="H331" s="1"/>
  <c r="H330"/>
  <c r="E330"/>
  <c r="D330"/>
  <c r="H329"/>
  <c r="D329"/>
  <c r="H328"/>
  <c r="C328"/>
  <c r="H327"/>
  <c r="D327"/>
  <c r="E327" s="1"/>
  <c r="H326"/>
  <c r="D326"/>
  <c r="E326" s="1"/>
  <c r="H325"/>
  <c r="H324"/>
  <c r="D324"/>
  <c r="E324" s="1"/>
  <c r="H323"/>
  <c r="D323"/>
  <c r="E323" s="1"/>
  <c r="H322"/>
  <c r="E322"/>
  <c r="D322"/>
  <c r="H321"/>
  <c r="D321"/>
  <c r="E321" s="1"/>
  <c r="H320"/>
  <c r="D320"/>
  <c r="E320" s="1"/>
  <c r="H319"/>
  <c r="E319"/>
  <c r="D319"/>
  <c r="H318"/>
  <c r="D318"/>
  <c r="E318" s="1"/>
  <c r="H317"/>
  <c r="E317"/>
  <c r="D317"/>
  <c r="H316"/>
  <c r="D316"/>
  <c r="C315"/>
  <c r="H315" s="1"/>
  <c r="H313"/>
  <c r="E313"/>
  <c r="D313"/>
  <c r="H312"/>
  <c r="D312"/>
  <c r="E312" s="1"/>
  <c r="H311"/>
  <c r="D311"/>
  <c r="E311" s="1"/>
  <c r="H310"/>
  <c r="D310"/>
  <c r="H309"/>
  <c r="D309"/>
  <c r="E309" s="1"/>
  <c r="H308"/>
  <c r="H307"/>
  <c r="D307"/>
  <c r="E307" s="1"/>
  <c r="H306"/>
  <c r="H305"/>
  <c r="H304"/>
  <c r="D304"/>
  <c r="E304" s="1"/>
  <c r="H303"/>
  <c r="D303"/>
  <c r="E303" s="1"/>
  <c r="H302"/>
  <c r="H301"/>
  <c r="D301"/>
  <c r="E301" s="1"/>
  <c r="H300"/>
  <c r="E300"/>
  <c r="D300"/>
  <c r="H299"/>
  <c r="D299"/>
  <c r="E299" s="1"/>
  <c r="H298"/>
  <c r="H297"/>
  <c r="D297"/>
  <c r="E297" s="1"/>
  <c r="H296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H289"/>
  <c r="H288"/>
  <c r="D288"/>
  <c r="E288" s="1"/>
  <c r="H287"/>
  <c r="E287"/>
  <c r="D287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E281"/>
  <c r="D28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E271"/>
  <c r="D271"/>
  <c r="H270"/>
  <c r="D270"/>
  <c r="E270" s="1"/>
  <c r="H269"/>
  <c r="D269"/>
  <c r="E269" s="1"/>
  <c r="H268"/>
  <c r="D268"/>
  <c r="E268" s="1"/>
  <c r="H267"/>
  <c r="D267"/>
  <c r="E267" s="1"/>
  <c r="H266"/>
  <c r="D266"/>
  <c r="H265"/>
  <c r="H264"/>
  <c r="E264"/>
  <c r="D264"/>
  <c r="C263"/>
  <c r="H263" s="1"/>
  <c r="H262"/>
  <c r="D262"/>
  <c r="E262" s="1"/>
  <c r="H261"/>
  <c r="D261"/>
  <c r="C260"/>
  <c r="H260" s="1"/>
  <c r="E252"/>
  <c r="D252"/>
  <c r="D251"/>
  <c r="D250" s="1"/>
  <c r="C250"/>
  <c r="E249"/>
  <c r="D249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D236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D227"/>
  <c r="E227" s="1"/>
  <c r="E226"/>
  <c r="D226"/>
  <c r="D225"/>
  <c r="E225" s="1"/>
  <c r="E224"/>
  <c r="D224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C203" s="1"/>
  <c r="D212"/>
  <c r="E212" s="1"/>
  <c r="E211" s="1"/>
  <c r="C211"/>
  <c r="D210"/>
  <c r="E210" s="1"/>
  <c r="D209"/>
  <c r="E209" s="1"/>
  <c r="D208"/>
  <c r="C207"/>
  <c r="D206"/>
  <c r="E206" s="1"/>
  <c r="D205"/>
  <c r="E205" s="1"/>
  <c r="C204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C195"/>
  <c r="D194"/>
  <c r="C193"/>
  <c r="D192"/>
  <c r="E192" s="1"/>
  <c r="D191"/>
  <c r="E191" s="1"/>
  <c r="D190"/>
  <c r="E190" s="1"/>
  <c r="C189"/>
  <c r="D187"/>
  <c r="E187" s="1"/>
  <c r="D186"/>
  <c r="E186" s="1"/>
  <c r="C185"/>
  <c r="C184"/>
  <c r="D183"/>
  <c r="E183" s="1"/>
  <c r="E182" s="1"/>
  <c r="C182"/>
  <c r="D181"/>
  <c r="C180"/>
  <c r="C179" s="1"/>
  <c r="H176"/>
  <c r="D176"/>
  <c r="E176" s="1"/>
  <c r="H175"/>
  <c r="D175"/>
  <c r="E175" s="1"/>
  <c r="C174"/>
  <c r="H174" s="1"/>
  <c r="H173"/>
  <c r="D173"/>
  <c r="E173" s="1"/>
  <c r="H172"/>
  <c r="D172"/>
  <c r="C171"/>
  <c r="H171" s="1"/>
  <c r="H169"/>
  <c r="D169"/>
  <c r="H168"/>
  <c r="D168"/>
  <c r="E168" s="1"/>
  <c r="H167"/>
  <c r="C167"/>
  <c r="H166"/>
  <c r="D166"/>
  <c r="E166" s="1"/>
  <c r="H165"/>
  <c r="D165"/>
  <c r="E165" s="1"/>
  <c r="C164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E151" s="1"/>
  <c r="H150"/>
  <c r="D150"/>
  <c r="C149"/>
  <c r="H149" s="1"/>
  <c r="H148"/>
  <c r="D148"/>
  <c r="E148" s="1"/>
  <c r="H147"/>
  <c r="D147"/>
  <c r="E147" s="1"/>
  <c r="E146" s="1"/>
  <c r="D146"/>
  <c r="C146"/>
  <c r="H146" s="1"/>
  <c r="H145"/>
  <c r="D145"/>
  <c r="E145" s="1"/>
  <c r="H144"/>
  <c r="D144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H137"/>
  <c r="D137"/>
  <c r="E137" s="1"/>
  <c r="H136"/>
  <c r="C136"/>
  <c r="C135" s="1"/>
  <c r="H135" s="1"/>
  <c r="J135" s="1"/>
  <c r="H134"/>
  <c r="D134"/>
  <c r="E134" s="1"/>
  <c r="H133"/>
  <c r="E133"/>
  <c r="D133"/>
  <c r="D132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C117"/>
  <c r="H117" s="1"/>
  <c r="C116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E105"/>
  <c r="D105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H98"/>
  <c r="D98"/>
  <c r="E98" s="1"/>
  <c r="H97"/>
  <c r="J97" s="1"/>
  <c r="C97"/>
  <c r="H96"/>
  <c r="D96"/>
  <c r="E96" s="1"/>
  <c r="H95"/>
  <c r="D95"/>
  <c r="E95" s="1"/>
  <c r="H94"/>
  <c r="E94"/>
  <c r="D94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E87"/>
  <c r="D87"/>
  <c r="H86"/>
  <c r="E86"/>
  <c r="D86"/>
  <c r="H85"/>
  <c r="D85"/>
  <c r="E85" s="1"/>
  <c r="H84"/>
  <c r="D84"/>
  <c r="E84" s="1"/>
  <c r="H83"/>
  <c r="D83"/>
  <c r="E83" s="1"/>
  <c r="H82"/>
  <c r="E82"/>
  <c r="D82"/>
  <c r="H81"/>
  <c r="D81"/>
  <c r="E81" s="1"/>
  <c r="H80"/>
  <c r="D80"/>
  <c r="E80" s="1"/>
  <c r="H79"/>
  <c r="E79"/>
  <c r="D79"/>
  <c r="H78"/>
  <c r="D78"/>
  <c r="E78" s="1"/>
  <c r="H77"/>
  <c r="D77"/>
  <c r="E77" s="1"/>
  <c r="H76"/>
  <c r="D76"/>
  <c r="E76" s="1"/>
  <c r="H75"/>
  <c r="D75"/>
  <c r="E75" s="1"/>
  <c r="H74"/>
  <c r="E74"/>
  <c r="D74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E66"/>
  <c r="D66"/>
  <c r="H65"/>
  <c r="D65"/>
  <c r="E65" s="1"/>
  <c r="H64"/>
  <c r="D64"/>
  <c r="E64" s="1"/>
  <c r="H63"/>
  <c r="D63"/>
  <c r="E63" s="1"/>
  <c r="H62"/>
  <c r="E62"/>
  <c r="D62"/>
  <c r="C61"/>
  <c r="H61" s="1"/>
  <c r="J61" s="1"/>
  <c r="H60"/>
  <c r="E60"/>
  <c r="D60"/>
  <c r="H59"/>
  <c r="D59"/>
  <c r="E59" s="1"/>
  <c r="H58"/>
  <c r="D58"/>
  <c r="E58" s="1"/>
  <c r="H57"/>
  <c r="E57"/>
  <c r="D57"/>
  <c r="H56"/>
  <c r="E56"/>
  <c r="D56"/>
  <c r="H55"/>
  <c r="D55"/>
  <c r="E55" s="1"/>
  <c r="H54"/>
  <c r="E54"/>
  <c r="D54"/>
  <c r="H53"/>
  <c r="E53"/>
  <c r="D53"/>
  <c r="H52"/>
  <c r="D52"/>
  <c r="E52" s="1"/>
  <c r="H51"/>
  <c r="D51"/>
  <c r="E51" s="1"/>
  <c r="H50"/>
  <c r="E50"/>
  <c r="D50"/>
  <c r="H49"/>
  <c r="D49"/>
  <c r="E49" s="1"/>
  <c r="H48"/>
  <c r="D48"/>
  <c r="E48" s="1"/>
  <c r="H47"/>
  <c r="D47"/>
  <c r="E47" s="1"/>
  <c r="H46"/>
  <c r="E46"/>
  <c r="D46"/>
  <c r="H45"/>
  <c r="D45"/>
  <c r="E45" s="1"/>
  <c r="H44"/>
  <c r="D44"/>
  <c r="E44" s="1"/>
  <c r="H43"/>
  <c r="D43"/>
  <c r="E43" s="1"/>
  <c r="H42"/>
  <c r="D42"/>
  <c r="E42" s="1"/>
  <c r="H41"/>
  <c r="E41"/>
  <c r="D41"/>
  <c r="H40"/>
  <c r="E40"/>
  <c r="D40"/>
  <c r="H39"/>
  <c r="D39"/>
  <c r="E39" s="1"/>
  <c r="C38"/>
  <c r="H38" s="1"/>
  <c r="J38" s="1"/>
  <c r="H37"/>
  <c r="D37"/>
  <c r="E37" s="1"/>
  <c r="H36"/>
  <c r="E36"/>
  <c r="D36"/>
  <c r="H35"/>
  <c r="D35"/>
  <c r="E35" s="1"/>
  <c r="H34"/>
  <c r="E34"/>
  <c r="D34"/>
  <c r="H33"/>
  <c r="D33"/>
  <c r="E33" s="1"/>
  <c r="H32"/>
  <c r="D32"/>
  <c r="E32" s="1"/>
  <c r="H31"/>
  <c r="E31"/>
  <c r="D31"/>
  <c r="H30"/>
  <c r="D30"/>
  <c r="E30" s="1"/>
  <c r="H29"/>
  <c r="D29"/>
  <c r="E29" s="1"/>
  <c r="H28"/>
  <c r="E28"/>
  <c r="D28"/>
  <c r="H27"/>
  <c r="D27"/>
  <c r="E27" s="1"/>
  <c r="H26"/>
  <c r="E26"/>
  <c r="D26"/>
  <c r="H25"/>
  <c r="D25"/>
  <c r="E25" s="1"/>
  <c r="H24"/>
  <c r="D24"/>
  <c r="E24" s="1"/>
  <c r="H23"/>
  <c r="E23"/>
  <c r="D23"/>
  <c r="H22"/>
  <c r="D22"/>
  <c r="E22" s="1"/>
  <c r="H21"/>
  <c r="D21"/>
  <c r="E21" s="1"/>
  <c r="H20"/>
  <c r="D20"/>
  <c r="E20" s="1"/>
  <c r="H19"/>
  <c r="D19"/>
  <c r="E19" s="1"/>
  <c r="H18"/>
  <c r="E18"/>
  <c r="D18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E12"/>
  <c r="D12"/>
  <c r="C11"/>
  <c r="H11" s="1"/>
  <c r="J11" s="1"/>
  <c r="H10"/>
  <c r="E10"/>
  <c r="D10"/>
  <c r="H9"/>
  <c r="D9"/>
  <c r="E9" s="1"/>
  <c r="H8"/>
  <c r="D8"/>
  <c r="E8" s="1"/>
  <c r="H7"/>
  <c r="D7"/>
  <c r="E7" s="1"/>
  <c r="H6"/>
  <c r="D6"/>
  <c r="E6" s="1"/>
  <c r="H5"/>
  <c r="E5"/>
  <c r="D5"/>
  <c r="H4"/>
  <c r="J4" s="1"/>
  <c r="C4"/>
  <c r="E743" i="51" l="1"/>
  <c r="E491"/>
  <c r="E722"/>
  <c r="C743"/>
  <c r="E728"/>
  <c r="E727" s="1"/>
  <c r="E724"/>
  <c r="E672"/>
  <c r="E666"/>
  <c r="E665" s="1"/>
  <c r="E653"/>
  <c r="D642"/>
  <c r="E613"/>
  <c r="E610" s="1"/>
  <c r="E593"/>
  <c r="E592" s="1"/>
  <c r="E548"/>
  <c r="E504"/>
  <c r="E414"/>
  <c r="E412" s="1"/>
  <c r="E406"/>
  <c r="E389"/>
  <c r="E388" s="1"/>
  <c r="E373"/>
  <c r="E346"/>
  <c r="E344" s="1"/>
  <c r="E247"/>
  <c r="E234"/>
  <c r="E233" s="1"/>
  <c r="D229"/>
  <c r="D228" s="1"/>
  <c r="D223"/>
  <c r="D222" s="1"/>
  <c r="E221"/>
  <c r="E220" s="1"/>
  <c r="E215" s="1"/>
  <c r="D193"/>
  <c r="E155"/>
  <c r="E154" s="1"/>
  <c r="E141"/>
  <c r="E140" s="1"/>
  <c r="E130"/>
  <c r="E129" s="1"/>
  <c r="E120"/>
  <c r="C116"/>
  <c r="H116" s="1"/>
  <c r="J116" s="1"/>
  <c r="C67"/>
  <c r="H67" s="1"/>
  <c r="J67" s="1"/>
  <c r="D772"/>
  <c r="D771" s="1"/>
  <c r="D768"/>
  <c r="D767" s="1"/>
  <c r="E700"/>
  <c r="E679"/>
  <c r="E642"/>
  <c r="D531"/>
  <c r="E486"/>
  <c r="E404"/>
  <c r="E357"/>
  <c r="D250"/>
  <c r="E223"/>
  <c r="E222" s="1"/>
  <c r="D216"/>
  <c r="D207"/>
  <c r="D157"/>
  <c r="D132"/>
  <c r="E97"/>
  <c r="E11"/>
  <c r="E774"/>
  <c r="E772" s="1"/>
  <c r="E771" s="1"/>
  <c r="E769"/>
  <c r="E768" s="1"/>
  <c r="E767" s="1"/>
  <c r="D733"/>
  <c r="D683"/>
  <c r="E582"/>
  <c r="E581" s="1"/>
  <c r="D562"/>
  <c r="E493"/>
  <c r="E477"/>
  <c r="E459"/>
  <c r="E394"/>
  <c r="E392" s="1"/>
  <c r="E369"/>
  <c r="E368" s="1"/>
  <c r="E354"/>
  <c r="E353" s="1"/>
  <c r="E328"/>
  <c r="E251"/>
  <c r="E250" s="1"/>
  <c r="D174"/>
  <c r="D167"/>
  <c r="H154"/>
  <c r="E137"/>
  <c r="E136" s="1"/>
  <c r="E751"/>
  <c r="E750" s="1"/>
  <c r="E733"/>
  <c r="E718"/>
  <c r="E717" s="1"/>
  <c r="E716" s="1"/>
  <c r="E683"/>
  <c r="E638"/>
  <c r="D628"/>
  <c r="E577"/>
  <c r="E562"/>
  <c r="E522"/>
  <c r="E494"/>
  <c r="D463"/>
  <c r="E395"/>
  <c r="C163"/>
  <c r="H163" s="1"/>
  <c r="J163" s="1"/>
  <c r="E157"/>
  <c r="E146"/>
  <c r="E132"/>
  <c r="D117"/>
  <c r="E61" i="50"/>
  <c r="E132"/>
  <c r="E174"/>
  <c r="D182"/>
  <c r="D204"/>
  <c r="D211"/>
  <c r="C215"/>
  <c r="D544"/>
  <c r="D739"/>
  <c r="D761"/>
  <c r="D760" s="1"/>
  <c r="D61"/>
  <c r="D157"/>
  <c r="D404"/>
  <c r="D547"/>
  <c r="D581"/>
  <c r="D676"/>
  <c r="D751"/>
  <c r="E126"/>
  <c r="E140"/>
  <c r="E368"/>
  <c r="D628"/>
  <c r="E164"/>
  <c r="D174"/>
  <c r="D185"/>
  <c r="D184" s="1"/>
  <c r="C188"/>
  <c r="E216"/>
  <c r="C314"/>
  <c r="H314" s="1"/>
  <c r="E331"/>
  <c r="E409"/>
  <c r="E416"/>
  <c r="E459"/>
  <c r="E463"/>
  <c r="E474"/>
  <c r="D531"/>
  <c r="E547"/>
  <c r="E189"/>
  <c r="E378"/>
  <c r="E399"/>
  <c r="D416"/>
  <c r="C3"/>
  <c r="H3" s="1"/>
  <c r="J3" s="1"/>
  <c r="D120"/>
  <c r="E120"/>
  <c r="E158"/>
  <c r="E157" s="1"/>
  <c r="D164"/>
  <c r="C170"/>
  <c r="H170" s="1"/>
  <c r="J170" s="1"/>
  <c r="E204"/>
  <c r="D213"/>
  <c r="D216"/>
  <c r="E221"/>
  <c r="E220" s="1"/>
  <c r="E229"/>
  <c r="E228" s="1"/>
  <c r="D239"/>
  <c r="D238" s="1"/>
  <c r="D331"/>
  <c r="E353"/>
  <c r="D373"/>
  <c r="D409"/>
  <c r="D468"/>
  <c r="E495"/>
  <c r="E494" s="1"/>
  <c r="E504"/>
  <c r="D529"/>
  <c r="E545"/>
  <c r="E544" s="1"/>
  <c r="D552"/>
  <c r="D551" s="1"/>
  <c r="D550" s="1"/>
  <c r="E557"/>
  <c r="E556" s="1"/>
  <c r="E551" s="1"/>
  <c r="E550" s="1"/>
  <c r="E582"/>
  <c r="E581" s="1"/>
  <c r="E629"/>
  <c r="E628" s="1"/>
  <c r="D638"/>
  <c r="E653"/>
  <c r="D653"/>
  <c r="E747"/>
  <c r="E746" s="1"/>
  <c r="E743" s="1"/>
  <c r="D777"/>
  <c r="E4"/>
  <c r="D38"/>
  <c r="D126"/>
  <c r="D140"/>
  <c r="E185"/>
  <c r="E184" s="1"/>
  <c r="D189"/>
  <c r="D188" s="1"/>
  <c r="D195"/>
  <c r="C228"/>
  <c r="E348"/>
  <c r="D399"/>
  <c r="E405"/>
  <c r="E404" s="1"/>
  <c r="D429"/>
  <c r="D595"/>
  <c r="D661"/>
  <c r="D687"/>
  <c r="D743"/>
  <c r="E751"/>
  <c r="E661" i="51"/>
  <c r="E761"/>
  <c r="E760" s="1"/>
  <c r="E756"/>
  <c r="E755" s="1"/>
  <c r="E468"/>
  <c r="E569"/>
  <c r="E547"/>
  <c r="E429"/>
  <c r="E445"/>
  <c r="E315"/>
  <c r="D756"/>
  <c r="D755" s="1"/>
  <c r="D743"/>
  <c r="D687"/>
  <c r="D661"/>
  <c r="D616"/>
  <c r="E538"/>
  <c r="E463"/>
  <c r="D450"/>
  <c r="E451"/>
  <c r="E450" s="1"/>
  <c r="D445"/>
  <c r="E297"/>
  <c r="D751"/>
  <c r="D750" s="1"/>
  <c r="E628"/>
  <c r="D513"/>
  <c r="E514"/>
  <c r="E513" s="1"/>
  <c r="D429"/>
  <c r="D422"/>
  <c r="E423"/>
  <c r="E422" s="1"/>
  <c r="E326"/>
  <c r="D260"/>
  <c r="E261"/>
  <c r="E260" s="1"/>
  <c r="E241"/>
  <c r="E239" s="1"/>
  <c r="E238" s="1"/>
  <c r="D239"/>
  <c r="D238" s="1"/>
  <c r="E190"/>
  <c r="E189" s="1"/>
  <c r="D189"/>
  <c r="D188" s="1"/>
  <c r="D718"/>
  <c r="D717" s="1"/>
  <c r="D716" s="1"/>
  <c r="D700"/>
  <c r="E687"/>
  <c r="E671"/>
  <c r="E616"/>
  <c r="D603"/>
  <c r="E604"/>
  <c r="E603" s="1"/>
  <c r="D595"/>
  <c r="E596"/>
  <c r="E595" s="1"/>
  <c r="D552"/>
  <c r="E553"/>
  <c r="E552" s="1"/>
  <c r="D529"/>
  <c r="D528" s="1"/>
  <c r="E530"/>
  <c r="E529" s="1"/>
  <c r="D455"/>
  <c r="D399"/>
  <c r="D382"/>
  <c r="E383"/>
  <c r="E382" s="1"/>
  <c r="D302"/>
  <c r="E303"/>
  <c r="E302" s="1"/>
  <c r="D215"/>
  <c r="D201"/>
  <c r="D200" s="1"/>
  <c r="E202"/>
  <c r="E201" s="1"/>
  <c r="E200" s="1"/>
  <c r="D198"/>
  <c r="D197" s="1"/>
  <c r="C188"/>
  <c r="D170"/>
  <c r="C170"/>
  <c r="E135"/>
  <c r="E125"/>
  <c r="E123" s="1"/>
  <c r="D123"/>
  <c r="D120"/>
  <c r="D97"/>
  <c r="C3"/>
  <c r="D777"/>
  <c r="D739"/>
  <c r="D679"/>
  <c r="D653"/>
  <c r="D646"/>
  <c r="E647"/>
  <c r="E646" s="1"/>
  <c r="D587"/>
  <c r="E588"/>
  <c r="E587" s="1"/>
  <c r="D569"/>
  <c r="D522"/>
  <c r="D509"/>
  <c r="E510"/>
  <c r="E509" s="1"/>
  <c r="D504"/>
  <c r="D497"/>
  <c r="E498"/>
  <c r="E497" s="1"/>
  <c r="E484" s="1"/>
  <c r="D486"/>
  <c r="D484" s="1"/>
  <c r="D477"/>
  <c r="D468"/>
  <c r="D459"/>
  <c r="E455"/>
  <c r="D409"/>
  <c r="E399"/>
  <c r="D362"/>
  <c r="E363"/>
  <c r="E362" s="1"/>
  <c r="D357"/>
  <c r="D315"/>
  <c r="D204"/>
  <c r="D203" s="1"/>
  <c r="D185"/>
  <c r="D184" s="1"/>
  <c r="E186"/>
  <c r="E185" s="1"/>
  <c r="E184" s="1"/>
  <c r="D182"/>
  <c r="D179" s="1"/>
  <c r="E179"/>
  <c r="E68"/>
  <c r="E67" s="1"/>
  <c r="E8"/>
  <c r="E4" s="1"/>
  <c r="D4"/>
  <c r="D694"/>
  <c r="E695"/>
  <c r="E694" s="1"/>
  <c r="E677"/>
  <c r="E676" s="1"/>
  <c r="D599"/>
  <c r="E600"/>
  <c r="E599" s="1"/>
  <c r="D556"/>
  <c r="E557"/>
  <c r="E556" s="1"/>
  <c r="D544"/>
  <c r="D538" s="1"/>
  <c r="E532"/>
  <c r="E531" s="1"/>
  <c r="D474"/>
  <c r="E475"/>
  <c r="E474" s="1"/>
  <c r="E417"/>
  <c r="E416" s="1"/>
  <c r="D378"/>
  <c r="E379"/>
  <c r="E378" s="1"/>
  <c r="D373"/>
  <c r="E349"/>
  <c r="E348" s="1"/>
  <c r="E332"/>
  <c r="D328"/>
  <c r="D236"/>
  <c r="D235" s="1"/>
  <c r="E229"/>
  <c r="E228" s="1"/>
  <c r="C228"/>
  <c r="E214"/>
  <c r="E213" s="1"/>
  <c r="E207"/>
  <c r="E196"/>
  <c r="E195" s="1"/>
  <c r="E174"/>
  <c r="E170" s="1"/>
  <c r="D149"/>
  <c r="E62"/>
  <c r="E61" s="1"/>
  <c r="D61"/>
  <c r="D38"/>
  <c r="E244"/>
  <c r="E243" s="1"/>
  <c r="E204"/>
  <c r="D164"/>
  <c r="D163" s="1"/>
  <c r="E165"/>
  <c r="E164" s="1"/>
  <c r="E163" s="1"/>
  <c r="E162"/>
  <c r="E160" s="1"/>
  <c r="E153" s="1"/>
  <c r="D160"/>
  <c r="D153" s="1"/>
  <c r="D152" s="1"/>
  <c r="D146"/>
  <c r="C135"/>
  <c r="H135" s="1"/>
  <c r="J135" s="1"/>
  <c r="H136"/>
  <c r="E126"/>
  <c r="E116" s="1"/>
  <c r="E115" s="1"/>
  <c r="D68"/>
  <c r="E38"/>
  <c r="D11"/>
  <c r="H4"/>
  <c r="J4" s="1"/>
  <c r="E11" i="50"/>
  <c r="E3" s="1"/>
  <c r="E38"/>
  <c r="D136"/>
  <c r="E138"/>
  <c r="E136" s="1"/>
  <c r="E600"/>
  <c r="E599" s="1"/>
  <c r="D599"/>
  <c r="D694"/>
  <c r="E696"/>
  <c r="E694" s="1"/>
  <c r="E701"/>
  <c r="E700" s="1"/>
  <c r="D700"/>
  <c r="D4"/>
  <c r="E99"/>
  <c r="E97" s="1"/>
  <c r="D97"/>
  <c r="E150"/>
  <c r="E149" s="1"/>
  <c r="D149"/>
  <c r="E155"/>
  <c r="E154" s="1"/>
  <c r="D154"/>
  <c r="D193"/>
  <c r="E194"/>
  <c r="E193" s="1"/>
  <c r="E188" s="1"/>
  <c r="D215"/>
  <c r="D223"/>
  <c r="D222" s="1"/>
  <c r="D244"/>
  <c r="D243" s="1"/>
  <c r="C259"/>
  <c r="D353"/>
  <c r="H529"/>
  <c r="C528"/>
  <c r="H528" s="1"/>
  <c r="E619"/>
  <c r="E616" s="1"/>
  <c r="D616"/>
  <c r="E638"/>
  <c r="E644"/>
  <c r="D642"/>
  <c r="D671"/>
  <c r="E672"/>
  <c r="E671" s="1"/>
  <c r="D750"/>
  <c r="E754"/>
  <c r="E750" s="1"/>
  <c r="E124"/>
  <c r="E123" s="1"/>
  <c r="D123"/>
  <c r="D180"/>
  <c r="D179" s="1"/>
  <c r="E181"/>
  <c r="E180" s="1"/>
  <c r="E179" s="1"/>
  <c r="E68"/>
  <c r="E130"/>
  <c r="E129" s="1"/>
  <c r="D129"/>
  <c r="E144"/>
  <c r="E143" s="1"/>
  <c r="D143"/>
  <c r="C178"/>
  <c r="E215"/>
  <c r="E223"/>
  <c r="E222" s="1"/>
  <c r="E261"/>
  <c r="E260" s="1"/>
  <c r="D260"/>
  <c r="E266"/>
  <c r="E329"/>
  <c r="E328" s="1"/>
  <c r="D328"/>
  <c r="E341"/>
  <c r="D348"/>
  <c r="D378"/>
  <c r="D422"/>
  <c r="E424"/>
  <c r="E422" s="1"/>
  <c r="D528"/>
  <c r="E565"/>
  <c r="E562" s="1"/>
  <c r="D562"/>
  <c r="E570"/>
  <c r="E569" s="1"/>
  <c r="D569"/>
  <c r="H717"/>
  <c r="J717" s="1"/>
  <c r="C716"/>
  <c r="H716" s="1"/>
  <c r="J716" s="1"/>
  <c r="E719"/>
  <c r="E718" s="1"/>
  <c r="D718"/>
  <c r="E774"/>
  <c r="D772"/>
  <c r="D771" s="1"/>
  <c r="H164"/>
  <c r="C163"/>
  <c r="H163" s="1"/>
  <c r="J163" s="1"/>
  <c r="H116"/>
  <c r="J116" s="1"/>
  <c r="C115"/>
  <c r="E172"/>
  <c r="E171" s="1"/>
  <c r="E170" s="1"/>
  <c r="D171"/>
  <c r="D170" s="1"/>
  <c r="E316"/>
  <c r="E315" s="1"/>
  <c r="D315"/>
  <c r="D314" s="1"/>
  <c r="D610"/>
  <c r="E611"/>
  <c r="E610" s="1"/>
  <c r="E686"/>
  <c r="E683" s="1"/>
  <c r="D683"/>
  <c r="D11"/>
  <c r="D68"/>
  <c r="C67"/>
  <c r="H67" s="1"/>
  <c r="J67" s="1"/>
  <c r="E118"/>
  <c r="E117" s="1"/>
  <c r="D117"/>
  <c r="C153"/>
  <c r="E161"/>
  <c r="E160" s="1"/>
  <c r="D160"/>
  <c r="D167"/>
  <c r="D163" s="1"/>
  <c r="E169"/>
  <c r="E167" s="1"/>
  <c r="E163" s="1"/>
  <c r="D207"/>
  <c r="D203" s="1"/>
  <c r="E208"/>
  <c r="E207" s="1"/>
  <c r="E203" s="1"/>
  <c r="D229"/>
  <c r="D228" s="1"/>
  <c r="E239"/>
  <c r="E238" s="1"/>
  <c r="E244"/>
  <c r="E243" s="1"/>
  <c r="E251"/>
  <c r="E250" s="1"/>
  <c r="E290"/>
  <c r="E310"/>
  <c r="C340"/>
  <c r="D344"/>
  <c r="E346"/>
  <c r="E344" s="1"/>
  <c r="D368"/>
  <c r="E373"/>
  <c r="E388"/>
  <c r="E429"/>
  <c r="D450"/>
  <c r="E452"/>
  <c r="E450" s="1"/>
  <c r="D463"/>
  <c r="D486"/>
  <c r="E488"/>
  <c r="E486" s="1"/>
  <c r="H494"/>
  <c r="C484"/>
  <c r="D504"/>
  <c r="E514"/>
  <c r="E513" s="1"/>
  <c r="E509" s="1"/>
  <c r="D513"/>
  <c r="D509" s="1"/>
  <c r="E523"/>
  <c r="E522" s="1"/>
  <c r="D522"/>
  <c r="E531"/>
  <c r="E528" s="1"/>
  <c r="E535"/>
  <c r="C538"/>
  <c r="H538" s="1"/>
  <c r="E677"/>
  <c r="E676" s="1"/>
  <c r="E762"/>
  <c r="E761" s="1"/>
  <c r="E760" s="1"/>
  <c r="D491"/>
  <c r="E493"/>
  <c r="E491" s="1"/>
  <c r="D497"/>
  <c r="E499"/>
  <c r="E497" s="1"/>
  <c r="C730"/>
  <c r="C726"/>
  <c r="E736"/>
  <c r="E734" s="1"/>
  <c r="E733" s="1"/>
  <c r="D734"/>
  <c r="D733" s="1"/>
  <c r="D768"/>
  <c r="D767" s="1"/>
  <c r="E769"/>
  <c r="E768" s="1"/>
  <c r="E767" s="1"/>
  <c r="E358"/>
  <c r="E357" s="1"/>
  <c r="D357"/>
  <c r="E363"/>
  <c r="E362" s="1"/>
  <c r="D362"/>
  <c r="E383"/>
  <c r="E382" s="1"/>
  <c r="D382"/>
  <c r="E393"/>
  <c r="E392" s="1"/>
  <c r="D392"/>
  <c r="D412"/>
  <c r="E414"/>
  <c r="E412" s="1"/>
  <c r="D445"/>
  <c r="E447"/>
  <c r="E445" s="1"/>
  <c r="D455"/>
  <c r="E457"/>
  <c r="E455" s="1"/>
  <c r="H463"/>
  <c r="C444"/>
  <c r="H444" s="1"/>
  <c r="E468"/>
  <c r="E478"/>
  <c r="E477" s="1"/>
  <c r="D477"/>
  <c r="E539"/>
  <c r="E538" s="1"/>
  <c r="D538"/>
  <c r="D577"/>
  <c r="E579"/>
  <c r="E577" s="1"/>
  <c r="E595"/>
  <c r="H646"/>
  <c r="E662"/>
  <c r="E661" s="1"/>
  <c r="D727"/>
  <c r="E728"/>
  <c r="E727" s="1"/>
  <c r="D756"/>
  <c r="D755" s="1"/>
  <c r="E757"/>
  <c r="E756" s="1"/>
  <c r="E755" s="1"/>
  <c r="C551"/>
  <c r="D587"/>
  <c r="E589"/>
  <c r="E587" s="1"/>
  <c r="D603"/>
  <c r="E605"/>
  <c r="E603" s="1"/>
  <c r="E642"/>
  <c r="E666"/>
  <c r="E665" s="1"/>
  <c r="D665"/>
  <c r="D722"/>
  <c r="E724"/>
  <c r="E722" s="1"/>
  <c r="C561"/>
  <c r="D592"/>
  <c r="E594"/>
  <c r="E592" s="1"/>
  <c r="E647"/>
  <c r="E646" s="1"/>
  <c r="D646"/>
  <c r="D679"/>
  <c r="E681"/>
  <c r="E679" s="1"/>
  <c r="D765"/>
  <c r="E766"/>
  <c r="E765" s="1"/>
  <c r="E772"/>
  <c r="E771" s="1"/>
  <c r="D135" i="51" l="1"/>
  <c r="D116"/>
  <c r="E263"/>
  <c r="E188"/>
  <c r="E726"/>
  <c r="E725" s="1"/>
  <c r="D444"/>
  <c r="D178"/>
  <c r="D177" s="1"/>
  <c r="E340"/>
  <c r="D483"/>
  <c r="E561"/>
  <c r="E560" s="1"/>
  <c r="E559" s="1"/>
  <c r="D340"/>
  <c r="D339" s="1"/>
  <c r="D561"/>
  <c r="D116" i="50"/>
  <c r="D115" s="1"/>
  <c r="D114" s="1"/>
  <c r="E484"/>
  <c r="E67"/>
  <c r="E2" s="1"/>
  <c r="D340"/>
  <c r="E561"/>
  <c r="E263"/>
  <c r="D153"/>
  <c r="D67"/>
  <c r="D115" i="51"/>
  <c r="D726"/>
  <c r="D725" s="1"/>
  <c r="E152"/>
  <c r="C2"/>
  <c r="H3"/>
  <c r="J3" s="1"/>
  <c r="H170"/>
  <c r="J170" s="1"/>
  <c r="C152"/>
  <c r="H152" s="1"/>
  <c r="J152" s="1"/>
  <c r="E551"/>
  <c r="E550" s="1"/>
  <c r="E444"/>
  <c r="E339" s="1"/>
  <c r="E203"/>
  <c r="E178" s="1"/>
  <c r="E177" s="1"/>
  <c r="D314"/>
  <c r="E645"/>
  <c r="C115"/>
  <c r="C178"/>
  <c r="D551"/>
  <c r="D550" s="1"/>
  <c r="E3"/>
  <c r="E2" s="1"/>
  <c r="D67"/>
  <c r="D3"/>
  <c r="D645"/>
  <c r="D263"/>
  <c r="E528"/>
  <c r="E483" s="1"/>
  <c r="E314"/>
  <c r="E483" i="50"/>
  <c r="H484"/>
  <c r="C483"/>
  <c r="H483" s="1"/>
  <c r="J483" s="1"/>
  <c r="E717"/>
  <c r="E716" s="1"/>
  <c r="C2"/>
  <c r="D152"/>
  <c r="H561"/>
  <c r="J561" s="1"/>
  <c r="E444"/>
  <c r="C712"/>
  <c r="C725"/>
  <c r="H725" s="1"/>
  <c r="J725" s="1"/>
  <c r="H726"/>
  <c r="J726" s="1"/>
  <c r="H153"/>
  <c r="J153" s="1"/>
  <c r="C152"/>
  <c r="H152" s="1"/>
  <c r="J152" s="1"/>
  <c r="H115"/>
  <c r="J115" s="1"/>
  <c r="D561"/>
  <c r="E178"/>
  <c r="E177" s="1"/>
  <c r="E153"/>
  <c r="E152" s="1"/>
  <c r="E135"/>
  <c r="E726"/>
  <c r="E725" s="1"/>
  <c r="D444"/>
  <c r="D339" s="1"/>
  <c r="H340"/>
  <c r="C339"/>
  <c r="H339" s="1"/>
  <c r="J339" s="1"/>
  <c r="E314"/>
  <c r="E340"/>
  <c r="H178"/>
  <c r="J178" s="1"/>
  <c r="C177"/>
  <c r="H177" s="1"/>
  <c r="J177" s="1"/>
  <c r="D178"/>
  <c r="D177" s="1"/>
  <c r="H259"/>
  <c r="J259" s="1"/>
  <c r="D3"/>
  <c r="D2" s="1"/>
  <c r="D135"/>
  <c r="H551"/>
  <c r="J551" s="1"/>
  <c r="C550"/>
  <c r="H550" s="1"/>
  <c r="J550" s="1"/>
  <c r="D726"/>
  <c r="D725" s="1"/>
  <c r="D484"/>
  <c r="D483" s="1"/>
  <c r="E116"/>
  <c r="D717"/>
  <c r="D716" s="1"/>
  <c r="D263"/>
  <c r="D259" s="1"/>
  <c r="D259" i="51" l="1"/>
  <c r="E259"/>
  <c r="E258" s="1"/>
  <c r="E257" s="1"/>
  <c r="D560"/>
  <c r="D559" s="1"/>
  <c r="D114"/>
  <c r="D258"/>
  <c r="D257" s="1"/>
  <c r="E115" i="50"/>
  <c r="E259"/>
  <c r="E339"/>
  <c r="C258"/>
  <c r="H258" s="1"/>
  <c r="J258" s="1"/>
  <c r="E114" i="51"/>
  <c r="H115"/>
  <c r="J115" s="1"/>
  <c r="C177"/>
  <c r="H177" s="1"/>
  <c r="J177" s="1"/>
  <c r="H178"/>
  <c r="J178" s="1"/>
  <c r="D2"/>
  <c r="H2"/>
  <c r="J2" s="1"/>
  <c r="D258" i="50"/>
  <c r="D257" s="1"/>
  <c r="C114"/>
  <c r="H114" s="1"/>
  <c r="J114" s="1"/>
  <c r="H2"/>
  <c r="J2" s="1"/>
  <c r="E114"/>
  <c r="D712"/>
  <c r="H712"/>
  <c r="C645"/>
  <c r="C257" l="1"/>
  <c r="E258"/>
  <c r="E257" s="1"/>
  <c r="H1"/>
  <c r="J1" s="1"/>
  <c r="C114" i="51"/>
  <c r="E712" i="50"/>
  <c r="E645" s="1"/>
  <c r="E560" s="1"/>
  <c r="E559" s="1"/>
  <c r="D645"/>
  <c r="D560" s="1"/>
  <c r="D559" s="1"/>
  <c r="H645"/>
  <c r="J645" s="1"/>
  <c r="C560"/>
  <c r="H257"/>
  <c r="J257" s="1"/>
  <c r="H114" i="51" l="1"/>
  <c r="J114" s="1"/>
  <c r="H1"/>
  <c r="J1" s="1"/>
  <c r="C559" i="50"/>
  <c r="H560"/>
  <c r="J560" s="1"/>
  <c r="H559" l="1"/>
  <c r="J559" s="1"/>
  <c r="H256"/>
  <c r="J256" s="1"/>
  <c r="C7" i="35" l="1"/>
  <c r="C8"/>
  <c r="C9"/>
  <c r="C11"/>
  <c r="C12"/>
  <c r="C14"/>
  <c r="C15"/>
  <c r="C17"/>
  <c r="C18"/>
  <c r="C20"/>
  <c r="C21"/>
  <c r="C23"/>
  <c r="C24"/>
  <c r="C27"/>
  <c r="C28"/>
  <c r="C30"/>
  <c r="C31"/>
  <c r="C34"/>
  <c r="C35"/>
  <c r="C36"/>
  <c r="C37"/>
  <c r="C38"/>
  <c r="C39"/>
  <c r="C40"/>
  <c r="C41"/>
  <c r="C42"/>
  <c r="C43"/>
  <c r="C44"/>
  <c r="C45"/>
  <c r="C46"/>
  <c r="C47"/>
  <c r="C49"/>
  <c r="C50"/>
  <c r="C52"/>
  <c r="C53"/>
  <c r="C55"/>
  <c r="C56"/>
  <c r="C58"/>
  <c r="C59"/>
  <c r="C61"/>
  <c r="C62"/>
  <c r="C65"/>
  <c r="C66"/>
  <c r="C68"/>
  <c r="C69"/>
  <c r="C71"/>
  <c r="C72"/>
  <c r="C73"/>
  <c r="C6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9"/>
  <c r="D778" s="1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D747"/>
  <c r="C747"/>
  <c r="D746"/>
  <c r="E746" s="1"/>
  <c r="E745" s="1"/>
  <c r="E744" s="1"/>
  <c r="C745"/>
  <c r="C744"/>
  <c r="D743"/>
  <c r="E743" s="1"/>
  <c r="E742" s="1"/>
  <c r="D742"/>
  <c r="C742"/>
  <c r="D741"/>
  <c r="D740" s="1"/>
  <c r="C740"/>
  <c r="D739"/>
  <c r="E739" s="1"/>
  <c r="D738"/>
  <c r="E738" s="1"/>
  <c r="D737"/>
  <c r="E737" s="1"/>
  <c r="D736"/>
  <c r="E736" s="1"/>
  <c r="D735"/>
  <c r="D734" s="1"/>
  <c r="C735"/>
  <c r="C734"/>
  <c r="E733"/>
  <c r="E732" s="1"/>
  <c r="E731" s="1"/>
  <c r="D733"/>
  <c r="D732"/>
  <c r="D731" s="1"/>
  <c r="C732"/>
  <c r="C731"/>
  <c r="D730"/>
  <c r="E730" s="1"/>
  <c r="D729"/>
  <c r="E729" s="1"/>
  <c r="E728" s="1"/>
  <c r="C728"/>
  <c r="J727"/>
  <c r="J726"/>
  <c r="D725"/>
  <c r="E725" s="1"/>
  <c r="D724"/>
  <c r="C723"/>
  <c r="D722"/>
  <c r="E722" s="1"/>
  <c r="D721"/>
  <c r="E721" s="1"/>
  <c r="D720"/>
  <c r="E720" s="1"/>
  <c r="C719"/>
  <c r="C718" s="1"/>
  <c r="C717" s="1"/>
  <c r="J718"/>
  <c r="J717"/>
  <c r="D716"/>
  <c r="E716" s="1"/>
  <c r="D715"/>
  <c r="E715" s="1"/>
  <c r="D714"/>
  <c r="E714" s="1"/>
  <c r="D713"/>
  <c r="E713" s="1"/>
  <c r="E712"/>
  <c r="D712"/>
  <c r="E711"/>
  <c r="D711"/>
  <c r="E710"/>
  <c r="D710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E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D692"/>
  <c r="E692" s="1"/>
  <c r="E691"/>
  <c r="D691"/>
  <c r="E690"/>
  <c r="D690"/>
  <c r="E689"/>
  <c r="D689"/>
  <c r="D688"/>
  <c r="C688"/>
  <c r="D687"/>
  <c r="E687" s="1"/>
  <c r="D686"/>
  <c r="E686" s="1"/>
  <c r="D685"/>
  <c r="E685" s="1"/>
  <c r="C684"/>
  <c r="D683"/>
  <c r="E683" s="1"/>
  <c r="D682"/>
  <c r="E682" s="1"/>
  <c r="D681"/>
  <c r="E681" s="1"/>
  <c r="D680"/>
  <c r="C680"/>
  <c r="D679"/>
  <c r="E679" s="1"/>
  <c r="D678"/>
  <c r="E678" s="1"/>
  <c r="D677"/>
  <c r="C677"/>
  <c r="E676"/>
  <c r="D676"/>
  <c r="E675"/>
  <c r="D675"/>
  <c r="E674"/>
  <c r="D674"/>
  <c r="E673"/>
  <c r="E672" s="1"/>
  <c r="D673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C654"/>
  <c r="D653"/>
  <c r="E653" s="1"/>
  <c r="D652"/>
  <c r="E652" s="1"/>
  <c r="D651"/>
  <c r="E651" s="1"/>
  <c r="E650"/>
  <c r="D650"/>
  <c r="D649"/>
  <c r="E649" s="1"/>
  <c r="D648"/>
  <c r="D647" s="1"/>
  <c r="C647"/>
  <c r="C646" s="1"/>
  <c r="J646"/>
  <c r="E645"/>
  <c r="D645"/>
  <c r="D644"/>
  <c r="E644" s="1"/>
  <c r="E643" s="1"/>
  <c r="J643"/>
  <c r="D643"/>
  <c r="C643"/>
  <c r="E642"/>
  <c r="D642"/>
  <c r="E641"/>
  <c r="D641"/>
  <c r="E640"/>
  <c r="E639" s="1"/>
  <c r="D640"/>
  <c r="D639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D608"/>
  <c r="E608" s="1"/>
  <c r="D607"/>
  <c r="E607" s="1"/>
  <c r="D606"/>
  <c r="E606" s="1"/>
  <c r="D605"/>
  <c r="D604" s="1"/>
  <c r="C604"/>
  <c r="D603"/>
  <c r="E603" s="1"/>
  <c r="D602"/>
  <c r="E602" s="1"/>
  <c r="D601"/>
  <c r="E601" s="1"/>
  <c r="D600"/>
  <c r="C600"/>
  <c r="D599"/>
  <c r="E599" s="1"/>
  <c r="D598"/>
  <c r="E598" s="1"/>
  <c r="D597"/>
  <c r="E597" s="1"/>
  <c r="C596"/>
  <c r="D595"/>
  <c r="E595" s="1"/>
  <c r="D594"/>
  <c r="D593" s="1"/>
  <c r="C593"/>
  <c r="D592"/>
  <c r="E592" s="1"/>
  <c r="E591"/>
  <c r="D591"/>
  <c r="E590"/>
  <c r="D590"/>
  <c r="E589"/>
  <c r="D589"/>
  <c r="D588" s="1"/>
  <c r="C588"/>
  <c r="D587"/>
  <c r="E587" s="1"/>
  <c r="D586"/>
  <c r="E586" s="1"/>
  <c r="D585"/>
  <c r="E585" s="1"/>
  <c r="D584"/>
  <c r="E584" s="1"/>
  <c r="D583"/>
  <c r="E583" s="1"/>
  <c r="C582"/>
  <c r="D581"/>
  <c r="E581" s="1"/>
  <c r="D580"/>
  <c r="E580" s="1"/>
  <c r="D579"/>
  <c r="E579" s="1"/>
  <c r="D578"/>
  <c r="C578"/>
  <c r="D577"/>
  <c r="E577" s="1"/>
  <c r="D576"/>
  <c r="E576" s="1"/>
  <c r="D575"/>
  <c r="E575" s="1"/>
  <c r="D574"/>
  <c r="E574" s="1"/>
  <c r="D573"/>
  <c r="E573" s="1"/>
  <c r="E572"/>
  <c r="D572"/>
  <c r="E57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C562" s="1"/>
  <c r="J562"/>
  <c r="J561"/>
  <c r="J560"/>
  <c r="E559"/>
  <c r="D559"/>
  <c r="D558"/>
  <c r="E558" s="1"/>
  <c r="E557" s="1"/>
  <c r="C557"/>
  <c r="E556"/>
  <c r="D556"/>
  <c r="E555"/>
  <c r="D555"/>
  <c r="E554"/>
  <c r="D554"/>
  <c r="D553" s="1"/>
  <c r="C553"/>
  <c r="C552" s="1"/>
  <c r="C551" s="1"/>
  <c r="J552"/>
  <c r="J551"/>
  <c r="D550"/>
  <c r="E550" s="1"/>
  <c r="D549"/>
  <c r="E549" s="1"/>
  <c r="J548"/>
  <c r="C548"/>
  <c r="D547"/>
  <c r="D545" s="1"/>
  <c r="D539" s="1"/>
  <c r="D546"/>
  <c r="E546" s="1"/>
  <c r="C545"/>
  <c r="D544"/>
  <c r="E544" s="1"/>
  <c r="D543"/>
  <c r="E543" s="1"/>
  <c r="D542"/>
  <c r="E542" s="1"/>
  <c r="D541"/>
  <c r="E541" s="1"/>
  <c r="E540"/>
  <c r="D540"/>
  <c r="C539"/>
  <c r="D538"/>
  <c r="E538" s="1"/>
  <c r="D537"/>
  <c r="E537" s="1"/>
  <c r="D536"/>
  <c r="E536" s="1"/>
  <c r="D535"/>
  <c r="E535" s="1"/>
  <c r="D534"/>
  <c r="E534" s="1"/>
  <c r="D533"/>
  <c r="E533" s="1"/>
  <c r="D532"/>
  <c r="C532"/>
  <c r="D531"/>
  <c r="E531" s="1"/>
  <c r="E530" s="1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E505" s="1"/>
  <c r="E504" s="1"/>
  <c r="C504"/>
  <c r="D503"/>
  <c r="E503" s="1"/>
  <c r="D502"/>
  <c r="E502" s="1"/>
  <c r="D501"/>
  <c r="E501" s="1"/>
  <c r="D500"/>
  <c r="E500" s="1"/>
  <c r="D499"/>
  <c r="E499" s="1"/>
  <c r="D498"/>
  <c r="E498" s="1"/>
  <c r="E497" s="1"/>
  <c r="C497"/>
  <c r="D496"/>
  <c r="E496" s="1"/>
  <c r="D495"/>
  <c r="E495" s="1"/>
  <c r="C494"/>
  <c r="D493"/>
  <c r="E493" s="1"/>
  <c r="D492"/>
  <c r="E492" s="1"/>
  <c r="C491"/>
  <c r="D490"/>
  <c r="E490" s="1"/>
  <c r="D489"/>
  <c r="E489" s="1"/>
  <c r="D488"/>
  <c r="E488" s="1"/>
  <c r="E487"/>
  <c r="E486" s="1"/>
  <c r="D487"/>
  <c r="D486"/>
  <c r="C486"/>
  <c r="C484" s="1"/>
  <c r="C483" s="1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E469" s="1"/>
  <c r="E468" s="1"/>
  <c r="C468"/>
  <c r="D467"/>
  <c r="E467" s="1"/>
  <c r="D466"/>
  <c r="E466" s="1"/>
  <c r="E465"/>
  <c r="D465"/>
  <c r="E464"/>
  <c r="D464"/>
  <c r="D463"/>
  <c r="C463"/>
  <c r="D462"/>
  <c r="E462" s="1"/>
  <c r="D461"/>
  <c r="E461" s="1"/>
  <c r="D460"/>
  <c r="E460" s="1"/>
  <c r="E459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D445" s="1"/>
  <c r="C445"/>
  <c r="E443"/>
  <c r="D443"/>
  <c r="E442"/>
  <c r="D442"/>
  <c r="E441"/>
  <c r="D44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9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E418"/>
  <c r="D418"/>
  <c r="E417"/>
  <c r="D417"/>
  <c r="D416" s="1"/>
  <c r="C416"/>
  <c r="D415"/>
  <c r="E415" s="1"/>
  <c r="D414"/>
  <c r="E414" s="1"/>
  <c r="D413"/>
  <c r="E413" s="1"/>
  <c r="D412"/>
  <c r="C412"/>
  <c r="E411"/>
  <c r="D411"/>
  <c r="E410"/>
  <c r="E409" s="1"/>
  <c r="D410"/>
  <c r="D409"/>
  <c r="C409"/>
  <c r="D408"/>
  <c r="E408" s="1"/>
  <c r="D407"/>
  <c r="E407" s="1"/>
  <c r="D406"/>
  <c r="E406" s="1"/>
  <c r="D405"/>
  <c r="E405" s="1"/>
  <c r="C404"/>
  <c r="D403"/>
  <c r="E403" s="1"/>
  <c r="E402"/>
  <c r="D402"/>
  <c r="D401"/>
  <c r="E401" s="1"/>
  <c r="D400"/>
  <c r="E400" s="1"/>
  <c r="C399"/>
  <c r="D398"/>
  <c r="E398" s="1"/>
  <c r="D397"/>
  <c r="E397" s="1"/>
  <c r="D396"/>
  <c r="E396" s="1"/>
  <c r="C395"/>
  <c r="D394"/>
  <c r="E394" s="1"/>
  <c r="D393"/>
  <c r="E393" s="1"/>
  <c r="C392"/>
  <c r="D391"/>
  <c r="E391" s="1"/>
  <c r="D390"/>
  <c r="E390" s="1"/>
  <c r="D389"/>
  <c r="E389" s="1"/>
  <c r="D388"/>
  <c r="C388"/>
  <c r="D387"/>
  <c r="E387" s="1"/>
  <c r="D386"/>
  <c r="E386" s="1"/>
  <c r="D385"/>
  <c r="E385" s="1"/>
  <c r="D384"/>
  <c r="E384" s="1"/>
  <c r="D383"/>
  <c r="E383" s="1"/>
  <c r="E382" s="1"/>
  <c r="C382"/>
  <c r="D381"/>
  <c r="E381" s="1"/>
  <c r="E380"/>
  <c r="D380"/>
  <c r="D379"/>
  <c r="E379" s="1"/>
  <c r="C378"/>
  <c r="D377"/>
  <c r="E377" s="1"/>
  <c r="E376"/>
  <c r="D376"/>
  <c r="D375"/>
  <c r="E375" s="1"/>
  <c r="D374"/>
  <c r="D373" s="1"/>
  <c r="C373"/>
  <c r="D372"/>
  <c r="E372" s="1"/>
  <c r="D371"/>
  <c r="E371" s="1"/>
  <c r="D370"/>
  <c r="E370" s="1"/>
  <c r="D369"/>
  <c r="E369" s="1"/>
  <c r="E368" s="1"/>
  <c r="C368"/>
  <c r="E367"/>
  <c r="D367"/>
  <c r="D366"/>
  <c r="E366" s="1"/>
  <c r="D365"/>
  <c r="E365" s="1"/>
  <c r="D364"/>
  <c r="E364" s="1"/>
  <c r="E363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D353"/>
  <c r="C353"/>
  <c r="D352"/>
  <c r="E352" s="1"/>
  <c r="D351"/>
  <c r="E351" s="1"/>
  <c r="D350"/>
  <c r="E350" s="1"/>
  <c r="D349"/>
  <c r="E349" s="1"/>
  <c r="C348"/>
  <c r="C340" s="1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C331"/>
  <c r="D330"/>
  <c r="E330" s="1"/>
  <c r="E329"/>
  <c r="D329"/>
  <c r="D328" s="1"/>
  <c r="C328"/>
  <c r="D327"/>
  <c r="E327" s="1"/>
  <c r="D326"/>
  <c r="D325" s="1"/>
  <c r="C325"/>
  <c r="E324"/>
  <c r="D324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5" s="1"/>
  <c r="C315"/>
  <c r="E313"/>
  <c r="D313"/>
  <c r="E312"/>
  <c r="D312"/>
  <c r="E311"/>
  <c r="D311"/>
  <c r="E310"/>
  <c r="D310"/>
  <c r="E309"/>
  <c r="E308" s="1"/>
  <c r="D309"/>
  <c r="D308"/>
  <c r="C308"/>
  <c r="D307"/>
  <c r="E307" s="1"/>
  <c r="D306"/>
  <c r="E306" s="1"/>
  <c r="E305" s="1"/>
  <c r="C305"/>
  <c r="D304"/>
  <c r="E304" s="1"/>
  <c r="D303"/>
  <c r="E303" s="1"/>
  <c r="E302" s="1"/>
  <c r="D302"/>
  <c r="C302"/>
  <c r="D301"/>
  <c r="E301" s="1"/>
  <c r="D300"/>
  <c r="E300" s="1"/>
  <c r="D299"/>
  <c r="E299" s="1"/>
  <c r="E298" s="1"/>
  <c r="C298"/>
  <c r="D297"/>
  <c r="E297" s="1"/>
  <c r="E296" s="1"/>
  <c r="D296"/>
  <c r="C296"/>
  <c r="D295"/>
  <c r="E295" s="1"/>
  <c r="D294"/>
  <c r="E294" s="1"/>
  <c r="D293"/>
  <c r="E293" s="1"/>
  <c r="D292"/>
  <c r="E292" s="1"/>
  <c r="D291"/>
  <c r="E291" s="1"/>
  <c r="D290"/>
  <c r="E290" s="1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C265"/>
  <c r="C263" s="1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E237"/>
  <c r="E236" s="1"/>
  <c r="E235" s="1"/>
  <c r="D237"/>
  <c r="D236"/>
  <c r="D235" s="1"/>
  <c r="C236"/>
  <c r="C235" s="1"/>
  <c r="E234"/>
  <c r="E233" s="1"/>
  <c r="D234"/>
  <c r="D233"/>
  <c r="C233"/>
  <c r="D232"/>
  <c r="E232" s="1"/>
  <c r="D231"/>
  <c r="E231" s="1"/>
  <c r="D230"/>
  <c r="E230" s="1"/>
  <c r="C229"/>
  <c r="C228" s="1"/>
  <c r="D227"/>
  <c r="D226"/>
  <c r="E226" s="1"/>
  <c r="E225"/>
  <c r="D225"/>
  <c r="D224"/>
  <c r="E224" s="1"/>
  <c r="C223"/>
  <c r="C222" s="1"/>
  <c r="E221"/>
  <c r="E220" s="1"/>
  <c r="D221"/>
  <c r="D220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D209"/>
  <c r="E209" s="1"/>
  <c r="D208"/>
  <c r="D207" s="1"/>
  <c r="C207"/>
  <c r="E206"/>
  <c r="D206"/>
  <c r="E205"/>
  <c r="D205"/>
  <c r="D204" s="1"/>
  <c r="E204"/>
  <c r="C204"/>
  <c r="E202"/>
  <c r="E201" s="1"/>
  <c r="E200" s="1"/>
  <c r="D202"/>
  <c r="D201"/>
  <c r="D200" s="1"/>
  <c r="C201"/>
  <c r="C200" s="1"/>
  <c r="D199"/>
  <c r="E199" s="1"/>
  <c r="E198" s="1"/>
  <c r="E197" s="1"/>
  <c r="D198"/>
  <c r="D197" s="1"/>
  <c r="C198"/>
  <c r="C197" s="1"/>
  <c r="D196"/>
  <c r="D195" s="1"/>
  <c r="C195"/>
  <c r="D194"/>
  <c r="D193" s="1"/>
  <c r="C193"/>
  <c r="D192"/>
  <c r="E192" s="1"/>
  <c r="D191"/>
  <c r="E191" s="1"/>
  <c r="E190"/>
  <c r="E189" s="1"/>
  <c r="D190"/>
  <c r="D189"/>
  <c r="C189"/>
  <c r="C188"/>
  <c r="D187"/>
  <c r="E187" s="1"/>
  <c r="D186"/>
  <c r="E186" s="1"/>
  <c r="E185" s="1"/>
  <c r="E184" s="1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C174"/>
  <c r="D173"/>
  <c r="E173" s="1"/>
  <c r="D172"/>
  <c r="E172" s="1"/>
  <c r="E171" s="1"/>
  <c r="C171"/>
  <c r="C170" s="1"/>
  <c r="J170"/>
  <c r="E169"/>
  <c r="D169"/>
  <c r="D168"/>
  <c r="E168" s="1"/>
  <c r="E167" s="1"/>
  <c r="C167"/>
  <c r="D166"/>
  <c r="E166" s="1"/>
  <c r="D165"/>
  <c r="E165" s="1"/>
  <c r="E164" s="1"/>
  <c r="E163" s="1"/>
  <c r="C164"/>
  <c r="C163" s="1"/>
  <c r="J163"/>
  <c r="E162"/>
  <c r="D162"/>
  <c r="E161"/>
  <c r="E160" s="1"/>
  <c r="D161"/>
  <c r="D160"/>
  <c r="C160"/>
  <c r="D159"/>
  <c r="E159" s="1"/>
  <c r="D158"/>
  <c r="E158" s="1"/>
  <c r="C157"/>
  <c r="C153" s="1"/>
  <c r="C152" s="1"/>
  <c r="D156"/>
  <c r="E156" s="1"/>
  <c r="D155"/>
  <c r="D154" s="1"/>
  <c r="C154"/>
  <c r="J153"/>
  <c r="J152"/>
  <c r="E151"/>
  <c r="D151"/>
  <c r="D150"/>
  <c r="E150" s="1"/>
  <c r="E149" s="1"/>
  <c r="C149"/>
  <c r="D148"/>
  <c r="E148" s="1"/>
  <c r="D147"/>
  <c r="D146" s="1"/>
  <c r="C146"/>
  <c r="D145"/>
  <c r="E145" s="1"/>
  <c r="D144"/>
  <c r="E144" s="1"/>
  <c r="C143"/>
  <c r="D142"/>
  <c r="E142" s="1"/>
  <c r="D141"/>
  <c r="E141" s="1"/>
  <c r="E140" s="1"/>
  <c r="C140"/>
  <c r="D139"/>
  <c r="E139" s="1"/>
  <c r="D138"/>
  <c r="E138" s="1"/>
  <c r="D137"/>
  <c r="E137" s="1"/>
  <c r="C136"/>
  <c r="C135" s="1"/>
  <c r="J135"/>
  <c r="D134"/>
  <c r="E134" s="1"/>
  <c r="D133"/>
  <c r="E133" s="1"/>
  <c r="E132" s="1"/>
  <c r="C132"/>
  <c r="D131"/>
  <c r="E131" s="1"/>
  <c r="D130"/>
  <c r="E130" s="1"/>
  <c r="E129" s="1"/>
  <c r="C129"/>
  <c r="D128"/>
  <c r="E128" s="1"/>
  <c r="D127"/>
  <c r="E127" s="1"/>
  <c r="E126" s="1"/>
  <c r="C126"/>
  <c r="D125"/>
  <c r="E125" s="1"/>
  <c r="E124"/>
  <c r="D124"/>
  <c r="D123"/>
  <c r="C123"/>
  <c r="D122"/>
  <c r="E122" s="1"/>
  <c r="D121"/>
  <c r="E121" s="1"/>
  <c r="C120"/>
  <c r="E119"/>
  <c r="D119"/>
  <c r="E118"/>
  <c r="D118"/>
  <c r="D117"/>
  <c r="C117"/>
  <c r="J116"/>
  <c r="C116"/>
  <c r="J115"/>
  <c r="J114"/>
  <c r="E113"/>
  <c r="D113"/>
  <c r="D112"/>
  <c r="E112" s="1"/>
  <c r="D111"/>
  <c r="E111" s="1"/>
  <c r="D110"/>
  <c r="E110" s="1"/>
  <c r="E109"/>
  <c r="D109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E79"/>
  <c r="D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D68"/>
  <c r="C68"/>
  <c r="J67"/>
  <c r="C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E55"/>
  <c r="D55"/>
  <c r="E54"/>
  <c r="D54"/>
  <c r="E53"/>
  <c r="D53"/>
  <c r="D52"/>
  <c r="E52" s="1"/>
  <c r="D51"/>
  <c r="E51" s="1"/>
  <c r="D50"/>
  <c r="E50" s="1"/>
  <c r="E49"/>
  <c r="D49"/>
  <c r="E48"/>
  <c r="D48"/>
  <c r="E47"/>
  <c r="D47"/>
  <c r="D46"/>
  <c r="E46" s="1"/>
  <c r="D45"/>
  <c r="E45" s="1"/>
  <c r="D44"/>
  <c r="E44" s="1"/>
  <c r="D43"/>
  <c r="E43" s="1"/>
  <c r="D42"/>
  <c r="E42" s="1"/>
  <c r="D41"/>
  <c r="E41" s="1"/>
  <c r="E40"/>
  <c r="D40"/>
  <c r="D39"/>
  <c r="E39" s="1"/>
  <c r="J38"/>
  <c r="D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D24"/>
  <c r="E24" s="1"/>
  <c r="D23"/>
  <c r="E23" s="1"/>
  <c r="D22"/>
  <c r="E22" s="1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D12"/>
  <c r="E12" s="1"/>
  <c r="J11"/>
  <c r="D11"/>
  <c r="C11"/>
  <c r="D10"/>
  <c r="E10" s="1"/>
  <c r="D9"/>
  <c r="E9" s="1"/>
  <c r="D8"/>
  <c r="E8" s="1"/>
  <c r="E7"/>
  <c r="D7"/>
  <c r="D6"/>
  <c r="E6" s="1"/>
  <c r="D5"/>
  <c r="E5" s="1"/>
  <c r="J4"/>
  <c r="C4"/>
  <c r="C3" s="1"/>
  <c r="J3"/>
  <c r="J2"/>
  <c r="J1"/>
  <c r="D779" i="48"/>
  <c r="D778" s="1"/>
  <c r="C778"/>
  <c r="E777"/>
  <c r="D777"/>
  <c r="E776"/>
  <c r="D776"/>
  <c r="E775"/>
  <c r="D775"/>
  <c r="E774"/>
  <c r="D774"/>
  <c r="E773"/>
  <c r="E772" s="1"/>
  <c r="D773"/>
  <c r="D772" s="1"/>
  <c r="C773"/>
  <c r="C772" s="1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E745" s="1"/>
  <c r="D746"/>
  <c r="D745" s="1"/>
  <c r="C745"/>
  <c r="C744" s="1"/>
  <c r="E743"/>
  <c r="E742" s="1"/>
  <c r="D743"/>
  <c r="D742"/>
  <c r="C742"/>
  <c r="D741"/>
  <c r="D740" s="1"/>
  <c r="C740"/>
  <c r="E739"/>
  <c r="D739"/>
  <c r="D738"/>
  <c r="E738" s="1"/>
  <c r="E737"/>
  <c r="D737"/>
  <c r="D736"/>
  <c r="C735"/>
  <c r="C734" s="1"/>
  <c r="D733"/>
  <c r="C732"/>
  <c r="C731" s="1"/>
  <c r="D730"/>
  <c r="E729"/>
  <c r="D729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D703"/>
  <c r="E703" s="1"/>
  <c r="D702"/>
  <c r="E702" s="1"/>
  <c r="C701"/>
  <c r="E700"/>
  <c r="D700"/>
  <c r="D699"/>
  <c r="E698"/>
  <c r="D698"/>
  <c r="D697"/>
  <c r="E697" s="1"/>
  <c r="E696"/>
  <c r="D696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E684" s="1"/>
  <c r="D685"/>
  <c r="D684"/>
  <c r="C684"/>
  <c r="D683"/>
  <c r="E683" s="1"/>
  <c r="D682"/>
  <c r="E682" s="1"/>
  <c r="D681"/>
  <c r="E681" s="1"/>
  <c r="D680"/>
  <c r="C680"/>
  <c r="E679"/>
  <c r="D679"/>
  <c r="E678"/>
  <c r="E677" s="1"/>
  <c r="D678"/>
  <c r="D677"/>
  <c r="C677"/>
  <c r="D676"/>
  <c r="E676" s="1"/>
  <c r="D675"/>
  <c r="D674"/>
  <c r="E674" s="1"/>
  <c r="D673"/>
  <c r="E673" s="1"/>
  <c r="C672"/>
  <c r="E671"/>
  <c r="D671"/>
  <c r="D670"/>
  <c r="E670" s="1"/>
  <c r="E669"/>
  <c r="D669"/>
  <c r="D668"/>
  <c r="E668" s="1"/>
  <c r="E666" s="1"/>
  <c r="E667"/>
  <c r="D667"/>
  <c r="D666"/>
  <c r="C666"/>
  <c r="D665"/>
  <c r="E665" s="1"/>
  <c r="D664"/>
  <c r="E664" s="1"/>
  <c r="D663"/>
  <c r="C662"/>
  <c r="D661"/>
  <c r="E661" s="1"/>
  <c r="E660"/>
  <c r="D660"/>
  <c r="D659"/>
  <c r="E658"/>
  <c r="D658"/>
  <c r="D657"/>
  <c r="E657" s="1"/>
  <c r="E656"/>
  <c r="D656"/>
  <c r="D655"/>
  <c r="E655" s="1"/>
  <c r="C654"/>
  <c r="D653"/>
  <c r="E653" s="1"/>
  <c r="D652"/>
  <c r="E652" s="1"/>
  <c r="D651"/>
  <c r="E651" s="1"/>
  <c r="D650"/>
  <c r="E650" s="1"/>
  <c r="D649"/>
  <c r="D648"/>
  <c r="E648" s="1"/>
  <c r="C647"/>
  <c r="J646"/>
  <c r="C646"/>
  <c r="D645"/>
  <c r="E645" s="1"/>
  <c r="E644"/>
  <c r="E643" s="1"/>
  <c r="D644"/>
  <c r="J643"/>
  <c r="D643"/>
  <c r="C643"/>
  <c r="E642"/>
  <c r="D642"/>
  <c r="E641"/>
  <c r="D641"/>
  <c r="E640"/>
  <c r="D640"/>
  <c r="J639"/>
  <c r="D639"/>
  <c r="C639"/>
  <c r="D638"/>
  <c r="E638" s="1"/>
  <c r="E637"/>
  <c r="D637"/>
  <c r="D636"/>
  <c r="E636" s="1"/>
  <c r="E635"/>
  <c r="D635"/>
  <c r="D634"/>
  <c r="E633"/>
  <c r="D633"/>
  <c r="D632"/>
  <c r="E632" s="1"/>
  <c r="E631"/>
  <c r="D631"/>
  <c r="D630"/>
  <c r="E630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D616"/>
  <c r="E616" s="1"/>
  <c r="E615"/>
  <c r="D615"/>
  <c r="D614"/>
  <c r="E614" s="1"/>
  <c r="E613"/>
  <c r="D613"/>
  <c r="D612"/>
  <c r="C611"/>
  <c r="D610"/>
  <c r="E610" s="1"/>
  <c r="D609"/>
  <c r="E609" s="1"/>
  <c r="D608"/>
  <c r="E608" s="1"/>
  <c r="D607"/>
  <c r="E607" s="1"/>
  <c r="D606"/>
  <c r="D605"/>
  <c r="E605" s="1"/>
  <c r="C604"/>
  <c r="D603"/>
  <c r="E603" s="1"/>
  <c r="E602"/>
  <c r="D602"/>
  <c r="D601"/>
  <c r="C600"/>
  <c r="D599"/>
  <c r="E599" s="1"/>
  <c r="D598"/>
  <c r="D597"/>
  <c r="E597" s="1"/>
  <c r="C596"/>
  <c r="D595"/>
  <c r="E595" s="1"/>
  <c r="D594"/>
  <c r="C593"/>
  <c r="D592"/>
  <c r="E592" s="1"/>
  <c r="D591"/>
  <c r="E591" s="1"/>
  <c r="D590"/>
  <c r="E590" s="1"/>
  <c r="D589"/>
  <c r="C588"/>
  <c r="D587"/>
  <c r="E587" s="1"/>
  <c r="D586"/>
  <c r="E586" s="1"/>
  <c r="E585"/>
  <c r="D585"/>
  <c r="D584"/>
  <c r="E584" s="1"/>
  <c r="E583"/>
  <c r="E582" s="1"/>
  <c r="D583"/>
  <c r="D582" s="1"/>
  <c r="C582"/>
  <c r="D581"/>
  <c r="E581" s="1"/>
  <c r="D580"/>
  <c r="E580" s="1"/>
  <c r="D579"/>
  <c r="C578"/>
  <c r="D577"/>
  <c r="E577" s="1"/>
  <c r="E576"/>
  <c r="D576"/>
  <c r="D575"/>
  <c r="E575" s="1"/>
  <c r="E574"/>
  <c r="D574"/>
  <c r="D573"/>
  <c r="E573" s="1"/>
  <c r="D572"/>
  <c r="E571"/>
  <c r="D571"/>
  <c r="C570"/>
  <c r="D569"/>
  <c r="E569" s="1"/>
  <c r="D568"/>
  <c r="E568" s="1"/>
  <c r="D567"/>
  <c r="E567" s="1"/>
  <c r="D566"/>
  <c r="E566" s="1"/>
  <c r="D565"/>
  <c r="D564"/>
  <c r="E564" s="1"/>
  <c r="C563"/>
  <c r="C562" s="1"/>
  <c r="C561" s="1"/>
  <c r="J562"/>
  <c r="J561"/>
  <c r="J560"/>
  <c r="D559"/>
  <c r="E559" s="1"/>
  <c r="D558"/>
  <c r="E558" s="1"/>
  <c r="C557"/>
  <c r="C552" s="1"/>
  <c r="C551" s="1"/>
  <c r="D556"/>
  <c r="E556" s="1"/>
  <c r="D555"/>
  <c r="E555" s="1"/>
  <c r="E554"/>
  <c r="D554"/>
  <c r="D553"/>
  <c r="C553"/>
  <c r="J552"/>
  <c r="J551"/>
  <c r="E550"/>
  <c r="D550"/>
  <c r="D549"/>
  <c r="E549" s="1"/>
  <c r="J548"/>
  <c r="D548"/>
  <c r="C548"/>
  <c r="E547"/>
  <c r="D547"/>
  <c r="D546"/>
  <c r="E546" s="1"/>
  <c r="E545" s="1"/>
  <c r="C545"/>
  <c r="C539" s="1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D505"/>
  <c r="E505" s="1"/>
  <c r="C504"/>
  <c r="D503"/>
  <c r="E503" s="1"/>
  <c r="D502"/>
  <c r="E502" s="1"/>
  <c r="D501"/>
  <c r="E501" s="1"/>
  <c r="D500"/>
  <c r="E500" s="1"/>
  <c r="E499"/>
  <c r="D499"/>
  <c r="D498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D488"/>
  <c r="E488" s="1"/>
  <c r="D487"/>
  <c r="C486"/>
  <c r="D485"/>
  <c r="E485" s="1"/>
  <c r="C484"/>
  <c r="J483"/>
  <c r="D481"/>
  <c r="E481" s="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C459"/>
  <c r="D458"/>
  <c r="E458" s="1"/>
  <c r="D457"/>
  <c r="D456"/>
  <c r="E456" s="1"/>
  <c r="C455"/>
  <c r="D454"/>
  <c r="E454" s="1"/>
  <c r="D453"/>
  <c r="E453" s="1"/>
  <c r="D452"/>
  <c r="E45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E417"/>
  <c r="E416" s="1"/>
  <c r="D417"/>
  <c r="C416"/>
  <c r="D415"/>
  <c r="E415" s="1"/>
  <c r="E414"/>
  <c r="D414"/>
  <c r="D413"/>
  <c r="C412"/>
  <c r="D411"/>
  <c r="E411" s="1"/>
  <c r="E410"/>
  <c r="D410"/>
  <c r="D409"/>
  <c r="C409"/>
  <c r="D408"/>
  <c r="E408" s="1"/>
  <c r="D407"/>
  <c r="E407" s="1"/>
  <c r="D406"/>
  <c r="E406" s="1"/>
  <c r="E405"/>
  <c r="D405"/>
  <c r="D404" s="1"/>
  <c r="C404"/>
  <c r="D403"/>
  <c r="E403" s="1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E389"/>
  <c r="E388" s="1"/>
  <c r="D389"/>
  <c r="D388" s="1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D375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D362"/>
  <c r="C362"/>
  <c r="C340" s="1"/>
  <c r="D361"/>
  <c r="E361" s="1"/>
  <c r="D360"/>
  <c r="E360" s="1"/>
  <c r="D359"/>
  <c r="E359" s="1"/>
  <c r="D358"/>
  <c r="C357"/>
  <c r="D356"/>
  <c r="E356" s="1"/>
  <c r="D355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E329"/>
  <c r="E328" s="1"/>
  <c r="D329"/>
  <c r="D328"/>
  <c r="C328"/>
  <c r="E327"/>
  <c r="D327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D318"/>
  <c r="E318" s="1"/>
  <c r="D317"/>
  <c r="E316"/>
  <c r="D316"/>
  <c r="C315"/>
  <c r="C314" s="1"/>
  <c r="C259" s="1"/>
  <c r="E313"/>
  <c r="D313"/>
  <c r="D312"/>
  <c r="E312" s="1"/>
  <c r="E311"/>
  <c r="D311"/>
  <c r="D310"/>
  <c r="E309"/>
  <c r="D309"/>
  <c r="C308"/>
  <c r="D307"/>
  <c r="E307" s="1"/>
  <c r="D306"/>
  <c r="C305"/>
  <c r="E304"/>
  <c r="D304"/>
  <c r="D303"/>
  <c r="E303" s="1"/>
  <c r="E302" s="1"/>
  <c r="D302"/>
  <c r="C302"/>
  <c r="D301"/>
  <c r="E301" s="1"/>
  <c r="D300"/>
  <c r="E300" s="1"/>
  <c r="D299"/>
  <c r="C298"/>
  <c r="D297"/>
  <c r="C296"/>
  <c r="D295"/>
  <c r="E295" s="1"/>
  <c r="E294"/>
  <c r="D294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E242"/>
  <c r="D242"/>
  <c r="D241"/>
  <c r="D240"/>
  <c r="E240" s="1"/>
  <c r="C239"/>
  <c r="C238" s="1"/>
  <c r="E237"/>
  <c r="E236" s="1"/>
  <c r="E235" s="1"/>
  <c r="D237"/>
  <c r="D236"/>
  <c r="D235" s="1"/>
  <c r="C236"/>
  <c r="C235" s="1"/>
  <c r="D234"/>
  <c r="C233"/>
  <c r="D232"/>
  <c r="E232" s="1"/>
  <c r="D231"/>
  <c r="D230"/>
  <c r="E230" s="1"/>
  <c r="C229"/>
  <c r="D227"/>
  <c r="E227" s="1"/>
  <c r="E226"/>
  <c r="D226"/>
  <c r="E225"/>
  <c r="D225"/>
  <c r="E224"/>
  <c r="D224"/>
  <c r="D223"/>
  <c r="D222" s="1"/>
  <c r="C223"/>
  <c r="C222" s="1"/>
  <c r="D221"/>
  <c r="C220"/>
  <c r="C215" s="1"/>
  <c r="D219"/>
  <c r="E219" s="1"/>
  <c r="D218"/>
  <c r="D217"/>
  <c r="E217" s="1"/>
  <c r="C216"/>
  <c r="D214"/>
  <c r="E214" s="1"/>
  <c r="E213" s="1"/>
  <c r="C213"/>
  <c r="D212"/>
  <c r="C211"/>
  <c r="D210"/>
  <c r="D209"/>
  <c r="E209" s="1"/>
  <c r="D208"/>
  <c r="E208" s="1"/>
  <c r="C207"/>
  <c r="D206"/>
  <c r="E206" s="1"/>
  <c r="D205"/>
  <c r="E205" s="1"/>
  <c r="C204"/>
  <c r="C203"/>
  <c r="D202"/>
  <c r="C201"/>
  <c r="C200"/>
  <c r="D199"/>
  <c r="C198"/>
  <c r="C197" s="1"/>
  <c r="E196"/>
  <c r="E195" s="1"/>
  <c r="D196"/>
  <c r="D195"/>
  <c r="C195"/>
  <c r="D194"/>
  <c r="C193"/>
  <c r="D192"/>
  <c r="E192" s="1"/>
  <c r="D191"/>
  <c r="E191" s="1"/>
  <c r="D190"/>
  <c r="E190" s="1"/>
  <c r="C189"/>
  <c r="C188" s="1"/>
  <c r="D187"/>
  <c r="E187" s="1"/>
  <c r="D186"/>
  <c r="C185"/>
  <c r="C184" s="1"/>
  <c r="E183"/>
  <c r="E182" s="1"/>
  <c r="D183"/>
  <c r="D182"/>
  <c r="E181"/>
  <c r="E180" s="1"/>
  <c r="D181"/>
  <c r="D180"/>
  <c r="D179" s="1"/>
  <c r="C179"/>
  <c r="J178"/>
  <c r="J177"/>
  <c r="D176"/>
  <c r="E176" s="1"/>
  <c r="D175"/>
  <c r="C174"/>
  <c r="D173"/>
  <c r="E173" s="1"/>
  <c r="D172"/>
  <c r="C171"/>
  <c r="J170"/>
  <c r="C170"/>
  <c r="D169"/>
  <c r="D168"/>
  <c r="E168" s="1"/>
  <c r="C167"/>
  <c r="D166"/>
  <c r="D165"/>
  <c r="E165" s="1"/>
  <c r="C164"/>
  <c r="J163"/>
  <c r="C163"/>
  <c r="D162"/>
  <c r="E162" s="1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C153" s="1"/>
  <c r="C152" s="1"/>
  <c r="J153"/>
  <c r="J152"/>
  <c r="E151"/>
  <c r="D151"/>
  <c r="E150"/>
  <c r="E149" s="1"/>
  <c r="D150"/>
  <c r="D149" s="1"/>
  <c r="C149"/>
  <c r="D148"/>
  <c r="E148" s="1"/>
  <c r="D147"/>
  <c r="C146"/>
  <c r="D145"/>
  <c r="E145" s="1"/>
  <c r="E144"/>
  <c r="D144"/>
  <c r="C143"/>
  <c r="C135" s="1"/>
  <c r="D142"/>
  <c r="E142" s="1"/>
  <c r="D141"/>
  <c r="C140"/>
  <c r="D139"/>
  <c r="E139" s="1"/>
  <c r="E138"/>
  <c r="D138"/>
  <c r="D137"/>
  <c r="D136" s="1"/>
  <c r="C136"/>
  <c r="J135"/>
  <c r="D134"/>
  <c r="E134" s="1"/>
  <c r="D133"/>
  <c r="E133" s="1"/>
  <c r="C132"/>
  <c r="D131"/>
  <c r="E131" s="1"/>
  <c r="D130"/>
  <c r="C129"/>
  <c r="C116" s="1"/>
  <c r="C115" s="1"/>
  <c r="D128"/>
  <c r="E128" s="1"/>
  <c r="D127"/>
  <c r="C126"/>
  <c r="D125"/>
  <c r="E124"/>
  <c r="D124"/>
  <c r="C123"/>
  <c r="D122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E104"/>
  <c r="D104"/>
  <c r="D103"/>
  <c r="E103" s="1"/>
  <c r="D102"/>
  <c r="E102" s="1"/>
  <c r="D101"/>
  <c r="E101" s="1"/>
  <c r="D100"/>
  <c r="E100" s="1"/>
  <c r="E99"/>
  <c r="D99"/>
  <c r="D98"/>
  <c r="J97"/>
  <c r="C97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E64"/>
  <c r="D64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E43"/>
  <c r="D43"/>
  <c r="E42"/>
  <c r="D42"/>
  <c r="E41"/>
  <c r="D41"/>
  <c r="D40"/>
  <c r="E40" s="1"/>
  <c r="D39"/>
  <c r="J38"/>
  <c r="C38"/>
  <c r="D37"/>
  <c r="E37" s="1"/>
  <c r="E36"/>
  <c r="D36"/>
  <c r="D35"/>
  <c r="E35" s="1"/>
  <c r="E34"/>
  <c r="D34"/>
  <c r="D33"/>
  <c r="E33" s="1"/>
  <c r="E32"/>
  <c r="D32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J11"/>
  <c r="C11"/>
  <c r="E10"/>
  <c r="D10"/>
  <c r="E9"/>
  <c r="D9"/>
  <c r="E8"/>
  <c r="D8"/>
  <c r="E7"/>
  <c r="D7"/>
  <c r="D6"/>
  <c r="E6" s="1"/>
  <c r="D5"/>
  <c r="J4"/>
  <c r="C4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 s="1"/>
  <c r="I67"/>
  <c r="H67"/>
  <c r="G67"/>
  <c r="F67"/>
  <c r="E67"/>
  <c r="D67"/>
  <c r="I64"/>
  <c r="I63" s="1"/>
  <c r="H64"/>
  <c r="H63" s="1"/>
  <c r="G64"/>
  <c r="F64"/>
  <c r="E64"/>
  <c r="E63" s="1"/>
  <c r="D64"/>
  <c r="C64" s="1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E32" s="1"/>
  <c r="D48"/>
  <c r="I33"/>
  <c r="H33"/>
  <c r="G33"/>
  <c r="F33"/>
  <c r="E33"/>
  <c r="D33"/>
  <c r="I32"/>
  <c r="I29"/>
  <c r="H29"/>
  <c r="G29"/>
  <c r="F29"/>
  <c r="F25" s="1"/>
  <c r="E29"/>
  <c r="D29"/>
  <c r="I26"/>
  <c r="I25" s="1"/>
  <c r="H26"/>
  <c r="G26"/>
  <c r="F26"/>
  <c r="E26"/>
  <c r="E25" s="1"/>
  <c r="D26"/>
  <c r="I22"/>
  <c r="H22"/>
  <c r="G22"/>
  <c r="F22"/>
  <c r="E22"/>
  <c r="D22"/>
  <c r="C22" s="1"/>
  <c r="I19"/>
  <c r="H19"/>
  <c r="G19"/>
  <c r="F19"/>
  <c r="E19"/>
  <c r="D19"/>
  <c r="I16"/>
  <c r="H16"/>
  <c r="G16"/>
  <c r="F16"/>
  <c r="E16"/>
  <c r="D16"/>
  <c r="C16" s="1"/>
  <c r="I13"/>
  <c r="H13"/>
  <c r="G13"/>
  <c r="F13"/>
  <c r="E13"/>
  <c r="D13"/>
  <c r="I10"/>
  <c r="H10"/>
  <c r="G10"/>
  <c r="F10"/>
  <c r="E10"/>
  <c r="D10"/>
  <c r="C10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E67" l="1"/>
  <c r="I67"/>
  <c r="I39" s="1"/>
  <c r="G67"/>
  <c r="G32"/>
  <c r="D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E358" i="48"/>
  <c r="D357"/>
  <c r="E533"/>
  <c r="D532"/>
  <c r="D529" s="1"/>
  <c r="F4" i="35"/>
  <c r="C13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E122" i="48"/>
  <c r="D120"/>
  <c r="E125"/>
  <c r="E123" s="1"/>
  <c r="D123"/>
  <c r="E179"/>
  <c r="E218"/>
  <c r="E216" s="1"/>
  <c r="E215" s="1"/>
  <c r="D216"/>
  <c r="D220"/>
  <c r="E221"/>
  <c r="E220" s="1"/>
  <c r="E299"/>
  <c r="E298" s="1"/>
  <c r="D298"/>
  <c r="E355"/>
  <c r="E353" s="1"/>
  <c r="D353"/>
  <c r="E413"/>
  <c r="E412" s="1"/>
  <c r="D412"/>
  <c r="E450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D97" i="48"/>
  <c r="E98"/>
  <c r="E141"/>
  <c r="E140" s="1"/>
  <c r="D140"/>
  <c r="D611"/>
  <c r="E612"/>
  <c r="E611" s="1"/>
  <c r="D735"/>
  <c r="D734" s="1"/>
  <c r="E736"/>
  <c r="E735" s="1"/>
  <c r="E734" s="1"/>
  <c r="C26" i="35"/>
  <c r="C48"/>
  <c r="C54"/>
  <c r="C60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7" i="47"/>
  <c r="E4" s="1"/>
  <c r="D4"/>
  <c r="D3" s="1"/>
  <c r="E385"/>
  <c r="D382"/>
  <c r="D611"/>
  <c r="D265" i="48"/>
  <c r="E266"/>
  <c r="E532"/>
  <c r="D593"/>
  <c r="E594"/>
  <c r="E593" s="1"/>
  <c r="E598"/>
  <c r="D596"/>
  <c r="E649"/>
  <c r="E647" s="1"/>
  <c r="D647"/>
  <c r="E659"/>
  <c r="E654" s="1"/>
  <c r="D654"/>
  <c r="E699"/>
  <c r="D695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E169" i="48"/>
  <c r="E167" s="1"/>
  <c r="D167"/>
  <c r="E172"/>
  <c r="E171" s="1"/>
  <c r="D171"/>
  <c r="E210"/>
  <c r="D207"/>
  <c r="E231"/>
  <c r="D229"/>
  <c r="E246"/>
  <c r="E244" s="1"/>
  <c r="E243" s="1"/>
  <c r="D244"/>
  <c r="D243" s="1"/>
  <c r="C483"/>
  <c r="E565"/>
  <c r="E563" s="1"/>
  <c r="D563"/>
  <c r="E572"/>
  <c r="D570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61" i="47"/>
  <c r="E149"/>
  <c r="E304"/>
  <c r="D302"/>
  <c r="E460"/>
  <c r="E459" s="1"/>
  <c r="D459"/>
  <c r="E600"/>
  <c r="E630"/>
  <c r="D680"/>
  <c r="E681"/>
  <c r="E680" s="1"/>
  <c r="E690"/>
  <c r="E688" s="1"/>
  <c r="E12" i="48"/>
  <c r="D11"/>
  <c r="E68"/>
  <c r="E166"/>
  <c r="D164"/>
  <c r="D163" s="1"/>
  <c r="E199"/>
  <c r="E198" s="1"/>
  <c r="E197" s="1"/>
  <c r="D198"/>
  <c r="D197" s="1"/>
  <c r="E457"/>
  <c r="D455"/>
  <c r="D497"/>
  <c r="E498"/>
  <c r="E497" s="1"/>
  <c r="E601"/>
  <c r="D600"/>
  <c r="E634"/>
  <c r="D629"/>
  <c r="D67" i="49"/>
  <c r="G4" i="34"/>
  <c r="E39"/>
  <c r="C19" i="35"/>
  <c r="D25"/>
  <c r="C33"/>
  <c r="C51"/>
  <c r="C57"/>
  <c r="F63"/>
  <c r="C63" s="1"/>
  <c r="C67"/>
  <c r="E132" i="44"/>
  <c r="D207"/>
  <c r="D215"/>
  <c r="D289"/>
  <c r="D315"/>
  <c r="D429"/>
  <c r="D529"/>
  <c r="C552"/>
  <c r="C551" s="1"/>
  <c r="D570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39" i="48"/>
  <c r="D38"/>
  <c r="E136"/>
  <c r="E297"/>
  <c r="E296" s="1"/>
  <c r="D296"/>
  <c r="E310"/>
  <c r="D308"/>
  <c r="C444"/>
  <c r="C339" s="1"/>
  <c r="C258" s="1"/>
  <c r="C257" s="1"/>
  <c r="E452"/>
  <c r="D450"/>
  <c r="E506"/>
  <c r="D504"/>
  <c r="E663"/>
  <c r="D662"/>
  <c r="E675"/>
  <c r="D672"/>
  <c r="E704"/>
  <c r="D701"/>
  <c r="D732"/>
  <c r="D731" s="1"/>
  <c r="E733"/>
  <c r="E732" s="1"/>
  <c r="E731" s="1"/>
  <c r="E117" i="49"/>
  <c r="C29" i="35"/>
  <c r="H32" i="34"/>
  <c r="H4" s="1"/>
  <c r="F32"/>
  <c r="F4" s="1"/>
  <c r="D67"/>
  <c r="D39" s="1"/>
  <c r="H67"/>
  <c r="H39" s="1"/>
  <c r="F67"/>
  <c r="F39" s="1"/>
  <c r="G25" i="35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E5" i="48"/>
  <c r="E4" s="1"/>
  <c r="D4"/>
  <c r="E38"/>
  <c r="E127"/>
  <c r="E126" s="1"/>
  <c r="D126"/>
  <c r="E137"/>
  <c r="E147"/>
  <c r="E146" s="1"/>
  <c r="D146"/>
  <c r="E194"/>
  <c r="E193" s="1"/>
  <c r="D193"/>
  <c r="E234"/>
  <c r="E233" s="1"/>
  <c r="D233"/>
  <c r="E241"/>
  <c r="E239" s="1"/>
  <c r="E238" s="1"/>
  <c r="D239"/>
  <c r="D238" s="1"/>
  <c r="E265"/>
  <c r="E317"/>
  <c r="D315"/>
  <c r="D331"/>
  <c r="D314" s="1"/>
  <c r="E332"/>
  <c r="E331" s="1"/>
  <c r="E375"/>
  <c r="E373" s="1"/>
  <c r="D373"/>
  <c r="E378"/>
  <c r="D445"/>
  <c r="E446"/>
  <c r="E445" s="1"/>
  <c r="E589"/>
  <c r="D588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C3" i="48"/>
  <c r="C2" s="1"/>
  <c r="E62"/>
  <c r="E61" s="1"/>
  <c r="D61"/>
  <c r="E130"/>
  <c r="D129"/>
  <c r="E143"/>
  <c r="E164"/>
  <c r="E202"/>
  <c r="E201" s="1"/>
  <c r="E200" s="1"/>
  <c r="D201"/>
  <c r="D200" s="1"/>
  <c r="E207"/>
  <c r="E223"/>
  <c r="E222" s="1"/>
  <c r="E290"/>
  <c r="D289"/>
  <c r="D348"/>
  <c r="E349"/>
  <c r="E348" s="1"/>
  <c r="E487"/>
  <c r="E486" s="1"/>
  <c r="D486"/>
  <c r="E510"/>
  <c r="E514"/>
  <c r="E606"/>
  <c r="E604" s="1"/>
  <c r="D604"/>
  <c r="E629"/>
  <c r="E730"/>
  <c r="E728" s="1"/>
  <c r="D728"/>
  <c r="E416" i="49"/>
  <c r="C561"/>
  <c r="D117" i="47"/>
  <c r="E223"/>
  <c r="E222" s="1"/>
  <c r="D328"/>
  <c r="D399"/>
  <c r="D445"/>
  <c r="E474"/>
  <c r="E477"/>
  <c r="E497"/>
  <c r="D523"/>
  <c r="D143" i="48"/>
  <c r="D135" s="1"/>
  <c r="E186"/>
  <c r="E185" s="1"/>
  <c r="E184" s="1"/>
  <c r="D185"/>
  <c r="D184" s="1"/>
  <c r="E212"/>
  <c r="E211" s="1"/>
  <c r="D211"/>
  <c r="E250"/>
  <c r="E308"/>
  <c r="E315"/>
  <c r="D416"/>
  <c r="E422"/>
  <c r="E539"/>
  <c r="E548"/>
  <c r="E579"/>
  <c r="E578" s="1"/>
  <c r="D578"/>
  <c r="E596"/>
  <c r="E639"/>
  <c r="E680"/>
  <c r="E695"/>
  <c r="C727"/>
  <c r="C726" s="1"/>
  <c r="C560" s="1"/>
  <c r="D174"/>
  <c r="C228"/>
  <c r="D305"/>
  <c r="D459"/>
  <c r="E557"/>
  <c r="D744"/>
  <c r="C115" i="49"/>
  <c r="D223"/>
  <c r="D222" s="1"/>
  <c r="E463"/>
  <c r="E474"/>
  <c r="E762"/>
  <c r="E761" s="1"/>
  <c r="E611"/>
  <c r="E680"/>
  <c r="E61"/>
  <c r="D61"/>
  <c r="E123"/>
  <c r="D136"/>
  <c r="E143"/>
  <c r="E155"/>
  <c r="E154" s="1"/>
  <c r="E153" s="1"/>
  <c r="D157"/>
  <c r="E196"/>
  <c r="E195" s="1"/>
  <c r="C203"/>
  <c r="D213"/>
  <c r="D216"/>
  <c r="D215" s="1"/>
  <c r="E227"/>
  <c r="E223" s="1"/>
  <c r="E222" s="1"/>
  <c r="E229"/>
  <c r="E228" s="1"/>
  <c r="E239"/>
  <c r="E238" s="1"/>
  <c r="D244"/>
  <c r="D243" s="1"/>
  <c r="D265"/>
  <c r="D298"/>
  <c r="D305"/>
  <c r="C314"/>
  <c r="C259" s="1"/>
  <c r="E374"/>
  <c r="E373" s="1"/>
  <c r="D382"/>
  <c r="D392"/>
  <c r="D399"/>
  <c r="D404"/>
  <c r="C444"/>
  <c r="C339" s="1"/>
  <c r="D450"/>
  <c r="D459"/>
  <c r="D504"/>
  <c r="D523"/>
  <c r="E547"/>
  <c r="E548"/>
  <c r="D563"/>
  <c r="D570"/>
  <c r="E570"/>
  <c r="E578"/>
  <c r="E594"/>
  <c r="E605"/>
  <c r="D617"/>
  <c r="E648"/>
  <c r="E647" s="1"/>
  <c r="D654"/>
  <c r="E663"/>
  <c r="E662" s="1"/>
  <c r="D684"/>
  <c r="D701"/>
  <c r="D646" s="1"/>
  <c r="D728"/>
  <c r="D757"/>
  <c r="D756" s="1"/>
  <c r="D766"/>
  <c r="D773"/>
  <c r="D772" s="1"/>
  <c r="E11"/>
  <c r="E38"/>
  <c r="E68"/>
  <c r="D153"/>
  <c r="D211"/>
  <c r="D362"/>
  <c r="D455"/>
  <c r="D474"/>
  <c r="D596"/>
  <c r="D611"/>
  <c r="E688"/>
  <c r="C727"/>
  <c r="C726" s="1"/>
  <c r="C560" s="1"/>
  <c r="D4"/>
  <c r="D126"/>
  <c r="D129"/>
  <c r="D132"/>
  <c r="D149"/>
  <c r="D164"/>
  <c r="D167"/>
  <c r="D171"/>
  <c r="D174"/>
  <c r="C178"/>
  <c r="C177" s="1"/>
  <c r="D203"/>
  <c r="D229"/>
  <c r="D228" s="1"/>
  <c r="D239"/>
  <c r="D238" s="1"/>
  <c r="E244"/>
  <c r="E243" s="1"/>
  <c r="E260"/>
  <c r="E289"/>
  <c r="E316"/>
  <c r="E315" s="1"/>
  <c r="D331"/>
  <c r="E344"/>
  <c r="D348"/>
  <c r="E353"/>
  <c r="D378"/>
  <c r="E412"/>
  <c r="E430"/>
  <c r="E429" s="1"/>
  <c r="E446"/>
  <c r="E445" s="1"/>
  <c r="D491"/>
  <c r="D530"/>
  <c r="D529" s="1"/>
  <c r="E545"/>
  <c r="E539" s="1"/>
  <c r="D548"/>
  <c r="E630"/>
  <c r="E629" s="1"/>
  <c r="D666"/>
  <c r="E695"/>
  <c r="E719"/>
  <c r="D723"/>
  <c r="D752"/>
  <c r="D751" s="1"/>
  <c r="D120"/>
  <c r="D116" s="1"/>
  <c r="D188"/>
  <c r="D314"/>
  <c r="E362"/>
  <c r="E553"/>
  <c r="E552" s="1"/>
  <c r="E551" s="1"/>
  <c r="E757"/>
  <c r="E756" s="1"/>
  <c r="C114"/>
  <c r="C2"/>
  <c r="C4" i="34"/>
  <c r="E120" i="49"/>
  <c r="E357"/>
  <c r="E422"/>
  <c r="E450"/>
  <c r="E477"/>
  <c r="E494"/>
  <c r="E532"/>
  <c r="E529" s="1"/>
  <c r="E600"/>
  <c r="E735"/>
  <c r="E734" s="1"/>
  <c r="E97"/>
  <c r="E67" s="1"/>
  <c r="E136"/>
  <c r="E157"/>
  <c r="E392"/>
  <c r="E404"/>
  <c r="E563"/>
  <c r="E654"/>
  <c r="E684"/>
  <c r="E773"/>
  <c r="E772" s="1"/>
  <c r="E4"/>
  <c r="E3" s="1"/>
  <c r="E179"/>
  <c r="E388"/>
  <c r="E395"/>
  <c r="E455"/>
  <c r="E444" s="1"/>
  <c r="E582"/>
  <c r="E593"/>
  <c r="E596"/>
  <c r="E604"/>
  <c r="E677"/>
  <c r="E752"/>
  <c r="E751" s="1"/>
  <c r="E769"/>
  <c r="E768" s="1"/>
  <c r="E170"/>
  <c r="E174"/>
  <c r="E216"/>
  <c r="E215" s="1"/>
  <c r="E250"/>
  <c r="E265"/>
  <c r="E328"/>
  <c r="E331"/>
  <c r="E348"/>
  <c r="E378"/>
  <c r="E399"/>
  <c r="E491"/>
  <c r="E514"/>
  <c r="E510" s="1"/>
  <c r="E523"/>
  <c r="E588"/>
  <c r="E147"/>
  <c r="E146" s="1"/>
  <c r="E194"/>
  <c r="E193" s="1"/>
  <c r="E208"/>
  <c r="E207" s="1"/>
  <c r="E203" s="1"/>
  <c r="D250"/>
  <c r="D260"/>
  <c r="E326"/>
  <c r="E325" s="1"/>
  <c r="D494"/>
  <c r="D514"/>
  <c r="D510" s="1"/>
  <c r="D557"/>
  <c r="D552" s="1"/>
  <c r="D551" s="1"/>
  <c r="D582"/>
  <c r="D719"/>
  <c r="E724"/>
  <c r="E723" s="1"/>
  <c r="E718" s="1"/>
  <c r="E717" s="1"/>
  <c r="E741"/>
  <c r="E740" s="1"/>
  <c r="D769"/>
  <c r="D768" s="1"/>
  <c r="E779"/>
  <c r="E778" s="1"/>
  <c r="D140"/>
  <c r="D135" s="1"/>
  <c r="D497"/>
  <c r="D143"/>
  <c r="D180"/>
  <c r="D182"/>
  <c r="D185"/>
  <c r="D184" s="1"/>
  <c r="D357"/>
  <c r="D368"/>
  <c r="D395"/>
  <c r="D422"/>
  <c r="D468"/>
  <c r="D477"/>
  <c r="D745"/>
  <c r="D744" s="1"/>
  <c r="E11" i="48"/>
  <c r="E3" s="1"/>
  <c r="E97"/>
  <c r="E117"/>
  <c r="E120"/>
  <c r="E132"/>
  <c r="E189"/>
  <c r="E188" s="1"/>
  <c r="E204"/>
  <c r="E289"/>
  <c r="E344"/>
  <c r="E455"/>
  <c r="E468"/>
  <c r="E474"/>
  <c r="E504"/>
  <c r="E523"/>
  <c r="E529"/>
  <c r="E570"/>
  <c r="E688"/>
  <c r="C178"/>
  <c r="C177" s="1"/>
  <c r="C114" s="1"/>
  <c r="E229"/>
  <c r="E228" s="1"/>
  <c r="E260"/>
  <c r="E362"/>
  <c r="E382"/>
  <c r="E399"/>
  <c r="E404"/>
  <c r="E409"/>
  <c r="E429"/>
  <c r="E491"/>
  <c r="E494"/>
  <c r="E553"/>
  <c r="E588"/>
  <c r="E600"/>
  <c r="E662"/>
  <c r="E744"/>
  <c r="E752"/>
  <c r="E751" s="1"/>
  <c r="E757"/>
  <c r="E756" s="1"/>
  <c r="E129"/>
  <c r="E357"/>
  <c r="E459"/>
  <c r="E463"/>
  <c r="E444" s="1"/>
  <c r="E672"/>
  <c r="E701"/>
  <c r="D68"/>
  <c r="D117"/>
  <c r="E161"/>
  <c r="E160" s="1"/>
  <c r="E153" s="1"/>
  <c r="E175"/>
  <c r="E174" s="1"/>
  <c r="E170" s="1"/>
  <c r="D189"/>
  <c r="D250"/>
  <c r="E306"/>
  <c r="E305" s="1"/>
  <c r="E326"/>
  <c r="E325" s="1"/>
  <c r="D378"/>
  <c r="D514"/>
  <c r="D510" s="1"/>
  <c r="D545"/>
  <c r="D539" s="1"/>
  <c r="D557"/>
  <c r="D552" s="1"/>
  <c r="D551" s="1"/>
  <c r="E741"/>
  <c r="E740" s="1"/>
  <c r="D751"/>
  <c r="E779"/>
  <c r="E778" s="1"/>
  <c r="D132"/>
  <c r="D154"/>
  <c r="D153" s="1"/>
  <c r="D213"/>
  <c r="D392"/>
  <c r="D399"/>
  <c r="D463"/>
  <c r="D474"/>
  <c r="D757"/>
  <c r="D756" s="1"/>
  <c r="D204"/>
  <c r="D368"/>
  <c r="D422"/>
  <c r="D477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G4"/>
  <c r="H25"/>
  <c r="H4" s="1"/>
  <c r="I74"/>
  <c r="G63"/>
  <c r="D32"/>
  <c r="H32"/>
  <c r="E74"/>
  <c r="E32" i="34"/>
  <c r="E4" s="1"/>
  <c r="I32"/>
  <c r="I4" s="1"/>
  <c r="F32" i="35"/>
  <c r="G32"/>
  <c r="G74"/>
  <c r="G39" i="34" l="1"/>
  <c r="C4" i="35"/>
  <c r="E340" i="44"/>
  <c r="E339" s="1"/>
  <c r="E339" i="47"/>
  <c r="E135" i="48"/>
  <c r="C25" i="35"/>
  <c r="D4"/>
  <c r="D646" i="48"/>
  <c r="E340"/>
  <c r="E339" s="1"/>
  <c r="D74" i="35"/>
  <c r="C32"/>
  <c r="E727" i="44"/>
  <c r="E726" s="1"/>
  <c r="E314"/>
  <c r="E259" s="1"/>
  <c r="E258" s="1"/>
  <c r="E257" s="1"/>
  <c r="E484" i="47"/>
  <c r="E483" s="1"/>
  <c r="E153"/>
  <c r="D203" i="48"/>
  <c r="E314"/>
  <c r="D727" i="49"/>
  <c r="D726" s="1"/>
  <c r="D263" i="48"/>
  <c r="D259" s="1"/>
  <c r="D484" i="44"/>
  <c r="D483" s="1"/>
  <c r="D258" s="1"/>
  <c r="D257" s="1"/>
  <c r="E3" i="47"/>
  <c r="E2" s="1"/>
  <c r="F78" i="34"/>
  <c r="F74" i="35"/>
  <c r="D727" i="44"/>
  <c r="D726" s="1"/>
  <c r="E188"/>
  <c r="E314" i="47"/>
  <c r="E727"/>
  <c r="E726" s="1"/>
  <c r="E646"/>
  <c r="D727" i="48"/>
  <c r="D726" s="1"/>
  <c r="E263"/>
  <c r="E259" s="1"/>
  <c r="E258" s="1"/>
  <c r="E257" s="1"/>
  <c r="E152"/>
  <c r="E646"/>
  <c r="E203"/>
  <c r="E116" i="49"/>
  <c r="D3" i="48"/>
  <c r="E163" i="47"/>
  <c r="E552" i="44"/>
  <c r="E551" s="1"/>
  <c r="D228" i="48"/>
  <c r="E153" i="44"/>
  <c r="D178"/>
  <c r="D177" s="1"/>
  <c r="E444"/>
  <c r="E67"/>
  <c r="D646" i="47"/>
  <c r="D116"/>
  <c r="D483"/>
  <c r="D263"/>
  <c r="D259" s="1"/>
  <c r="E484" i="48"/>
  <c r="E483" s="1"/>
  <c r="D263" i="49"/>
  <c r="D259" s="1"/>
  <c r="D170" i="48"/>
  <c r="E444" i="47"/>
  <c r="E163" i="48"/>
  <c r="D484"/>
  <c r="D483" s="1"/>
  <c r="D552" i="44"/>
  <c r="D551" s="1"/>
  <c r="D646"/>
  <c r="D561" s="1"/>
  <c r="D560" s="1"/>
  <c r="E178" i="48"/>
  <c r="E177" s="1"/>
  <c r="D67" i="47"/>
  <c r="D2" s="1"/>
  <c r="D3" i="44"/>
  <c r="D2" s="1"/>
  <c r="D444" i="47"/>
  <c r="D340"/>
  <c r="D179"/>
  <c r="D562"/>
  <c r="D163"/>
  <c r="D727"/>
  <c r="D726" s="1"/>
  <c r="D552"/>
  <c r="D551" s="1"/>
  <c r="E116"/>
  <c r="D444" i="48"/>
  <c r="D339" s="1"/>
  <c r="D258" s="1"/>
  <c r="D257" s="1"/>
  <c r="D152"/>
  <c r="E727"/>
  <c r="E726" s="1"/>
  <c r="D340"/>
  <c r="D188"/>
  <c r="D67"/>
  <c r="D2" s="1"/>
  <c r="E552"/>
  <c r="E551" s="1"/>
  <c r="E67"/>
  <c r="E2" s="1"/>
  <c r="D444" i="49"/>
  <c r="D562"/>
  <c r="D561" s="1"/>
  <c r="D560" s="1"/>
  <c r="E314"/>
  <c r="E188"/>
  <c r="D3"/>
  <c r="D2" s="1"/>
  <c r="C561" i="47"/>
  <c r="C560" s="1"/>
  <c r="C258"/>
  <c r="C257" s="1"/>
  <c r="D562" i="48"/>
  <c r="D561" s="1"/>
  <c r="D215"/>
  <c r="E727" i="49"/>
  <c r="E726" s="1"/>
  <c r="E263"/>
  <c r="E259" s="1"/>
  <c r="E646"/>
  <c r="D163"/>
  <c r="C258"/>
  <c r="C257" s="1"/>
  <c r="D179"/>
  <c r="D178" s="1"/>
  <c r="D177" s="1"/>
  <c r="D718"/>
  <c r="D717" s="1"/>
  <c r="D484"/>
  <c r="D483" s="1"/>
  <c r="E484"/>
  <c r="E483" s="1"/>
  <c r="D170"/>
  <c r="D152" s="1"/>
  <c r="D115"/>
  <c r="E340"/>
  <c r="E339" s="1"/>
  <c r="E2"/>
  <c r="D340"/>
  <c r="E135"/>
  <c r="E152"/>
  <c r="E562"/>
  <c r="E561" s="1"/>
  <c r="E560" s="1"/>
  <c r="E178"/>
  <c r="E177" s="1"/>
  <c r="D116" i="48"/>
  <c r="D115" s="1"/>
  <c r="E562"/>
  <c r="E561" s="1"/>
  <c r="E560" s="1"/>
  <c r="E116"/>
  <c r="E115" s="1"/>
  <c r="E114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178" i="44"/>
  <c r="E177" s="1"/>
  <c r="E646"/>
  <c r="E3"/>
  <c r="D114"/>
  <c r="E562"/>
  <c r="E170"/>
  <c r="E152" s="1"/>
  <c r="E116"/>
  <c r="E115" s="1"/>
  <c r="H7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BA6"/>
  <c r="S6"/>
  <c r="BA5"/>
  <c r="S5"/>
  <c r="BA4"/>
  <c r="S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60" i="47" l="1"/>
  <c r="D115"/>
  <c r="D114" s="1"/>
  <c r="E115" i="49"/>
  <c r="E258"/>
  <c r="E257" s="1"/>
  <c r="D561" i="47"/>
  <c r="D560" s="1"/>
  <c r="D560" i="48"/>
  <c r="E114" i="47"/>
  <c r="E561" i="44"/>
  <c r="E560" s="1"/>
  <c r="D178" i="48"/>
  <c r="D177" s="1"/>
  <c r="D114" s="1"/>
  <c r="E2" i="44"/>
  <c r="E259" i="47"/>
  <c r="E258" s="1"/>
  <c r="E257" s="1"/>
  <c r="D339" i="49"/>
  <c r="C74" i="35"/>
  <c r="D114" i="49"/>
  <c r="D258"/>
  <c r="D257" s="1"/>
  <c r="E114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D203" l="1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<sst xmlns="http://schemas.openxmlformats.org/spreadsheetml/2006/main" count="6381" uniqueCount="996">
  <si>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</si>
  <si>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</si>
  <si>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</si>
  <si>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</si>
  <si>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</si>
  <si>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</si>
  <si>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</si>
  <si>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</si>
  <si>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</si>
  <si>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</si>
  <si>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</si>
  <si>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</si>
  <si>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</si>
  <si>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</si>
  <si>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</si>
  <si>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</si>
  <si>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</si>
  <si>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</si>
  <si>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</si>
  <si>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</si>
  <si>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</si>
  <si>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</si>
  <si>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</si>
  <si>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</si>
  <si>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</si>
  <si>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</si>
  <si>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</si>
  <si>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</si>
  <si>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</si>
  <si>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</si>
  <si>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</si>
  <si>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</si>
  <si>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</si>
  <si>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</si>
  <si>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</si>
  <si>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</si>
  <si>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</si>
  <si>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</si>
  <si>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</si>
  <si>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</si>
  <si>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</si>
  <si>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</si>
  <si>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</si>
  <si>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</si>
  <si>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</si>
  <si>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</si>
  <si>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</si>
  <si>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</si>
  <si>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</si>
  <si>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</si>
  <si>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</si>
  <si>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</si>
  <si>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</si>
  <si>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</si>
  <si>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</si>
  <si>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</si>
  <si>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</si>
  <si>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</si>
  <si>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</si>
  <si>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</si>
  <si>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</si>
  <si>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</si>
  <si>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</si>
  <si>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</si>
  <si>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</si>
  <si>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</si>
  <si>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</si>
  <si>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</si>
  <si>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</si>
  <si>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</si>
  <si>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</si>
  <si>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</si>
  <si>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</si>
  <si>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</si>
  <si>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</si>
  <si>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</si>
  <si>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</si>
  <si>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</si>
  <si>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</si>
  <si>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</si>
  <si>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</si>
  <si>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</si>
  <si>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</si>
  <si>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</si>
  <si>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</si>
  <si>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</si>
  <si>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</si>
  <si>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</si>
  <si>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</si>
  <si>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</si>
  <si>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</si>
  <si>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</si>
  <si>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</si>
  <si>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</si>
  <si>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</si>
  <si>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</si>
  <si>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</si>
  <si>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</si>
  <si>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</si>
  <si>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</si>
  <si>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</si>
  <si>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</si>
  <si>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</si>
  <si>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</si>
  <si>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</si>
  <si>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</si>
  <si>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</si>
  <si>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</si>
  <si>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</si>
  <si>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</si>
  <si>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</si>
  <si>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</si>
  <si>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</si>
  <si>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</si>
  <si>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</si>
  <si>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</si>
  <si>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</si>
  <si>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</si>
  <si>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</si>
  <si>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</si>
  <si>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</si>
  <si>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</si>
  <si>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</si>
  <si>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</si>
  <si>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</si>
  <si>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</si>
  <si>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</si>
  <si>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</si>
  <si>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</si>
  <si>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</si>
  <si>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</si>
  <si>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</si>
  <si>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</si>
  <si>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</si>
  <si>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</si>
  <si>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</si>
  <si>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</si>
  <si>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</si>
  <si>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</si>
  <si>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</si>
  <si>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</si>
  <si>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</si>
  <si>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</si>
  <si>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</si>
  <si>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</si>
  <si>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</si>
  <si>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</si>
  <si>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</si>
  <si>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</si>
  <si>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</si>
  <si>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</si>
  <si>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</si>
  <si>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</si>
  <si>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</si>
  <si>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</si>
  <si>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</si>
  <si>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</si>
  <si>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</si>
  <si>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</si>
  <si>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</si>
  <si>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</si>
  <si>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</si>
  <si>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</si>
  <si>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</si>
  <si>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</si>
  <si>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</si>
  <si>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</si>
  <si>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</si>
  <si>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</si>
  <si>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</si>
  <si>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</si>
  <si>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</si>
  <si>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</si>
  <si>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</si>
  <si>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</si>
  <si>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</si>
  <si>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</si>
  <si>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</si>
  <si>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</si>
  <si>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</si>
  <si>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</si>
  <si>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</si>
  <si>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</si>
  <si>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</si>
  <si>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</si>
  <si>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</si>
  <si>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</si>
  <si>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</si>
  <si>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</si>
  <si>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</si>
  <si>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</si>
  <si>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</si>
  <si>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</si>
  <si>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</si>
  <si>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</si>
  <si>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</si>
  <si>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</si>
  <si>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</si>
  <si>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</si>
  <si>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</si>
  <si>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</si>
  <si>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</si>
  <si>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</si>
  <si>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</si>
  <si>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</si>
  <si>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</si>
  <si>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</si>
  <si>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</si>
  <si>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</si>
  <si>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</si>
  <si>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</si>
  <si>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</si>
  <si>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</si>
  <si>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</si>
  <si>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</si>
  <si>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</si>
  <si>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</si>
  <si>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</si>
  <si>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</si>
  <si>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</si>
  <si>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</si>
  <si>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</si>
  <si>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</si>
  <si>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</si>
  <si>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</si>
  <si>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</si>
  <si>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</si>
  <si>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</si>
  <si>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</si>
  <si>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</si>
  <si>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</si>
  <si>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</si>
  <si>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</si>
  <si>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</si>
  <si>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</si>
  <si>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</si>
  <si>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</si>
  <si>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</si>
  <si>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</si>
  <si>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</si>
  <si>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</si>
  <si>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</si>
  <si>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</si>
  <si>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</si>
  <si>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</si>
  <si>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</si>
  <si>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</si>
  <si>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</si>
  <si>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</si>
  <si>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</si>
  <si>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</si>
  <si>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</si>
  <si>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</si>
  <si>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</si>
  <si>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</si>
  <si>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</si>
  <si>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</si>
  <si>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</si>
  <si>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</si>
  <si>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</si>
  <si>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</si>
  <si>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</si>
  <si>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</si>
  <si>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</si>
  <si>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</si>
  <si>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</si>
  <si>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</si>
  <si>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</si>
  <si>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</si>
  <si>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</si>
  <si>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</si>
  <si>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</si>
  <si>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</si>
  <si>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</si>
  <si>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</si>
  <si>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</si>
  <si>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</si>
  <si>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</si>
  <si>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</si>
  <si>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</si>
  <si>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</si>
  <si>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</si>
  <si>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</si>
  <si>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</si>
  <si>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</si>
  <si>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</si>
  <si>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</si>
  <si>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</si>
  <si>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</si>
  <si>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</si>
  <si>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</si>
  <si>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</si>
  <si>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</si>
  <si>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</si>
  <si>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</si>
  <si>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</si>
  <si>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</si>
  <si>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</si>
  <si>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</si>
  <si>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</si>
  <si>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</si>
  <si>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</si>
  <si>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</si>
  <si>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</si>
  <si>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</si>
  <si>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</si>
  <si>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</si>
  <si>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</si>
  <si>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</si>
  <si>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</si>
  <si>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</si>
  <si>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</si>
  <si>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</si>
  <si>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</si>
  <si>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</si>
  <si>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</si>
  <si>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</si>
  <si>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</si>
  <si>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</si>
  <si>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</si>
  <si>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</si>
  <si>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</si>
  <si>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</si>
  <si>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</si>
  <si>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</si>
  <si>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</si>
  <si>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</si>
  <si>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</si>
  <si>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</si>
  <si>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</si>
  <si>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</si>
  <si>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</si>
  <si>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</si>
  <si>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</si>
  <si>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</si>
  <si>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</si>
  <si>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</si>
  <si>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</si>
  <si>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</si>
  <si>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</si>
  <si>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</si>
  <si>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</si>
  <si>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</si>
  <si>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</si>
  <si>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</si>
  <si>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</si>
  <si>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</si>
  <si>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</si>
  <si>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</si>
  <si>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</si>
  <si>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</si>
  <si>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</si>
  <si>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</si>
  <si>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</si>
  <si>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</si>
  <si>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</si>
  <si>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</si>
  <si>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</si>
  <si>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</si>
  <si>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</si>
  <si>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</si>
  <si>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</si>
  <si>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</si>
  <si>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</si>
  <si>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</si>
  <si>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</si>
  <si>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</si>
  <si>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</si>
  <si>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</si>
  <si>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</si>
  <si>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</si>
  <si>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</si>
  <si>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</si>
  <si>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</si>
  <si>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</si>
  <si>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</si>
  <si>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</si>
  <si>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</si>
  <si>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</si>
  <si>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</si>
  <si>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</si>
  <si>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</si>
  <si>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</si>
  <si>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</si>
  <si>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</si>
  <si>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</si>
  <si>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</si>
  <si>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</si>
  <si>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</si>
  <si>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</si>
  <si>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</si>
  <si>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</si>
  <si>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</si>
  <si>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</si>
  <si>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</si>
  <si>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</si>
  <si>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</si>
  <si>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</si>
  <si>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</si>
  <si>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</si>
  <si>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</si>
  <si>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</si>
  <si>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</si>
  <si>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</si>
  <si>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</si>
  <si>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</si>
  <si>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</si>
  <si>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</si>
  <si>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</si>
  <si>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</si>
  <si>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</si>
  <si>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</si>
  <si>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</si>
  <si>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</si>
  <si>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</si>
  <si>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</si>
  <si>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</si>
  <si>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</si>
  <si>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</si>
  <si>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</si>
  <si>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</si>
  <si>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</si>
  <si>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</si>
  <si>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</si>
  <si>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</si>
  <si>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</si>
  <si>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</si>
  <si>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</si>
  <si>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</si>
  <si>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</si>
  <si>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</si>
  <si>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</si>
  <si>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</si>
  <si>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</si>
  <si>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</si>
  <si>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</si>
  <si>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</si>
  <si>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</si>
  <si>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</si>
  <si>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</si>
  <si>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</si>
  <si>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</si>
  <si>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</si>
  <si>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</si>
  <si>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</si>
  <si>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</si>
  <si>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</si>
  <si>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</si>
  <si>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</si>
  <si>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</si>
  <si>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</si>
  <si>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</si>
  <si>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</si>
  <si>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</si>
  <si>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</si>
  <si>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</si>
  <si>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</si>
  <si>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</si>
  <si>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</si>
  <si>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</si>
  <si>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</si>
  <si>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</si>
  <si>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</si>
  <si>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</si>
  <si>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</si>
  <si>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</si>
  <si>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</si>
  <si>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</si>
  <si>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</si>
  <si>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</si>
  <si>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</si>
  <si>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</si>
  <si>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</si>
  <si>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</si>
  <si>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</si>
  <si>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</si>
  <si>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</si>
  <si>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</si>
  <si>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</si>
  <si>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</si>
  <si>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</si>
  <si>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</si>
  <si>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</si>
  <si>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</si>
  <si>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</si>
  <si>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</si>
  <si>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</si>
  <si>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</si>
  <si>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</si>
  <si>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</si>
  <si>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</si>
  <si>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</si>
  <si>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</si>
  <si>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</si>
  <si>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</si>
  <si>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</si>
  <si>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</si>
  <si>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</si>
  <si>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</si>
  <si>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</si>
  <si>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</si>
  <si>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</si>
  <si>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</si>
  <si>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</si>
  <si>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</si>
  <si>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</si>
  <si>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</si>
  <si>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</si>
  <si>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</si>
  <si>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</si>
  <si>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</si>
  <si>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</si>
  <si>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</si>
  <si>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</si>
  <si>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</si>
  <si>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</si>
  <si>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</si>
  <si>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</si>
  <si>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</si>
  <si>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</si>
  <si>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</si>
  <si>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</si>
  <si>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</si>
  <si>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</si>
  <si>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</si>
  <si>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</si>
  <si>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</si>
  <si>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</si>
  <si>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</si>
  <si>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</si>
  <si>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</si>
  <si>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</si>
  <si>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</si>
  <si>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</si>
  <si>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</si>
  <si>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</si>
  <si>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</si>
  <si>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</si>
  <si>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</si>
  <si>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</si>
  <si>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</si>
  <si>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</si>
  <si>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</si>
  <si>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</si>
  <si>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</si>
  <si>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</si>
  <si>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</si>
  <si>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</si>
  <si>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</si>
  <si>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</si>
  <si>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</si>
  <si>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</si>
  <si>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</si>
  <si>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</si>
  <si>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</si>
  <si>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</si>
  <si>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</si>
  <si>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</si>
  <si>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</si>
  <si>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</si>
  <si>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</si>
  <si>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</si>
  <si>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</si>
  <si>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</si>
  <si>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</si>
  <si>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</si>
  <si>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</si>
  <si>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</si>
  <si>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</si>
  <si>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</si>
  <si>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</si>
  <si>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</si>
  <si>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</si>
  <si>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</si>
  <si>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</si>
  <si>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</si>
  <si>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</si>
  <si>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</si>
  <si>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</si>
  <si>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</si>
  <si>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</si>
  <si>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</si>
  <si>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</si>
  <si>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</si>
  <si>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</si>
  <si>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</si>
  <si>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</si>
  <si>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</si>
  <si>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</si>
  <si>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</si>
  <si>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</si>
  <si>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</si>
  <si>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</si>
  <si>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</si>
  <si>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</si>
  <si>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</si>
  <si>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</si>
  <si>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</si>
  <si>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</si>
  <si>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</si>
  <si>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</si>
  <si>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</si>
  <si>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</si>
  <si>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</si>
  <si>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</si>
  <si>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</si>
  <si>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</si>
  <si>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</si>
  <si>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</si>
  <si>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</si>
  <si>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</si>
  <si>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</si>
  <si>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</si>
  <si>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</si>
  <si>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</si>
  <si>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</si>
  <si>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</si>
  <si>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</si>
  <si>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</si>
  <si>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</si>
  <si>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</si>
  <si>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</si>
  <si>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</si>
  <si>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</si>
  <si>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</si>
  <si>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</si>
  <si>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</si>
  <si>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</si>
  <si>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</si>
  <si>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</si>
  <si>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</si>
  <si>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</si>
  <si>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</si>
  <si>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</si>
  <si>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</si>
  <si>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</si>
  <si>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</si>
  <si>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</si>
  <si>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</si>
  <si>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</si>
  <si>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</si>
  <si>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</si>
  <si>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</si>
  <si>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</si>
  <si>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</si>
  <si>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</si>
  <si>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</si>
  <si>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</si>
  <si>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</si>
  <si>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</si>
  <si>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</si>
  <si>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</si>
  <si>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</si>
  <si>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</si>
  <si>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</si>
  <si>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</si>
  <si>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</si>
  <si>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</si>
  <si>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</si>
  <si>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</si>
  <si>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</si>
  <si>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</si>
  <si>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</si>
  <si>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</si>
  <si>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</si>
  <si>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</si>
  <si>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</si>
  <si>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</si>
  <si>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</si>
  <si>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</si>
  <si>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</si>
  <si>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</si>
  <si>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</si>
  <si>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</si>
  <si>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</si>
  <si>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</si>
  <si>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</si>
  <si>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</si>
  <si>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</si>
  <si>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</si>
  <si>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</si>
  <si>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</si>
  <si>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</si>
  <si>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</si>
  <si>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</si>
  <si>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</si>
  <si>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</si>
  <si>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</si>
  <si>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</si>
  <si>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</si>
  <si>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</si>
  <si>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</si>
  <si>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</si>
  <si>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</si>
  <si>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</si>
  <si>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</si>
  <si>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</si>
  <si>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</si>
  <si>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</si>
  <si>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</si>
  <si>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</si>
  <si>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</si>
  <si>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</si>
  <si>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</si>
  <si>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</si>
  <si>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</si>
  <si>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</si>
  <si>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</si>
  <si>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</si>
  <si>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</si>
  <si>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</si>
  <si>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</si>
  <si>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</si>
  <si>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</si>
  <si>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</si>
  <si>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</si>
  <si>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</si>
  <si>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</si>
  <si>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</si>
  <si>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</si>
  <si>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</si>
  <si>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</si>
  <si>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</si>
  <si>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</si>
  <si>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</si>
  <si>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</si>
  <si>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</si>
  <si>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</si>
  <si>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</si>
  <si>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</si>
  <si>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</si>
  <si>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</si>
  <si>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</si>
  <si>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</si>
  <si>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</si>
  <si>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</si>
  <si>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</si>
  <si>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</si>
  <si>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</si>
  <si>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</si>
  <si>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</si>
  <si>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</si>
  <si>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</si>
  <si>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</si>
  <si>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</si>
  <si>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</si>
  <si>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</si>
  <si>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</si>
  <si>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</si>
  <si>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</si>
  <si>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</si>
  <si>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</si>
  <si>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</si>
  <si>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</si>
  <si>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</si>
  <si>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</si>
  <si>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</si>
  <si>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</si>
  <si>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</si>
  <si>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</si>
  <si>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</si>
  <si>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</si>
  <si>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</si>
  <si>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</si>
  <si>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</si>
  <si>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</si>
  <si>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</si>
  <si>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</si>
  <si>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</si>
  <si>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</si>
  <si>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</si>
  <si>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</si>
  <si>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</si>
  <si>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</si>
  <si>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</si>
  <si>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</si>
  <si>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</si>
  <si>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</si>
  <si>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</si>
  <si>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</si>
  <si>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</si>
  <si>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</si>
  <si>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</si>
  <si>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</si>
  <si>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</si>
  <si>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</si>
  <si>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</si>
  <si>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</si>
  <si>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</si>
  <si>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</si>
  <si>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</si>
  <si>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</si>
  <si>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</si>
  <si>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</si>
  <si>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</si>
  <si>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</si>
  <si>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</si>
  <si>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</si>
  <si>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</si>
  <si>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</si>
  <si>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</si>
  <si>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</si>
  <si>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</si>
  <si>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</si>
  <si>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</si>
  <si>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</si>
  <si>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</si>
  <si>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</si>
  <si>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</si>
  <si>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</si>
  <si>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</si>
  <si>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</si>
  <si>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</si>
  <si>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</si>
  <si>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</si>
  <si>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</si>
  <si>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</si>
  <si>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</si>
  <si>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</si>
  <si>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</si>
  <si>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</si>
  <si>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</si>
  <si>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</si>
  <si>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</si>
  <si>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</si>
  <si>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</si>
  <si>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</si>
  <si>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</si>
  <si>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</si>
  <si>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</si>
  <si>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</si>
  <si>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</si>
  <si>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</si>
  <si>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</si>
  <si>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</si>
  <si>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</si>
  <si>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</si>
  <si>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</si>
  <si>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</si>
  <si>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</si>
  <si>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</si>
  <si>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</si>
  <si>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</si>
  <si>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</si>
  <si>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</si>
  <si>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</si>
  <si>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</si>
  <si>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</si>
  <si>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</si>
  <si>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</si>
  <si>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</si>
  <si>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</si>
  <si>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</si>
  <si>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</si>
  <si>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</si>
  <si>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</si>
  <si>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</si>
  <si>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</si>
  <si>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</si>
  <si>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</si>
  <si>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</si>
  <si>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</si>
  <si>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</si>
  <si>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</si>
  <si>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</si>
  <si>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</si>
  <si>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</si>
  <si>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</si>
  <si>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</si>
  <si>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</si>
  <si>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</si>
  <si>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</si>
  <si>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</si>
  <si>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</si>
  <si>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</si>
  <si>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</si>
  <si>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</si>
  <si>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</si>
  <si>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</si>
  <si>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</si>
  <si>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</si>
  <si>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</si>
  <si>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</si>
  <si>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</si>
  <si>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</si>
  <si>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</si>
  <si>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</si>
  <si>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</si>
  <si>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</si>
  <si>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</si>
  <si>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</si>
  <si>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</si>
  <si>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</si>
  <si>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</si>
  <si>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</si>
  <si>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</si>
  <si>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</si>
  <si>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</si>
  <si>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</si>
  <si>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</si>
  <si>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</si>
  <si>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</si>
  <si>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</si>
  <si>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</si>
  <si>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</si>
  <si>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</si>
  <si>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</si>
  <si>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</si>
  <si>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</si>
  <si>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</si>
  <si>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</si>
  <si>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</si>
  <si>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</si>
  <si>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</si>
  <si>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</si>
  <si>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</si>
  <si>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</si>
  <si>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</si>
  <si>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</si>
  <si>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</si>
  <si>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</si>
  <si>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</si>
  <si>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</si>
  <si>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</si>
  <si>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</si>
  <si>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</si>
  <si>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</si>
  <si>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</si>
  <si>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</si>
  <si>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</si>
  <si>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</si>
  <si>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</si>
  <si>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</si>
  <si>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</si>
  <si>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</si>
  <si>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</si>
  <si>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</si>
  <si>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</si>
  <si>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</si>
  <si>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</si>
  <si>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</si>
  <si>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</si>
  <si>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</si>
  <si>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</si>
  <si>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</si>
  <si>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</si>
  <si>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</si>
  <si>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</si>
  <si>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</si>
  <si>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</si>
  <si>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</si>
  <si>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</si>
  <si>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</si>
  <si>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</si>
  <si>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</si>
  <si>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</si>
  <si>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</si>
  <si>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</si>
  <si>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</si>
  <si>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</si>
  <si>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</si>
  <si>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</si>
  <si>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الطرقات والارصفة</t>
  </si>
  <si>
    <t>2010/2014</t>
  </si>
  <si>
    <t>البنية الاساسية</t>
  </si>
  <si>
    <t>التطهير وتصريف مياه الامطار</t>
  </si>
  <si>
    <t>تمديد شبكة التنوير العمومي</t>
  </si>
  <si>
    <t xml:space="preserve">شاحنة صغيرة </t>
  </si>
  <si>
    <t>إيسوزو</t>
  </si>
  <si>
    <t>تمّ بيعها</t>
  </si>
  <si>
    <t>شاحنة صغيرة</t>
  </si>
  <si>
    <t xml:space="preserve"> فيات</t>
  </si>
  <si>
    <t>زال الانتفاع به</t>
  </si>
  <si>
    <t>تم بيعه</t>
  </si>
  <si>
    <t xml:space="preserve">جرّار فلاحي </t>
  </si>
  <si>
    <t>L.M.T</t>
  </si>
  <si>
    <t xml:space="preserve">شاحنة </t>
  </si>
  <si>
    <t>إيفاكو</t>
  </si>
  <si>
    <r>
      <t>جرّار</t>
    </r>
    <r>
      <rPr>
        <b/>
        <sz val="11"/>
        <color theme="1"/>
        <rFont val="Calibri"/>
        <family val="2"/>
        <scheme val="minor"/>
      </rPr>
      <t xml:space="preserve"> </t>
    </r>
  </si>
  <si>
    <t>قولديني</t>
  </si>
  <si>
    <t xml:space="preserve">آلة أشغال خصوصيّة </t>
  </si>
  <si>
    <t>كاز</t>
  </si>
  <si>
    <t>نصف مجرور</t>
  </si>
  <si>
    <t xml:space="preserve"> أياغ تونس</t>
  </si>
  <si>
    <t xml:space="preserve">نصف مجرور </t>
  </si>
  <si>
    <t>متوسّطة</t>
  </si>
  <si>
    <t>جرّار فلاحي</t>
  </si>
  <si>
    <t xml:space="preserve"> لمبرقيني</t>
  </si>
  <si>
    <t>كيبوطا</t>
  </si>
  <si>
    <t>رونو</t>
  </si>
  <si>
    <t>آلة رافعة</t>
  </si>
  <si>
    <t xml:space="preserve"> سوكوروفا</t>
  </si>
  <si>
    <t>جرار فلاحي</t>
  </si>
  <si>
    <t xml:space="preserve"> فوطون</t>
  </si>
  <si>
    <t>يوتا</t>
  </si>
  <si>
    <t>سيما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</si>
</sst>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9" fontId="0" fillId="15" borderId="1" xfId="0" applyNumberFormat="1" applyFill="1" applyBorder="1"/>
    <xf numFmtId="9" fontId="0" fillId="23" borderId="1" xfId="0" applyNumberFormat="1" applyFill="1" applyBorder="1"/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7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E22" sqref="E22"/>
    </sheetView>
  </sheetViews>
  <sheetFormatPr baseColWidth="10"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202" t="s">
        <v>942</v>
      </c>
      <c r="B2" s="150">
        <v>2011</v>
      </c>
      <c r="C2" s="151">
        <v>19000</v>
      </c>
      <c r="D2" s="151">
        <v>4778.7049999999999</v>
      </c>
      <c r="E2" s="163">
        <v>0.25</v>
      </c>
    </row>
    <row r="3" spans="1:5">
      <c r="A3" s="203"/>
      <c r="B3" s="150">
        <v>2012</v>
      </c>
      <c r="C3" s="151">
        <v>20000</v>
      </c>
      <c r="D3" s="151">
        <v>6436.08</v>
      </c>
      <c r="E3" s="163">
        <v>0.32</v>
      </c>
    </row>
    <row r="4" spans="1:5">
      <c r="A4" s="203"/>
      <c r="B4" s="150">
        <v>2013</v>
      </c>
      <c r="C4" s="151">
        <v>20000</v>
      </c>
      <c r="D4" s="151">
        <v>4311.9160000000002</v>
      </c>
      <c r="E4" s="163">
        <v>0.21</v>
      </c>
    </row>
    <row r="5" spans="1:5">
      <c r="A5" s="203"/>
      <c r="B5" s="150">
        <v>2014</v>
      </c>
      <c r="C5" s="151"/>
      <c r="D5" s="151"/>
      <c r="E5" s="151"/>
    </row>
    <row r="6" spans="1:5">
      <c r="A6" s="203"/>
      <c r="B6" s="150">
        <v>2015</v>
      </c>
      <c r="C6" s="151"/>
      <c r="D6" s="151"/>
      <c r="E6" s="151"/>
    </row>
    <row r="7" spans="1:5">
      <c r="A7" s="204"/>
      <c r="B7" s="150">
        <v>2016</v>
      </c>
      <c r="C7" s="151">
        <v>10000</v>
      </c>
      <c r="D7" s="151">
        <v>3866.68</v>
      </c>
      <c r="E7" s="163">
        <v>0.38</v>
      </c>
    </row>
    <row r="8" spans="1:5">
      <c r="A8" s="205" t="s">
        <v>943</v>
      </c>
      <c r="B8" s="152">
        <v>2011</v>
      </c>
      <c r="C8" s="153">
        <v>1100</v>
      </c>
      <c r="D8" s="153">
        <v>1681.7940000000001</v>
      </c>
      <c r="E8" s="164">
        <v>1.52</v>
      </c>
    </row>
    <row r="9" spans="1:5">
      <c r="A9" s="206"/>
      <c r="B9" s="152">
        <v>2012</v>
      </c>
      <c r="C9" s="153">
        <v>2000</v>
      </c>
      <c r="D9" s="153">
        <v>461.30900000000003</v>
      </c>
      <c r="E9" s="164">
        <v>0.23</v>
      </c>
    </row>
    <row r="10" spans="1:5">
      <c r="A10" s="206"/>
      <c r="B10" s="152">
        <v>2013</v>
      </c>
      <c r="C10" s="153">
        <v>2000</v>
      </c>
      <c r="D10" s="153">
        <v>785.42399999999998</v>
      </c>
      <c r="E10" s="164">
        <v>0.39</v>
      </c>
    </row>
    <row r="11" spans="1:5">
      <c r="A11" s="206"/>
      <c r="B11" s="152">
        <v>2014</v>
      </c>
      <c r="C11" s="153"/>
      <c r="D11" s="153"/>
      <c r="E11" s="153"/>
    </row>
    <row r="12" spans="1:5">
      <c r="A12" s="206"/>
      <c r="B12" s="152">
        <v>2015</v>
      </c>
      <c r="C12" s="153"/>
      <c r="D12" s="153"/>
      <c r="E12" s="153"/>
    </row>
    <row r="13" spans="1:5">
      <c r="A13" s="207"/>
      <c r="B13" s="152">
        <v>2016</v>
      </c>
      <c r="C13" s="153">
        <v>3000</v>
      </c>
      <c r="D13" s="153">
        <v>226.02</v>
      </c>
      <c r="E13" s="164">
        <v>7.0000000000000007E-2</v>
      </c>
    </row>
    <row r="14" spans="1:5">
      <c r="A14" s="202" t="s">
        <v>123</v>
      </c>
      <c r="B14" s="150">
        <v>2011</v>
      </c>
      <c r="C14" s="151"/>
      <c r="D14" s="151"/>
      <c r="E14" s="151"/>
    </row>
    <row r="15" spans="1:5">
      <c r="A15" s="203"/>
      <c r="B15" s="150">
        <v>2012</v>
      </c>
      <c r="C15" s="151"/>
      <c r="D15" s="151"/>
      <c r="E15" s="151"/>
    </row>
    <row r="16" spans="1:5">
      <c r="A16" s="203"/>
      <c r="B16" s="150">
        <v>2013</v>
      </c>
      <c r="C16" s="151"/>
      <c r="D16" s="151">
        <v>9266</v>
      </c>
      <c r="E16" s="151"/>
    </row>
    <row r="17" spans="1:5">
      <c r="A17" s="203"/>
      <c r="B17" s="150">
        <v>2014</v>
      </c>
      <c r="C17" s="151"/>
      <c r="D17" s="151"/>
      <c r="E17" s="151"/>
    </row>
    <row r="18" spans="1:5">
      <c r="A18" s="203"/>
      <c r="B18" s="150">
        <v>2015</v>
      </c>
      <c r="C18" s="151"/>
      <c r="D18" s="151"/>
      <c r="E18" s="151"/>
    </row>
    <row r="19" spans="1:5">
      <c r="A19" s="204"/>
      <c r="B19" s="150">
        <v>2016</v>
      </c>
      <c r="C19" s="151"/>
      <c r="D19" s="151"/>
      <c r="E19" s="151"/>
    </row>
    <row r="20" spans="1:5">
      <c r="A20" s="208" t="s">
        <v>944</v>
      </c>
      <c r="B20" s="152">
        <v>2011</v>
      </c>
      <c r="C20" s="153">
        <v>25000</v>
      </c>
      <c r="D20" s="153">
        <v>22073.647000000001</v>
      </c>
      <c r="E20" s="164">
        <v>0.8</v>
      </c>
    </row>
    <row r="21" spans="1:5">
      <c r="A21" s="209"/>
      <c r="B21" s="152">
        <v>2012</v>
      </c>
      <c r="C21" s="153">
        <v>25000</v>
      </c>
      <c r="D21" s="153">
        <v>33962.228999999999</v>
      </c>
      <c r="E21" s="164">
        <v>1.35</v>
      </c>
    </row>
    <row r="22" spans="1:5">
      <c r="A22" s="209"/>
      <c r="B22" s="152">
        <v>2013</v>
      </c>
      <c r="C22" s="153">
        <v>25000</v>
      </c>
      <c r="D22" s="153">
        <v>32635.957999999999</v>
      </c>
      <c r="E22" s="164">
        <v>1.3</v>
      </c>
    </row>
    <row r="23" spans="1:5">
      <c r="A23" s="209"/>
      <c r="B23" s="152">
        <v>2014</v>
      </c>
      <c r="C23" s="153"/>
      <c r="D23" s="153"/>
      <c r="E23" s="153"/>
    </row>
    <row r="24" spans="1:5">
      <c r="A24" s="209"/>
      <c r="B24" s="152">
        <v>2015</v>
      </c>
      <c r="C24" s="153"/>
      <c r="D24" s="153"/>
      <c r="E24" s="153"/>
    </row>
    <row r="25" spans="1:5">
      <c r="A25" s="210"/>
      <c r="B25" s="152">
        <v>2016</v>
      </c>
      <c r="C25" s="153">
        <v>40000</v>
      </c>
      <c r="D25" s="153">
        <v>7379.2</v>
      </c>
      <c r="E25" s="164">
        <v>0.18</v>
      </c>
    </row>
    <row r="26" spans="1:5">
      <c r="A26" s="211" t="s">
        <v>945</v>
      </c>
      <c r="B26" s="150">
        <v>2011</v>
      </c>
      <c r="C26" s="151">
        <f>C20+C14+C8+C2</f>
        <v>45100</v>
      </c>
      <c r="D26" s="151">
        <f>D20+D14+D8+D2</f>
        <v>28534.146000000001</v>
      </c>
      <c r="E26" s="151">
        <f>E20+E14+E8+E2</f>
        <v>2.5700000000000003</v>
      </c>
    </row>
    <row r="27" spans="1:5">
      <c r="A27" s="212"/>
      <c r="B27" s="150">
        <v>2012</v>
      </c>
      <c r="C27" s="151">
        <f>C21+C26+C15+C9+C3</f>
        <v>92100</v>
      </c>
      <c r="D27" s="151">
        <f t="shared" ref="D27:E31" si="0">D21+D15+D9+D3</f>
        <v>40859.618000000002</v>
      </c>
      <c r="E27" s="151">
        <f t="shared" si="0"/>
        <v>1.9000000000000001</v>
      </c>
    </row>
    <row r="28" spans="1:5">
      <c r="A28" s="212"/>
      <c r="B28" s="150">
        <v>2013</v>
      </c>
      <c r="C28" s="151">
        <f>C22+C16+C10+C4</f>
        <v>47000</v>
      </c>
      <c r="D28" s="151">
        <f t="shared" si="0"/>
        <v>46999.297999999995</v>
      </c>
      <c r="E28" s="151">
        <f t="shared" si="0"/>
        <v>1.9</v>
      </c>
    </row>
    <row r="29" spans="1:5">
      <c r="A29" s="212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12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3"/>
      <c r="B31" s="150">
        <v>2016</v>
      </c>
      <c r="C31" s="151">
        <f>C25+C19+C13+C7</f>
        <v>53000</v>
      </c>
      <c r="D31" s="151">
        <f t="shared" si="0"/>
        <v>11471.9</v>
      </c>
      <c r="E31" s="151">
        <f t="shared" si="0"/>
        <v>0.63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4" t="s">
        <v>946</v>
      </c>
      <c r="B1" s="215"/>
      <c r="C1" s="215"/>
      <c r="D1" s="216"/>
    </row>
    <row r="2" spans="1:4">
      <c r="A2" s="217"/>
      <c r="B2" s="218"/>
      <c r="C2" s="218"/>
      <c r="D2" s="219"/>
    </row>
    <row r="3" spans="1:4">
      <c r="A3" s="154"/>
      <c r="B3" s="155" t="s">
        <v>947</v>
      </c>
      <c r="C3" s="156" t="s">
        <v>948</v>
      </c>
      <c r="D3" s="220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21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71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2" t="s">
        <v>68</v>
      </c>
      <c r="B1" s="222" t="s">
        <v>793</v>
      </c>
      <c r="C1" s="222" t="s">
        <v>794</v>
      </c>
      <c r="D1" s="223" t="s">
        <v>792</v>
      </c>
      <c r="E1" s="222" t="s">
        <v>739</v>
      </c>
      <c r="F1" s="222"/>
      <c r="G1" s="222"/>
      <c r="H1" s="222"/>
      <c r="I1" s="222" t="s">
        <v>799</v>
      </c>
    </row>
    <row r="2" spans="1:9" s="113" customFormat="1" ht="23.25" customHeight="1">
      <c r="A2" s="222"/>
      <c r="B2" s="222"/>
      <c r="C2" s="222"/>
      <c r="D2" s="224"/>
      <c r="E2" s="114" t="s">
        <v>788</v>
      </c>
      <c r="F2" s="114" t="s">
        <v>789</v>
      </c>
      <c r="G2" s="114" t="s">
        <v>790</v>
      </c>
      <c r="H2" s="114" t="s">
        <v>791</v>
      </c>
      <c r="I2" s="222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70" priority="28" operator="equal">
      <formula>0</formula>
    </cfRule>
  </conditionalFormatting>
  <conditionalFormatting sqref="A58:H77">
    <cfRule type="cellIs" dxfId="69" priority="27" operator="equal">
      <formula>0</formula>
    </cfRule>
  </conditionalFormatting>
  <conditionalFormatting sqref="A78:H97">
    <cfRule type="cellIs" dxfId="68" priority="26" operator="equal">
      <formula>0</formula>
    </cfRule>
  </conditionalFormatting>
  <conditionalFormatting sqref="A98:H117">
    <cfRule type="cellIs" dxfId="67" priority="25" operator="equal">
      <formula>0</formula>
    </cfRule>
  </conditionalFormatting>
  <conditionalFormatting sqref="A118:H137">
    <cfRule type="cellIs" dxfId="66" priority="24" operator="equal">
      <formula>0</formula>
    </cfRule>
  </conditionalFormatting>
  <conditionalFormatting sqref="A138:H157">
    <cfRule type="cellIs" dxfId="65" priority="23" operator="equal">
      <formula>0</formula>
    </cfRule>
  </conditionalFormatting>
  <conditionalFormatting sqref="A158:H177">
    <cfRule type="cellIs" dxfId="64" priority="22" operator="equal">
      <formula>0</formula>
    </cfRule>
  </conditionalFormatting>
  <conditionalFormatting sqref="A178:H197">
    <cfRule type="cellIs" dxfId="63" priority="21" operator="equal">
      <formula>0</formula>
    </cfRule>
  </conditionalFormatting>
  <conditionalFormatting sqref="A198:H217">
    <cfRule type="cellIs" dxfId="62" priority="20" operator="equal">
      <formula>0</formula>
    </cfRule>
  </conditionalFormatting>
  <conditionalFormatting sqref="A218:H237">
    <cfRule type="cellIs" dxfId="61" priority="19" operator="equal">
      <formula>0</formula>
    </cfRule>
  </conditionalFormatting>
  <conditionalFormatting sqref="A238:H257">
    <cfRule type="cellIs" dxfId="60" priority="18" operator="equal">
      <formula>0</formula>
    </cfRule>
  </conditionalFormatting>
  <conditionalFormatting sqref="A258:H277">
    <cfRule type="cellIs" dxfId="59" priority="17" operator="equal">
      <formula>0</formula>
    </cfRule>
  </conditionalFormatting>
  <conditionalFormatting sqref="A278:H297">
    <cfRule type="cellIs" dxfId="58" priority="16" operator="equal">
      <formula>0</formula>
    </cfRule>
  </conditionalFormatting>
  <conditionalFormatting sqref="A298:H317">
    <cfRule type="cellIs" dxfId="57" priority="15" operator="equal">
      <formula>0</formula>
    </cfRule>
  </conditionalFormatting>
  <conditionalFormatting sqref="I3:I57">
    <cfRule type="cellIs" dxfId="56" priority="14" operator="equal">
      <formula>0</formula>
    </cfRule>
  </conditionalFormatting>
  <conditionalFormatting sqref="I58:I77">
    <cfRule type="cellIs" dxfId="55" priority="13" operator="equal">
      <formula>0</formula>
    </cfRule>
  </conditionalFormatting>
  <conditionalFormatting sqref="I78:I97">
    <cfRule type="cellIs" dxfId="54" priority="12" operator="equal">
      <formula>0</formula>
    </cfRule>
  </conditionalFormatting>
  <conditionalFormatting sqref="I98:I117">
    <cfRule type="cellIs" dxfId="53" priority="11" operator="equal">
      <formula>0</formula>
    </cfRule>
  </conditionalFormatting>
  <conditionalFormatting sqref="I118:I137">
    <cfRule type="cellIs" dxfId="52" priority="10" operator="equal">
      <formula>0</formula>
    </cfRule>
  </conditionalFormatting>
  <conditionalFormatting sqref="I138:I157">
    <cfRule type="cellIs" dxfId="51" priority="9" operator="equal">
      <formula>0</formula>
    </cfRule>
  </conditionalFormatting>
  <conditionalFormatting sqref="I158:I177">
    <cfRule type="cellIs" dxfId="50" priority="8" operator="equal">
      <formula>0</formula>
    </cfRule>
  </conditionalFormatting>
  <conditionalFormatting sqref="I178:I197">
    <cfRule type="cellIs" dxfId="49" priority="7" operator="equal">
      <formula>0</formula>
    </cfRule>
  </conditionalFormatting>
  <conditionalFormatting sqref="I198:I217">
    <cfRule type="cellIs" dxfId="48" priority="6" operator="equal">
      <formula>0</formula>
    </cfRule>
  </conditionalFormatting>
  <conditionalFormatting sqref="I218:I237">
    <cfRule type="cellIs" dxfId="47" priority="5" operator="equal">
      <formula>0</formula>
    </cfRule>
  </conditionalFormatting>
  <conditionalFormatting sqref="I238:I257">
    <cfRule type="cellIs" dxfId="46" priority="4" operator="equal">
      <formula>0</formula>
    </cfRule>
  </conditionalFormatting>
  <conditionalFormatting sqref="I258:I277">
    <cfRule type="cellIs" dxfId="45" priority="3" operator="equal">
      <formula>0</formula>
    </cfRule>
  </conditionalFormatting>
  <conditionalFormatting sqref="I278:I297">
    <cfRule type="cellIs" dxfId="44" priority="2" operator="equal">
      <formula>0</formula>
    </cfRule>
  </conditionalFormatting>
  <conditionalFormatting sqref="I298:I317">
    <cfRule type="cellIs" dxfId="43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2" t="s">
        <v>68</v>
      </c>
      <c r="B1" s="222" t="s">
        <v>793</v>
      </c>
      <c r="C1" s="222" t="s">
        <v>795</v>
      </c>
      <c r="D1" s="222" t="s">
        <v>799</v>
      </c>
    </row>
    <row r="2" spans="1:10" s="113" customFormat="1" ht="23.25" customHeight="1">
      <c r="A2" s="222"/>
      <c r="B2" s="222"/>
      <c r="C2" s="222"/>
      <c r="D2" s="222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2" priority="28" operator="equal">
      <formula>0</formula>
    </cfRule>
  </conditionalFormatting>
  <conditionalFormatting sqref="D3:D57">
    <cfRule type="cellIs" dxfId="41" priority="14" operator="equal">
      <formula>0</formula>
    </cfRule>
  </conditionalFormatting>
  <conditionalFormatting sqref="D58:D77">
    <cfRule type="cellIs" dxfId="40" priority="13" operator="equal">
      <formula>0</formula>
    </cfRule>
  </conditionalFormatting>
  <conditionalFormatting sqref="D78:D97">
    <cfRule type="cellIs" dxfId="39" priority="12" operator="equal">
      <formula>0</formula>
    </cfRule>
  </conditionalFormatting>
  <conditionalFormatting sqref="D98:D117">
    <cfRule type="cellIs" dxfId="38" priority="11" operator="equal">
      <formula>0</formula>
    </cfRule>
  </conditionalFormatting>
  <conditionalFormatting sqref="D118:D137">
    <cfRule type="cellIs" dxfId="37" priority="10" operator="equal">
      <formula>0</formula>
    </cfRule>
  </conditionalFormatting>
  <conditionalFormatting sqref="D138:D157">
    <cfRule type="cellIs" dxfId="36" priority="9" operator="equal">
      <formula>0</formula>
    </cfRule>
  </conditionalFormatting>
  <conditionalFormatting sqref="D158:D177">
    <cfRule type="cellIs" dxfId="35" priority="8" operator="equal">
      <formula>0</formula>
    </cfRule>
  </conditionalFormatting>
  <conditionalFormatting sqref="D178:D197">
    <cfRule type="cellIs" dxfId="34" priority="7" operator="equal">
      <formula>0</formula>
    </cfRule>
  </conditionalFormatting>
  <conditionalFormatting sqref="D198:D217">
    <cfRule type="cellIs" dxfId="33" priority="6" operator="equal">
      <formula>0</formula>
    </cfRule>
  </conditionalFormatting>
  <conditionalFormatting sqref="D218:D237">
    <cfRule type="cellIs" dxfId="32" priority="5" operator="equal">
      <formula>0</formula>
    </cfRule>
  </conditionalFormatting>
  <conditionalFormatting sqref="D238:D257">
    <cfRule type="cellIs" dxfId="31" priority="4" operator="equal">
      <formula>0</formula>
    </cfRule>
  </conditionalFormatting>
  <conditionalFormatting sqref="D258:D277">
    <cfRule type="cellIs" dxfId="30" priority="3" operator="equal">
      <formula>0</formula>
    </cfRule>
  </conditionalFormatting>
  <conditionalFormatting sqref="D278:D297">
    <cfRule type="cellIs" dxfId="29" priority="2" operator="equal">
      <formula>0</formula>
    </cfRule>
  </conditionalFormatting>
  <conditionalFormatting sqref="D298:D317">
    <cfRule type="cellIs" dxfId="28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7" t="s">
        <v>82</v>
      </c>
      <c r="B1" s="22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8" t="s">
        <v>780</v>
      </c>
      <c r="B6" s="22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5" t="s">
        <v>749</v>
      </c>
      <c r="B9" s="22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5" t="s">
        <v>73</v>
      </c>
      <c r="B12" s="22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5" t="s">
        <v>76</v>
      </c>
      <c r="B15" s="22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5" t="s">
        <v>78</v>
      </c>
      <c r="B17" s="22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5" t="s">
        <v>747</v>
      </c>
      <c r="B19" s="22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5" t="s">
        <v>784</v>
      </c>
      <c r="B21" s="22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7" priority="11" operator="equal">
      <formula>0</formula>
    </cfRule>
  </conditionalFormatting>
  <conditionalFormatting sqref="A9:C9 A10:A11">
    <cfRule type="cellIs" dxfId="26" priority="9" operator="equal">
      <formula>0</formula>
    </cfRule>
  </conditionalFormatting>
  <conditionalFormatting sqref="A20">
    <cfRule type="cellIs" dxfId="25" priority="8" operator="equal">
      <formula>0</formula>
    </cfRule>
  </conditionalFormatting>
  <conditionalFormatting sqref="A21:B21">
    <cfRule type="cellIs" dxfId="24" priority="7" operator="equal">
      <formula>0</formula>
    </cfRule>
  </conditionalFormatting>
  <conditionalFormatting sqref="B23:B24">
    <cfRule type="cellIs" dxfId="23" priority="6" operator="equal">
      <formula>0</formula>
    </cfRule>
  </conditionalFormatting>
  <conditionalFormatting sqref="B10:B11">
    <cfRule type="cellIs" dxfId="22" priority="5" operator="equal">
      <formula>0</formula>
    </cfRule>
  </conditionalFormatting>
  <conditionalFormatting sqref="B13:B14">
    <cfRule type="cellIs" dxfId="21" priority="4" operator="equal">
      <formula>0</formula>
    </cfRule>
  </conditionalFormatting>
  <conditionalFormatting sqref="B16">
    <cfRule type="cellIs" dxfId="20" priority="3" operator="equal">
      <formula>0</formula>
    </cfRule>
  </conditionalFormatting>
  <conditionalFormatting sqref="B18">
    <cfRule type="cellIs" dxfId="19" priority="2" operator="equal">
      <formula>0</formula>
    </cfRule>
  </conditionalFormatting>
  <conditionalFormatting sqref="B20">
    <cfRule type="cellIs" dxfId="18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9" t="s">
        <v>83</v>
      </c>
      <c r="B1" s="22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7" t="s">
        <v>85</v>
      </c>
      <c r="B5" s="23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7" priority="8" operator="equal">
      <formula>0</formula>
    </cfRule>
  </conditionalFormatting>
  <conditionalFormatting sqref="B6:B7 B35:B47">
    <cfRule type="cellIs" dxfId="16" priority="7" operator="equal">
      <formula>0</formula>
    </cfRule>
  </conditionalFormatting>
  <conditionalFormatting sqref="B49:B56">
    <cfRule type="cellIs" dxfId="15" priority="6" operator="equal">
      <formula>0</formula>
    </cfRule>
  </conditionalFormatting>
  <conditionalFormatting sqref="A58:B60">
    <cfRule type="cellIs" dxfId="14" priority="5" operator="equal">
      <formula>0</formula>
    </cfRule>
  </conditionalFormatting>
  <conditionalFormatting sqref="B8:B19 B34">
    <cfRule type="cellIs" dxfId="13" priority="4" operator="equal">
      <formula>0</formula>
    </cfRule>
  </conditionalFormatting>
  <conditionalFormatting sqref="B21:B33">
    <cfRule type="cellIs" dxfId="12" priority="3" operator="equal">
      <formula>0</formula>
    </cfRule>
  </conditionalFormatting>
  <conditionalFormatting sqref="B20">
    <cfRule type="cellIs" dxfId="11" priority="2" operator="equal">
      <formula>0</formula>
    </cfRule>
  </conditionalFormatting>
  <conditionalFormatting sqref="A61:B63">
    <cfRule type="cellIs" dxfId="10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9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8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A8" sqref="A8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33" t="s">
        <v>602</v>
      </c>
      <c r="C1" s="235" t="s">
        <v>603</v>
      </c>
      <c r="D1" s="235" t="s">
        <v>604</v>
      </c>
      <c r="E1" s="235" t="s">
        <v>605</v>
      </c>
      <c r="F1" s="235" t="s">
        <v>606</v>
      </c>
      <c r="G1" s="235" t="s">
        <v>607</v>
      </c>
      <c r="H1" s="235" t="s">
        <v>608</v>
      </c>
      <c r="I1" s="235" t="s">
        <v>609</v>
      </c>
      <c r="J1" s="235" t="s">
        <v>610</v>
      </c>
      <c r="K1" s="235" t="s">
        <v>611</v>
      </c>
      <c r="L1" s="235" t="s">
        <v>612</v>
      </c>
      <c r="M1" s="231" t="s">
        <v>737</v>
      </c>
      <c r="N1" s="239" t="s">
        <v>613</v>
      </c>
      <c r="O1" s="239"/>
      <c r="P1" s="239"/>
      <c r="Q1" s="239"/>
      <c r="R1" s="239"/>
      <c r="S1" s="231" t="s">
        <v>738</v>
      </c>
      <c r="T1" s="239" t="s">
        <v>613</v>
      </c>
      <c r="U1" s="239"/>
      <c r="V1" s="239"/>
      <c r="W1" s="239"/>
      <c r="X1" s="239"/>
      <c r="Y1" s="240" t="s">
        <v>614</v>
      </c>
      <c r="Z1" s="240" t="s">
        <v>615</v>
      </c>
      <c r="AA1" s="240" t="s">
        <v>616</v>
      </c>
      <c r="AB1" s="240" t="s">
        <v>617</v>
      </c>
      <c r="AC1" s="240" t="s">
        <v>618</v>
      </c>
      <c r="AD1" s="240" t="s">
        <v>619</v>
      </c>
      <c r="AE1" s="242" t="s">
        <v>620</v>
      </c>
      <c r="AF1" s="244" t="s">
        <v>621</v>
      </c>
      <c r="AG1" s="246" t="s">
        <v>622</v>
      </c>
      <c r="AH1" s="248" t="s">
        <v>623</v>
      </c>
      <c r="AI1" s="23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4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3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1"/>
      <c r="Z2" s="241"/>
      <c r="AA2" s="241"/>
      <c r="AB2" s="241"/>
      <c r="AC2" s="241"/>
      <c r="AD2" s="241"/>
      <c r="AE2" s="243"/>
      <c r="AF2" s="245"/>
      <c r="AG2" s="247"/>
      <c r="AH2" s="249"/>
      <c r="AI2" s="23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962</v>
      </c>
      <c r="C3" s="73" t="s">
        <v>964</v>
      </c>
      <c r="D3" s="72"/>
      <c r="E3" s="72"/>
      <c r="F3" s="72" t="s">
        <v>633</v>
      </c>
      <c r="G3" s="72" t="s">
        <v>963</v>
      </c>
      <c r="H3" s="72"/>
      <c r="I3" s="72"/>
      <c r="J3" s="72"/>
      <c r="K3" s="72"/>
      <c r="L3" s="72"/>
      <c r="M3" s="66">
        <v>400</v>
      </c>
      <c r="N3" s="74">
        <v>120</v>
      </c>
      <c r="O3" s="74">
        <v>148</v>
      </c>
      <c r="P3" s="74">
        <v>132</v>
      </c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/>
      <c r="Z3" s="75"/>
      <c r="AA3" s="75"/>
      <c r="AB3" s="75">
        <v>41638</v>
      </c>
      <c r="AC3" s="75"/>
      <c r="AD3" s="75">
        <v>41901</v>
      </c>
      <c r="AE3" s="76"/>
      <c r="AF3" s="76"/>
      <c r="AG3" s="77">
        <v>0.4</v>
      </c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965</v>
      </c>
      <c r="C4" s="10" t="s">
        <v>964</v>
      </c>
      <c r="D4" s="65"/>
      <c r="E4" s="65"/>
      <c r="F4" s="65" t="s">
        <v>633</v>
      </c>
      <c r="G4" s="65" t="s">
        <v>963</v>
      </c>
      <c r="H4" s="65"/>
      <c r="I4" s="65"/>
      <c r="J4" s="65"/>
      <c r="K4" s="65"/>
      <c r="L4" s="65"/>
      <c r="M4" s="66">
        <v>147.08500000000001</v>
      </c>
      <c r="N4" s="67">
        <v>29.49</v>
      </c>
      <c r="O4" s="67">
        <v>54.420999999999999</v>
      </c>
      <c r="P4" s="66">
        <v>48.537999999999997</v>
      </c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/>
      <c r="Z4" s="12"/>
      <c r="AA4" s="12"/>
      <c r="AB4" s="12">
        <v>41491</v>
      </c>
      <c r="AC4" s="12"/>
      <c r="AD4" s="12">
        <v>41599</v>
      </c>
      <c r="AE4" s="10"/>
      <c r="AF4" s="10"/>
      <c r="AG4" s="68">
        <v>0.95</v>
      </c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v>33.655000000000001</v>
      </c>
      <c r="N5" s="67">
        <v>13.096</v>
      </c>
      <c r="O5" s="67">
        <v>19.353000000000002</v>
      </c>
      <c r="P5" s="66">
        <v>1.206</v>
      </c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>
        <v>41998</v>
      </c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966</v>
      </c>
      <c r="C6" s="10" t="s">
        <v>964</v>
      </c>
      <c r="D6" s="65"/>
      <c r="E6" s="65"/>
      <c r="F6" s="65" t="s">
        <v>633</v>
      </c>
      <c r="G6" s="65" t="s">
        <v>963</v>
      </c>
      <c r="H6" s="65"/>
      <c r="I6" s="65"/>
      <c r="J6" s="65"/>
      <c r="K6" s="65"/>
      <c r="L6" s="65"/>
      <c r="M6" s="66">
        <v>94.424999999999997</v>
      </c>
      <c r="N6" s="67">
        <v>28.327999999999999</v>
      </c>
      <c r="O6" s="67">
        <v>34.936999999999998</v>
      </c>
      <c r="P6" s="67">
        <v>31.16</v>
      </c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>
        <v>41402</v>
      </c>
      <c r="AC6" s="12"/>
      <c r="AD6" s="12">
        <v>41541</v>
      </c>
      <c r="AE6" s="10"/>
      <c r="AF6" s="10"/>
      <c r="AG6" s="68">
        <v>1</v>
      </c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v>18.861000000000001</v>
      </c>
      <c r="N7" s="67">
        <v>4.5880000000000001</v>
      </c>
      <c r="O7" s="67">
        <v>5.2809999999999997</v>
      </c>
      <c r="P7" s="67">
        <v>8.9920000000000009</v>
      </c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>
        <v>41680</v>
      </c>
      <c r="AC7" s="12"/>
      <c r="AD7" s="12">
        <v>41725</v>
      </c>
      <c r="AE7" s="10"/>
      <c r="AF7" s="10"/>
      <c r="AG7" s="68">
        <v>1</v>
      </c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ref="M8:M66" si="2">N8+O8+P8+Q8+R8</f>
        <v>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2"/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7" priority="2" operator="equal">
      <formula>0</formula>
    </cfRule>
  </conditionalFormatting>
  <conditionalFormatting sqref="A3:XFD358 B1:XFD2">
    <cfRule type="cellIs" dxfId="6" priority="1" operator="equal">
      <formula>0</formula>
    </cfRule>
  </conditionalFormatting>
  <dataValidations count="3">
    <dataValidation type="list" allowBlank="1" showInputMessage="1" showErrorMessage="1" sqref="H1:L358">
      <formula1>$BA:$BA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baseColWidth="10" defaultColWidth="9.140625" defaultRowHeight="15"/>
  <cols>
    <col min="1" max="1" width="24.42578125" style="10" customWidth="1"/>
    <col min="2" max="2" width="16.7109375" style="10" customWidth="1"/>
    <col min="3" max="3" width="9.140625" style="10"/>
    <col min="4" max="4" width="15.85546875" style="10" bestFit="1" customWidth="1"/>
    <col min="5" max="5" width="9.140625" style="10"/>
    <col min="6" max="6" width="12" style="10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66" t="s">
        <v>652</v>
      </c>
      <c r="B1" s="165" t="s">
        <v>604</v>
      </c>
      <c r="C1" s="166" t="s">
        <v>653</v>
      </c>
      <c r="D1" s="165" t="s">
        <v>654</v>
      </c>
      <c r="E1" s="165" t="s">
        <v>277</v>
      </c>
      <c r="F1" s="166" t="s">
        <v>655</v>
      </c>
      <c r="G1" s="165" t="s">
        <v>740</v>
      </c>
    </row>
    <row r="2" spans="1:13">
      <c r="A2" s="10" t="s">
        <v>967</v>
      </c>
      <c r="B2" s="10" t="s">
        <v>968</v>
      </c>
      <c r="C2" s="10">
        <v>201670</v>
      </c>
      <c r="D2" s="12"/>
      <c r="F2" s="10" t="s">
        <v>969</v>
      </c>
    </row>
    <row r="3" spans="1:13">
      <c r="A3" s="10" t="s">
        <v>970</v>
      </c>
      <c r="B3" s="10" t="s">
        <v>971</v>
      </c>
      <c r="C3" s="10">
        <v>202562</v>
      </c>
      <c r="D3" s="12"/>
      <c r="F3" s="10" t="s">
        <v>972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970</v>
      </c>
      <c r="C4" s="10">
        <v>203930</v>
      </c>
      <c r="D4" s="12"/>
      <c r="F4" s="10" t="s">
        <v>973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974</v>
      </c>
      <c r="B5" s="10" t="s">
        <v>975</v>
      </c>
      <c r="C5" s="10">
        <v>204083</v>
      </c>
      <c r="D5" s="12"/>
      <c r="F5" s="10" t="s">
        <v>973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974</v>
      </c>
      <c r="B6" s="10" t="s">
        <v>975</v>
      </c>
      <c r="C6" s="10">
        <v>206267</v>
      </c>
      <c r="D6" s="12"/>
      <c r="F6" s="10" t="s">
        <v>973</v>
      </c>
      <c r="K6" s="117" t="s">
        <v>767</v>
      </c>
      <c r="L6" s="117" t="s">
        <v>775</v>
      </c>
    </row>
    <row r="7" spans="1:13">
      <c r="A7" s="10" t="s">
        <v>976</v>
      </c>
      <c r="B7" s="10" t="s">
        <v>977</v>
      </c>
      <c r="C7" s="10">
        <v>206584</v>
      </c>
      <c r="D7" s="12"/>
      <c r="F7" s="10" t="s">
        <v>972</v>
      </c>
      <c r="K7" s="117" t="s">
        <v>768</v>
      </c>
      <c r="L7" s="117" t="s">
        <v>776</v>
      </c>
    </row>
    <row r="8" spans="1:13">
      <c r="A8" s="10" t="s">
        <v>978</v>
      </c>
      <c r="B8" s="10" t="s">
        <v>979</v>
      </c>
      <c r="C8" s="10">
        <v>206585</v>
      </c>
      <c r="D8" s="12"/>
      <c r="F8" s="10" t="s">
        <v>972</v>
      </c>
      <c r="K8" s="117" t="s">
        <v>769</v>
      </c>
    </row>
    <row r="9" spans="1:13">
      <c r="A9" s="10" t="s">
        <v>980</v>
      </c>
      <c r="B9" s="10" t="s">
        <v>981</v>
      </c>
      <c r="C9" s="10">
        <v>207426</v>
      </c>
      <c r="D9" s="12"/>
      <c r="F9" s="10" t="s">
        <v>972</v>
      </c>
      <c r="K9" s="117" t="s">
        <v>770</v>
      </c>
    </row>
    <row r="10" spans="1:13">
      <c r="A10" s="10" t="s">
        <v>982</v>
      </c>
      <c r="B10" s="10" t="s">
        <v>983</v>
      </c>
      <c r="C10" s="10">
        <v>208576</v>
      </c>
      <c r="D10" s="12"/>
      <c r="F10" s="10" t="s">
        <v>972</v>
      </c>
      <c r="K10" s="117" t="s">
        <v>771</v>
      </c>
    </row>
    <row r="11" spans="1:13">
      <c r="A11" s="10" t="s">
        <v>984</v>
      </c>
      <c r="B11" s="10" t="s">
        <v>983</v>
      </c>
      <c r="C11" s="10">
        <v>508577</v>
      </c>
      <c r="D11" s="12"/>
      <c r="F11" s="10" t="s">
        <v>985</v>
      </c>
    </row>
    <row r="12" spans="1:13">
      <c r="A12" s="10" t="s">
        <v>986</v>
      </c>
      <c r="B12" s="10" t="s">
        <v>987</v>
      </c>
      <c r="C12" s="10">
        <v>208578</v>
      </c>
      <c r="D12" s="12"/>
      <c r="F12" s="10" t="s">
        <v>985</v>
      </c>
      <c r="K12" s="117" t="s">
        <v>770</v>
      </c>
    </row>
    <row r="13" spans="1:13">
      <c r="A13" s="10" t="s">
        <v>982</v>
      </c>
      <c r="C13" s="10">
        <v>208615</v>
      </c>
      <c r="D13" s="12"/>
      <c r="F13" s="10" t="s">
        <v>985</v>
      </c>
    </row>
    <row r="14" spans="1:13">
      <c r="A14" s="10" t="s">
        <v>967</v>
      </c>
      <c r="B14" s="10" t="s">
        <v>968</v>
      </c>
      <c r="C14" s="10">
        <v>210388</v>
      </c>
      <c r="D14" s="12"/>
      <c r="F14" s="10" t="s">
        <v>985</v>
      </c>
    </row>
    <row r="15" spans="1:13">
      <c r="A15" s="10" t="s">
        <v>974</v>
      </c>
      <c r="B15" s="10" t="s">
        <v>988</v>
      </c>
      <c r="C15" s="10">
        <v>212613</v>
      </c>
      <c r="D15" s="12"/>
      <c r="F15" s="10" t="s">
        <v>985</v>
      </c>
    </row>
    <row r="16" spans="1:13">
      <c r="A16" s="10" t="s">
        <v>976</v>
      </c>
      <c r="B16" s="10" t="s">
        <v>989</v>
      </c>
      <c r="C16" s="10">
        <v>214142</v>
      </c>
      <c r="D16" s="12"/>
      <c r="E16" s="12"/>
      <c r="F16" s="10" t="s">
        <v>985</v>
      </c>
    </row>
    <row r="17" spans="1:6">
      <c r="A17" s="10" t="s">
        <v>990</v>
      </c>
      <c r="B17" s="10" t="s">
        <v>991</v>
      </c>
      <c r="C17" s="10">
        <v>214450</v>
      </c>
      <c r="D17" s="12"/>
      <c r="F17" s="10" t="s">
        <v>985</v>
      </c>
    </row>
    <row r="18" spans="1:6">
      <c r="A18" s="10" t="s">
        <v>992</v>
      </c>
      <c r="B18" s="10" t="s">
        <v>993</v>
      </c>
      <c r="C18" s="10">
        <v>214686</v>
      </c>
      <c r="D18" s="12"/>
      <c r="F18" s="10" t="s">
        <v>985</v>
      </c>
    </row>
    <row r="19" spans="1:6">
      <c r="A19" s="10" t="s">
        <v>992</v>
      </c>
      <c r="B19" s="10" t="s">
        <v>994</v>
      </c>
      <c r="C19" s="10">
        <v>216475</v>
      </c>
      <c r="D19" s="12"/>
      <c r="F19" s="10" t="s">
        <v>985</v>
      </c>
    </row>
    <row r="20" spans="1:6">
      <c r="A20" s="10" t="s">
        <v>992</v>
      </c>
      <c r="B20" s="10" t="s">
        <v>994</v>
      </c>
      <c r="C20" s="10">
        <v>216476</v>
      </c>
      <c r="D20" s="12"/>
      <c r="F20" s="10" t="s">
        <v>985</v>
      </c>
    </row>
    <row r="21" spans="1:6">
      <c r="A21" s="10" t="s">
        <v>982</v>
      </c>
      <c r="B21" s="10" t="s">
        <v>995</v>
      </c>
      <c r="C21" s="10">
        <v>216652</v>
      </c>
      <c r="D21" s="12"/>
      <c r="F21" s="10" t="s">
        <v>985</v>
      </c>
    </row>
    <row r="22" spans="1:6">
      <c r="D22" s="12"/>
    </row>
    <row r="23" spans="1:6">
      <c r="D23" s="12"/>
    </row>
    <row r="24" spans="1:6">
      <c r="D24" s="12"/>
    </row>
    <row r="25" spans="1:6">
      <c r="D25" s="12"/>
    </row>
    <row r="26" spans="1:6">
      <c r="D26" s="12"/>
    </row>
    <row r="27" spans="1:6">
      <c r="D27" s="12"/>
    </row>
    <row r="28" spans="1:6">
      <c r="D28" s="12"/>
    </row>
    <row r="29" spans="1:6">
      <c r="D29" s="12"/>
    </row>
    <row r="30" spans="1:6">
      <c r="D30" s="12"/>
    </row>
    <row r="31" spans="1:6">
      <c r="D31" s="12"/>
    </row>
    <row r="32" spans="1:6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B3:B67 B76:B1048576 C3:C1048576 D1:G1048576 A1:A1048576">
    <cfRule type="cellIs" dxfId="5" priority="6" operator="equal">
      <formula>0</formula>
    </cfRule>
  </conditionalFormatting>
  <conditionalFormatting sqref="B68:B75">
    <cfRule type="cellIs" dxfId="4" priority="5" operator="equal">
      <formula>0</formula>
    </cfRule>
  </conditionalFormatting>
  <conditionalFormatting sqref="A1 A10:A1048576">
    <cfRule type="cellIs" dxfId="3" priority="4" operator="equal">
      <formula>0</formula>
    </cfRule>
  </conditionalFormatting>
  <conditionalFormatting sqref="A2:A9">
    <cfRule type="cellIs" dxfId="2" priority="3" operator="equal">
      <formula>0</formula>
    </cfRule>
  </conditionalFormatting>
  <conditionalFormatting sqref="C1:C1048576">
    <cfRule type="cellIs" dxfId="1" priority="2" operator="equal">
      <formula>0</formula>
    </cfRule>
  </conditionalFormatting>
  <conditionalFormatting sqref="F1:F1048576">
    <cfRule type="cellIs" dxfId="0" priority="1" operator="equal">
      <formula>0</formula>
    </cfRule>
  </conditionalFormatting>
  <dataValidations count="3">
    <dataValidation type="list" allowBlank="1" showInputMessage="1" showErrorMessage="1" sqref="A26:A74 A76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50" t="s">
        <v>815</v>
      </c>
      <c r="B1" s="25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workbookViewId="0">
      <selection activeCell="C255" sqref="C254:C25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0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2" t="s">
        <v>853</v>
      </c>
      <c r="E1" s="162" t="s">
        <v>852</v>
      </c>
      <c r="G1" s="43" t="s">
        <v>31</v>
      </c>
      <c r="H1" s="44">
        <f>C2+C114</f>
        <v>1648719.9070000001</v>
      </c>
      <c r="I1" s="45"/>
      <c r="J1" s="46" t="b">
        <f>AND(H1=I1)</f>
        <v>0</v>
      </c>
    </row>
    <row r="2" spans="1:14">
      <c r="A2" s="191" t="s">
        <v>60</v>
      </c>
      <c r="B2" s="191"/>
      <c r="C2" s="26">
        <f>C3+C67</f>
        <v>900100</v>
      </c>
      <c r="D2" s="26">
        <f>D3+D67</f>
        <v>900100</v>
      </c>
      <c r="E2" s="26">
        <f>E3+E67</f>
        <v>900100</v>
      </c>
      <c r="G2" s="39" t="s">
        <v>60</v>
      </c>
      <c r="H2" s="41">
        <f>C2</f>
        <v>900100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266600</v>
      </c>
      <c r="D3" s="23">
        <f>D4+D11+D38+D61</f>
        <v>266600</v>
      </c>
      <c r="E3" s="23">
        <f>E4+E11+E38+E61</f>
        <v>266600</v>
      </c>
      <c r="G3" s="39" t="s">
        <v>57</v>
      </c>
      <c r="H3" s="41">
        <f t="shared" ref="H3:H66" si="0">C3</f>
        <v>266600</v>
      </c>
      <c r="I3" s="42"/>
      <c r="J3" s="40" t="b">
        <f>AND(H3=I3)</f>
        <v>0</v>
      </c>
    </row>
    <row r="4" spans="1:14" ht="15" customHeight="1">
      <c r="A4" s="184" t="s">
        <v>124</v>
      </c>
      <c r="B4" s="185"/>
      <c r="C4" s="21">
        <f>SUM(C5:C10)</f>
        <v>47500</v>
      </c>
      <c r="D4" s="21">
        <f>SUM(D5:D10)</f>
        <v>47500</v>
      </c>
      <c r="E4" s="21">
        <f>SUM(E5:E10)</f>
        <v>47500</v>
      </c>
      <c r="F4" s="17"/>
      <c r="G4" s="39" t="s">
        <v>53</v>
      </c>
      <c r="H4" s="41">
        <f t="shared" si="0"/>
        <v>47500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25000</v>
      </c>
      <c r="D7" s="2">
        <f t="shared" si="1"/>
        <v>25000</v>
      </c>
      <c r="E7" s="2">
        <f t="shared" si="1"/>
        <v>25000</v>
      </c>
      <c r="F7" s="17"/>
      <c r="G7" s="17"/>
      <c r="H7" s="41">
        <f t="shared" si="0"/>
        <v>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175000</v>
      </c>
      <c r="D11" s="21">
        <f>SUM(D12:D37)</f>
        <v>175000</v>
      </c>
      <c r="E11" s="21">
        <f>SUM(E12:E37)</f>
        <v>175000</v>
      </c>
      <c r="F11" s="17"/>
      <c r="G11" s="39" t="s">
        <v>54</v>
      </c>
      <c r="H11" s="41">
        <f t="shared" si="0"/>
        <v>175000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167000</v>
      </c>
      <c r="D12" s="2">
        <f>C12</f>
        <v>167000</v>
      </c>
      <c r="E12" s="2">
        <f>D12</f>
        <v>167000</v>
      </c>
      <c r="H12" s="41">
        <f t="shared" si="0"/>
        <v>167000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3000</v>
      </c>
      <c r="D14" s="2">
        <f t="shared" si="2"/>
        <v>3000</v>
      </c>
      <c r="E14" s="2">
        <f t="shared" si="2"/>
        <v>3000</v>
      </c>
      <c r="H14" s="41">
        <f t="shared" si="0"/>
        <v>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2000</v>
      </c>
      <c r="D34" s="2">
        <f t="shared" si="3"/>
        <v>2000</v>
      </c>
      <c r="E34" s="2">
        <f t="shared" si="3"/>
        <v>2000</v>
      </c>
      <c r="H34" s="41">
        <f t="shared" si="0"/>
        <v>2000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184" t="s">
        <v>145</v>
      </c>
      <c r="B38" s="185"/>
      <c r="C38" s="21">
        <f>SUM(C39:C60)</f>
        <v>44100</v>
      </c>
      <c r="D38" s="21">
        <f>SUM(D39:D60)</f>
        <v>44100</v>
      </c>
      <c r="E38" s="21">
        <f>SUM(E39:E60)</f>
        <v>44100</v>
      </c>
      <c r="G38" s="39" t="s">
        <v>55</v>
      </c>
      <c r="H38" s="41">
        <f t="shared" si="0"/>
        <v>44100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11000</v>
      </c>
      <c r="D39" s="2">
        <f>C39</f>
        <v>11000</v>
      </c>
      <c r="E39" s="2">
        <f>D39</f>
        <v>11000</v>
      </c>
      <c r="H39" s="41">
        <f t="shared" si="0"/>
        <v>11000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600</v>
      </c>
      <c r="D44" s="2">
        <f t="shared" si="4"/>
        <v>600</v>
      </c>
      <c r="E44" s="2">
        <f t="shared" si="4"/>
        <v>600</v>
      </c>
      <c r="H44" s="41">
        <f t="shared" si="0"/>
        <v>600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>
        <v>3500</v>
      </c>
      <c r="D53" s="2">
        <f t="shared" si="4"/>
        <v>3500</v>
      </c>
      <c r="E53" s="2">
        <f t="shared" si="4"/>
        <v>3500</v>
      </c>
      <c r="H53" s="41">
        <f t="shared" si="0"/>
        <v>3500</v>
      </c>
    </row>
    <row r="54" spans="1:10" outlineLevel="1">
      <c r="A54" s="20">
        <v>3302</v>
      </c>
      <c r="B54" s="20" t="s">
        <v>19</v>
      </c>
      <c r="C54" s="2">
        <v>500</v>
      </c>
      <c r="D54" s="2">
        <f t="shared" si="4"/>
        <v>500</v>
      </c>
      <c r="E54" s="2">
        <f t="shared" si="4"/>
        <v>500</v>
      </c>
      <c r="H54" s="41">
        <f t="shared" si="0"/>
        <v>500</v>
      </c>
    </row>
    <row r="55" spans="1:10" outlineLevel="1">
      <c r="A55" s="20">
        <v>3303</v>
      </c>
      <c r="B55" s="20" t="s">
        <v>153</v>
      </c>
      <c r="C55" s="2">
        <v>12000</v>
      </c>
      <c r="D55" s="2">
        <f t="shared" si="4"/>
        <v>12000</v>
      </c>
      <c r="E55" s="2">
        <f t="shared" si="4"/>
        <v>12000</v>
      </c>
      <c r="H55" s="41">
        <f t="shared" si="0"/>
        <v>12000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8" t="s">
        <v>579</v>
      </c>
      <c r="B67" s="188"/>
      <c r="C67" s="25">
        <f>C97+C68</f>
        <v>633500</v>
      </c>
      <c r="D67" s="25">
        <f>D97+D68</f>
        <v>633500</v>
      </c>
      <c r="E67" s="25">
        <f>E97+E68</f>
        <v>633500</v>
      </c>
      <c r="G67" s="39" t="s">
        <v>59</v>
      </c>
      <c r="H67" s="41">
        <f t="shared" ref="H67:H130" si="7">C67</f>
        <v>633500</v>
      </c>
      <c r="I67" s="42"/>
      <c r="J67" s="40" t="b">
        <f>AND(H67=I67)</f>
        <v>0</v>
      </c>
    </row>
    <row r="68" spans="1:10">
      <c r="A68" s="184" t="s">
        <v>163</v>
      </c>
      <c r="B68" s="185"/>
      <c r="C68" s="21">
        <f>SUM(C69:C96)</f>
        <v>51500</v>
      </c>
      <c r="D68" s="21">
        <f>SUM(D69:D96)</f>
        <v>51500</v>
      </c>
      <c r="E68" s="21">
        <f>SUM(E69:E96)</f>
        <v>51500</v>
      </c>
      <c r="G68" s="39" t="s">
        <v>56</v>
      </c>
      <c r="H68" s="41">
        <f t="shared" si="7"/>
        <v>51500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8"/>
        <v>30000</v>
      </c>
      <c r="E79" s="2">
        <f t="shared" si="8"/>
        <v>30000</v>
      </c>
      <c r="H79" s="41">
        <f t="shared" si="7"/>
        <v>30000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1500</v>
      </c>
      <c r="D83" s="2">
        <f t="shared" si="8"/>
        <v>1500</v>
      </c>
      <c r="E83" s="2">
        <f t="shared" si="8"/>
        <v>1500</v>
      </c>
      <c r="H83" s="41">
        <f t="shared" si="7"/>
        <v>1500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20000</v>
      </c>
      <c r="D95" s="2">
        <f t="shared" si="9"/>
        <v>20000</v>
      </c>
      <c r="E95" s="2">
        <f t="shared" si="9"/>
        <v>20000</v>
      </c>
      <c r="H95" s="41">
        <f t="shared" si="7"/>
        <v>20000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582000</v>
      </c>
      <c r="D97" s="21">
        <f>SUM(D98:D113)</f>
        <v>582000</v>
      </c>
      <c r="E97" s="21">
        <f>SUM(E98:E113)</f>
        <v>582000</v>
      </c>
      <c r="G97" s="39" t="s">
        <v>58</v>
      </c>
      <c r="H97" s="41">
        <f t="shared" si="7"/>
        <v>582000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209000</v>
      </c>
      <c r="D98" s="2">
        <f>C98</f>
        <v>209000</v>
      </c>
      <c r="E98" s="2">
        <f>D98</f>
        <v>209000</v>
      </c>
      <c r="H98" s="41">
        <f t="shared" si="7"/>
        <v>209000</v>
      </c>
    </row>
    <row r="99" spans="1:10" ht="15" customHeight="1" outlineLevel="1">
      <c r="A99" s="3">
        <v>6002</v>
      </c>
      <c r="B99" s="1" t="s">
        <v>185</v>
      </c>
      <c r="C99" s="2">
        <v>140000</v>
      </c>
      <c r="D99" s="2">
        <f t="shared" ref="D99:E113" si="10">C99</f>
        <v>140000</v>
      </c>
      <c r="E99" s="2">
        <f t="shared" si="10"/>
        <v>140000</v>
      </c>
      <c r="H99" s="41">
        <f t="shared" si="7"/>
        <v>140000</v>
      </c>
    </row>
    <row r="100" spans="1:10" ht="15" customHeight="1" outlineLevel="1">
      <c r="A100" s="3">
        <v>6003</v>
      </c>
      <c r="B100" s="1" t="s">
        <v>186</v>
      </c>
      <c r="C100" s="2">
        <v>230000</v>
      </c>
      <c r="D100" s="2">
        <f t="shared" si="10"/>
        <v>230000</v>
      </c>
      <c r="E100" s="2">
        <f t="shared" si="10"/>
        <v>230000</v>
      </c>
      <c r="H100" s="41">
        <f t="shared" si="7"/>
        <v>230000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9" t="s">
        <v>62</v>
      </c>
      <c r="B114" s="190"/>
      <c r="C114" s="26">
        <f>C115+C152+C177</f>
        <v>748619.90700000001</v>
      </c>
      <c r="D114" s="26">
        <f>D115+D152+D177</f>
        <v>748619.90700000001</v>
      </c>
      <c r="E114" s="26">
        <f>E115+E152+E177</f>
        <v>748619.90700000001</v>
      </c>
      <c r="G114" s="39" t="s">
        <v>62</v>
      </c>
      <c r="H114" s="41">
        <f t="shared" si="7"/>
        <v>748619.90700000001</v>
      </c>
      <c r="I114" s="42"/>
      <c r="J114" s="40" t="b">
        <f>AND(H114=I114)</f>
        <v>0</v>
      </c>
    </row>
    <row r="115" spans="1:10">
      <c r="A115" s="186" t="s">
        <v>580</v>
      </c>
      <c r="B115" s="187"/>
      <c r="C115" s="23">
        <f>C116+C135</f>
        <v>451460.90700000001</v>
      </c>
      <c r="D115" s="23">
        <f>D116+D135</f>
        <v>451460.90700000001</v>
      </c>
      <c r="E115" s="23">
        <f>E116+E135</f>
        <v>451460.90700000001</v>
      </c>
      <c r="G115" s="39" t="s">
        <v>61</v>
      </c>
      <c r="H115" s="41">
        <f t="shared" si="7"/>
        <v>451460.90700000001</v>
      </c>
      <c r="I115" s="42"/>
      <c r="J115" s="40" t="b">
        <f>AND(H115=I115)</f>
        <v>0</v>
      </c>
    </row>
    <row r="116" spans="1:10" ht="15" customHeight="1">
      <c r="A116" s="184" t="s">
        <v>195</v>
      </c>
      <c r="B116" s="185"/>
      <c r="C116" s="21">
        <f>C117+C120+C123+C126+C129+C132</f>
        <v>410725</v>
      </c>
      <c r="D116" s="21">
        <f>D117+D120+D123+D126+D129+D132</f>
        <v>410725</v>
      </c>
      <c r="E116" s="21">
        <f>E117+E120+E123+E126+E129+E132</f>
        <v>410725</v>
      </c>
      <c r="G116" s="39" t="s">
        <v>583</v>
      </c>
      <c r="H116" s="41">
        <f t="shared" si="7"/>
        <v>410725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410725</v>
      </c>
      <c r="D117" s="2">
        <f>D118+D119</f>
        <v>410725</v>
      </c>
      <c r="E117" s="2">
        <f>E118+E119</f>
        <v>410725</v>
      </c>
      <c r="H117" s="41">
        <f t="shared" si="7"/>
        <v>410725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customHeight="1" outlineLevel="2">
      <c r="A119" s="131"/>
      <c r="B119" s="130" t="s">
        <v>860</v>
      </c>
      <c r="C119" s="129">
        <v>410725</v>
      </c>
      <c r="D119" s="129">
        <f>C119</f>
        <v>410725</v>
      </c>
      <c r="E119" s="129">
        <f>D119</f>
        <v>410725</v>
      </c>
      <c r="H119" s="41">
        <f t="shared" si="7"/>
        <v>410725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4" t="s">
        <v>202</v>
      </c>
      <c r="B135" s="185"/>
      <c r="C135" s="21">
        <f>C136+C140+C143+C146+C149</f>
        <v>40735.906999999992</v>
      </c>
      <c r="D135" s="21">
        <f>D136+D140+D143+D146+D149</f>
        <v>40735.906999999992</v>
      </c>
      <c r="E135" s="21">
        <f>E136+E140+E143+E146+E149</f>
        <v>40735.906999999992</v>
      </c>
      <c r="G135" s="39" t="s">
        <v>584</v>
      </c>
      <c r="H135" s="41">
        <f t="shared" si="11"/>
        <v>40735.906999999992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40735.906999999992</v>
      </c>
      <c r="D136" s="2">
        <f>D137+D138+D139</f>
        <v>40735.906999999992</v>
      </c>
      <c r="E136" s="2">
        <f>E137+E138+E139</f>
        <v>40735.906999999992</v>
      </c>
      <c r="H136" s="41">
        <f t="shared" si="11"/>
        <v>40735.906999999992</v>
      </c>
    </row>
    <row r="137" spans="1:10" ht="15" customHeight="1" outlineLevel="2">
      <c r="A137" s="131"/>
      <c r="B137" s="130" t="s">
        <v>855</v>
      </c>
      <c r="C137" s="129">
        <v>9207.8070000000007</v>
      </c>
      <c r="D137" s="129">
        <f t="shared" ref="D137:E139" si="12">C137</f>
        <v>9207.8070000000007</v>
      </c>
      <c r="E137" s="129">
        <f t="shared" si="12"/>
        <v>9207.8070000000007</v>
      </c>
      <c r="H137" s="41">
        <f t="shared" si="11"/>
        <v>9207.8070000000007</v>
      </c>
    </row>
    <row r="138" spans="1:10" ht="15" customHeight="1" outlineLevel="2">
      <c r="A138" s="131"/>
      <c r="B138" s="130" t="s">
        <v>862</v>
      </c>
      <c r="C138" s="129">
        <v>23743.562999999998</v>
      </c>
      <c r="D138" s="129">
        <f t="shared" si="12"/>
        <v>23743.562999999998</v>
      </c>
      <c r="E138" s="129">
        <f t="shared" si="12"/>
        <v>23743.562999999998</v>
      </c>
      <c r="H138" s="41">
        <f t="shared" si="11"/>
        <v>23743.562999999998</v>
      </c>
    </row>
    <row r="139" spans="1:10" ht="15" customHeight="1" outlineLevel="2">
      <c r="A139" s="131"/>
      <c r="B139" s="130" t="s">
        <v>861</v>
      </c>
      <c r="C139" s="129">
        <v>7784.5370000000003</v>
      </c>
      <c r="D139" s="129">
        <f t="shared" si="12"/>
        <v>7784.5370000000003</v>
      </c>
      <c r="E139" s="129">
        <f t="shared" si="12"/>
        <v>7784.5370000000003</v>
      </c>
      <c r="H139" s="41">
        <f t="shared" si="11"/>
        <v>7784.5370000000003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6" t="s">
        <v>581</v>
      </c>
      <c r="B152" s="187"/>
      <c r="C152" s="23">
        <f>C153+C163+C170</f>
        <v>297159</v>
      </c>
      <c r="D152" s="23">
        <f>D153+D163+D170</f>
        <v>297159</v>
      </c>
      <c r="E152" s="23">
        <f>E153+E163+E170</f>
        <v>297159</v>
      </c>
      <c r="G152" s="39" t="s">
        <v>66</v>
      </c>
      <c r="H152" s="41">
        <f t="shared" si="11"/>
        <v>297159</v>
      </c>
      <c r="I152" s="42"/>
      <c r="J152" s="40" t="b">
        <f>AND(H152=I152)</f>
        <v>0</v>
      </c>
    </row>
    <row r="153" spans="1:10">
      <c r="A153" s="184" t="s">
        <v>208</v>
      </c>
      <c r="B153" s="185"/>
      <c r="C153" s="21">
        <f>C154+C157+C160</f>
        <v>297159</v>
      </c>
      <c r="D153" s="21">
        <f>D154+D157+D160</f>
        <v>297159</v>
      </c>
      <c r="E153" s="21">
        <f>E154+E157+E160</f>
        <v>297159</v>
      </c>
      <c r="G153" s="39" t="s">
        <v>585</v>
      </c>
      <c r="H153" s="41">
        <f t="shared" si="11"/>
        <v>297159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297159</v>
      </c>
      <c r="D154" s="2">
        <f>D155+D156</f>
        <v>297159</v>
      </c>
      <c r="E154" s="2">
        <f>E155+E156</f>
        <v>297159</v>
      </c>
      <c r="H154" s="41">
        <f t="shared" si="11"/>
        <v>297159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customHeight="1" outlineLevel="2">
      <c r="A156" s="131"/>
      <c r="B156" s="130" t="s">
        <v>860</v>
      </c>
      <c r="C156" s="129">
        <v>297159</v>
      </c>
      <c r="D156" s="129">
        <f>C156</f>
        <v>297159</v>
      </c>
      <c r="E156" s="129">
        <f>D156</f>
        <v>297159</v>
      </c>
      <c r="H156" s="41">
        <f t="shared" si="11"/>
        <v>297159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 t="shared" ref="D230:E232" si="18">C230</f>
        <v>0</v>
      </c>
      <c r="E230" s="128">
        <f t="shared" si="18"/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si="18"/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 t="shared" ref="D240:E242" si="19">C240</f>
        <v>0</v>
      </c>
      <c r="E240" s="128">
        <f t="shared" si="19"/>
        <v>0</v>
      </c>
    </row>
    <row r="241" spans="1:10" outlineLevel="3">
      <c r="A241" s="90"/>
      <c r="B241" s="89" t="s">
        <v>825</v>
      </c>
      <c r="C241" s="128"/>
      <c r="D241" s="128">
        <f t="shared" si="19"/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4" spans="1:10">
      <c r="C254" s="51"/>
    </row>
    <row r="255" spans="1:10">
      <c r="C255" s="51"/>
    </row>
    <row r="256" spans="1:10" ht="18.75">
      <c r="A256" s="183" t="s">
        <v>67</v>
      </c>
      <c r="B256" s="183"/>
      <c r="C256" s="183"/>
      <c r="D256" s="162" t="s">
        <v>853</v>
      </c>
      <c r="E256" s="162" t="s">
        <v>852</v>
      </c>
      <c r="G256" s="47" t="s">
        <v>589</v>
      </c>
      <c r="H256" s="48">
        <f>C257+C559</f>
        <v>1648719.9070000001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f>C258+C550</f>
        <v>855321</v>
      </c>
      <c r="D257" s="37">
        <f>D258+D550</f>
        <v>855321</v>
      </c>
      <c r="E257" s="37">
        <f>E258+E550</f>
        <v>855321</v>
      </c>
      <c r="G257" s="39" t="s">
        <v>60</v>
      </c>
      <c r="H257" s="41">
        <f>C257</f>
        <v>855321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f>C259+C339+C483+C547</f>
        <v>730321</v>
      </c>
      <c r="D258" s="36">
        <f>D259+D339+D483+D547</f>
        <v>730321</v>
      </c>
      <c r="E258" s="36">
        <f>E259+E339+E483+E547</f>
        <v>730321</v>
      </c>
      <c r="G258" s="39" t="s">
        <v>57</v>
      </c>
      <c r="H258" s="41">
        <f t="shared" ref="H258:H321" si="21">C258</f>
        <v>730321</v>
      </c>
      <c r="I258" s="42"/>
      <c r="J258" s="40" t="b">
        <f>AND(H258=I258)</f>
        <v>0</v>
      </c>
    </row>
    <row r="259" spans="1:10">
      <c r="A259" s="169" t="s">
        <v>267</v>
      </c>
      <c r="B259" s="170"/>
      <c r="C259" s="33">
        <f>C260+C263+C314</f>
        <v>444801</v>
      </c>
      <c r="D259" s="33">
        <f>D260+D263+D314</f>
        <v>444801</v>
      </c>
      <c r="E259" s="33">
        <f>E260+E263+E314</f>
        <v>444801</v>
      </c>
      <c r="G259" s="39" t="s">
        <v>590</v>
      </c>
      <c r="H259" s="41">
        <f t="shared" si="21"/>
        <v>444801</v>
      </c>
      <c r="I259" s="42"/>
      <c r="J259" s="40" t="b">
        <f>AND(H259=I259)</f>
        <v>0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3" t="s">
        <v>269</v>
      </c>
      <c r="B263" s="174"/>
      <c r="C263" s="32">
        <f>C264+C265+C289+C296+C298+C302+C305+C308+C313</f>
        <v>419601</v>
      </c>
      <c r="D263" s="32">
        <f>D264+D265+D289+D296+D298+D302+D305+D308+D313</f>
        <v>419601</v>
      </c>
      <c r="E263" s="32">
        <f>E264+E265+E289+E296+E298+E302+E305+E308+E313</f>
        <v>419601</v>
      </c>
      <c r="H263" s="41">
        <f t="shared" si="21"/>
        <v>419601</v>
      </c>
    </row>
    <row r="264" spans="1:10" outlineLevel="2">
      <c r="A264" s="6">
        <v>1101</v>
      </c>
      <c r="B264" s="4" t="s">
        <v>34</v>
      </c>
      <c r="C264" s="5">
        <v>165288</v>
      </c>
      <c r="D264" s="5">
        <f>C264</f>
        <v>165288</v>
      </c>
      <c r="E264" s="5">
        <f>D264</f>
        <v>165288</v>
      </c>
      <c r="H264" s="41">
        <f t="shared" si="21"/>
        <v>165288</v>
      </c>
    </row>
    <row r="265" spans="1:10" outlineLevel="2">
      <c r="A265" s="6">
        <v>1101</v>
      </c>
      <c r="B265" s="4" t="s">
        <v>35</v>
      </c>
      <c r="C265" s="5">
        <v>168527</v>
      </c>
      <c r="D265" s="5">
        <f>C265</f>
        <v>168527</v>
      </c>
      <c r="E265" s="5">
        <f>D265</f>
        <v>168527</v>
      </c>
      <c r="H265" s="41">
        <f t="shared" si="21"/>
        <v>168527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4030</v>
      </c>
      <c r="D289" s="5">
        <f>C289</f>
        <v>4030</v>
      </c>
      <c r="E289" s="5">
        <f>D289</f>
        <v>4030</v>
      </c>
      <c r="H289" s="41">
        <f t="shared" si="21"/>
        <v>4030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700</v>
      </c>
      <c r="D296" s="5">
        <f>C296</f>
        <v>700</v>
      </c>
      <c r="E296" s="5">
        <f>D296</f>
        <v>700</v>
      </c>
      <c r="H296" s="41">
        <f t="shared" si="21"/>
        <v>700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12678</v>
      </c>
      <c r="D298" s="5">
        <f>C298</f>
        <v>12678</v>
      </c>
      <c r="E298" s="5">
        <f>D298</f>
        <v>12678</v>
      </c>
      <c r="H298" s="41">
        <f t="shared" si="21"/>
        <v>12678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1000</v>
      </c>
      <c r="D302" s="5">
        <f>C302</f>
        <v>1000</v>
      </c>
      <c r="E302" s="5">
        <f>D302</f>
        <v>1000</v>
      </c>
      <c r="H302" s="41">
        <f t="shared" si="21"/>
        <v>1000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5973</v>
      </c>
      <c r="D305" s="5">
        <f>C305</f>
        <v>5973</v>
      </c>
      <c r="E305" s="5">
        <f>D305</f>
        <v>5973</v>
      </c>
      <c r="H305" s="41">
        <f t="shared" si="21"/>
        <v>5973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61405</v>
      </c>
      <c r="D308" s="5">
        <f>C308</f>
        <v>61405</v>
      </c>
      <c r="E308" s="5">
        <f>D308</f>
        <v>61405</v>
      </c>
      <c r="H308" s="41">
        <f t="shared" si="21"/>
        <v>61405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/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3" t="s">
        <v>601</v>
      </c>
      <c r="B314" s="174"/>
      <c r="C314" s="32">
        <f>C315+C325+C331+C336+C337+C338+C328</f>
        <v>25200</v>
      </c>
      <c r="D314" s="32">
        <f>D315+D325+D331+D336+D337+D338+D328</f>
        <v>25200</v>
      </c>
      <c r="E314" s="32">
        <f>E315+E325+E331+E336+E337+E338+E328</f>
        <v>25200</v>
      </c>
      <c r="H314" s="41">
        <f t="shared" si="21"/>
        <v>25200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25200</v>
      </c>
      <c r="D325" s="5">
        <f>C325</f>
        <v>25200</v>
      </c>
      <c r="E325" s="5">
        <f>D325</f>
        <v>25200</v>
      </c>
      <c r="H325" s="41">
        <f t="shared" si="28"/>
        <v>25200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8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>
      <c r="A339" s="169" t="s">
        <v>270</v>
      </c>
      <c r="B339" s="170"/>
      <c r="C339" s="33">
        <f>C340+C444+C482</f>
        <v>206560</v>
      </c>
      <c r="D339" s="33">
        <f>D340+D444+D482</f>
        <v>206560</v>
      </c>
      <c r="E339" s="33">
        <f>E340+E444+E482</f>
        <v>206560</v>
      </c>
      <c r="G339" s="39" t="s">
        <v>591</v>
      </c>
      <c r="H339" s="41">
        <f t="shared" si="28"/>
        <v>206560</v>
      </c>
      <c r="I339" s="42"/>
      <c r="J339" s="40" t="b">
        <f>AND(H339=I339)</f>
        <v>0</v>
      </c>
    </row>
    <row r="340" spans="1:10" outlineLevel="1">
      <c r="A340" s="173" t="s">
        <v>271</v>
      </c>
      <c r="B340" s="174"/>
      <c r="C340" s="32">
        <f>C341+C342+C343+C344+C347+C348+C353+C356+C357+C362+C367+BE290626+C371+C372+C373+C376+C377+C378+C382+C388+C391+C392+C395+C398+C399+C404+C407+C408+C409+C412+C415+C416+C419+C420+C421+C422+C429+C443</f>
        <v>185560</v>
      </c>
      <c r="D340" s="32">
        <f>D341+D342+D343+D344+D347+D348+D353+D356+D357+D362+D367+BH290668+D371+D372+D373+D376+D377+D378+D382+D388+D391+D392+D395+D398+D399+D404+D407+D408+D409+D412+D415+D416+D419+D420+D421+D422+D429+D443</f>
        <v>185560</v>
      </c>
      <c r="E340" s="32">
        <f>E341+E342+E343+E344+E347+E348+E353+E356+E357+E362+E367+BI290668+E371+E372+E373+E376+E377+E378+E382+E388+E391+E392+E395+E398+E399+E404+E407+E408+E409+E412+E415+E416+E419+E420+E421+E422+E429+E443</f>
        <v>185560</v>
      </c>
      <c r="H340" s="41">
        <f t="shared" si="28"/>
        <v>185560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si="30"/>
        <v>5000</v>
      </c>
      <c r="E342" s="5">
        <f t="shared" si="30"/>
        <v>5000</v>
      </c>
      <c r="H342" s="41">
        <f t="shared" si="28"/>
        <v>5000</v>
      </c>
    </row>
    <row r="343" spans="1:10" outlineLevel="2">
      <c r="A343" s="6">
        <v>2201</v>
      </c>
      <c r="B343" s="4" t="s">
        <v>41</v>
      </c>
      <c r="C343" s="5">
        <v>60000</v>
      </c>
      <c r="D343" s="5">
        <f t="shared" si="30"/>
        <v>60000</v>
      </c>
      <c r="E343" s="5">
        <f t="shared" si="30"/>
        <v>60000</v>
      </c>
      <c r="H343" s="41">
        <f t="shared" si="28"/>
        <v>60000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1">C345</f>
        <v>5000</v>
      </c>
      <c r="E345" s="30">
        <f t="shared" si="31"/>
        <v>5000</v>
      </c>
      <c r="H345" s="41">
        <f t="shared" si="28"/>
        <v>5000</v>
      </c>
    </row>
    <row r="346" spans="1:10" outlineLevel="3">
      <c r="A346" s="29"/>
      <c r="B346" s="28" t="s">
        <v>275</v>
      </c>
      <c r="C346" s="30">
        <v>1000</v>
      </c>
      <c r="D346" s="30">
        <f t="shared" si="31"/>
        <v>1000</v>
      </c>
      <c r="E346" s="30">
        <f t="shared" si="31"/>
        <v>1000</v>
      </c>
      <c r="H346" s="41">
        <f t="shared" si="28"/>
        <v>1000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31"/>
        <v>2000</v>
      </c>
      <c r="E347" s="5">
        <f t="shared" si="31"/>
        <v>2000</v>
      </c>
      <c r="H347" s="41">
        <f t="shared" si="28"/>
        <v>2000</v>
      </c>
    </row>
    <row r="348" spans="1:10" outlineLevel="2">
      <c r="A348" s="6">
        <v>2201</v>
      </c>
      <c r="B348" s="4" t="s">
        <v>277</v>
      </c>
      <c r="C348" s="5">
        <f>SUM(C349:C352)</f>
        <v>30000</v>
      </c>
      <c r="D348" s="5">
        <f>SUM(D349:D352)</f>
        <v>30000</v>
      </c>
      <c r="E348" s="5">
        <f>SUM(E349:E352)</f>
        <v>30000</v>
      </c>
      <c r="H348" s="41">
        <f t="shared" si="28"/>
        <v>30000</v>
      </c>
    </row>
    <row r="349" spans="1:10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2">C350</f>
        <v>0</v>
      </c>
      <c r="E350" s="30">
        <f t="shared" si="32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3">C354</f>
        <v>1000</v>
      </c>
      <c r="E354" s="30">
        <f t="shared" si="33"/>
        <v>1000</v>
      </c>
      <c r="H354" s="41">
        <f t="shared" si="28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/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outlineLevel="3">
      <c r="A359" s="29"/>
      <c r="B359" s="28" t="s">
        <v>287</v>
      </c>
      <c r="C359" s="30"/>
      <c r="D359" s="30">
        <f t="shared" ref="D359:E361" si="34">C359</f>
        <v>0</v>
      </c>
      <c r="E359" s="30">
        <f t="shared" si="34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13000</v>
      </c>
      <c r="D362" s="5">
        <f>SUM(D363:D366)</f>
        <v>13000</v>
      </c>
      <c r="E362" s="5">
        <f>SUM(E363:E366)</f>
        <v>13000</v>
      </c>
      <c r="H362" s="41">
        <f t="shared" si="28"/>
        <v>13000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5">C364</f>
        <v>10000</v>
      </c>
      <c r="E364" s="30">
        <f t="shared" si="35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1000</v>
      </c>
      <c r="D365" s="30">
        <f t="shared" si="35"/>
        <v>1000</v>
      </c>
      <c r="E365" s="30">
        <f t="shared" si="35"/>
        <v>1000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3000</v>
      </c>
      <c r="D371" s="5">
        <f t="shared" si="36"/>
        <v>3000</v>
      </c>
      <c r="E371" s="5">
        <f t="shared" si="36"/>
        <v>3000</v>
      </c>
      <c r="H371" s="41">
        <f t="shared" si="28"/>
        <v>3000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6"/>
        <v>3000</v>
      </c>
      <c r="E372" s="5">
        <f t="shared" si="36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7"/>
        <v>1000</v>
      </c>
      <c r="E377" s="5">
        <f t="shared" si="37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  <c r="H378" s="41">
        <f t="shared" si="28"/>
        <v>6500</v>
      </c>
    </row>
    <row r="379" spans="1:8" outlineLevel="3">
      <c r="A379" s="29"/>
      <c r="B379" s="28" t="s">
        <v>46</v>
      </c>
      <c r="C379" s="30">
        <v>3000</v>
      </c>
      <c r="D379" s="30">
        <f t="shared" ref="D379:E381" si="38">C379</f>
        <v>3000</v>
      </c>
      <c r="E379" s="30">
        <f t="shared" si="38"/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>
        <v>1000</v>
      </c>
      <c r="D380" s="30">
        <f t="shared" si="38"/>
        <v>1000</v>
      </c>
      <c r="E380" s="30">
        <f t="shared" si="38"/>
        <v>1000</v>
      </c>
      <c r="H380" s="41">
        <f t="shared" si="28"/>
        <v>1000</v>
      </c>
    </row>
    <row r="381" spans="1:8" outlineLevel="3">
      <c r="A381" s="29"/>
      <c r="B381" s="28" t="s">
        <v>47</v>
      </c>
      <c r="C381" s="30">
        <v>2500</v>
      </c>
      <c r="D381" s="30">
        <f t="shared" si="38"/>
        <v>2500</v>
      </c>
      <c r="E381" s="30">
        <f t="shared" si="38"/>
        <v>2500</v>
      </c>
      <c r="H381" s="41">
        <f t="shared" si="28"/>
        <v>2500</v>
      </c>
    </row>
    <row r="382" spans="1:8" outlineLevel="2">
      <c r="A382" s="6">
        <v>2201</v>
      </c>
      <c r="B382" s="4" t="s">
        <v>114</v>
      </c>
      <c r="C382" s="5">
        <f>SUM(C383:C387)</f>
        <v>5500</v>
      </c>
      <c r="D382" s="5">
        <f>SUM(D383:D387)</f>
        <v>5500</v>
      </c>
      <c r="E382" s="5">
        <f>SUM(E383:E387)</f>
        <v>5500</v>
      </c>
      <c r="H382" s="41">
        <f t="shared" si="28"/>
        <v>5500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/>
      <c r="D384" s="30">
        <f t="shared" ref="D384:E387" si="39">C384</f>
        <v>0</v>
      </c>
      <c r="E384" s="30">
        <f t="shared" si="39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2500</v>
      </c>
      <c r="D386" s="30">
        <f t="shared" si="39"/>
        <v>2500</v>
      </c>
      <c r="E386" s="30">
        <f t="shared" si="39"/>
        <v>2500</v>
      </c>
      <c r="H386" s="41">
        <f t="shared" ref="H386:H449" si="40">C386</f>
        <v>2500</v>
      </c>
    </row>
    <row r="387" spans="1:8" outlineLevel="3">
      <c r="A387" s="29"/>
      <c r="B387" s="28" t="s">
        <v>308</v>
      </c>
      <c r="C387" s="30">
        <v>2000</v>
      </c>
      <c r="D387" s="30">
        <f t="shared" si="39"/>
        <v>2000</v>
      </c>
      <c r="E387" s="30">
        <f t="shared" si="39"/>
        <v>2000</v>
      </c>
      <c r="H387" s="41">
        <f t="shared" si="40"/>
        <v>2000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0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1">C389</f>
        <v>500</v>
      </c>
      <c r="E389" s="30">
        <f t="shared" si="41"/>
        <v>500</v>
      </c>
      <c r="H389" s="41">
        <f t="shared" si="40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  <c r="H392" s="41">
        <f t="shared" si="40"/>
        <v>8000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  <c r="H394" s="41">
        <f t="shared" si="40"/>
        <v>8000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0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2">C396</f>
        <v>500</v>
      </c>
      <c r="E396" s="30">
        <f t="shared" si="42"/>
        <v>500</v>
      </c>
      <c r="H396" s="41">
        <f t="shared" si="40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500</v>
      </c>
      <c r="D399" s="5">
        <f>SUM(D400:D403)</f>
        <v>500</v>
      </c>
      <c r="E399" s="5">
        <f>SUM(E400:E403)</f>
        <v>500</v>
      </c>
      <c r="H399" s="41">
        <f t="shared" si="40"/>
        <v>500</v>
      </c>
    </row>
    <row r="400" spans="1:8" outlineLevel="3">
      <c r="A400" s="29"/>
      <c r="B400" s="28" t="s">
        <v>318</v>
      </c>
      <c r="C400" s="30">
        <v>500</v>
      </c>
      <c r="D400" s="30">
        <f>C400</f>
        <v>500</v>
      </c>
      <c r="E400" s="30">
        <f>D400</f>
        <v>500</v>
      </c>
      <c r="H400" s="41">
        <f t="shared" si="40"/>
        <v>500</v>
      </c>
    </row>
    <row r="401" spans="1:8" outlineLevel="3">
      <c r="A401" s="29"/>
      <c r="B401" s="28" t="s">
        <v>319</v>
      </c>
      <c r="C401" s="30"/>
      <c r="D401" s="30">
        <f t="shared" ref="D401:E403" si="43">C401</f>
        <v>0</v>
      </c>
      <c r="E401" s="30">
        <f t="shared" si="43"/>
        <v>0</v>
      </c>
      <c r="H401" s="41">
        <f t="shared" si="40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0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0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0"/>
        <v>500</v>
      </c>
    </row>
    <row r="412" spans="1:8" outlineLevel="2">
      <c r="A412" s="6">
        <v>2201</v>
      </c>
      <c r="B412" s="4" t="s">
        <v>117</v>
      </c>
      <c r="C412" s="5">
        <f>SUM(C413:C414)</f>
        <v>11000</v>
      </c>
      <c r="D412" s="5">
        <f>SUM(D413:D414)</f>
        <v>11000</v>
      </c>
      <c r="E412" s="5">
        <f>SUM(E413:E414)</f>
        <v>11000</v>
      </c>
      <c r="H412" s="41">
        <f t="shared" si="40"/>
        <v>11000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5">C413</f>
        <v>1000</v>
      </c>
      <c r="E413" s="30">
        <f t="shared" si="45"/>
        <v>1000</v>
      </c>
      <c r="H413" s="41">
        <f t="shared" si="40"/>
        <v>1000</v>
      </c>
    </row>
    <row r="414" spans="1:8" outlineLevel="3">
      <c r="A414" s="29"/>
      <c r="B414" s="28" t="s">
        <v>329</v>
      </c>
      <c r="C414" s="30">
        <v>10000</v>
      </c>
      <c r="D414" s="30">
        <f t="shared" si="45"/>
        <v>10000</v>
      </c>
      <c r="E414" s="30">
        <f t="shared" si="45"/>
        <v>10000</v>
      </c>
      <c r="H414" s="41">
        <f t="shared" si="40"/>
        <v>10000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5"/>
        <v>500</v>
      </c>
      <c r="E415" s="5">
        <f t="shared" si="45"/>
        <v>500</v>
      </c>
      <c r="H415" s="41">
        <f t="shared" si="40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outlineLevel="2">
      <c r="A419" s="6">
        <v>2201</v>
      </c>
      <c r="B419" s="4" t="s">
        <v>333</v>
      </c>
      <c r="C419" s="5">
        <v>500</v>
      </c>
      <c r="D419" s="5">
        <f t="shared" si="46"/>
        <v>500</v>
      </c>
      <c r="E419" s="5">
        <f t="shared" si="46"/>
        <v>500</v>
      </c>
      <c r="H419" s="41">
        <f t="shared" si="40"/>
        <v>500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360</v>
      </c>
      <c r="D422" s="5">
        <f>SUM(D423:D428)</f>
        <v>360</v>
      </c>
      <c r="E422" s="5">
        <f>SUM(E423:E428)</f>
        <v>360</v>
      </c>
      <c r="H422" s="41">
        <f t="shared" si="40"/>
        <v>360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0"/>
        <v>0</v>
      </c>
    </row>
    <row r="424" spans="1:8" outlineLevel="3">
      <c r="A424" s="29"/>
      <c r="B424" s="28" t="s">
        <v>337</v>
      </c>
      <c r="C424" s="30"/>
      <c r="D424" s="30">
        <f t="shared" ref="D424:E428" si="47">C424</f>
        <v>0</v>
      </c>
      <c r="E424" s="30">
        <f t="shared" si="47"/>
        <v>0</v>
      </c>
      <c r="H424" s="41">
        <f t="shared" si="40"/>
        <v>0</v>
      </c>
    </row>
    <row r="425" spans="1:8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7"/>
        <v>180</v>
      </c>
      <c r="E427" s="30">
        <f t="shared" si="47"/>
        <v>180</v>
      </c>
      <c r="H427" s="41">
        <f t="shared" si="40"/>
        <v>180</v>
      </c>
    </row>
    <row r="428" spans="1:8" outlineLevel="3">
      <c r="A428" s="29"/>
      <c r="B428" s="28" t="s">
        <v>341</v>
      </c>
      <c r="C428" s="30">
        <v>180</v>
      </c>
      <c r="D428" s="30">
        <f t="shared" si="47"/>
        <v>180</v>
      </c>
      <c r="E428" s="30">
        <f t="shared" si="47"/>
        <v>180</v>
      </c>
      <c r="H428" s="41">
        <f t="shared" si="40"/>
        <v>180</v>
      </c>
    </row>
    <row r="429" spans="1:8" outlineLevel="2">
      <c r="A429" s="6">
        <v>2201</v>
      </c>
      <c r="B429" s="4" t="s">
        <v>342</v>
      </c>
      <c r="C429" s="5">
        <f>SUM(C430:C442)</f>
        <v>20700</v>
      </c>
      <c r="D429" s="5">
        <f>SUM(D430:D442)</f>
        <v>20700</v>
      </c>
      <c r="E429" s="5">
        <f>SUM(E430:E442)</f>
        <v>20700</v>
      </c>
      <c r="H429" s="41">
        <f t="shared" si="40"/>
        <v>20700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0"/>
        <v>0</v>
      </c>
    </row>
    <row r="431" spans="1:8" outlineLevel="3">
      <c r="A431" s="29"/>
      <c r="B431" s="28" t="s">
        <v>344</v>
      </c>
      <c r="C431" s="30">
        <v>6000</v>
      </c>
      <c r="D431" s="30">
        <f t="shared" ref="D431:E442" si="48">C431</f>
        <v>6000</v>
      </c>
      <c r="E431" s="30">
        <f t="shared" si="48"/>
        <v>6000</v>
      </c>
      <c r="H431" s="41">
        <f t="shared" si="40"/>
        <v>6000</v>
      </c>
    </row>
    <row r="432" spans="1:8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outlineLevel="3">
      <c r="A433" s="29"/>
      <c r="B433" s="28" t="s">
        <v>346</v>
      </c>
      <c r="C433" s="30">
        <v>12700</v>
      </c>
      <c r="D433" s="30">
        <f t="shared" si="48"/>
        <v>12700</v>
      </c>
      <c r="E433" s="30">
        <f t="shared" si="48"/>
        <v>12700</v>
      </c>
      <c r="H433" s="41">
        <f t="shared" si="40"/>
        <v>12700</v>
      </c>
    </row>
    <row r="434" spans="1:8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outlineLevel="3">
      <c r="A441" s="29"/>
      <c r="B441" s="28" t="s">
        <v>354</v>
      </c>
      <c r="C441" s="30">
        <v>2000</v>
      </c>
      <c r="D441" s="30">
        <f t="shared" si="48"/>
        <v>2000</v>
      </c>
      <c r="E441" s="30">
        <f t="shared" si="48"/>
        <v>2000</v>
      </c>
      <c r="H441" s="41">
        <f t="shared" si="40"/>
        <v>2000</v>
      </c>
    </row>
    <row r="442" spans="1:8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0"/>
        <v>0</v>
      </c>
    </row>
    <row r="444" spans="1:8" outlineLevel="1">
      <c r="A444" s="173" t="s">
        <v>357</v>
      </c>
      <c r="B444" s="174"/>
      <c r="C444" s="32">
        <f>C445+C454+C455+C459+C462+C463+C468+C474+C477+C480+C481</f>
        <v>21000</v>
      </c>
      <c r="D444" s="32">
        <f>D445+D454+D455+D459+D462+D463+D468+D474+D477+D480+D481+D450</f>
        <v>21000</v>
      </c>
      <c r="E444" s="32">
        <f>E445+E454+E455+E459+E462+E463+E468+E474+E477+E480+E481+E450</f>
        <v>21000</v>
      </c>
      <c r="H444" s="41">
        <f t="shared" si="40"/>
        <v>21000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</v>
      </c>
      <c r="D445" s="5">
        <f>SUM(D446:D449)</f>
        <v>1500</v>
      </c>
      <c r="E445" s="5">
        <f>SUM(E446:E449)</f>
        <v>1500</v>
      </c>
      <c r="H445" s="41">
        <f t="shared" si="40"/>
        <v>1500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0"/>
        <v>1000</v>
      </c>
    </row>
    <row r="447" spans="1:8" ht="15" customHeight="1" outlineLevel="3">
      <c r="A447" s="28"/>
      <c r="B447" s="28" t="s">
        <v>360</v>
      </c>
      <c r="C447" s="30">
        <v>500</v>
      </c>
      <c r="D447" s="30">
        <f t="shared" ref="D447:E449" si="49">C447</f>
        <v>500</v>
      </c>
      <c r="E447" s="30">
        <f t="shared" si="49"/>
        <v>500</v>
      </c>
      <c r="H447" s="41">
        <f t="shared" si="40"/>
        <v>500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si="40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0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 t="shared" si="51"/>
        <v>10000</v>
      </c>
      <c r="E454" s="5">
        <f t="shared" si="51"/>
        <v>10000</v>
      </c>
      <c r="H454" s="41">
        <f t="shared" si="50"/>
        <v>10000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0"/>
        <v>1500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 t="shared" ref="D456:E458" si="52">C456</f>
        <v>1500</v>
      </c>
      <c r="E456" s="30">
        <f t="shared" si="52"/>
        <v>1500</v>
      </c>
      <c r="H456" s="41">
        <f t="shared" si="50"/>
        <v>1500</v>
      </c>
    </row>
    <row r="457" spans="1:8" ht="15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0"/>
        <v>1000</v>
      </c>
    </row>
    <row r="460" spans="1:8" ht="15" customHeight="1" outlineLevel="3">
      <c r="A460" s="28"/>
      <c r="B460" s="28" t="s">
        <v>369</v>
      </c>
      <c r="C460" s="30">
        <v>1000</v>
      </c>
      <c r="D460" s="30">
        <f t="shared" ref="D460:E462" si="53">C460</f>
        <v>1000</v>
      </c>
      <c r="E460" s="30">
        <f t="shared" si="53"/>
        <v>1000</v>
      </c>
      <c r="H460" s="41">
        <f t="shared" si="50"/>
        <v>1000</v>
      </c>
    </row>
    <row r="461" spans="1:8" ht="15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outlineLevel="2">
      <c r="A462" s="6">
        <v>2202</v>
      </c>
      <c r="B462" s="4" t="s">
        <v>371</v>
      </c>
      <c r="C462" s="5">
        <v>1000</v>
      </c>
      <c r="D462" s="5">
        <f t="shared" si="53"/>
        <v>1000</v>
      </c>
      <c r="E462" s="5">
        <f t="shared" si="53"/>
        <v>1000</v>
      </c>
      <c r="H462" s="41">
        <f t="shared" si="50"/>
        <v>1000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0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4">C465</f>
        <v>0</v>
      </c>
      <c r="E465" s="30">
        <f t="shared" si="54"/>
        <v>0</v>
      </c>
      <c r="H465" s="41">
        <f t="shared" si="50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0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5">C470</f>
        <v>0</v>
      </c>
      <c r="E470" s="30">
        <f t="shared" si="55"/>
        <v>0</v>
      </c>
      <c r="H470" s="41">
        <f t="shared" si="50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50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50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6"/>
        <v>3000</v>
      </c>
      <c r="E480" s="5">
        <f t="shared" si="56"/>
        <v>3000</v>
      </c>
      <c r="H480" s="41">
        <f t="shared" si="50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>
      <c r="A483" s="179" t="s">
        <v>389</v>
      </c>
      <c r="B483" s="180"/>
      <c r="C483" s="35">
        <f>C484+C504+C509+C522+C528+C538</f>
        <v>78960</v>
      </c>
      <c r="D483" s="35">
        <f>D484+D504+D509+D522+D528+D538</f>
        <v>78960</v>
      </c>
      <c r="E483" s="35">
        <f>E484+E504+E509+E522+E528+E538</f>
        <v>78960</v>
      </c>
      <c r="G483" s="39" t="s">
        <v>592</v>
      </c>
      <c r="H483" s="41">
        <f t="shared" si="50"/>
        <v>78960</v>
      </c>
      <c r="I483" s="42"/>
      <c r="J483" s="40" t="b">
        <f>AND(H483=I483)</f>
        <v>0</v>
      </c>
    </row>
    <row r="484" spans="1:10" outlineLevel="1">
      <c r="A484" s="173" t="s">
        <v>390</v>
      </c>
      <c r="B484" s="174"/>
      <c r="C484" s="32">
        <f>C485+C486+C490+C491+C494+C497+C500+C501+C502+C503</f>
        <v>7500</v>
      </c>
      <c r="D484" s="32">
        <f>D485+D486+D490+D491+D494+D497+D500+D501+D502+D503</f>
        <v>7500</v>
      </c>
      <c r="E484" s="32">
        <f>E485+E486+E490+E491+E494+E497+E500+E501+E502+E503</f>
        <v>7500</v>
      </c>
      <c r="H484" s="41">
        <f t="shared" si="50"/>
        <v>7500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0"/>
        <v>2000</v>
      </c>
    </row>
    <row r="486" spans="1:10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0"/>
        <v>2000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customHeight="1" outlineLevel="3">
      <c r="A488" s="28"/>
      <c r="B488" s="28" t="s">
        <v>394</v>
      </c>
      <c r="C488" s="30">
        <v>2000</v>
      </c>
      <c r="D488" s="30">
        <f t="shared" si="57"/>
        <v>2000</v>
      </c>
      <c r="E488" s="30">
        <f t="shared" si="57"/>
        <v>2000</v>
      </c>
      <c r="H488" s="41">
        <f t="shared" si="50"/>
        <v>2000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1">
        <f t="shared" si="50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50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0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0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0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8">C498</f>
        <v>2000</v>
      </c>
      <c r="E498" s="30">
        <f t="shared" si="58"/>
        <v>2000</v>
      </c>
      <c r="H498" s="41">
        <f t="shared" si="50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outlineLevel="1">
      <c r="A504" s="173" t="s">
        <v>410</v>
      </c>
      <c r="B504" s="174"/>
      <c r="C504" s="32">
        <f>SUM(C505:C508)</f>
        <v>1390</v>
      </c>
      <c r="D504" s="32">
        <f>SUM(D505:D508)</f>
        <v>1390</v>
      </c>
      <c r="E504" s="32">
        <f>SUM(E505:E508)</f>
        <v>1390</v>
      </c>
      <c r="H504" s="41">
        <f t="shared" si="50"/>
        <v>1390</v>
      </c>
    </row>
    <row r="505" spans="1:12" outlineLevel="2" collapsed="1">
      <c r="A505" s="6">
        <v>3303</v>
      </c>
      <c r="B505" s="4" t="s">
        <v>411</v>
      </c>
      <c r="C505" s="5">
        <v>870</v>
      </c>
      <c r="D505" s="5">
        <f>C505</f>
        <v>870</v>
      </c>
      <c r="E505" s="5">
        <f>D505</f>
        <v>870</v>
      </c>
      <c r="H505" s="41">
        <f t="shared" si="50"/>
        <v>870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1">
        <f t="shared" si="50"/>
        <v>0</v>
      </c>
    </row>
    <row r="507" spans="1:12" outlineLevel="2">
      <c r="A507" s="6">
        <v>3303</v>
      </c>
      <c r="B507" s="4" t="s">
        <v>413</v>
      </c>
      <c r="C507" s="5">
        <v>520</v>
      </c>
      <c r="D507" s="5">
        <f t="shared" si="59"/>
        <v>520</v>
      </c>
      <c r="E507" s="5">
        <f t="shared" si="59"/>
        <v>520</v>
      </c>
      <c r="H507" s="41">
        <f t="shared" si="50"/>
        <v>520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outlineLevel="1">
      <c r="A509" s="173" t="s">
        <v>414</v>
      </c>
      <c r="B509" s="174"/>
      <c r="C509" s="32">
        <f>C510+C511+C512+C513+C517+C518+C519+C520+C521</f>
        <v>68200</v>
      </c>
      <c r="D509" s="32">
        <f>D510+D511+D512+D513+D517+D518+D519+D520+D521</f>
        <v>68200</v>
      </c>
      <c r="E509" s="32">
        <f>E510+E511+E512+E513+E517+E518+E519+E520+E521</f>
        <v>68200</v>
      </c>
      <c r="F509" s="51"/>
      <c r="H509" s="41">
        <f t="shared" si="50"/>
        <v>68200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0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1">C514</f>
        <v>1000</v>
      </c>
      <c r="E514" s="30">
        <f t="shared" si="61"/>
        <v>1000</v>
      </c>
      <c r="H514" s="41">
        <f t="shared" ref="H514:H577" si="62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2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2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1"/>
        <v>1000</v>
      </c>
      <c r="E517" s="5">
        <f t="shared" si="61"/>
        <v>1000</v>
      </c>
      <c r="H517" s="41">
        <f t="shared" si="62"/>
        <v>1000</v>
      </c>
    </row>
    <row r="518" spans="1:8" outlineLevel="2">
      <c r="A518" s="6">
        <v>3305</v>
      </c>
      <c r="B518" s="4" t="s">
        <v>423</v>
      </c>
      <c r="C518" s="5">
        <v>600</v>
      </c>
      <c r="D518" s="5">
        <f t="shared" si="61"/>
        <v>600</v>
      </c>
      <c r="E518" s="5">
        <f t="shared" si="61"/>
        <v>600</v>
      </c>
      <c r="H518" s="41">
        <f t="shared" si="62"/>
        <v>600</v>
      </c>
    </row>
    <row r="519" spans="1:8" outlineLevel="2">
      <c r="A519" s="6">
        <v>3305</v>
      </c>
      <c r="B519" s="4" t="s">
        <v>424</v>
      </c>
      <c r="C519" s="5">
        <v>600</v>
      </c>
      <c r="D519" s="5">
        <f t="shared" si="61"/>
        <v>600</v>
      </c>
      <c r="E519" s="5">
        <f t="shared" si="61"/>
        <v>600</v>
      </c>
      <c r="H519" s="41">
        <f t="shared" si="62"/>
        <v>600</v>
      </c>
    </row>
    <row r="520" spans="1:8" outlineLevel="2">
      <c r="A520" s="6">
        <v>3305</v>
      </c>
      <c r="B520" s="4" t="s">
        <v>425</v>
      </c>
      <c r="C520" s="5">
        <v>65000</v>
      </c>
      <c r="D520" s="5">
        <f t="shared" si="61"/>
        <v>65000</v>
      </c>
      <c r="E520" s="5">
        <f t="shared" si="61"/>
        <v>65000</v>
      </c>
      <c r="H520" s="41">
        <f t="shared" si="62"/>
        <v>65000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1"/>
        <v>0</v>
      </c>
      <c r="E521" s="5">
        <f t="shared" si="61"/>
        <v>0</v>
      </c>
      <c r="H521" s="41">
        <f t="shared" si="62"/>
        <v>0</v>
      </c>
    </row>
    <row r="522" spans="1:8" outlineLevel="1">
      <c r="A522" s="173" t="s">
        <v>426</v>
      </c>
      <c r="B522" s="17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2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2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1">
        <f t="shared" si="62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2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2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2"/>
        <v>0</v>
      </c>
    </row>
    <row r="528" spans="1:8" outlineLevel="1">
      <c r="A528" s="173" t="s">
        <v>432</v>
      </c>
      <c r="B528" s="17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2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2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2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2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2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4">C533</f>
        <v>0</v>
      </c>
      <c r="E533" s="30">
        <f t="shared" si="64"/>
        <v>0</v>
      </c>
      <c r="H533" s="41">
        <f t="shared" si="62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2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2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2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2"/>
        <v>0</v>
      </c>
    </row>
    <row r="538" spans="1:8" outlineLevel="1">
      <c r="A538" s="173" t="s">
        <v>441</v>
      </c>
      <c r="B538" s="174"/>
      <c r="C538" s="32">
        <f>SUM(C539:C544)</f>
        <v>1870</v>
      </c>
      <c r="D538" s="32">
        <f>SUM(D539:D544)</f>
        <v>1870</v>
      </c>
      <c r="E538" s="32">
        <f>SUM(E539:E544)</f>
        <v>1870</v>
      </c>
      <c r="H538" s="41">
        <f t="shared" si="62"/>
        <v>1870</v>
      </c>
    </row>
    <row r="539" spans="1:8" outlineLevel="2" collapsed="1">
      <c r="A539" s="6">
        <v>3310</v>
      </c>
      <c r="B539" s="4" t="s">
        <v>443</v>
      </c>
      <c r="C539" s="5">
        <v>1000</v>
      </c>
      <c r="D539" s="5">
        <f>C539</f>
        <v>1000</v>
      </c>
      <c r="E539" s="5">
        <f>D539</f>
        <v>1000</v>
      </c>
      <c r="H539" s="41">
        <f t="shared" si="62"/>
        <v>1000</v>
      </c>
    </row>
    <row r="540" spans="1:8" outlineLevel="2" collapsed="1">
      <c r="A540" s="6">
        <v>3310</v>
      </c>
      <c r="B540" s="4" t="s">
        <v>52</v>
      </c>
      <c r="C540" s="5">
        <v>870</v>
      </c>
      <c r="D540" s="5">
        <f t="shared" ref="D540:E543" si="65">C540</f>
        <v>870</v>
      </c>
      <c r="E540" s="5">
        <f t="shared" si="65"/>
        <v>870</v>
      </c>
      <c r="H540" s="41">
        <f t="shared" si="62"/>
        <v>870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2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2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2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2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2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2"/>
        <v>0</v>
      </c>
    </row>
    <row r="547" spans="1:10">
      <c r="A547" s="177" t="s">
        <v>449</v>
      </c>
      <c r="B547" s="17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2"/>
        <v>0</v>
      </c>
      <c r="I547" s="42"/>
      <c r="J547" s="40" t="b">
        <f>AND(H547=I547)</f>
        <v>1</v>
      </c>
    </row>
    <row r="548" spans="1:10" outlineLevel="1">
      <c r="A548" s="173" t="s">
        <v>450</v>
      </c>
      <c r="B548" s="174"/>
      <c r="C548" s="32"/>
      <c r="D548" s="32">
        <f>C548</f>
        <v>0</v>
      </c>
      <c r="E548" s="32">
        <f>D548</f>
        <v>0</v>
      </c>
      <c r="H548" s="41">
        <f t="shared" si="62"/>
        <v>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  <c r="H549" s="41">
        <f t="shared" si="62"/>
        <v>0</v>
      </c>
    </row>
    <row r="550" spans="1:10">
      <c r="A550" s="171" t="s">
        <v>455</v>
      </c>
      <c r="B550" s="172"/>
      <c r="C550" s="36">
        <f>C551</f>
        <v>125000</v>
      </c>
      <c r="D550" s="36">
        <f>D551</f>
        <v>125000</v>
      </c>
      <c r="E550" s="36">
        <f>E551</f>
        <v>125000</v>
      </c>
      <c r="G550" s="39" t="s">
        <v>59</v>
      </c>
      <c r="H550" s="41">
        <f t="shared" si="62"/>
        <v>125000</v>
      </c>
      <c r="I550" s="42"/>
      <c r="J550" s="40" t="b">
        <f>AND(H550=I550)</f>
        <v>0</v>
      </c>
    </row>
    <row r="551" spans="1:10">
      <c r="A551" s="169" t="s">
        <v>456</v>
      </c>
      <c r="B551" s="170"/>
      <c r="C551" s="33">
        <f>C552+C556</f>
        <v>125000</v>
      </c>
      <c r="D551" s="33">
        <f>D552+D556</f>
        <v>125000</v>
      </c>
      <c r="E551" s="33">
        <f>E552+E556</f>
        <v>125000</v>
      </c>
      <c r="G551" s="39" t="s">
        <v>594</v>
      </c>
      <c r="H551" s="41">
        <f t="shared" si="62"/>
        <v>125000</v>
      </c>
      <c r="I551" s="42"/>
      <c r="J551" s="40" t="b">
        <f>AND(H551=I551)</f>
        <v>0</v>
      </c>
    </row>
    <row r="552" spans="1:10" outlineLevel="1">
      <c r="A552" s="173" t="s">
        <v>457</v>
      </c>
      <c r="B552" s="174"/>
      <c r="C552" s="32">
        <f>SUM(C553:C555)</f>
        <v>125000</v>
      </c>
      <c r="D552" s="32">
        <f>SUM(D553:D555)</f>
        <v>125000</v>
      </c>
      <c r="E552" s="32">
        <f>SUM(E553:E555)</f>
        <v>125000</v>
      </c>
      <c r="H552" s="41">
        <f t="shared" si="62"/>
        <v>125000</v>
      </c>
    </row>
    <row r="553" spans="1:10" outlineLevel="2" collapsed="1">
      <c r="A553" s="6">
        <v>5500</v>
      </c>
      <c r="B553" s="4" t="s">
        <v>458</v>
      </c>
      <c r="C553" s="5">
        <v>125000</v>
      </c>
      <c r="D553" s="5">
        <f t="shared" ref="D553:E555" si="66">C553</f>
        <v>125000</v>
      </c>
      <c r="E553" s="5">
        <f t="shared" si="66"/>
        <v>125000</v>
      </c>
      <c r="H553" s="41">
        <f t="shared" si="62"/>
        <v>125000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2"/>
        <v>0</v>
      </c>
    </row>
    <row r="556" spans="1:10" outlineLevel="1">
      <c r="A556" s="173" t="s">
        <v>461</v>
      </c>
      <c r="B556" s="17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2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2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2"/>
        <v>0</v>
      </c>
    </row>
    <row r="559" spans="1:10">
      <c r="A559" s="175" t="s">
        <v>62</v>
      </c>
      <c r="B559" s="176"/>
      <c r="C559" s="37">
        <f>C560+C716+C725</f>
        <v>793398.90700000001</v>
      </c>
      <c r="D559" s="37">
        <f>D560+D716+D725</f>
        <v>793398.90700000001</v>
      </c>
      <c r="E559" s="37">
        <f>E560+E716+E725</f>
        <v>793398.90700000001</v>
      </c>
      <c r="G559" s="39" t="s">
        <v>62</v>
      </c>
      <c r="H559" s="41">
        <f t="shared" si="62"/>
        <v>793398.90700000001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f>C561+C638+C642+C645</f>
        <v>772374</v>
      </c>
      <c r="D560" s="36">
        <f>D561+D638+D642+D645</f>
        <v>772374</v>
      </c>
      <c r="E560" s="36">
        <f>E561+E638+E642+E645</f>
        <v>772374</v>
      </c>
      <c r="G560" s="39" t="s">
        <v>61</v>
      </c>
      <c r="H560" s="41">
        <f t="shared" si="62"/>
        <v>772374</v>
      </c>
      <c r="I560" s="42"/>
      <c r="J560" s="40" t="b">
        <f>AND(H560=I560)</f>
        <v>0</v>
      </c>
    </row>
    <row r="561" spans="1:10">
      <c r="A561" s="169" t="s">
        <v>465</v>
      </c>
      <c r="B561" s="170"/>
      <c r="C561" s="38">
        <f>C562+C567+C568+C569+C576+C577+C581+C584+C585+C586+C587+C592+C595+C599+C603+C610+C616+C628</f>
        <v>772374</v>
      </c>
      <c r="D561" s="38">
        <f>D562+D567+D568+D569+D576+D577+D581+D584+D585+D586+D587+D592+D595+D599+D603+D610+D616+D628</f>
        <v>772374</v>
      </c>
      <c r="E561" s="38">
        <f>E562+E567+E568+E569+E576+E577+E581+E584+E585+E586+E587+E592+E595+E599+E603+E610+E616+E628</f>
        <v>772374</v>
      </c>
      <c r="G561" s="39" t="s">
        <v>595</v>
      </c>
      <c r="H561" s="41">
        <f t="shared" si="62"/>
        <v>772374</v>
      </c>
      <c r="I561" s="42"/>
      <c r="J561" s="40" t="b">
        <f>AND(H561=I561)</f>
        <v>0</v>
      </c>
    </row>
    <row r="562" spans="1:10" outlineLevel="1">
      <c r="A562" s="173" t="s">
        <v>466</v>
      </c>
      <c r="B562" s="174"/>
      <c r="C562" s="32">
        <f>SUM(C563:C566)</f>
        <v>2500</v>
      </c>
      <c r="D562" s="32">
        <f>SUM(D563:D566)</f>
        <v>2500</v>
      </c>
      <c r="E562" s="32">
        <f>SUM(E563:E566)</f>
        <v>2500</v>
      </c>
      <c r="H562" s="41">
        <f t="shared" si="62"/>
        <v>2500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2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1">
        <f t="shared" si="62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2"/>
        <v>0</v>
      </c>
    </row>
    <row r="566" spans="1:10" outlineLevel="2">
      <c r="A566" s="6">
        <v>6600</v>
      </c>
      <c r="B566" s="4" t="s">
        <v>471</v>
      </c>
      <c r="C566" s="5">
        <v>2500</v>
      </c>
      <c r="D566" s="5">
        <f t="shared" si="67"/>
        <v>2500</v>
      </c>
      <c r="E566" s="5">
        <f t="shared" si="67"/>
        <v>2500</v>
      </c>
      <c r="H566" s="41">
        <f t="shared" si="62"/>
        <v>2500</v>
      </c>
    </row>
    <row r="567" spans="1:10" outlineLevel="1">
      <c r="A567" s="173" t="s">
        <v>467</v>
      </c>
      <c r="B567" s="174"/>
      <c r="C567" s="31">
        <v>0</v>
      </c>
      <c r="D567" s="31">
        <f>C567</f>
        <v>0</v>
      </c>
      <c r="E567" s="31">
        <f>D567</f>
        <v>0</v>
      </c>
      <c r="H567" s="41">
        <f t="shared" si="62"/>
        <v>0</v>
      </c>
    </row>
    <row r="568" spans="1:10" outlineLevel="1">
      <c r="A568" s="173" t="s">
        <v>472</v>
      </c>
      <c r="B568" s="174"/>
      <c r="C568" s="32">
        <v>0</v>
      </c>
      <c r="D568" s="32">
        <f>C568</f>
        <v>0</v>
      </c>
      <c r="E568" s="32">
        <f>D568</f>
        <v>0</v>
      </c>
      <c r="H568" s="41">
        <f t="shared" si="62"/>
        <v>0</v>
      </c>
    </row>
    <row r="569" spans="1:10" outlineLevel="1">
      <c r="A569" s="173" t="s">
        <v>473</v>
      </c>
      <c r="B569" s="17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2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2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1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2"/>
        <v>0</v>
      </c>
    </row>
    <row r="576" spans="1:10" outlineLevel="1">
      <c r="A576" s="173" t="s">
        <v>480</v>
      </c>
      <c r="B576" s="174"/>
      <c r="C576" s="32">
        <v>0</v>
      </c>
      <c r="D576" s="32">
        <f>C576</f>
        <v>0</v>
      </c>
      <c r="E576" s="32">
        <f>D576</f>
        <v>0</v>
      </c>
      <c r="H576" s="41">
        <f t="shared" si="62"/>
        <v>0</v>
      </c>
    </row>
    <row r="577" spans="1:8" outlineLevel="1">
      <c r="A577" s="173" t="s">
        <v>481</v>
      </c>
      <c r="B577" s="174"/>
      <c r="C577" s="32">
        <f>SUM(C578:C580)</f>
        <v>27000</v>
      </c>
      <c r="D577" s="32">
        <f>SUM(D578:D580)</f>
        <v>27000</v>
      </c>
      <c r="E577" s="32">
        <f>SUM(E578:E580)</f>
        <v>27000</v>
      </c>
      <c r="H577" s="41">
        <f t="shared" si="62"/>
        <v>27000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ref="H578:H641" si="70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70"/>
        <v>0</v>
      </c>
    </row>
    <row r="580" spans="1:8" outlineLevel="2">
      <c r="A580" s="7">
        <v>6605</v>
      </c>
      <c r="B580" s="4" t="s">
        <v>484</v>
      </c>
      <c r="C580" s="5">
        <v>27000</v>
      </c>
      <c r="D580" s="5">
        <f t="shared" si="69"/>
        <v>27000</v>
      </c>
      <c r="E580" s="5">
        <f t="shared" si="69"/>
        <v>27000</v>
      </c>
      <c r="H580" s="41">
        <f t="shared" si="70"/>
        <v>27000</v>
      </c>
    </row>
    <row r="581" spans="1:8" outlineLevel="1">
      <c r="A581" s="173" t="s">
        <v>485</v>
      </c>
      <c r="B581" s="174"/>
      <c r="C581" s="32">
        <f>SUM(C582:C583)</f>
        <v>90349</v>
      </c>
      <c r="D581" s="32">
        <f>SUM(D582:D583)</f>
        <v>90349</v>
      </c>
      <c r="E581" s="32">
        <f>SUM(E582:E583)</f>
        <v>90349</v>
      </c>
      <c r="H581" s="41">
        <f t="shared" si="70"/>
        <v>90349</v>
      </c>
    </row>
    <row r="582" spans="1:8" outlineLevel="2">
      <c r="A582" s="7">
        <v>6606</v>
      </c>
      <c r="B582" s="4" t="s">
        <v>486</v>
      </c>
      <c r="C582" s="5">
        <v>90349</v>
      </c>
      <c r="D582" s="5">
        <f t="shared" ref="D582:E586" si="71">C582</f>
        <v>90349</v>
      </c>
      <c r="E582" s="5">
        <f t="shared" si="71"/>
        <v>90349</v>
      </c>
      <c r="H582" s="41">
        <f t="shared" si="70"/>
        <v>90349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70"/>
        <v>0</v>
      </c>
    </row>
    <row r="584" spans="1:8" outlineLevel="1">
      <c r="A584" s="173" t="s">
        <v>488</v>
      </c>
      <c r="B584" s="174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70"/>
        <v>0</v>
      </c>
    </row>
    <row r="585" spans="1:8" outlineLevel="1" collapsed="1">
      <c r="A585" s="173" t="s">
        <v>489</v>
      </c>
      <c r="B585" s="174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70"/>
        <v>0</v>
      </c>
    </row>
    <row r="586" spans="1:8" outlineLevel="1" collapsed="1">
      <c r="A586" s="173" t="s">
        <v>490</v>
      </c>
      <c r="B586" s="174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70"/>
        <v>0</v>
      </c>
    </row>
    <row r="587" spans="1:8" outlineLevel="1">
      <c r="A587" s="173" t="s">
        <v>491</v>
      </c>
      <c r="B587" s="174"/>
      <c r="C587" s="32">
        <f>SUM(C588:C591)</f>
        <v>105425</v>
      </c>
      <c r="D587" s="32">
        <f>SUM(D588:D591)</f>
        <v>105425</v>
      </c>
      <c r="E587" s="32">
        <f>SUM(E588:E591)</f>
        <v>105425</v>
      </c>
      <c r="H587" s="41">
        <f t="shared" si="70"/>
        <v>105425</v>
      </c>
    </row>
    <row r="588" spans="1:8" outlineLevel="2">
      <c r="A588" s="7">
        <v>6610</v>
      </c>
      <c r="B588" s="4" t="s">
        <v>492</v>
      </c>
      <c r="C588" s="5">
        <v>105425</v>
      </c>
      <c r="D588" s="5">
        <f>C588</f>
        <v>105425</v>
      </c>
      <c r="E588" s="5">
        <f>D588</f>
        <v>105425</v>
      </c>
      <c r="H588" s="41">
        <f t="shared" si="70"/>
        <v>105425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1">
        <f t="shared" si="70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70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70"/>
        <v>0</v>
      </c>
    </row>
    <row r="592" spans="1:8" outlineLevel="1">
      <c r="A592" s="173" t="s">
        <v>498</v>
      </c>
      <c r="B592" s="17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0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0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0"/>
        <v>0</v>
      </c>
    </row>
    <row r="595" spans="1:8" outlineLevel="1">
      <c r="A595" s="173" t="s">
        <v>502</v>
      </c>
      <c r="B595" s="174"/>
      <c r="C595" s="32">
        <f>SUM(C596:C598)</f>
        <v>147100</v>
      </c>
      <c r="D595" s="32">
        <f>SUM(D596:D598)</f>
        <v>147100</v>
      </c>
      <c r="E595" s="32">
        <f>SUM(E596:E598)</f>
        <v>147100</v>
      </c>
      <c r="H595" s="41">
        <f t="shared" si="70"/>
        <v>147100</v>
      </c>
    </row>
    <row r="596" spans="1:8" outlineLevel="2">
      <c r="A596" s="7">
        <v>6612</v>
      </c>
      <c r="B596" s="4" t="s">
        <v>499</v>
      </c>
      <c r="C596" s="5">
        <v>147100</v>
      </c>
      <c r="D596" s="5">
        <f t="shared" ref="D596:E598" si="73">C596</f>
        <v>147100</v>
      </c>
      <c r="E596" s="5">
        <f t="shared" si="73"/>
        <v>147100</v>
      </c>
      <c r="H596" s="41">
        <f t="shared" si="70"/>
        <v>147100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70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70"/>
        <v>0</v>
      </c>
    </row>
    <row r="599" spans="1:8" outlineLevel="1">
      <c r="A599" s="173" t="s">
        <v>503</v>
      </c>
      <c r="B599" s="174"/>
      <c r="C599" s="32">
        <f>SUM(C600:C602)</f>
        <v>400000</v>
      </c>
      <c r="D599" s="32">
        <f>SUM(D600:D602)</f>
        <v>400000</v>
      </c>
      <c r="E599" s="32">
        <f>SUM(E600:E602)</f>
        <v>400000</v>
      </c>
      <c r="H599" s="41">
        <f t="shared" si="70"/>
        <v>400000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70"/>
        <v>0</v>
      </c>
    </row>
    <row r="601" spans="1:8" outlineLevel="2">
      <c r="A601" s="7">
        <v>6613</v>
      </c>
      <c r="B601" s="4" t="s">
        <v>505</v>
      </c>
      <c r="C601" s="5">
        <v>400000</v>
      </c>
      <c r="D601" s="5">
        <f t="shared" si="74"/>
        <v>400000</v>
      </c>
      <c r="E601" s="5">
        <f t="shared" si="74"/>
        <v>400000</v>
      </c>
      <c r="H601" s="41">
        <f t="shared" si="70"/>
        <v>400000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70"/>
        <v>0</v>
      </c>
    </row>
    <row r="603" spans="1:8" outlineLevel="1">
      <c r="A603" s="173" t="s">
        <v>506</v>
      </c>
      <c r="B603" s="17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0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0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1">
        <f t="shared" si="70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70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70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70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70"/>
        <v>0</v>
      </c>
    </row>
    <row r="610" spans="1:8" outlineLevel="1">
      <c r="A610" s="173" t="s">
        <v>513</v>
      </c>
      <c r="B610" s="17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0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0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1">
        <f t="shared" si="70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70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70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70"/>
        <v>0</v>
      </c>
    </row>
    <row r="616" spans="1:8" outlineLevel="1">
      <c r="A616" s="173" t="s">
        <v>519</v>
      </c>
      <c r="B616" s="17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0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0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1">
        <f t="shared" si="70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70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70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70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70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70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70"/>
        <v>0</v>
      </c>
    </row>
    <row r="628" spans="1:10" outlineLevel="1">
      <c r="A628" s="173" t="s">
        <v>531</v>
      </c>
      <c r="B628" s="17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0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0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1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70"/>
        <v>0</v>
      </c>
    </row>
    <row r="638" spans="1:10">
      <c r="A638" s="169" t="s">
        <v>541</v>
      </c>
      <c r="B638" s="17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0"/>
        <v>0</v>
      </c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70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70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0"/>
        <v>0</v>
      </c>
    </row>
    <row r="642" spans="1:10">
      <c r="A642" s="169" t="s">
        <v>545</v>
      </c>
      <c r="B642" s="17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0">C642</f>
        <v>0</v>
      </c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>
      <c r="A645" s="169" t="s">
        <v>548</v>
      </c>
      <c r="B645" s="17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0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1">
        <f t="shared" si="80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outlineLevel="1">
      <c r="A651" s="173" t="s">
        <v>550</v>
      </c>
      <c r="B651" s="174"/>
      <c r="C651" s="31">
        <v>0</v>
      </c>
      <c r="D651" s="31">
        <f>C651</f>
        <v>0</v>
      </c>
      <c r="E651" s="31">
        <f>D651</f>
        <v>0</v>
      </c>
      <c r="H651" s="41">
        <f t="shared" si="80"/>
        <v>0</v>
      </c>
    </row>
    <row r="652" spans="1:10" outlineLevel="1">
      <c r="A652" s="173" t="s">
        <v>551</v>
      </c>
      <c r="B652" s="174"/>
      <c r="C652" s="32">
        <v>0</v>
      </c>
      <c r="D652" s="32">
        <f>C652</f>
        <v>0</v>
      </c>
      <c r="E652" s="32">
        <f>D652</f>
        <v>0</v>
      </c>
      <c r="H652" s="41">
        <f t="shared" si="80"/>
        <v>0</v>
      </c>
    </row>
    <row r="653" spans="1:10" outlineLevel="1">
      <c r="A653" s="173" t="s">
        <v>552</v>
      </c>
      <c r="B653" s="17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0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1">
        <f t="shared" si="80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outlineLevel="1">
      <c r="A660" s="173" t="s">
        <v>553</v>
      </c>
      <c r="B660" s="174"/>
      <c r="C660" s="32">
        <v>0</v>
      </c>
      <c r="D660" s="32">
        <f>C660</f>
        <v>0</v>
      </c>
      <c r="E660" s="32">
        <f>D660</f>
        <v>0</v>
      </c>
      <c r="H660" s="41">
        <f t="shared" si="80"/>
        <v>0</v>
      </c>
    </row>
    <row r="661" spans="1:8" outlineLevel="1">
      <c r="A661" s="173" t="s">
        <v>554</v>
      </c>
      <c r="B661" s="17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outlineLevel="1">
      <c r="A665" s="173" t="s">
        <v>555</v>
      </c>
      <c r="B665" s="17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outlineLevel="1">
      <c r="A668" s="173" t="s">
        <v>556</v>
      </c>
      <c r="B668" s="174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outlineLevel="1" collapsed="1">
      <c r="A669" s="173" t="s">
        <v>557</v>
      </c>
      <c r="B669" s="174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outlineLevel="1" collapsed="1">
      <c r="A670" s="173" t="s">
        <v>558</v>
      </c>
      <c r="B670" s="174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outlineLevel="1">
      <c r="A671" s="173" t="s">
        <v>559</v>
      </c>
      <c r="B671" s="17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0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1">
        <f t="shared" si="80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outlineLevel="1">
      <c r="A676" s="173" t="s">
        <v>560</v>
      </c>
      <c r="B676" s="17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outlineLevel="1">
      <c r="A679" s="173" t="s">
        <v>561</v>
      </c>
      <c r="B679" s="17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outlineLevel="1">
      <c r="A683" s="173" t="s">
        <v>562</v>
      </c>
      <c r="B683" s="17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outlineLevel="1">
      <c r="A687" s="173" t="s">
        <v>563</v>
      </c>
      <c r="B687" s="17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0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1">
        <f t="shared" si="80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outlineLevel="1">
      <c r="A694" s="173" t="s">
        <v>564</v>
      </c>
      <c r="B694" s="17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0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1">
        <f t="shared" si="80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outlineLevel="1">
      <c r="A700" s="173" t="s">
        <v>565</v>
      </c>
      <c r="B700" s="17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0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1">
        <f t="shared" si="80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0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ref="H706:H726" si="91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outlineLevel="1">
      <c r="A712" s="173" t="s">
        <v>566</v>
      </c>
      <c r="B712" s="174"/>
      <c r="C712" s="32">
        <f>SUM(C726:C734)</f>
        <v>0</v>
      </c>
      <c r="D712" s="31">
        <f>C712</f>
        <v>0</v>
      </c>
      <c r="E712" s="31">
        <f>D712</f>
        <v>0</v>
      </c>
      <c r="H712" s="41">
        <f t="shared" si="91"/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ref="D713:E715" si="92">C713</f>
        <v>0</v>
      </c>
      <c r="E713" s="31">
        <f t="shared" si="92"/>
        <v>0</v>
      </c>
      <c r="H713" s="41">
        <f t="shared" si="91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92"/>
        <v>0</v>
      </c>
      <c r="E714" s="31">
        <f t="shared" si="92"/>
        <v>0</v>
      </c>
      <c r="H714" s="41">
        <f t="shared" si="91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92"/>
        <v>0</v>
      </c>
      <c r="E715" s="31">
        <f t="shared" si="92"/>
        <v>0</v>
      </c>
      <c r="H715" s="41">
        <f t="shared" si="91"/>
        <v>0</v>
      </c>
    </row>
    <row r="716" spans="1:10">
      <c r="A716" s="171" t="s">
        <v>570</v>
      </c>
      <c r="B716" s="172"/>
      <c r="C716" s="36">
        <f>C717</f>
        <v>21024.906999999999</v>
      </c>
      <c r="D716" s="36">
        <f>D717</f>
        <v>21024.906999999999</v>
      </c>
      <c r="E716" s="36">
        <f>E717</f>
        <v>21024.906999999999</v>
      </c>
      <c r="G716" s="39" t="s">
        <v>66</v>
      </c>
      <c r="H716" s="41">
        <f t="shared" si="91"/>
        <v>21024.906999999999</v>
      </c>
      <c r="I716" s="42"/>
      <c r="J716" s="40" t="b">
        <f>AND(H716=I716)</f>
        <v>0</v>
      </c>
    </row>
    <row r="717" spans="1:10">
      <c r="A717" s="169" t="s">
        <v>571</v>
      </c>
      <c r="B717" s="170"/>
      <c r="C717" s="33">
        <f>C718+C722</f>
        <v>21024.906999999999</v>
      </c>
      <c r="D717" s="33">
        <f>D718+D722</f>
        <v>21024.906999999999</v>
      </c>
      <c r="E717" s="33">
        <f>E718+E722</f>
        <v>21024.906999999999</v>
      </c>
      <c r="G717" s="39" t="s">
        <v>599</v>
      </c>
      <c r="H717" s="41">
        <f t="shared" si="91"/>
        <v>21024.906999999999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5">
        <f>SUM(C719:C721)</f>
        <v>21024.906999999999</v>
      </c>
      <c r="D718" s="31">
        <f>SUM(D719:D721)</f>
        <v>21024.906999999999</v>
      </c>
      <c r="E718" s="31">
        <f>SUM(E719:E721)</f>
        <v>21024.906999999999</v>
      </c>
      <c r="H718" s="41">
        <f t="shared" si="91"/>
        <v>21024.906999999999</v>
      </c>
    </row>
    <row r="719" spans="1:10" ht="15" customHeight="1" outlineLevel="2">
      <c r="A719" s="6">
        <v>10950</v>
      </c>
      <c r="B719" s="4" t="s">
        <v>572</v>
      </c>
      <c r="C719" s="30">
        <v>21024.906999999999</v>
      </c>
      <c r="D719" s="5">
        <f t="shared" ref="D719:E721" si="93">C719</f>
        <v>21024.906999999999</v>
      </c>
      <c r="E719" s="5">
        <f t="shared" si="93"/>
        <v>21024.906999999999</v>
      </c>
      <c r="H719" s="41">
        <f t="shared" si="91"/>
        <v>21024.906999999999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3"/>
        <v>0</v>
      </c>
      <c r="E720" s="5">
        <f t="shared" si="93"/>
        <v>0</v>
      </c>
      <c r="H720" s="41">
        <f t="shared" si="91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3"/>
        <v>0</v>
      </c>
      <c r="E721" s="5">
        <f t="shared" si="93"/>
        <v>0</v>
      </c>
      <c r="H721" s="41">
        <f t="shared" si="91"/>
        <v>0</v>
      </c>
    </row>
    <row r="722" spans="1:10" outlineLevel="1">
      <c r="A722" s="167" t="s">
        <v>850</v>
      </c>
      <c r="B722" s="168"/>
      <c r="C722" s="5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>
      <c r="A725" s="171" t="s">
        <v>577</v>
      </c>
      <c r="B725" s="17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f>C727+C731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4">C731</f>
        <v>0</v>
      </c>
      <c r="D730" s="31">
        <f t="shared" si="94"/>
        <v>0</v>
      </c>
      <c r="E730" s="31">
        <f t="shared" si="94"/>
        <v>0</v>
      </c>
    </row>
    <row r="731" spans="1:10" outlineLevel="2">
      <c r="A731" s="6">
        <v>2</v>
      </c>
      <c r="B731" s="4" t="s">
        <v>822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5">C735</f>
        <v>0</v>
      </c>
      <c r="E735" s="30">
        <f t="shared" si="9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5"/>
        <v>0</v>
      </c>
      <c r="E736" s="30">
        <f t="shared" si="9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6">C747</f>
        <v>0</v>
      </c>
      <c r="E747" s="30">
        <f t="shared" si="9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7">C752</f>
        <v>0</v>
      </c>
      <c r="E752" s="125">
        <f t="shared" si="9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7"/>
        <v>0</v>
      </c>
      <c r="E753" s="125">
        <f t="shared" si="9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8">C757</f>
        <v>0</v>
      </c>
      <c r="E757" s="30">
        <f t="shared" si="98"/>
        <v>0</v>
      </c>
    </row>
    <row r="758" spans="1:5" outlineLevel="3">
      <c r="A758" s="29"/>
      <c r="B758" s="28" t="s">
        <v>832</v>
      </c>
      <c r="C758" s="30"/>
      <c r="D758" s="30">
        <f t="shared" si="98"/>
        <v>0</v>
      </c>
      <c r="E758" s="30">
        <f t="shared" si="98"/>
        <v>0</v>
      </c>
    </row>
    <row r="759" spans="1:5" outlineLevel="3">
      <c r="A759" s="29"/>
      <c r="B759" s="28" t="s">
        <v>831</v>
      </c>
      <c r="C759" s="30"/>
      <c r="D759" s="30">
        <f t="shared" si="98"/>
        <v>0</v>
      </c>
      <c r="E759" s="30">
        <f t="shared" si="98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9">C762</f>
        <v>0</v>
      </c>
      <c r="E762" s="30">
        <f t="shared" si="99"/>
        <v>0</v>
      </c>
    </row>
    <row r="763" spans="1:5" outlineLevel="3">
      <c r="A763" s="29"/>
      <c r="B763" s="28" t="s">
        <v>819</v>
      </c>
      <c r="C763" s="30"/>
      <c r="D763" s="30">
        <f t="shared" si="99"/>
        <v>0</v>
      </c>
      <c r="E763" s="30">
        <f t="shared" si="9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0">C774</f>
        <v>0</v>
      </c>
      <c r="E774" s="30">
        <f t="shared" si="100"/>
        <v>0</v>
      </c>
    </row>
    <row r="775" spans="1:5" outlineLevel="3">
      <c r="A775" s="29"/>
      <c r="B775" s="28" t="s">
        <v>819</v>
      </c>
      <c r="C775" s="30"/>
      <c r="D775" s="30">
        <f t="shared" si="100"/>
        <v>0</v>
      </c>
      <c r="E775" s="30">
        <f t="shared" si="100"/>
        <v>0</v>
      </c>
    </row>
    <row r="776" spans="1:5" outlineLevel="3">
      <c r="A776" s="29"/>
      <c r="B776" s="28" t="s">
        <v>818</v>
      </c>
      <c r="C776" s="30"/>
      <c r="D776" s="30">
        <f t="shared" si="100"/>
        <v>0</v>
      </c>
      <c r="E776" s="30">
        <f t="shared" si="100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69:E96 C98:E113 C62:E66 C117:E134 C136:E151 C154:E162 C164:E169 C171:E176 C12:E37 C5:E10 C254:C255 C39:E6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A319" workbookViewId="0">
      <selection activeCell="D331" sqref="D331:E331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20" customWidth="1"/>
    <col min="4" max="4" width="18.140625" customWidth="1"/>
    <col min="5" max="5" width="16.57031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2" t="s">
        <v>853</v>
      </c>
      <c r="E1" s="162" t="s">
        <v>852</v>
      </c>
      <c r="G1" s="43" t="s">
        <v>31</v>
      </c>
      <c r="H1" s="44">
        <f>C2+C114</f>
        <v>2268222.0490000001</v>
      </c>
      <c r="I1" s="45"/>
      <c r="J1" s="46" t="b">
        <f>AND(H1=I1)</f>
        <v>0</v>
      </c>
    </row>
    <row r="2" spans="1:14">
      <c r="A2" s="191" t="s">
        <v>60</v>
      </c>
      <c r="B2" s="191"/>
      <c r="C2" s="26">
        <f>C3+C67</f>
        <v>1025200</v>
      </c>
      <c r="D2" s="26">
        <f>D3+D67</f>
        <v>1025200</v>
      </c>
      <c r="E2" s="26">
        <f>E3+E67</f>
        <v>1025200</v>
      </c>
      <c r="G2" s="39" t="s">
        <v>60</v>
      </c>
      <c r="H2" s="41">
        <f t="shared" ref="H2:H33" si="0">C2</f>
        <v>1025200</v>
      </c>
      <c r="I2" s="42"/>
      <c r="J2" s="40" t="b">
        <f>AND(H2=I2)</f>
        <v>0</v>
      </c>
    </row>
    <row r="3" spans="1:14">
      <c r="A3" s="188" t="s">
        <v>578</v>
      </c>
      <c r="B3" s="188"/>
      <c r="C3" s="23">
        <f>C4+C11+C38+C61</f>
        <v>540700</v>
      </c>
      <c r="D3" s="23">
        <f>D4+D11+D38+D61</f>
        <v>540700</v>
      </c>
      <c r="E3" s="23">
        <f>E4+E11+E38+E61</f>
        <v>540700</v>
      </c>
      <c r="G3" s="39" t="s">
        <v>57</v>
      </c>
      <c r="H3" s="41">
        <f t="shared" si="0"/>
        <v>540700</v>
      </c>
      <c r="I3" s="42"/>
      <c r="J3" s="40" t="b">
        <f>AND(H3=I3)</f>
        <v>0</v>
      </c>
    </row>
    <row r="4" spans="1:14" ht="15" customHeight="1">
      <c r="A4" s="184" t="s">
        <v>124</v>
      </c>
      <c r="B4" s="185"/>
      <c r="C4" s="21">
        <f>SUM(C5:C10)</f>
        <v>76500</v>
      </c>
      <c r="D4" s="21">
        <f>SUM(D5:D10)</f>
        <v>76500</v>
      </c>
      <c r="E4" s="21">
        <f>SUM(E5:E10)</f>
        <v>76500</v>
      </c>
      <c r="F4" s="17"/>
      <c r="G4" s="39" t="s">
        <v>53</v>
      </c>
      <c r="H4" s="41">
        <f t="shared" si="0"/>
        <v>76500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 t="shared" ref="D5:E10" si="1">C5</f>
        <v>20000</v>
      </c>
      <c r="E5" s="2">
        <f t="shared" si="1"/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si="1"/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35000</v>
      </c>
      <c r="D7" s="2">
        <f t="shared" si="1"/>
        <v>35000</v>
      </c>
      <c r="E7" s="2">
        <f t="shared" si="1"/>
        <v>35000</v>
      </c>
      <c r="F7" s="17"/>
      <c r="G7" s="17"/>
      <c r="H7" s="41">
        <f t="shared" si="0"/>
        <v>35000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19000</v>
      </c>
      <c r="D8" s="2">
        <f t="shared" si="1"/>
        <v>19000</v>
      </c>
      <c r="E8" s="2">
        <f t="shared" si="1"/>
        <v>19000</v>
      </c>
      <c r="F8" s="17"/>
      <c r="G8" s="17"/>
      <c r="H8" s="41">
        <f t="shared" si="0"/>
        <v>19000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1"/>
        <v>500</v>
      </c>
      <c r="E10" s="2">
        <f t="shared" si="1"/>
        <v>500</v>
      </c>
      <c r="F10" s="17"/>
      <c r="G10" s="17"/>
      <c r="H10" s="41">
        <f t="shared" si="0"/>
        <v>500</v>
      </c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407000</v>
      </c>
      <c r="D11" s="21">
        <f>SUM(D12:D37)</f>
        <v>407000</v>
      </c>
      <c r="E11" s="21">
        <f>SUM(E12:E37)</f>
        <v>407000</v>
      </c>
      <c r="F11" s="17"/>
      <c r="G11" s="39" t="s">
        <v>54</v>
      </c>
      <c r="H11" s="41">
        <f t="shared" si="0"/>
        <v>407000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395000</v>
      </c>
      <c r="D12" s="2">
        <f t="shared" ref="D12:E37" si="2">C12</f>
        <v>395000</v>
      </c>
      <c r="E12" s="2">
        <f t="shared" si="2"/>
        <v>395000</v>
      </c>
      <c r="H12" s="41">
        <f t="shared" si="0"/>
        <v>395000</v>
      </c>
    </row>
    <row r="13" spans="1:14" outlineLevel="1">
      <c r="A13" s="3">
        <v>2102</v>
      </c>
      <c r="B13" s="1" t="s">
        <v>126</v>
      </c>
      <c r="C13" s="2"/>
      <c r="D13" s="2">
        <f t="shared" si="2"/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5000</v>
      </c>
      <c r="D15" s="2">
        <f t="shared" si="2"/>
        <v>5000</v>
      </c>
      <c r="E15" s="2">
        <f t="shared" si="2"/>
        <v>5000</v>
      </c>
      <c r="H15" s="41">
        <f t="shared" si="0"/>
        <v>5000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si="2"/>
        <v>0</v>
      </c>
      <c r="E29" s="2">
        <f t="shared" si="2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5000</v>
      </c>
      <c r="D34" s="2">
        <f t="shared" si="2"/>
        <v>5000</v>
      </c>
      <c r="E34" s="2">
        <f t="shared" si="2"/>
        <v>5000</v>
      </c>
      <c r="H34" s="41">
        <f t="shared" ref="H34:H65" si="3">C34</f>
        <v>5000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2"/>
        <v>500</v>
      </c>
      <c r="E35" s="2">
        <f t="shared" si="2"/>
        <v>500</v>
      </c>
      <c r="H35" s="41">
        <f t="shared" si="3"/>
        <v>500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  <c r="H36" s="41">
        <f t="shared" si="3"/>
        <v>1000</v>
      </c>
    </row>
    <row r="37" spans="1:10" outlineLevel="1">
      <c r="A37" s="3">
        <v>2499</v>
      </c>
      <c r="B37" s="1" t="s">
        <v>10</v>
      </c>
      <c r="C37" s="15">
        <v>500</v>
      </c>
      <c r="D37" s="2">
        <f t="shared" si="2"/>
        <v>500</v>
      </c>
      <c r="E37" s="2">
        <f t="shared" si="2"/>
        <v>500</v>
      </c>
      <c r="H37" s="41">
        <f t="shared" si="3"/>
        <v>500</v>
      </c>
    </row>
    <row r="38" spans="1:10">
      <c r="A38" s="184" t="s">
        <v>145</v>
      </c>
      <c r="B38" s="185"/>
      <c r="C38" s="21">
        <f>SUM(C39:C60)</f>
        <v>57200</v>
      </c>
      <c r="D38" s="21">
        <f>SUM(D39:D60)</f>
        <v>57200</v>
      </c>
      <c r="E38" s="21">
        <f>SUM(E39:E60)</f>
        <v>57200</v>
      </c>
      <c r="G38" s="39" t="s">
        <v>55</v>
      </c>
      <c r="H38" s="41">
        <f t="shared" si="3"/>
        <v>57200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12000</v>
      </c>
      <c r="D39" s="2">
        <f t="shared" ref="D39:E60" si="4">C39</f>
        <v>12000</v>
      </c>
      <c r="E39" s="2">
        <f t="shared" si="4"/>
        <v>12000</v>
      </c>
      <c r="H39" s="41">
        <f t="shared" si="3"/>
        <v>12000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si="4"/>
        <v>3000</v>
      </c>
      <c r="E40" s="2">
        <f t="shared" si="4"/>
        <v>3000</v>
      </c>
      <c r="H40" s="41">
        <f t="shared" si="3"/>
        <v>3000</v>
      </c>
    </row>
    <row r="41" spans="1:10" outlineLevel="1">
      <c r="A41" s="20">
        <v>3103</v>
      </c>
      <c r="B41" s="20" t="s">
        <v>13</v>
      </c>
      <c r="C41" s="2">
        <v>7500</v>
      </c>
      <c r="D41" s="2">
        <f t="shared" si="4"/>
        <v>7500</v>
      </c>
      <c r="E41" s="2">
        <f t="shared" si="4"/>
        <v>7500</v>
      </c>
      <c r="H41" s="41">
        <f t="shared" si="3"/>
        <v>7500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3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3"/>
        <v>0</v>
      </c>
    </row>
    <row r="44" spans="1:10" outlineLevel="1">
      <c r="A44" s="20">
        <v>3202</v>
      </c>
      <c r="B44" s="20" t="s">
        <v>15</v>
      </c>
      <c r="C44" s="2">
        <v>200</v>
      </c>
      <c r="D44" s="2">
        <f t="shared" si="4"/>
        <v>200</v>
      </c>
      <c r="E44" s="2">
        <f t="shared" si="4"/>
        <v>200</v>
      </c>
      <c r="H44" s="41">
        <f t="shared" si="3"/>
        <v>200</v>
      </c>
    </row>
    <row r="45" spans="1:10" outlineLevel="1">
      <c r="A45" s="20">
        <v>3203</v>
      </c>
      <c r="B45" s="20" t="s">
        <v>16</v>
      </c>
      <c r="C45" s="2">
        <v>3500</v>
      </c>
      <c r="D45" s="2">
        <f t="shared" si="4"/>
        <v>3500</v>
      </c>
      <c r="E45" s="2">
        <f t="shared" si="4"/>
        <v>3500</v>
      </c>
      <c r="H45" s="41">
        <f t="shared" si="3"/>
        <v>3500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3"/>
        <v>0</v>
      </c>
    </row>
    <row r="48" spans="1:10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3"/>
        <v>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3"/>
        <v>0</v>
      </c>
    </row>
    <row r="53" spans="1:10" outlineLevel="1">
      <c r="A53" s="20">
        <v>3301</v>
      </c>
      <c r="B53" s="20" t="s">
        <v>18</v>
      </c>
      <c r="C53" s="2">
        <v>10000</v>
      </c>
      <c r="D53" s="2">
        <f t="shared" si="4"/>
        <v>10000</v>
      </c>
      <c r="E53" s="2">
        <f t="shared" si="4"/>
        <v>10000</v>
      </c>
      <c r="H53" s="41">
        <f t="shared" si="3"/>
        <v>10000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3"/>
        <v>1000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3"/>
        <v>10000</v>
      </c>
    </row>
    <row r="56" spans="1:10" outlineLevel="1">
      <c r="A56" s="20">
        <v>3303</v>
      </c>
      <c r="B56" s="20" t="s">
        <v>154</v>
      </c>
      <c r="C56" s="2">
        <v>2000</v>
      </c>
      <c r="D56" s="2">
        <f t="shared" si="4"/>
        <v>2000</v>
      </c>
      <c r="E56" s="2">
        <f t="shared" si="4"/>
        <v>2000</v>
      </c>
      <c r="H56" s="41">
        <f t="shared" si="3"/>
        <v>2000</v>
      </c>
    </row>
    <row r="57" spans="1:10" outlineLevel="1">
      <c r="A57" s="20">
        <v>3304</v>
      </c>
      <c r="B57" s="20" t="s">
        <v>155</v>
      </c>
      <c r="C57" s="2">
        <v>2500</v>
      </c>
      <c r="D57" s="2">
        <f t="shared" si="4"/>
        <v>2500</v>
      </c>
      <c r="E57" s="2">
        <f t="shared" si="4"/>
        <v>2500</v>
      </c>
      <c r="H57" s="41">
        <f t="shared" si="3"/>
        <v>2500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  <c r="H58" s="41">
        <f t="shared" si="3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  <c r="H59" s="41">
        <f t="shared" si="3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  <c r="H60" s="41">
        <f t="shared" si="3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3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 t="shared" ref="D62:E66" si="5">C62</f>
        <v>0</v>
      </c>
      <c r="E62" s="2">
        <f t="shared" si="5"/>
        <v>0</v>
      </c>
      <c r="H62" s="41">
        <f t="shared" si="3"/>
        <v>0</v>
      </c>
    </row>
    <row r="63" spans="1:10" outlineLevel="1">
      <c r="A63" s="3">
        <v>4002</v>
      </c>
      <c r="B63" s="1" t="s">
        <v>160</v>
      </c>
      <c r="C63" s="2"/>
      <c r="D63" s="2">
        <f t="shared" si="5"/>
        <v>0</v>
      </c>
      <c r="E63" s="2">
        <f t="shared" si="5"/>
        <v>0</v>
      </c>
      <c r="H63" s="41">
        <f t="shared" si="3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  <c r="H64" s="41">
        <f t="shared" si="3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  <c r="H65" s="41">
        <f t="shared" si="3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  <c r="H66" s="41">
        <f t="shared" ref="H66:H97" si="6">C66</f>
        <v>0</v>
      </c>
    </row>
    <row r="67" spans="1:10">
      <c r="A67" s="188" t="s">
        <v>579</v>
      </c>
      <c r="B67" s="188"/>
      <c r="C67" s="25">
        <f>C97+C68</f>
        <v>484500</v>
      </c>
      <c r="D67" s="25">
        <f>D97+D68</f>
        <v>484500</v>
      </c>
      <c r="E67" s="25">
        <f>E97+E68</f>
        <v>484500</v>
      </c>
      <c r="G67" s="39" t="s">
        <v>59</v>
      </c>
      <c r="H67" s="41">
        <f t="shared" si="6"/>
        <v>484500</v>
      </c>
      <c r="I67" s="42"/>
      <c r="J67" s="40" t="b">
        <f>AND(H67=I67)</f>
        <v>0</v>
      </c>
    </row>
    <row r="68" spans="1:10">
      <c r="A68" s="184" t="s">
        <v>163</v>
      </c>
      <c r="B68" s="185"/>
      <c r="C68" s="21">
        <f>SUM(C69:C96)</f>
        <v>49500</v>
      </c>
      <c r="D68" s="21">
        <f>SUM(D69:D96)</f>
        <v>49500</v>
      </c>
      <c r="E68" s="21">
        <f>SUM(E69:E96)</f>
        <v>49500</v>
      </c>
      <c r="G68" s="39" t="s">
        <v>56</v>
      </c>
      <c r="H68" s="41">
        <f t="shared" si="6"/>
        <v>49500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 t="shared" ref="D69:E96" si="7">C69</f>
        <v>0</v>
      </c>
      <c r="E69" s="2">
        <f t="shared" si="7"/>
        <v>0</v>
      </c>
      <c r="H69" s="41">
        <f t="shared" si="6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si="7"/>
        <v>0</v>
      </c>
      <c r="E70" s="2">
        <f t="shared" si="7"/>
        <v>0</v>
      </c>
      <c r="H70" s="41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7"/>
        <v>0</v>
      </c>
      <c r="E71" s="2">
        <f t="shared" si="7"/>
        <v>0</v>
      </c>
      <c r="H71" s="41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7"/>
        <v>0</v>
      </c>
      <c r="E72" s="2">
        <f t="shared" si="7"/>
        <v>0</v>
      </c>
      <c r="H72" s="41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7"/>
        <v>0</v>
      </c>
      <c r="E73" s="2">
        <f t="shared" si="7"/>
        <v>0</v>
      </c>
      <c r="H73" s="41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7"/>
        <v>0</v>
      </c>
      <c r="E74" s="2">
        <f t="shared" si="7"/>
        <v>0</v>
      </c>
      <c r="H74" s="41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7"/>
        <v>0</v>
      </c>
      <c r="E75" s="2">
        <f t="shared" si="7"/>
        <v>0</v>
      </c>
      <c r="H75" s="41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7"/>
        <v>0</v>
      </c>
      <c r="E76" s="2">
        <f t="shared" si="7"/>
        <v>0</v>
      </c>
      <c r="H76" s="41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7"/>
        <v>0</v>
      </c>
      <c r="E77" s="2">
        <f t="shared" si="7"/>
        <v>0</v>
      </c>
      <c r="H77" s="41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7"/>
        <v>0</v>
      </c>
      <c r="E78" s="2">
        <f t="shared" si="7"/>
        <v>0</v>
      </c>
      <c r="H78" s="41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35000</v>
      </c>
      <c r="D79" s="2">
        <f t="shared" si="7"/>
        <v>35000</v>
      </c>
      <c r="E79" s="2">
        <f t="shared" si="7"/>
        <v>35000</v>
      </c>
      <c r="H79" s="41">
        <f t="shared" si="6"/>
        <v>35000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7"/>
        <v>0</v>
      </c>
      <c r="E80" s="2">
        <f t="shared" si="7"/>
        <v>0</v>
      </c>
      <c r="H80" s="41">
        <f t="shared" si="6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7"/>
        <v>0</v>
      </c>
      <c r="E81" s="2">
        <f t="shared" si="7"/>
        <v>0</v>
      </c>
      <c r="H81" s="41">
        <f t="shared" si="6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7"/>
        <v>0</v>
      </c>
      <c r="E82" s="2">
        <f t="shared" si="7"/>
        <v>0</v>
      </c>
      <c r="H82" s="41">
        <f t="shared" si="6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1500</v>
      </c>
      <c r="D83" s="2">
        <f t="shared" si="7"/>
        <v>1500</v>
      </c>
      <c r="E83" s="2">
        <f t="shared" si="7"/>
        <v>1500</v>
      </c>
      <c r="H83" s="41">
        <f t="shared" si="6"/>
        <v>1500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7"/>
        <v>0</v>
      </c>
      <c r="E84" s="2">
        <f t="shared" si="7"/>
        <v>0</v>
      </c>
      <c r="H84" s="41">
        <f t="shared" si="6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7"/>
        <v>0</v>
      </c>
      <c r="E85" s="2">
        <f t="shared" si="7"/>
        <v>0</v>
      </c>
      <c r="H85" s="41">
        <f t="shared" si="6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si="7"/>
        <v>0</v>
      </c>
      <c r="E86" s="2">
        <f t="shared" si="7"/>
        <v>0</v>
      </c>
      <c r="H86" s="41">
        <f t="shared" si="6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  <c r="H87" s="41">
        <f t="shared" si="6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  <c r="H88" s="41">
        <f t="shared" si="6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  <c r="H89" s="41">
        <f t="shared" si="6"/>
        <v>0</v>
      </c>
    </row>
    <row r="90" spans="1:8" ht="15" customHeight="1" outlineLevel="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  <c r="H90" s="41">
        <f t="shared" si="6"/>
        <v>3000</v>
      </c>
    </row>
    <row r="91" spans="1:8" ht="15" customHeight="1" outlineLevel="1">
      <c r="A91" s="3">
        <v>5211</v>
      </c>
      <c r="B91" s="2" t="s">
        <v>23</v>
      </c>
      <c r="C91" s="2">
        <v>5000</v>
      </c>
      <c r="D91" s="2">
        <f t="shared" si="7"/>
        <v>5000</v>
      </c>
      <c r="E91" s="2">
        <f t="shared" si="7"/>
        <v>5000</v>
      </c>
      <c r="H91" s="41">
        <f t="shared" si="6"/>
        <v>5000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  <c r="H92" s="41">
        <f t="shared" si="6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  <c r="H93" s="41">
        <f t="shared" si="6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  <c r="H94" s="41">
        <f t="shared" si="6"/>
        <v>0</v>
      </c>
    </row>
    <row r="95" spans="1:8" ht="13.5" customHeight="1" outlineLevel="1">
      <c r="A95" s="3">
        <v>5302</v>
      </c>
      <c r="B95" s="2" t="s">
        <v>24</v>
      </c>
      <c r="C95" s="2">
        <v>5000</v>
      </c>
      <c r="D95" s="2">
        <f t="shared" si="7"/>
        <v>5000</v>
      </c>
      <c r="E95" s="2">
        <f t="shared" si="7"/>
        <v>5000</v>
      </c>
      <c r="H95" s="41">
        <f t="shared" si="6"/>
        <v>5000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  <c r="H96" s="41">
        <f t="shared" si="6"/>
        <v>0</v>
      </c>
    </row>
    <row r="97" spans="1:10">
      <c r="A97" s="19" t="s">
        <v>184</v>
      </c>
      <c r="B97" s="24"/>
      <c r="C97" s="21">
        <f>SUM(C98:C113)</f>
        <v>435000</v>
      </c>
      <c r="D97" s="21">
        <f>SUM(D98:D113)</f>
        <v>435000</v>
      </c>
      <c r="E97" s="21">
        <f>SUM(E98:E113)</f>
        <v>435000</v>
      </c>
      <c r="G97" s="39" t="s">
        <v>58</v>
      </c>
      <c r="H97" s="41">
        <f t="shared" si="6"/>
        <v>435000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190000</v>
      </c>
      <c r="D98" s="2">
        <f t="shared" ref="D98:E113" si="8">C98</f>
        <v>190000</v>
      </c>
      <c r="E98" s="2">
        <f t="shared" si="8"/>
        <v>190000</v>
      </c>
      <c r="H98" s="41">
        <f t="shared" ref="H98:H129" si="9">C98</f>
        <v>190000</v>
      </c>
    </row>
    <row r="99" spans="1:10" ht="15" customHeight="1" outlineLevel="1">
      <c r="A99" s="3">
        <v>6002</v>
      </c>
      <c r="B99" s="1" t="s">
        <v>185</v>
      </c>
      <c r="C99" s="2">
        <v>40000</v>
      </c>
      <c r="D99" s="2">
        <f t="shared" si="8"/>
        <v>40000</v>
      </c>
      <c r="E99" s="2">
        <f t="shared" si="8"/>
        <v>40000</v>
      </c>
      <c r="H99" s="41">
        <f t="shared" si="9"/>
        <v>40000</v>
      </c>
    </row>
    <row r="100" spans="1:10" ht="15" customHeight="1" outlineLevel="1">
      <c r="A100" s="3">
        <v>6003</v>
      </c>
      <c r="B100" s="1" t="s">
        <v>186</v>
      </c>
      <c r="C100" s="2">
        <v>200000</v>
      </c>
      <c r="D100" s="2">
        <f t="shared" si="8"/>
        <v>200000</v>
      </c>
      <c r="E100" s="2">
        <f t="shared" si="8"/>
        <v>200000</v>
      </c>
      <c r="H100" s="41">
        <f t="shared" si="9"/>
        <v>200000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  <c r="H101" s="41">
        <f t="shared" si="9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  <c r="H102" s="41">
        <f t="shared" si="9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  <c r="H103" s="41">
        <f t="shared" si="9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  <c r="H104" s="41">
        <f t="shared" si="9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  <c r="H105" s="41">
        <f t="shared" si="9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  <c r="H106" s="41">
        <f t="shared" si="9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  <c r="H107" s="41">
        <f t="shared" si="9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  <c r="H108" s="41">
        <f t="shared" si="9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  <c r="H109" s="41">
        <f t="shared" si="9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  <c r="H110" s="41">
        <f t="shared" si="9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  <c r="H111" s="41">
        <f t="shared" si="9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  <c r="H112" s="41">
        <f t="shared" si="9"/>
        <v>0</v>
      </c>
    </row>
    <row r="113" spans="1:10" outlineLevel="1">
      <c r="A113" s="8">
        <v>6099</v>
      </c>
      <c r="B113" s="1" t="s">
        <v>29</v>
      </c>
      <c r="C113" s="2">
        <v>2000</v>
      </c>
      <c r="D113" s="2">
        <f t="shared" si="8"/>
        <v>2000</v>
      </c>
      <c r="E113" s="2">
        <f t="shared" si="8"/>
        <v>2000</v>
      </c>
      <c r="H113" s="41">
        <f t="shared" si="9"/>
        <v>2000</v>
      </c>
    </row>
    <row r="114" spans="1:10">
      <c r="A114" s="189" t="s">
        <v>62</v>
      </c>
      <c r="B114" s="190"/>
      <c r="C114" s="26">
        <f>C115+C152+C177</f>
        <v>1243022.0490000001</v>
      </c>
      <c r="D114" s="26">
        <f>D115+D152+D177</f>
        <v>1243022.0490000001</v>
      </c>
      <c r="E114" s="26">
        <f>E115+E152+E177</f>
        <v>1243022.0490000001</v>
      </c>
      <c r="G114" s="39" t="s">
        <v>62</v>
      </c>
      <c r="H114" s="41">
        <f t="shared" si="9"/>
        <v>1243022.0490000001</v>
      </c>
      <c r="I114" s="42"/>
      <c r="J114" s="40" t="b">
        <f>AND(H114=I114)</f>
        <v>0</v>
      </c>
    </row>
    <row r="115" spans="1:10">
      <c r="A115" s="186" t="s">
        <v>580</v>
      </c>
      <c r="B115" s="187"/>
      <c r="C115" s="23">
        <f>C116+C135</f>
        <v>812519.049</v>
      </c>
      <c r="D115" s="23">
        <f>D116+D135</f>
        <v>812519.049</v>
      </c>
      <c r="E115" s="23">
        <f>E116+E135</f>
        <v>812519.049</v>
      </c>
      <c r="G115" s="39" t="s">
        <v>61</v>
      </c>
      <c r="H115" s="41">
        <f t="shared" si="9"/>
        <v>812519.049</v>
      </c>
      <c r="I115" s="42"/>
      <c r="J115" s="40" t="b">
        <f>AND(H115=I115)</f>
        <v>0</v>
      </c>
    </row>
    <row r="116" spans="1:10" ht="15" customHeight="1">
      <c r="A116" s="184" t="s">
        <v>195</v>
      </c>
      <c r="B116" s="185"/>
      <c r="C116" s="21">
        <f>C117+C120+C123+C126+C129+C132</f>
        <v>689663</v>
      </c>
      <c r="D116" s="21">
        <f>D117+D120+D123+D126+D129+D132</f>
        <v>689663</v>
      </c>
      <c r="E116" s="21">
        <f>E117+E120+E123+E126+E129+E132</f>
        <v>689663</v>
      </c>
      <c r="G116" s="39" t="s">
        <v>583</v>
      </c>
      <c r="H116" s="41">
        <f t="shared" si="9"/>
        <v>689663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625663</v>
      </c>
      <c r="D117" s="2">
        <f>D118+D119</f>
        <v>625663</v>
      </c>
      <c r="E117" s="2">
        <f>E118+E119</f>
        <v>625663</v>
      </c>
      <c r="H117" s="41">
        <f t="shared" si="9"/>
        <v>625663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9"/>
        <v>0</v>
      </c>
    </row>
    <row r="119" spans="1:10" ht="15" customHeight="1" outlineLevel="2">
      <c r="A119" s="131"/>
      <c r="B119" s="130" t="s">
        <v>860</v>
      </c>
      <c r="C119" s="129">
        <v>625663</v>
      </c>
      <c r="D119" s="129">
        <f>C119</f>
        <v>625663</v>
      </c>
      <c r="E119" s="129">
        <f>D119</f>
        <v>625663</v>
      </c>
      <c r="H119" s="41">
        <f t="shared" si="9"/>
        <v>625663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9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9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9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64000</v>
      </c>
      <c r="D123" s="2">
        <f>D124+D125</f>
        <v>64000</v>
      </c>
      <c r="E123" s="2">
        <f>E124+E125</f>
        <v>64000</v>
      </c>
      <c r="H123" s="41">
        <f t="shared" si="9"/>
        <v>64000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9"/>
        <v>0</v>
      </c>
    </row>
    <row r="125" spans="1:10" ht="15" customHeight="1" outlineLevel="2">
      <c r="A125" s="131"/>
      <c r="B125" s="130" t="s">
        <v>860</v>
      </c>
      <c r="C125" s="129">
        <v>64000</v>
      </c>
      <c r="D125" s="129">
        <f>C125</f>
        <v>64000</v>
      </c>
      <c r="E125" s="129">
        <f>D125</f>
        <v>64000</v>
      </c>
      <c r="H125" s="41">
        <f t="shared" si="9"/>
        <v>64000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9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9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9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9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ref="H130:H161" si="10">C130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si="10"/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0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0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0"/>
        <v>0</v>
      </c>
    </row>
    <row r="135" spans="1:10">
      <c r="A135" s="184" t="s">
        <v>202</v>
      </c>
      <c r="B135" s="185"/>
      <c r="C135" s="21">
        <f>C136+C140+C143+C146+C149</f>
        <v>122856.049</v>
      </c>
      <c r="D135" s="21">
        <f>D136+D140+D143+D146+D149</f>
        <v>122856.049</v>
      </c>
      <c r="E135" s="21">
        <f>E136+E140+E143+E146+E149</f>
        <v>122856.049</v>
      </c>
      <c r="G135" s="39" t="s">
        <v>584</v>
      </c>
      <c r="H135" s="41">
        <f t="shared" si="10"/>
        <v>122856.049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103144.049</v>
      </c>
      <c r="D136" s="2">
        <f>D137+D138+D139</f>
        <v>103144.049</v>
      </c>
      <c r="E136" s="2">
        <f>E137+E138+E139</f>
        <v>103144.049</v>
      </c>
      <c r="H136" s="41">
        <f t="shared" si="10"/>
        <v>103144.049</v>
      </c>
    </row>
    <row r="137" spans="1:10" ht="15" customHeight="1" outlineLevel="2">
      <c r="A137" s="131"/>
      <c r="B137" s="130" t="s">
        <v>855</v>
      </c>
      <c r="C137" s="129">
        <v>65576.048999999999</v>
      </c>
      <c r="D137" s="129">
        <f t="shared" ref="D137:E139" si="11">C137</f>
        <v>65576.048999999999</v>
      </c>
      <c r="E137" s="129">
        <f t="shared" si="11"/>
        <v>65576.048999999999</v>
      </c>
      <c r="H137" s="41">
        <f t="shared" si="10"/>
        <v>65576.048999999999</v>
      </c>
    </row>
    <row r="138" spans="1:10" ht="15" customHeight="1" outlineLevel="2">
      <c r="A138" s="131"/>
      <c r="B138" s="130" t="s">
        <v>862</v>
      </c>
      <c r="C138" s="129">
        <v>37568</v>
      </c>
      <c r="D138" s="129">
        <f t="shared" si="11"/>
        <v>37568</v>
      </c>
      <c r="E138" s="129">
        <f t="shared" si="11"/>
        <v>37568</v>
      </c>
      <c r="H138" s="41">
        <f t="shared" si="10"/>
        <v>37568</v>
      </c>
    </row>
    <row r="139" spans="1:10" ht="15" customHeight="1" outlineLevel="2">
      <c r="A139" s="131"/>
      <c r="B139" s="130" t="s">
        <v>861</v>
      </c>
      <c r="C139" s="129"/>
      <c r="D139" s="129">
        <f t="shared" si="11"/>
        <v>0</v>
      </c>
      <c r="E139" s="129">
        <f t="shared" si="11"/>
        <v>0</v>
      </c>
      <c r="H139" s="41">
        <f t="shared" si="10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0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0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0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0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0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0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0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0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0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19712</v>
      </c>
      <c r="D149" s="2">
        <f>D150+D151</f>
        <v>19712</v>
      </c>
      <c r="E149" s="2">
        <f>E150+E151</f>
        <v>19712</v>
      </c>
      <c r="H149" s="41">
        <f t="shared" si="10"/>
        <v>19712</v>
      </c>
    </row>
    <row r="150" spans="1:10" ht="15" customHeight="1" outlineLevel="2">
      <c r="A150" s="131"/>
      <c r="B150" s="130" t="s">
        <v>855</v>
      </c>
      <c r="C150" s="129">
        <v>19712</v>
      </c>
      <c r="D150" s="129">
        <f>C150</f>
        <v>19712</v>
      </c>
      <c r="E150" s="129">
        <f>D150</f>
        <v>19712</v>
      </c>
      <c r="H150" s="41">
        <f t="shared" si="10"/>
        <v>19712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0"/>
        <v>0</v>
      </c>
    </row>
    <row r="152" spans="1:10">
      <c r="A152" s="186" t="s">
        <v>581</v>
      </c>
      <c r="B152" s="187"/>
      <c r="C152" s="23">
        <f>C153+C163+C170</f>
        <v>430503</v>
      </c>
      <c r="D152" s="23">
        <f>D153+D163+D170</f>
        <v>430503</v>
      </c>
      <c r="E152" s="23">
        <f>E153+E163+E170</f>
        <v>430503</v>
      </c>
      <c r="G152" s="39" t="s">
        <v>66</v>
      </c>
      <c r="H152" s="41">
        <f t="shared" si="10"/>
        <v>430503</v>
      </c>
      <c r="I152" s="42"/>
      <c r="J152" s="40" t="b">
        <f>AND(H152=I152)</f>
        <v>0</v>
      </c>
    </row>
    <row r="153" spans="1:10">
      <c r="A153" s="184" t="s">
        <v>208</v>
      </c>
      <c r="B153" s="185"/>
      <c r="C153" s="21">
        <f>C154+C157+C160</f>
        <v>430503</v>
      </c>
      <c r="D153" s="21">
        <f>D154+D157+D160</f>
        <v>430503</v>
      </c>
      <c r="E153" s="21">
        <f>E154+E157+E160</f>
        <v>430503</v>
      </c>
      <c r="G153" s="39" t="s">
        <v>585</v>
      </c>
      <c r="H153" s="41">
        <f t="shared" si="10"/>
        <v>430503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430503</v>
      </c>
      <c r="D154" s="2">
        <f>D155+D156</f>
        <v>430503</v>
      </c>
      <c r="E154" s="2">
        <f>E155+E156</f>
        <v>430503</v>
      </c>
      <c r="H154" s="41">
        <f t="shared" si="10"/>
        <v>430503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0"/>
        <v>0</v>
      </c>
    </row>
    <row r="156" spans="1:10" ht="15" customHeight="1" outlineLevel="2">
      <c r="A156" s="131"/>
      <c r="B156" s="130" t="s">
        <v>860</v>
      </c>
      <c r="C156" s="129">
        <v>430503</v>
      </c>
      <c r="D156" s="129">
        <f>C156</f>
        <v>430503</v>
      </c>
      <c r="E156" s="129">
        <f>D156</f>
        <v>430503</v>
      </c>
      <c r="H156" s="41">
        <f t="shared" si="10"/>
        <v>430503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0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0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0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0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0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ref="H162:H178" si="12">C162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2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2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2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2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2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2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2"/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2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2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2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2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2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2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2"/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2"/>
        <v>0</v>
      </c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2"/>
        <v>0</v>
      </c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 t="shared" ref="D224:E227" si="17">C224</f>
        <v>0</v>
      </c>
      <c r="E224" s="128">
        <f t="shared" si="17"/>
        <v>0</v>
      </c>
    </row>
    <row r="225" spans="1:5" outlineLevel="3">
      <c r="A225" s="90"/>
      <c r="B225" s="89" t="s">
        <v>833</v>
      </c>
      <c r="C225" s="128"/>
      <c r="D225" s="128">
        <f t="shared" si="17"/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 t="shared" ref="D230:E232" si="18">C230</f>
        <v>0</v>
      </c>
      <c r="E230" s="128">
        <f t="shared" si="18"/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si="18"/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 t="shared" ref="D240:E242" si="19">C240</f>
        <v>0</v>
      </c>
      <c r="E240" s="128">
        <f t="shared" si="19"/>
        <v>0</v>
      </c>
    </row>
    <row r="241" spans="1:10" outlineLevel="3">
      <c r="A241" s="90"/>
      <c r="B241" s="89" t="s">
        <v>825</v>
      </c>
      <c r="C241" s="128"/>
      <c r="D241" s="128">
        <f t="shared" si="19"/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 t="shared" ref="D245:E249" si="20">C245</f>
        <v>0</v>
      </c>
      <c r="E245" s="128">
        <f t="shared" si="20"/>
        <v>0</v>
      </c>
    </row>
    <row r="246" spans="1:10" outlineLevel="3">
      <c r="A246" s="90"/>
      <c r="B246" s="89" t="s">
        <v>821</v>
      </c>
      <c r="C246" s="128"/>
      <c r="D246" s="128">
        <f t="shared" si="20"/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2" t="s">
        <v>853</v>
      </c>
      <c r="E256" s="162" t="s">
        <v>852</v>
      </c>
      <c r="G256" s="47" t="s">
        <v>589</v>
      </c>
      <c r="H256" s="48">
        <f>C257+C559</f>
        <v>2268222.0490000001</v>
      </c>
      <c r="I256" s="49"/>
      <c r="J256" s="50" t="b">
        <f>AND(H256=I256)</f>
        <v>0</v>
      </c>
    </row>
    <row r="257" spans="1:10">
      <c r="A257" s="175" t="s">
        <v>60</v>
      </c>
      <c r="B257" s="176"/>
      <c r="C257" s="37">
        <v>901768</v>
      </c>
      <c r="D257" s="37">
        <f>D258+D550</f>
        <v>901768</v>
      </c>
      <c r="E257" s="37">
        <f>E258+E550</f>
        <v>901768</v>
      </c>
      <c r="G257" s="39" t="s">
        <v>60</v>
      </c>
      <c r="H257" s="41">
        <f t="shared" ref="H257:H320" si="21">C257</f>
        <v>901768</v>
      </c>
      <c r="I257" s="42"/>
      <c r="J257" s="40" t="b">
        <f>AND(H257=I257)</f>
        <v>0</v>
      </c>
    </row>
    <row r="258" spans="1:10">
      <c r="A258" s="171" t="s">
        <v>266</v>
      </c>
      <c r="B258" s="172"/>
      <c r="C258" s="36">
        <v>801768</v>
      </c>
      <c r="D258" s="36">
        <f>D259+D339+D483+D547</f>
        <v>801768</v>
      </c>
      <c r="E258" s="36">
        <f>E259+E339+E483+E547</f>
        <v>801768</v>
      </c>
      <c r="G258" s="39" t="s">
        <v>57</v>
      </c>
      <c r="H258" s="41">
        <f t="shared" si="21"/>
        <v>801768</v>
      </c>
      <c r="I258" s="42"/>
      <c r="J258" s="40" t="b">
        <f>AND(H258=I258)</f>
        <v>0</v>
      </c>
    </row>
    <row r="259" spans="1:10">
      <c r="A259" s="169" t="s">
        <v>267</v>
      </c>
      <c r="B259" s="170"/>
      <c r="C259" s="33">
        <v>421904</v>
      </c>
      <c r="D259" s="33">
        <f>D260+D263+D314</f>
        <v>421904</v>
      </c>
      <c r="E259" s="33">
        <f>E260+E263+E314</f>
        <v>421904</v>
      </c>
      <c r="G259" s="39" t="s">
        <v>590</v>
      </c>
      <c r="H259" s="41">
        <f t="shared" si="21"/>
        <v>421904</v>
      </c>
      <c r="I259" s="42"/>
      <c r="J259" s="40" t="b">
        <f>AND(H259=I259)</f>
        <v>0</v>
      </c>
    </row>
    <row r="260" spans="1:10" outlineLevel="1">
      <c r="A260" s="173" t="s">
        <v>268</v>
      </c>
      <c r="B260" s="174"/>
      <c r="C260" s="32">
        <v>720</v>
      </c>
      <c r="D260" s="32">
        <f>SUM(D261:D262)</f>
        <v>720</v>
      </c>
      <c r="E260" s="32">
        <f>SUM(E261:E262)</f>
        <v>720</v>
      </c>
      <c r="H260" s="41">
        <f t="shared" si="21"/>
        <v>720</v>
      </c>
    </row>
    <row r="261" spans="1:10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3" t="s">
        <v>269</v>
      </c>
      <c r="B263" s="174"/>
      <c r="C263" s="32">
        <v>389684</v>
      </c>
      <c r="D263" s="32">
        <f>D264+D265+D289+D296+D298+D302+D305+D308+D313</f>
        <v>389684</v>
      </c>
      <c r="E263" s="32">
        <f>E264+E265+E289+E296+E298+E302+E305+E308+E313</f>
        <v>389684</v>
      </c>
      <c r="H263" s="41">
        <f t="shared" si="21"/>
        <v>389684</v>
      </c>
    </row>
    <row r="264" spans="1:10" outlineLevel="2">
      <c r="A264" s="6">
        <v>1101</v>
      </c>
      <c r="B264" s="4" t="s">
        <v>34</v>
      </c>
      <c r="C264" s="5">
        <v>153652</v>
      </c>
      <c r="D264" s="5">
        <f>C264</f>
        <v>153652</v>
      </c>
      <c r="E264" s="5">
        <f>D264</f>
        <v>153652</v>
      </c>
      <c r="H264" s="41">
        <f t="shared" si="21"/>
        <v>153652</v>
      </c>
    </row>
    <row r="265" spans="1:10" outlineLevel="2">
      <c r="A265" s="6">
        <v>1101</v>
      </c>
      <c r="B265" s="4" t="s">
        <v>35</v>
      </c>
      <c r="C265" s="5">
        <v>159640</v>
      </c>
      <c r="D265" s="5">
        <f>C265</f>
        <v>159640</v>
      </c>
      <c r="E265" s="5">
        <f>D265</f>
        <v>159640</v>
      </c>
      <c r="H265" s="41">
        <f t="shared" si="21"/>
        <v>159640</v>
      </c>
    </row>
    <row r="266" spans="1:10" outlineLevel="3">
      <c r="A266" s="29"/>
      <c r="B266" s="28" t="s">
        <v>218</v>
      </c>
      <c r="C266" s="30"/>
      <c r="D266" s="30">
        <f t="shared" ref="D266:E288" si="22">C266</f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si="22"/>
        <v>0</v>
      </c>
      <c r="E283" s="30">
        <f t="shared" si="22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2"/>
        <v>0</v>
      </c>
      <c r="E284" s="30">
        <f t="shared" si="22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2"/>
        <v>0</v>
      </c>
      <c r="E285" s="30">
        <f t="shared" si="22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2"/>
        <v>0</v>
      </c>
      <c r="E286" s="30">
        <f t="shared" si="22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2"/>
        <v>0</v>
      </c>
      <c r="E287" s="30">
        <f t="shared" si="22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2"/>
        <v>0</v>
      </c>
      <c r="E288" s="30">
        <f t="shared" si="22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C289</f>
        <v>900</v>
      </c>
      <c r="E289" s="5">
        <f>D289</f>
        <v>900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 t="shared" ref="D290:E295" si="23">C290</f>
        <v>0</v>
      </c>
      <c r="E290" s="30">
        <f t="shared" si="23"/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si="23"/>
        <v>0</v>
      </c>
      <c r="E291" s="30">
        <f t="shared" si="23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3"/>
        <v>0</v>
      </c>
      <c r="E292" s="30">
        <f t="shared" si="23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3"/>
        <v>0</v>
      </c>
      <c r="E293" s="30">
        <f t="shared" si="23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3"/>
        <v>0</v>
      </c>
      <c r="E294" s="30">
        <f t="shared" si="23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3"/>
        <v>0</v>
      </c>
      <c r="E295" s="30">
        <f t="shared" si="23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700</v>
      </c>
      <c r="D296" s="5">
        <f>C296</f>
        <v>700</v>
      </c>
      <c r="E296" s="5">
        <f>D296</f>
        <v>700</v>
      </c>
      <c r="H296" s="41">
        <f t="shared" si="21"/>
        <v>700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12368</v>
      </c>
      <c r="D298" s="5">
        <f>C298</f>
        <v>12368</v>
      </c>
      <c r="E298" s="5">
        <f>D298</f>
        <v>12368</v>
      </c>
      <c r="H298" s="41">
        <f t="shared" si="21"/>
        <v>12368</v>
      </c>
    </row>
    <row r="299" spans="1:8" outlineLevel="3">
      <c r="A299" s="29"/>
      <c r="B299" s="28" t="s">
        <v>248</v>
      </c>
      <c r="C299" s="30"/>
      <c r="D299" s="30">
        <f t="shared" ref="D299:E301" si="24">C299</f>
        <v>0</v>
      </c>
      <c r="E299" s="30">
        <f t="shared" si="24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5114</v>
      </c>
      <c r="D305" s="5">
        <f>C305</f>
        <v>5114</v>
      </c>
      <c r="E305" s="5">
        <f>D305</f>
        <v>5114</v>
      </c>
      <c r="H305" s="41">
        <f t="shared" si="21"/>
        <v>5114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57310</v>
      </c>
      <c r="D308" s="5">
        <f>C308</f>
        <v>57310</v>
      </c>
      <c r="E308" s="5">
        <f>D308</f>
        <v>57310</v>
      </c>
      <c r="H308" s="41">
        <f t="shared" si="21"/>
        <v>57310</v>
      </c>
    </row>
    <row r="309" spans="1:8" outlineLevel="3">
      <c r="A309" s="29"/>
      <c r="B309" s="28" t="s">
        <v>256</v>
      </c>
      <c r="C309" s="30"/>
      <c r="D309" s="30">
        <f t="shared" ref="D309:E313" si="25">C309</f>
        <v>0</v>
      </c>
      <c r="E309" s="30">
        <f t="shared" si="25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si="25"/>
        <v>0</v>
      </c>
      <c r="E310" s="30">
        <f t="shared" si="25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/>
      <c r="D313" s="5">
        <f t="shared" si="25"/>
        <v>0</v>
      </c>
      <c r="E313" s="5">
        <f t="shared" si="25"/>
        <v>0</v>
      </c>
      <c r="H313" s="41">
        <f t="shared" si="21"/>
        <v>0</v>
      </c>
    </row>
    <row r="314" spans="1:8" outlineLevel="1">
      <c r="A314" s="173" t="s">
        <v>601</v>
      </c>
      <c r="B314" s="174"/>
      <c r="C314" s="32">
        <v>31500</v>
      </c>
      <c r="D314" s="32">
        <f>D315+D325+D331+D336+D337+D338+D328</f>
        <v>31500</v>
      </c>
      <c r="E314" s="32">
        <f>E315+E325+E331+E336+E337+E338+E328</f>
        <v>31500</v>
      </c>
      <c r="H314" s="41">
        <f t="shared" si="21"/>
        <v>31500</v>
      </c>
    </row>
    <row r="315" spans="1:8" outlineLevel="2">
      <c r="A315" s="6">
        <v>1102</v>
      </c>
      <c r="B315" s="4" t="s">
        <v>65</v>
      </c>
      <c r="C315" s="5"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 t="shared" ref="D316:E324" si="26">C316</f>
        <v>0</v>
      </c>
      <c r="E316" s="30">
        <f t="shared" si="26"/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si="26"/>
        <v>0</v>
      </c>
      <c r="E317" s="30">
        <f t="shared" si="26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ref="H321:H384" si="27">C321</f>
        <v>0</v>
      </c>
    </row>
    <row r="322" spans="1:8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si="27"/>
        <v>0</v>
      </c>
    </row>
    <row r="323" spans="1:8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outlineLevel="2">
      <c r="A325" s="6">
        <v>1102</v>
      </c>
      <c r="B325" s="4" t="s">
        <v>263</v>
      </c>
      <c r="C325" s="5">
        <v>25200</v>
      </c>
      <c r="D325" s="5">
        <f>C325</f>
        <v>25200</v>
      </c>
      <c r="E325" s="5">
        <f>D325</f>
        <v>25200</v>
      </c>
      <c r="H325" s="41">
        <f t="shared" si="27"/>
        <v>25200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7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7"/>
        <v>0</v>
      </c>
    </row>
    <row r="328" spans="1:8" outlineLevel="2">
      <c r="A328" s="6">
        <v>1102</v>
      </c>
      <c r="B328" s="4" t="s">
        <v>38</v>
      </c>
      <c r="C328" s="5"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7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7"/>
        <v>0</v>
      </c>
    </row>
    <row r="331" spans="1:8" outlineLevel="2">
      <c r="A331" s="6">
        <v>1102</v>
      </c>
      <c r="B331" s="4" t="s">
        <v>39</v>
      </c>
      <c r="C331" s="5">
        <v>6300</v>
      </c>
      <c r="D331" s="5">
        <f>C331</f>
        <v>6300</v>
      </c>
      <c r="E331" s="5">
        <f>D331</f>
        <v>6300</v>
      </c>
      <c r="H331" s="41">
        <f t="shared" si="27"/>
        <v>6300</v>
      </c>
    </row>
    <row r="332" spans="1:8" outlineLevel="3">
      <c r="A332" s="29"/>
      <c r="B332" s="28" t="s">
        <v>256</v>
      </c>
      <c r="C332" s="30"/>
      <c r="D332" s="30">
        <f t="shared" ref="D332:E338" si="28">C332</f>
        <v>0</v>
      </c>
      <c r="E332" s="30">
        <f t="shared" si="28"/>
        <v>0</v>
      </c>
      <c r="H332" s="41">
        <f t="shared" si="27"/>
        <v>0</v>
      </c>
    </row>
    <row r="333" spans="1:8" outlineLevel="3">
      <c r="A333" s="29"/>
      <c r="B333" s="28" t="s">
        <v>257</v>
      </c>
      <c r="C333" s="30"/>
      <c r="D333" s="30">
        <f t="shared" si="28"/>
        <v>0</v>
      </c>
      <c r="E333" s="30">
        <f t="shared" si="28"/>
        <v>0</v>
      </c>
      <c r="H333" s="41">
        <f t="shared" si="27"/>
        <v>0</v>
      </c>
    </row>
    <row r="334" spans="1:8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8"/>
        <v>0</v>
      </c>
      <c r="E336" s="5">
        <f t="shared" si="28"/>
        <v>0</v>
      </c>
      <c r="H336" s="41">
        <f t="shared" si="27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8"/>
        <v>0</v>
      </c>
      <c r="E337" s="5">
        <f t="shared" si="28"/>
        <v>0</v>
      </c>
      <c r="H337" s="41">
        <f t="shared" si="27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  <c r="H338" s="41">
        <f t="shared" si="27"/>
        <v>0</v>
      </c>
    </row>
    <row r="339" spans="1:10">
      <c r="A339" s="169" t="s">
        <v>270</v>
      </c>
      <c r="B339" s="170"/>
      <c r="C339" s="33">
        <v>287676</v>
      </c>
      <c r="D339" s="33">
        <f>D340+D444+D482</f>
        <v>287676</v>
      </c>
      <c r="E339" s="33">
        <f>E340+E444+E482</f>
        <v>287676</v>
      </c>
      <c r="G339" s="39" t="s">
        <v>591</v>
      </c>
      <c r="H339" s="41">
        <f t="shared" si="27"/>
        <v>287676</v>
      </c>
      <c r="I339" s="42"/>
      <c r="J339" s="40" t="b">
        <f>AND(H339=I339)</f>
        <v>0</v>
      </c>
    </row>
    <row r="340" spans="1:10" outlineLevel="1">
      <c r="A340" s="173" t="s">
        <v>271</v>
      </c>
      <c r="B340" s="174"/>
      <c r="C340" s="32">
        <v>241676</v>
      </c>
      <c r="D340" s="32">
        <f>D341+D342+D343+D344+D347+D348+D353+D356+D357+D362+D367+BH290668+D371+D372+D373+D376+D377+D378+D382+D388+D391+D392+D395+D398+D399+D404+D407+D408+D409+D412+D415+D416+D419+D420+D421+D422+D429+D443</f>
        <v>241676</v>
      </c>
      <c r="E340" s="32">
        <f>E341+E342+E343+E344+E347+E348+E353+E356+E357+E362+E367+BI290668+E371+E372+E373+E376+E377+E378+E382+E388+E391+E392+E395+E398+E399+E404+E407+E408+E409+E412+E415+E416+E419+E420+E421+E422+E429+E443</f>
        <v>241676</v>
      </c>
      <c r="H340" s="41">
        <f t="shared" si="27"/>
        <v>241676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29">C341</f>
        <v>0</v>
      </c>
      <c r="E341" s="5">
        <f t="shared" si="29"/>
        <v>0</v>
      </c>
      <c r="H341" s="41">
        <f t="shared" si="27"/>
        <v>0</v>
      </c>
    </row>
    <row r="342" spans="1:10" outlineLevel="2">
      <c r="A342" s="6">
        <v>2201</v>
      </c>
      <c r="B342" s="4" t="s">
        <v>40</v>
      </c>
      <c r="C342" s="5">
        <v>5000</v>
      </c>
      <c r="D342" s="5">
        <f t="shared" si="29"/>
        <v>5000</v>
      </c>
      <c r="E342" s="5">
        <f t="shared" si="29"/>
        <v>5000</v>
      </c>
      <c r="H342" s="41">
        <f t="shared" si="27"/>
        <v>5000</v>
      </c>
    </row>
    <row r="343" spans="1:10" outlineLevel="2">
      <c r="A343" s="6">
        <v>2201</v>
      </c>
      <c r="B343" s="4" t="s">
        <v>41</v>
      </c>
      <c r="C343" s="5">
        <v>80000</v>
      </c>
      <c r="D343" s="5">
        <f t="shared" si="29"/>
        <v>80000</v>
      </c>
      <c r="E343" s="5">
        <f t="shared" si="29"/>
        <v>80000</v>
      </c>
      <c r="H343" s="41">
        <f t="shared" si="27"/>
        <v>80000</v>
      </c>
    </row>
    <row r="344" spans="1:10" outlineLevel="2">
      <c r="A344" s="6">
        <v>2201</v>
      </c>
      <c r="B344" s="4" t="s">
        <v>273</v>
      </c>
      <c r="C344" s="5">
        <v>7000</v>
      </c>
      <c r="D344" s="5">
        <f>SUM(D345:D346)</f>
        <v>7000</v>
      </c>
      <c r="E344" s="5">
        <f>SUM(E345:E346)</f>
        <v>7000</v>
      </c>
      <c r="H344" s="41">
        <f t="shared" si="27"/>
        <v>7000</v>
      </c>
    </row>
    <row r="345" spans="1:10" outlineLevel="3">
      <c r="A345" s="29"/>
      <c r="B345" s="28" t="s">
        <v>274</v>
      </c>
      <c r="C345" s="30">
        <v>5000</v>
      </c>
      <c r="D345" s="30">
        <f t="shared" ref="D345:E347" si="30">C345</f>
        <v>5000</v>
      </c>
      <c r="E345" s="30">
        <f t="shared" si="30"/>
        <v>5000</v>
      </c>
      <c r="H345" s="41">
        <f t="shared" si="27"/>
        <v>5000</v>
      </c>
    </row>
    <row r="346" spans="1:10" outlineLevel="3">
      <c r="A346" s="29"/>
      <c r="B346" s="28" t="s">
        <v>275</v>
      </c>
      <c r="C346" s="30">
        <v>2000</v>
      </c>
      <c r="D346" s="30">
        <f t="shared" si="30"/>
        <v>2000</v>
      </c>
      <c r="E346" s="30">
        <f t="shared" si="30"/>
        <v>2000</v>
      </c>
      <c r="H346" s="41">
        <f t="shared" si="27"/>
        <v>2000</v>
      </c>
    </row>
    <row r="347" spans="1:10" outlineLevel="2">
      <c r="A347" s="6">
        <v>2201</v>
      </c>
      <c r="B347" s="4" t="s">
        <v>276</v>
      </c>
      <c r="C347" s="5">
        <v>10000</v>
      </c>
      <c r="D347" s="5">
        <f t="shared" si="30"/>
        <v>10000</v>
      </c>
      <c r="E347" s="5">
        <f t="shared" si="30"/>
        <v>10000</v>
      </c>
      <c r="H347" s="41">
        <f t="shared" si="27"/>
        <v>10000</v>
      </c>
    </row>
    <row r="348" spans="1:10" outlineLevel="2">
      <c r="A348" s="6">
        <v>2201</v>
      </c>
      <c r="B348" s="4" t="s">
        <v>277</v>
      </c>
      <c r="C348" s="5">
        <v>30000</v>
      </c>
      <c r="D348" s="5">
        <f>SUM(D349:D352)</f>
        <v>30000</v>
      </c>
      <c r="E348" s="5">
        <f>SUM(E349:E352)</f>
        <v>30000</v>
      </c>
      <c r="H348" s="41">
        <f t="shared" si="27"/>
        <v>30000</v>
      </c>
    </row>
    <row r="349" spans="1:10" outlineLevel="3">
      <c r="A349" s="29"/>
      <c r="B349" s="28" t="s">
        <v>278</v>
      </c>
      <c r="C349" s="30">
        <v>30000</v>
      </c>
      <c r="D349" s="30">
        <f t="shared" ref="D349:E352" si="31">C349</f>
        <v>30000</v>
      </c>
      <c r="E349" s="30">
        <f t="shared" si="31"/>
        <v>30000</v>
      </c>
      <c r="H349" s="41">
        <f t="shared" si="27"/>
        <v>30000</v>
      </c>
    </row>
    <row r="350" spans="1:10" outlineLevel="3">
      <c r="A350" s="29"/>
      <c r="B350" s="28" t="s">
        <v>279</v>
      </c>
      <c r="C350" s="30">
        <v>0</v>
      </c>
      <c r="D350" s="30">
        <f t="shared" si="31"/>
        <v>0</v>
      </c>
      <c r="E350" s="30">
        <f t="shared" si="31"/>
        <v>0</v>
      </c>
      <c r="H350" s="41">
        <f t="shared" si="27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  <c r="H351" s="41">
        <f t="shared" si="27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  <c r="H352" s="41">
        <f t="shared" si="27"/>
        <v>0</v>
      </c>
    </row>
    <row r="353" spans="1:8" outlineLevel="2">
      <c r="A353" s="6">
        <v>2201</v>
      </c>
      <c r="B353" s="4" t="s">
        <v>282</v>
      </c>
      <c r="C353" s="5">
        <v>1000</v>
      </c>
      <c r="D353" s="5">
        <f>SUM(D354:D355)</f>
        <v>1000</v>
      </c>
      <c r="E353" s="5">
        <f>SUM(E354:E355)</f>
        <v>1000</v>
      </c>
      <c r="H353" s="41">
        <f t="shared" si="27"/>
        <v>1000</v>
      </c>
    </row>
    <row r="354" spans="1:8" outlineLevel="3">
      <c r="A354" s="29"/>
      <c r="B354" s="28" t="s">
        <v>42</v>
      </c>
      <c r="C354" s="30">
        <v>1000</v>
      </c>
      <c r="D354" s="30">
        <f t="shared" ref="D354:E356" si="32">C354</f>
        <v>1000</v>
      </c>
      <c r="E354" s="30">
        <f t="shared" si="32"/>
        <v>1000</v>
      </c>
      <c r="H354" s="41">
        <f t="shared" si="27"/>
        <v>1000</v>
      </c>
    </row>
    <row r="355" spans="1:8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  <c r="H355" s="41">
        <f t="shared" si="27"/>
        <v>0</v>
      </c>
    </row>
    <row r="356" spans="1:8" outlineLevel="2">
      <c r="A356" s="6">
        <v>2201</v>
      </c>
      <c r="B356" s="4" t="s">
        <v>284</v>
      </c>
      <c r="C356" s="5"/>
      <c r="D356" s="5">
        <f t="shared" si="32"/>
        <v>0</v>
      </c>
      <c r="E356" s="5">
        <f t="shared" si="32"/>
        <v>0</v>
      </c>
      <c r="H356" s="41">
        <f t="shared" si="27"/>
        <v>0</v>
      </c>
    </row>
    <row r="357" spans="1:8" outlineLevel="2">
      <c r="A357" s="6">
        <v>2201</v>
      </c>
      <c r="B357" s="4" t="s">
        <v>285</v>
      </c>
      <c r="C357" s="5">
        <v>4000</v>
      </c>
      <c r="D357" s="5">
        <f>SUM(D358:D361)</f>
        <v>4000</v>
      </c>
      <c r="E357" s="5">
        <f>SUM(E358:E361)</f>
        <v>4000</v>
      </c>
      <c r="H357" s="41">
        <f t="shared" si="27"/>
        <v>4000</v>
      </c>
    </row>
    <row r="358" spans="1:8" outlineLevel="3">
      <c r="A358" s="29"/>
      <c r="B358" s="28" t="s">
        <v>286</v>
      </c>
      <c r="C358" s="30">
        <v>4000</v>
      </c>
      <c r="D358" s="30">
        <f t="shared" ref="D358:E361" si="33">C358</f>
        <v>4000</v>
      </c>
      <c r="E358" s="30">
        <f t="shared" si="33"/>
        <v>4000</v>
      </c>
      <c r="H358" s="41">
        <f t="shared" si="27"/>
        <v>4000</v>
      </c>
    </row>
    <row r="359" spans="1:8" outlineLevel="3">
      <c r="A359" s="29"/>
      <c r="B359" s="28" t="s">
        <v>287</v>
      </c>
      <c r="C359" s="30"/>
      <c r="D359" s="30">
        <f t="shared" si="33"/>
        <v>0</v>
      </c>
      <c r="E359" s="30">
        <f t="shared" si="33"/>
        <v>0</v>
      </c>
      <c r="H359" s="41">
        <f t="shared" si="27"/>
        <v>0</v>
      </c>
    </row>
    <row r="360" spans="1:8" outlineLevel="3">
      <c r="A360" s="29"/>
      <c r="B360" s="28" t="s">
        <v>288</v>
      </c>
      <c r="C360" s="30"/>
      <c r="D360" s="30">
        <f t="shared" si="33"/>
        <v>0</v>
      </c>
      <c r="E360" s="30">
        <f t="shared" si="33"/>
        <v>0</v>
      </c>
      <c r="H360" s="41">
        <f t="shared" si="27"/>
        <v>0</v>
      </c>
    </row>
    <row r="361" spans="1:8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  <c r="H361" s="41">
        <f t="shared" si="27"/>
        <v>0</v>
      </c>
    </row>
    <row r="362" spans="1:8" outlineLevel="2">
      <c r="A362" s="6">
        <v>2201</v>
      </c>
      <c r="B362" s="4" t="s">
        <v>290</v>
      </c>
      <c r="C362" s="5">
        <v>21000</v>
      </c>
      <c r="D362" s="5">
        <f>SUM(D363:D366)</f>
        <v>21000</v>
      </c>
      <c r="E362" s="5">
        <f>SUM(E363:E366)</f>
        <v>21000</v>
      </c>
      <c r="H362" s="41">
        <f t="shared" si="27"/>
        <v>21000</v>
      </c>
    </row>
    <row r="363" spans="1:8" outlineLevel="3">
      <c r="A363" s="29"/>
      <c r="B363" s="28" t="s">
        <v>291</v>
      </c>
      <c r="C363" s="30">
        <v>5000</v>
      </c>
      <c r="D363" s="30">
        <f t="shared" ref="D363:E367" si="34">C363</f>
        <v>5000</v>
      </c>
      <c r="E363" s="30">
        <f t="shared" si="34"/>
        <v>5000</v>
      </c>
      <c r="H363" s="41">
        <f t="shared" si="27"/>
        <v>5000</v>
      </c>
    </row>
    <row r="364" spans="1:8" outlineLevel="3">
      <c r="A364" s="29"/>
      <c r="B364" s="28" t="s">
        <v>292</v>
      </c>
      <c r="C364" s="30">
        <v>15000</v>
      </c>
      <c r="D364" s="30">
        <f t="shared" si="34"/>
        <v>15000</v>
      </c>
      <c r="E364" s="30">
        <f t="shared" si="34"/>
        <v>15000</v>
      </c>
      <c r="H364" s="41">
        <f t="shared" si="27"/>
        <v>15000</v>
      </c>
    </row>
    <row r="365" spans="1:8" outlineLevel="3">
      <c r="A365" s="29"/>
      <c r="B365" s="28" t="s">
        <v>293</v>
      </c>
      <c r="C365" s="30">
        <v>1000</v>
      </c>
      <c r="D365" s="30">
        <f t="shared" si="34"/>
        <v>1000</v>
      </c>
      <c r="E365" s="30">
        <f t="shared" si="34"/>
        <v>1000</v>
      </c>
      <c r="H365" s="41">
        <f t="shared" si="27"/>
        <v>1000</v>
      </c>
    </row>
    <row r="366" spans="1:8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  <c r="H366" s="41">
        <f t="shared" si="27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 t="shared" si="34"/>
        <v>1000</v>
      </c>
      <c r="E367" s="5">
        <f t="shared" si="34"/>
        <v>1000</v>
      </c>
      <c r="H367" s="41">
        <f t="shared" si="27"/>
        <v>1000</v>
      </c>
    </row>
    <row r="368" spans="1:8" outlineLevel="2" collapsed="1">
      <c r="A368" s="6">
        <v>2201</v>
      </c>
      <c r="B368" s="4" t="s">
        <v>295</v>
      </c>
      <c r="C368" s="5"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  <c r="H369" s="41">
        <f t="shared" si="27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  <c r="H370" s="41">
        <f t="shared" si="27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5"/>
        <v>4000</v>
      </c>
      <c r="E371" s="5">
        <f t="shared" si="35"/>
        <v>4000</v>
      </c>
      <c r="H371" s="41">
        <f t="shared" si="27"/>
        <v>4000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5"/>
        <v>4000</v>
      </c>
      <c r="E372" s="5">
        <f t="shared" si="35"/>
        <v>4000</v>
      </c>
      <c r="H372" s="41">
        <f t="shared" si="27"/>
        <v>4000</v>
      </c>
    </row>
    <row r="373" spans="1:8" outlineLevel="2" collapsed="1">
      <c r="A373" s="6">
        <v>2201</v>
      </c>
      <c r="B373" s="4" t="s">
        <v>298</v>
      </c>
      <c r="C373" s="5">
        <v>0</v>
      </c>
      <c r="D373" s="5">
        <f>SUM(D374:D375)</f>
        <v>0</v>
      </c>
      <c r="E373" s="5">
        <f>SUM(E374:E375)</f>
        <v>0</v>
      </c>
      <c r="H373" s="41">
        <f t="shared" si="27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6">C374</f>
        <v>0</v>
      </c>
      <c r="E374" s="30">
        <f t="shared" si="36"/>
        <v>0</v>
      </c>
      <c r="H374" s="41">
        <f t="shared" si="27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  <c r="H375" s="41">
        <f t="shared" si="27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6"/>
        <v>0</v>
      </c>
      <c r="E376" s="5">
        <f t="shared" si="36"/>
        <v>0</v>
      </c>
      <c r="H376" s="41">
        <f t="shared" si="27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6"/>
        <v>1000</v>
      </c>
      <c r="E377" s="5">
        <f t="shared" si="36"/>
        <v>1000</v>
      </c>
      <c r="H377" s="41">
        <f t="shared" si="27"/>
        <v>1000</v>
      </c>
    </row>
    <row r="378" spans="1:8" outlineLevel="2">
      <c r="A378" s="6">
        <v>2201</v>
      </c>
      <c r="B378" s="4" t="s">
        <v>303</v>
      </c>
      <c r="C378" s="5">
        <v>7000</v>
      </c>
      <c r="D378" s="5">
        <f>SUM(D379:D381)</f>
        <v>7000</v>
      </c>
      <c r="E378" s="5">
        <f>SUM(E379:E381)</f>
        <v>7000</v>
      </c>
      <c r="H378" s="41">
        <f t="shared" si="27"/>
        <v>7000</v>
      </c>
    </row>
    <row r="379" spans="1:8" outlineLevel="3">
      <c r="A379" s="29"/>
      <c r="B379" s="28" t="s">
        <v>46</v>
      </c>
      <c r="C379" s="30">
        <v>2000</v>
      </c>
      <c r="D379" s="30">
        <f t="shared" ref="D379:E381" si="37">C379</f>
        <v>2000</v>
      </c>
      <c r="E379" s="30">
        <f t="shared" si="37"/>
        <v>2000</v>
      </c>
      <c r="H379" s="41">
        <f t="shared" si="27"/>
        <v>2000</v>
      </c>
    </row>
    <row r="380" spans="1:8" outlineLevel="3">
      <c r="A380" s="29"/>
      <c r="B380" s="28" t="s">
        <v>113</v>
      </c>
      <c r="C380" s="30">
        <v>4000</v>
      </c>
      <c r="D380" s="30">
        <f t="shared" si="37"/>
        <v>4000</v>
      </c>
      <c r="E380" s="30">
        <f t="shared" si="37"/>
        <v>4000</v>
      </c>
      <c r="H380" s="41">
        <f t="shared" si="27"/>
        <v>4000</v>
      </c>
    </row>
    <row r="381" spans="1:8" outlineLevel="3">
      <c r="A381" s="29"/>
      <c r="B381" s="28" t="s">
        <v>47</v>
      </c>
      <c r="C381" s="30">
        <v>1000</v>
      </c>
      <c r="D381" s="30">
        <f t="shared" si="37"/>
        <v>1000</v>
      </c>
      <c r="E381" s="30">
        <f t="shared" si="37"/>
        <v>1000</v>
      </c>
      <c r="H381" s="41">
        <f t="shared" si="27"/>
        <v>1000</v>
      </c>
    </row>
    <row r="382" spans="1:8" outlineLevel="2">
      <c r="A382" s="6">
        <v>2201</v>
      </c>
      <c r="B382" s="4" t="s">
        <v>114</v>
      </c>
      <c r="C382" s="5">
        <v>6000</v>
      </c>
      <c r="D382" s="5">
        <f>SUM(D383:D387)</f>
        <v>6000</v>
      </c>
      <c r="E382" s="5">
        <f>SUM(E383:E387)</f>
        <v>6000</v>
      </c>
      <c r="H382" s="41">
        <f t="shared" si="27"/>
        <v>6000</v>
      </c>
    </row>
    <row r="383" spans="1:8" outlineLevel="3">
      <c r="A383" s="29"/>
      <c r="B383" s="28" t="s">
        <v>304</v>
      </c>
      <c r="C383" s="30">
        <v>1000</v>
      </c>
      <c r="D383" s="30">
        <f t="shared" ref="D383:E387" si="38">C383</f>
        <v>1000</v>
      </c>
      <c r="E383" s="30">
        <f t="shared" si="38"/>
        <v>1000</v>
      </c>
      <c r="H383" s="41">
        <f t="shared" si="27"/>
        <v>1000</v>
      </c>
    </row>
    <row r="384" spans="1:8" outlineLevel="3">
      <c r="A384" s="29"/>
      <c r="B384" s="28" t="s">
        <v>305</v>
      </c>
      <c r="C384" s="30"/>
      <c r="D384" s="30">
        <f t="shared" si="38"/>
        <v>0</v>
      </c>
      <c r="E384" s="30">
        <f t="shared" si="38"/>
        <v>0</v>
      </c>
      <c r="H384" s="41">
        <f t="shared" si="27"/>
        <v>0</v>
      </c>
    </row>
    <row r="385" spans="1:8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  <c r="H385" s="41">
        <f t="shared" ref="H385:H448" si="39">C385</f>
        <v>0</v>
      </c>
    </row>
    <row r="386" spans="1:8" outlineLevel="3">
      <c r="A386" s="29"/>
      <c r="B386" s="28" t="s">
        <v>307</v>
      </c>
      <c r="C386" s="30">
        <v>3000</v>
      </c>
      <c r="D386" s="30">
        <f t="shared" si="38"/>
        <v>3000</v>
      </c>
      <c r="E386" s="30">
        <f t="shared" si="38"/>
        <v>3000</v>
      </c>
      <c r="H386" s="41">
        <f t="shared" si="39"/>
        <v>3000</v>
      </c>
    </row>
    <row r="387" spans="1:8" outlineLevel="3">
      <c r="A387" s="29"/>
      <c r="B387" s="28" t="s">
        <v>308</v>
      </c>
      <c r="C387" s="30">
        <v>2000</v>
      </c>
      <c r="D387" s="30">
        <f t="shared" si="38"/>
        <v>2000</v>
      </c>
      <c r="E387" s="30">
        <f t="shared" si="38"/>
        <v>2000</v>
      </c>
      <c r="H387" s="41">
        <f t="shared" si="39"/>
        <v>2000</v>
      </c>
    </row>
    <row r="388" spans="1:8" outlineLevel="2">
      <c r="A388" s="6">
        <v>2201</v>
      </c>
      <c r="B388" s="4" t="s">
        <v>309</v>
      </c>
      <c r="C388" s="5">
        <v>500</v>
      </c>
      <c r="D388" s="5">
        <f>SUM(D389:D390)</f>
        <v>500</v>
      </c>
      <c r="E388" s="5">
        <f>SUM(E389:E390)</f>
        <v>500</v>
      </c>
      <c r="H388" s="41">
        <f t="shared" si="39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0">C389</f>
        <v>500</v>
      </c>
      <c r="E389" s="30">
        <f t="shared" si="40"/>
        <v>500</v>
      </c>
      <c r="H389" s="41">
        <f t="shared" si="39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  <c r="H390" s="41">
        <f t="shared" si="39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  <c r="H391" s="41">
        <f t="shared" si="39"/>
        <v>0</v>
      </c>
    </row>
    <row r="392" spans="1:8" outlineLevel="2" collapsed="1">
      <c r="A392" s="6">
        <v>2201</v>
      </c>
      <c r="B392" s="4" t="s">
        <v>312</v>
      </c>
      <c r="C392" s="5">
        <v>6000</v>
      </c>
      <c r="D392" s="5">
        <f>SUM(D393:D394)</f>
        <v>6000</v>
      </c>
      <c r="E392" s="5">
        <f>SUM(E393:E394)</f>
        <v>6000</v>
      </c>
      <c r="H392" s="41">
        <f t="shared" si="39"/>
        <v>6000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39"/>
        <v>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39"/>
        <v>6000</v>
      </c>
    </row>
    <row r="395" spans="1:8" outlineLevel="2">
      <c r="A395" s="6">
        <v>2201</v>
      </c>
      <c r="B395" s="4" t="s">
        <v>115</v>
      </c>
      <c r="C395" s="5">
        <v>500</v>
      </c>
      <c r="D395" s="5">
        <f>SUM(D396:D397)</f>
        <v>500</v>
      </c>
      <c r="E395" s="5">
        <f>SUM(E396:E397)</f>
        <v>500</v>
      </c>
      <c r="H395" s="41">
        <f t="shared" si="39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1">C396</f>
        <v>500</v>
      </c>
      <c r="E396" s="30">
        <f t="shared" si="41"/>
        <v>500</v>
      </c>
      <c r="H396" s="41">
        <f t="shared" si="39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1"/>
        <v>0</v>
      </c>
      <c r="E397" s="30">
        <f t="shared" si="41"/>
        <v>0</v>
      </c>
      <c r="H397" s="41">
        <f t="shared" si="39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1"/>
        <v>0</v>
      </c>
      <c r="E398" s="5">
        <f t="shared" si="41"/>
        <v>0</v>
      </c>
      <c r="H398" s="41">
        <f t="shared" si="39"/>
        <v>0</v>
      </c>
    </row>
    <row r="399" spans="1:8" outlineLevel="2" collapsed="1">
      <c r="A399" s="6">
        <v>2201</v>
      </c>
      <c r="B399" s="4" t="s">
        <v>116</v>
      </c>
      <c r="C399" s="5">
        <v>500</v>
      </c>
      <c r="D399" s="5">
        <f>SUM(D400:D403)</f>
        <v>500</v>
      </c>
      <c r="E399" s="5">
        <f>SUM(E400:E403)</f>
        <v>500</v>
      </c>
      <c r="H399" s="41">
        <f t="shared" si="39"/>
        <v>500</v>
      </c>
    </row>
    <row r="400" spans="1:8" outlineLevel="3">
      <c r="A400" s="29"/>
      <c r="B400" s="28" t="s">
        <v>318</v>
      </c>
      <c r="C400" s="30">
        <v>500</v>
      </c>
      <c r="D400" s="30">
        <f t="shared" ref="D400:E403" si="42">C400</f>
        <v>500</v>
      </c>
      <c r="E400" s="30">
        <f t="shared" si="42"/>
        <v>500</v>
      </c>
      <c r="H400" s="41">
        <f t="shared" si="39"/>
        <v>500</v>
      </c>
    </row>
    <row r="401" spans="1:8" outlineLevel="3">
      <c r="A401" s="29"/>
      <c r="B401" s="28" t="s">
        <v>319</v>
      </c>
      <c r="C401" s="30"/>
      <c r="D401" s="30">
        <f t="shared" si="42"/>
        <v>0</v>
      </c>
      <c r="E401" s="30">
        <f t="shared" si="42"/>
        <v>0</v>
      </c>
      <c r="H401" s="41">
        <f t="shared" si="39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  <c r="H402" s="41">
        <f t="shared" si="39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  <c r="H403" s="41">
        <f t="shared" si="39"/>
        <v>0</v>
      </c>
    </row>
    <row r="404" spans="1:8" outlineLevel="2">
      <c r="A404" s="6">
        <v>2201</v>
      </c>
      <c r="B404" s="4" t="s">
        <v>322</v>
      </c>
      <c r="C404" s="5">
        <v>2000</v>
      </c>
      <c r="D404" s="5">
        <f>SUM(D405:D406)</f>
        <v>2000</v>
      </c>
      <c r="E404" s="5">
        <f>SUM(E405:E406)</f>
        <v>2000</v>
      </c>
      <c r="H404" s="41">
        <f t="shared" si="39"/>
        <v>2000</v>
      </c>
    </row>
    <row r="405" spans="1:8" outlineLevel="3">
      <c r="A405" s="29"/>
      <c r="B405" s="28" t="s">
        <v>323</v>
      </c>
      <c r="C405" s="30">
        <v>2000</v>
      </c>
      <c r="D405" s="30">
        <f t="shared" ref="D405:E408" si="43">C405</f>
        <v>2000</v>
      </c>
      <c r="E405" s="30">
        <f t="shared" si="43"/>
        <v>2000</v>
      </c>
      <c r="H405" s="41">
        <f t="shared" si="39"/>
        <v>2000</v>
      </c>
    </row>
    <row r="406" spans="1:8" outlineLevel="3">
      <c r="A406" s="29"/>
      <c r="B406" s="28" t="s">
        <v>324</v>
      </c>
      <c r="C406" s="30">
        <v>0</v>
      </c>
      <c r="D406" s="30">
        <f t="shared" si="43"/>
        <v>0</v>
      </c>
      <c r="E406" s="30">
        <f t="shared" si="43"/>
        <v>0</v>
      </c>
      <c r="H406" s="41">
        <f t="shared" si="39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3"/>
        <v>0</v>
      </c>
      <c r="E407" s="5">
        <f t="shared" si="43"/>
        <v>0</v>
      </c>
      <c r="H407" s="41">
        <f t="shared" si="39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3"/>
        <v>0</v>
      </c>
      <c r="E408" s="5">
        <f t="shared" si="43"/>
        <v>0</v>
      </c>
      <c r="H408" s="41">
        <f t="shared" si="39"/>
        <v>0</v>
      </c>
    </row>
    <row r="409" spans="1:8" outlineLevel="2" collapsed="1">
      <c r="A409" s="6">
        <v>2201</v>
      </c>
      <c r="B409" s="4" t="s">
        <v>327</v>
      </c>
      <c r="C409" s="5">
        <v>1000</v>
      </c>
      <c r="D409" s="5">
        <f>SUM(D410:D411)</f>
        <v>1000</v>
      </c>
      <c r="E409" s="5">
        <f>SUM(E410:E411)</f>
        <v>1000</v>
      </c>
      <c r="H409" s="41">
        <f t="shared" si="39"/>
        <v>1000</v>
      </c>
    </row>
    <row r="410" spans="1:8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39"/>
        <v>500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39"/>
        <v>500</v>
      </c>
    </row>
    <row r="412" spans="1:8" outlineLevel="2">
      <c r="A412" s="6">
        <v>2201</v>
      </c>
      <c r="B412" s="4" t="s">
        <v>117</v>
      </c>
      <c r="C412" s="5">
        <v>18000</v>
      </c>
      <c r="D412" s="5">
        <f>SUM(D413:D414)</f>
        <v>18000</v>
      </c>
      <c r="E412" s="5">
        <f>SUM(E413:E414)</f>
        <v>18000</v>
      </c>
      <c r="H412" s="41">
        <f t="shared" si="39"/>
        <v>18000</v>
      </c>
    </row>
    <row r="413" spans="1:8" outlineLevel="3" collapsed="1">
      <c r="A413" s="29"/>
      <c r="B413" s="28" t="s">
        <v>328</v>
      </c>
      <c r="C413" s="30">
        <v>3000</v>
      </c>
      <c r="D413" s="30">
        <f t="shared" ref="D413:E415" si="44">C413</f>
        <v>3000</v>
      </c>
      <c r="E413" s="30">
        <f t="shared" si="44"/>
        <v>3000</v>
      </c>
      <c r="H413" s="41">
        <f t="shared" si="39"/>
        <v>3000</v>
      </c>
    </row>
    <row r="414" spans="1:8" outlineLevel="3">
      <c r="A414" s="29"/>
      <c r="B414" s="28" t="s">
        <v>329</v>
      </c>
      <c r="C414" s="30">
        <v>15000</v>
      </c>
      <c r="D414" s="30">
        <f t="shared" si="44"/>
        <v>15000</v>
      </c>
      <c r="E414" s="30">
        <f t="shared" si="44"/>
        <v>15000</v>
      </c>
      <c r="H414" s="41">
        <f t="shared" si="39"/>
        <v>15000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4"/>
        <v>1000</v>
      </c>
      <c r="E415" s="5">
        <f t="shared" si="44"/>
        <v>1000</v>
      </c>
      <c r="H415" s="41">
        <f t="shared" si="39"/>
        <v>1000</v>
      </c>
    </row>
    <row r="416" spans="1:8" outlineLevel="2" collapsed="1">
      <c r="A416" s="6">
        <v>2201</v>
      </c>
      <c r="B416" s="4" t="s">
        <v>332</v>
      </c>
      <c r="C416" s="5">
        <v>0</v>
      </c>
      <c r="D416" s="5">
        <f>SUM(D417:D418)</f>
        <v>0</v>
      </c>
      <c r="E416" s="5">
        <f>SUM(E417:E418)</f>
        <v>0</v>
      </c>
      <c r="H416" s="41">
        <f t="shared" si="39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5">C417</f>
        <v>0</v>
      </c>
      <c r="E417" s="30">
        <f t="shared" si="45"/>
        <v>0</v>
      </c>
      <c r="H417" s="41">
        <f t="shared" si="39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  <c r="H418" s="41">
        <f t="shared" si="39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5"/>
        <v>0</v>
      </c>
      <c r="E419" s="5">
        <f t="shared" si="45"/>
        <v>0</v>
      </c>
      <c r="H419" s="41">
        <f t="shared" si="39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5"/>
        <v>0</v>
      </c>
      <c r="E420" s="5">
        <f t="shared" si="45"/>
        <v>0</v>
      </c>
      <c r="H420" s="41">
        <f t="shared" si="39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5"/>
        <v>0</v>
      </c>
      <c r="E421" s="5">
        <f t="shared" si="45"/>
        <v>0</v>
      </c>
      <c r="H421" s="41">
        <f t="shared" si="39"/>
        <v>0</v>
      </c>
    </row>
    <row r="422" spans="1:8" outlineLevel="2" collapsed="1">
      <c r="A422" s="6">
        <v>2201</v>
      </c>
      <c r="B422" s="4" t="s">
        <v>119</v>
      </c>
      <c r="C422" s="5">
        <v>1360</v>
      </c>
      <c r="D422" s="5">
        <f>SUM(D423:D428)</f>
        <v>1360</v>
      </c>
      <c r="E422" s="5">
        <f>SUM(E423:E428)</f>
        <v>1360</v>
      </c>
      <c r="H422" s="41">
        <f t="shared" si="39"/>
        <v>1360</v>
      </c>
    </row>
    <row r="423" spans="1:8" outlineLevel="3">
      <c r="A423" s="29"/>
      <c r="B423" s="28" t="s">
        <v>336</v>
      </c>
      <c r="C423" s="30">
        <v>500</v>
      </c>
      <c r="D423" s="30">
        <f t="shared" ref="D423:E428" si="46">C423</f>
        <v>500</v>
      </c>
      <c r="E423" s="30">
        <f t="shared" si="46"/>
        <v>500</v>
      </c>
      <c r="H423" s="41">
        <f t="shared" si="39"/>
        <v>500</v>
      </c>
    </row>
    <row r="424" spans="1:8" outlineLevel="3">
      <c r="A424" s="29"/>
      <c r="B424" s="28" t="s">
        <v>337</v>
      </c>
      <c r="C424" s="30">
        <v>500</v>
      </c>
      <c r="D424" s="30">
        <f t="shared" si="46"/>
        <v>500</v>
      </c>
      <c r="E424" s="30">
        <f t="shared" si="46"/>
        <v>500</v>
      </c>
      <c r="H424" s="41">
        <f t="shared" si="39"/>
        <v>500</v>
      </c>
    </row>
    <row r="425" spans="1:8" outlineLevel="3">
      <c r="A425" s="29"/>
      <c r="B425" s="28" t="s">
        <v>338</v>
      </c>
      <c r="C425" s="30"/>
      <c r="D425" s="30">
        <f t="shared" si="46"/>
        <v>0</v>
      </c>
      <c r="E425" s="30">
        <f t="shared" si="46"/>
        <v>0</v>
      </c>
      <c r="H425" s="41">
        <f t="shared" si="39"/>
        <v>0</v>
      </c>
    </row>
    <row r="426" spans="1:8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  <c r="H426" s="41">
        <f t="shared" si="39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6"/>
        <v>180</v>
      </c>
      <c r="E427" s="30">
        <f t="shared" si="46"/>
        <v>180</v>
      </c>
      <c r="H427" s="41">
        <f t="shared" si="39"/>
        <v>180</v>
      </c>
    </row>
    <row r="428" spans="1:8" outlineLevel="3">
      <c r="A428" s="29"/>
      <c r="B428" s="28" t="s">
        <v>341</v>
      </c>
      <c r="C428" s="30">
        <v>180</v>
      </c>
      <c r="D428" s="30">
        <f t="shared" si="46"/>
        <v>180</v>
      </c>
      <c r="E428" s="30">
        <f t="shared" si="46"/>
        <v>180</v>
      </c>
      <c r="H428" s="41">
        <f t="shared" si="39"/>
        <v>180</v>
      </c>
    </row>
    <row r="429" spans="1:8" outlineLevel="2">
      <c r="A429" s="6">
        <v>2201</v>
      </c>
      <c r="B429" s="4" t="s">
        <v>342</v>
      </c>
      <c r="C429" s="5">
        <v>28816</v>
      </c>
      <c r="D429" s="5">
        <f>SUM(D430:D442)</f>
        <v>28816</v>
      </c>
      <c r="E429" s="5">
        <f>SUM(E430:E442)</f>
        <v>28816</v>
      </c>
      <c r="H429" s="41">
        <f t="shared" si="39"/>
        <v>28816</v>
      </c>
    </row>
    <row r="430" spans="1:8" outlineLevel="3">
      <c r="A430" s="29"/>
      <c r="B430" s="28" t="s">
        <v>343</v>
      </c>
      <c r="C430" s="30"/>
      <c r="D430" s="30">
        <f t="shared" ref="D430:E443" si="47">C430</f>
        <v>0</v>
      </c>
      <c r="E430" s="30">
        <f t="shared" si="47"/>
        <v>0</v>
      </c>
      <c r="H430" s="41">
        <f t="shared" si="39"/>
        <v>0</v>
      </c>
    </row>
    <row r="431" spans="1:8" outlineLevel="3">
      <c r="A431" s="29"/>
      <c r="B431" s="28" t="s">
        <v>344</v>
      </c>
      <c r="C431" s="30">
        <v>15000</v>
      </c>
      <c r="D431" s="30">
        <f t="shared" si="47"/>
        <v>15000</v>
      </c>
      <c r="E431" s="30">
        <f t="shared" si="47"/>
        <v>15000</v>
      </c>
      <c r="H431" s="41">
        <f t="shared" si="39"/>
        <v>15000</v>
      </c>
    </row>
    <row r="432" spans="1:8" outlineLevel="3">
      <c r="A432" s="29"/>
      <c r="B432" s="28" t="s">
        <v>345</v>
      </c>
      <c r="C432" s="30">
        <v>1316</v>
      </c>
      <c r="D432" s="30">
        <f t="shared" si="47"/>
        <v>1316</v>
      </c>
      <c r="E432" s="30">
        <f t="shared" si="47"/>
        <v>1316</v>
      </c>
      <c r="H432" s="41">
        <f t="shared" si="39"/>
        <v>1316</v>
      </c>
    </row>
    <row r="433" spans="1:8" outlineLevel="3">
      <c r="A433" s="29"/>
      <c r="B433" s="28" t="s">
        <v>346</v>
      </c>
      <c r="C433" s="30">
        <v>3000</v>
      </c>
      <c r="D433" s="30">
        <f t="shared" si="47"/>
        <v>3000</v>
      </c>
      <c r="E433" s="30">
        <f t="shared" si="47"/>
        <v>3000</v>
      </c>
      <c r="H433" s="41">
        <f t="shared" si="39"/>
        <v>3000</v>
      </c>
    </row>
    <row r="434" spans="1:8" outlineLevel="3">
      <c r="A434" s="29"/>
      <c r="B434" s="28" t="s">
        <v>347</v>
      </c>
      <c r="C434" s="30"/>
      <c r="D434" s="30">
        <f t="shared" si="47"/>
        <v>0</v>
      </c>
      <c r="E434" s="30">
        <f t="shared" si="47"/>
        <v>0</v>
      </c>
      <c r="H434" s="41">
        <f t="shared" si="39"/>
        <v>0</v>
      </c>
    </row>
    <row r="435" spans="1:8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  <c r="H435" s="41">
        <f t="shared" si="39"/>
        <v>0</v>
      </c>
    </row>
    <row r="436" spans="1:8" outlineLevel="3">
      <c r="A436" s="29"/>
      <c r="B436" s="28" t="s">
        <v>349</v>
      </c>
      <c r="C436" s="30"/>
      <c r="D436" s="30">
        <f t="shared" si="47"/>
        <v>0</v>
      </c>
      <c r="E436" s="30">
        <f t="shared" si="47"/>
        <v>0</v>
      </c>
      <c r="H436" s="41">
        <f t="shared" si="39"/>
        <v>0</v>
      </c>
    </row>
    <row r="437" spans="1:8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  <c r="H437" s="41">
        <f t="shared" si="39"/>
        <v>0</v>
      </c>
    </row>
    <row r="438" spans="1:8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  <c r="H438" s="41">
        <f t="shared" si="39"/>
        <v>0</v>
      </c>
    </row>
    <row r="439" spans="1:8" outlineLevel="3">
      <c r="A439" s="29"/>
      <c r="B439" s="28" t="s">
        <v>352</v>
      </c>
      <c r="C439" s="30"/>
      <c r="D439" s="30">
        <f t="shared" si="47"/>
        <v>0</v>
      </c>
      <c r="E439" s="30">
        <f t="shared" si="47"/>
        <v>0</v>
      </c>
      <c r="H439" s="41">
        <f t="shared" si="39"/>
        <v>0</v>
      </c>
    </row>
    <row r="440" spans="1:8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  <c r="H440" s="41">
        <f t="shared" si="39"/>
        <v>0</v>
      </c>
    </row>
    <row r="441" spans="1:8" outlineLevel="3">
      <c r="A441" s="29"/>
      <c r="B441" s="28" t="s">
        <v>354</v>
      </c>
      <c r="C441" s="30">
        <v>4500</v>
      </c>
      <c r="D441" s="30">
        <f t="shared" si="47"/>
        <v>4500</v>
      </c>
      <c r="E441" s="30">
        <f t="shared" si="47"/>
        <v>4500</v>
      </c>
      <c r="H441" s="41">
        <f t="shared" si="39"/>
        <v>4500</v>
      </c>
    </row>
    <row r="442" spans="1:8" outlineLevel="3">
      <c r="A442" s="29"/>
      <c r="B442" s="28" t="s">
        <v>355</v>
      </c>
      <c r="C442" s="30">
        <v>5000</v>
      </c>
      <c r="D442" s="30">
        <f t="shared" si="47"/>
        <v>5000</v>
      </c>
      <c r="E442" s="30">
        <f t="shared" si="47"/>
        <v>5000</v>
      </c>
      <c r="H442" s="41">
        <f t="shared" si="39"/>
        <v>5000</v>
      </c>
    </row>
    <row r="443" spans="1:8" ht="15" customHeight="1" outlineLevel="2">
      <c r="A443" s="6">
        <v>2201</v>
      </c>
      <c r="B443" s="4" t="s">
        <v>356</v>
      </c>
      <c r="C443" s="5">
        <v>1000</v>
      </c>
      <c r="D443" s="5">
        <f t="shared" si="47"/>
        <v>1000</v>
      </c>
      <c r="E443" s="5">
        <f t="shared" si="47"/>
        <v>1000</v>
      </c>
      <c r="H443" s="41">
        <f t="shared" si="39"/>
        <v>1000</v>
      </c>
    </row>
    <row r="444" spans="1:8" outlineLevel="1">
      <c r="A444" s="173" t="s">
        <v>357</v>
      </c>
      <c r="B444" s="174"/>
      <c r="C444" s="32">
        <v>46000</v>
      </c>
      <c r="D444" s="32">
        <f>D445+D454+D455+D459+D462+D463+D468+D474+D477+D480+D481+D450</f>
        <v>46000</v>
      </c>
      <c r="E444" s="32">
        <f>E445+E454+E455+E459+E462+E463+E468+E474+E477+E480+E481+E450</f>
        <v>46000</v>
      </c>
      <c r="H444" s="41">
        <f t="shared" si="39"/>
        <v>46000</v>
      </c>
    </row>
    <row r="445" spans="1:8" ht="15" customHeight="1" outlineLevel="2">
      <c r="A445" s="6">
        <v>2202</v>
      </c>
      <c r="B445" s="4" t="s">
        <v>358</v>
      </c>
      <c r="C445" s="5">
        <v>11500</v>
      </c>
      <c r="D445" s="5">
        <f>SUM(D446:D449)</f>
        <v>11500</v>
      </c>
      <c r="E445" s="5">
        <f>SUM(E446:E449)</f>
        <v>11500</v>
      </c>
      <c r="H445" s="41">
        <f t="shared" si="39"/>
        <v>11500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 t="shared" ref="D446:E449" si="48">C446</f>
        <v>1500</v>
      </c>
      <c r="E446" s="30">
        <f t="shared" si="48"/>
        <v>1500</v>
      </c>
      <c r="H446" s="41">
        <f t="shared" si="39"/>
        <v>1500</v>
      </c>
    </row>
    <row r="447" spans="1:8" ht="15" customHeight="1" outlineLevel="3">
      <c r="A447" s="28"/>
      <c r="B447" s="28" t="s">
        <v>360</v>
      </c>
      <c r="C447" s="30">
        <v>10000</v>
      </c>
      <c r="D447" s="30">
        <f t="shared" si="48"/>
        <v>10000</v>
      </c>
      <c r="E447" s="30">
        <f t="shared" si="48"/>
        <v>10000</v>
      </c>
      <c r="H447" s="41">
        <f t="shared" si="39"/>
        <v>10000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8"/>
        <v>0</v>
      </c>
      <c r="E448" s="30">
        <f t="shared" si="48"/>
        <v>0</v>
      </c>
      <c r="H448" s="41">
        <f t="shared" si="39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48"/>
        <v>0</v>
      </c>
      <c r="E449" s="30">
        <f t="shared" si="48"/>
        <v>0</v>
      </c>
      <c r="H449" s="41">
        <f t="shared" ref="H449:H512" si="49">C449</f>
        <v>0</v>
      </c>
    </row>
    <row r="450" spans="1:8" ht="15" customHeight="1" outlineLevel="2">
      <c r="A450" s="6">
        <v>2202</v>
      </c>
      <c r="B450" s="4" t="s">
        <v>363</v>
      </c>
      <c r="C450" s="5">
        <v>0</v>
      </c>
      <c r="D450" s="5">
        <f>SUM(D451:D453)</f>
        <v>0</v>
      </c>
      <c r="E450" s="5">
        <f>SUM(E451:E453)</f>
        <v>0</v>
      </c>
      <c r="H450" s="41">
        <f t="shared" si="49"/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0">C451</f>
        <v>0</v>
      </c>
      <c r="E451" s="30">
        <f t="shared" si="50"/>
        <v>0</v>
      </c>
      <c r="H451" s="41">
        <f t="shared" si="49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0"/>
        <v>0</v>
      </c>
      <c r="E452" s="30">
        <f t="shared" si="50"/>
        <v>0</v>
      </c>
      <c r="H452" s="41">
        <f t="shared" si="49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0"/>
        <v>0</v>
      </c>
      <c r="E453" s="30">
        <f t="shared" si="50"/>
        <v>0</v>
      </c>
      <c r="H453" s="41">
        <f t="shared" si="49"/>
        <v>0</v>
      </c>
    </row>
    <row r="454" spans="1:8" ht="15" customHeight="1" outlineLevel="2">
      <c r="A454" s="6">
        <v>2202</v>
      </c>
      <c r="B454" s="4" t="s">
        <v>51</v>
      </c>
      <c r="C454" s="5">
        <v>10000</v>
      </c>
      <c r="D454" s="5">
        <f t="shared" si="50"/>
        <v>10000</v>
      </c>
      <c r="E454" s="5">
        <f t="shared" si="50"/>
        <v>10000</v>
      </c>
      <c r="H454" s="41">
        <f t="shared" si="49"/>
        <v>10000</v>
      </c>
    </row>
    <row r="455" spans="1:8" outlineLevel="2">
      <c r="A455" s="6">
        <v>2202</v>
      </c>
      <c r="B455" s="4" t="s">
        <v>120</v>
      </c>
      <c r="C455" s="5">
        <v>15000</v>
      </c>
      <c r="D455" s="5">
        <f>SUM(D456:D458)</f>
        <v>15000</v>
      </c>
      <c r="E455" s="5">
        <f>SUM(E456:E458)</f>
        <v>15000</v>
      </c>
      <c r="H455" s="41">
        <f t="shared" si="49"/>
        <v>15000</v>
      </c>
    </row>
    <row r="456" spans="1:8" ht="15" customHeight="1" outlineLevel="3">
      <c r="A456" s="28"/>
      <c r="B456" s="28" t="s">
        <v>367</v>
      </c>
      <c r="C456" s="30">
        <v>15000</v>
      </c>
      <c r="D456" s="30">
        <f t="shared" ref="D456:E458" si="51">C456</f>
        <v>15000</v>
      </c>
      <c r="E456" s="30">
        <f t="shared" si="51"/>
        <v>15000</v>
      </c>
      <c r="H456" s="41">
        <f t="shared" si="49"/>
        <v>15000</v>
      </c>
    </row>
    <row r="457" spans="1:8" ht="15" customHeight="1" outlineLevel="3">
      <c r="A457" s="28"/>
      <c r="B457" s="28" t="s">
        <v>368</v>
      </c>
      <c r="C457" s="30"/>
      <c r="D457" s="30">
        <f t="shared" si="51"/>
        <v>0</v>
      </c>
      <c r="E457" s="30">
        <f t="shared" si="51"/>
        <v>0</v>
      </c>
      <c r="H457" s="41">
        <f t="shared" si="49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1"/>
        <v>0</v>
      </c>
      <c r="E458" s="30">
        <f t="shared" si="51"/>
        <v>0</v>
      </c>
      <c r="H458" s="41">
        <f t="shared" si="49"/>
        <v>0</v>
      </c>
    </row>
    <row r="459" spans="1:8" outlineLevel="2">
      <c r="A459" s="6">
        <v>2202</v>
      </c>
      <c r="B459" s="4" t="s">
        <v>121</v>
      </c>
      <c r="C459" s="5">
        <v>2000</v>
      </c>
      <c r="D459" s="5">
        <f>SUM(D460:D461)</f>
        <v>2000</v>
      </c>
      <c r="E459" s="5">
        <f>SUM(E460:E461)</f>
        <v>2000</v>
      </c>
      <c r="H459" s="41">
        <f t="shared" si="49"/>
        <v>2000</v>
      </c>
    </row>
    <row r="460" spans="1:8" ht="15" customHeight="1" outlineLevel="3">
      <c r="A460" s="28"/>
      <c r="B460" s="28" t="s">
        <v>369</v>
      </c>
      <c r="C460" s="30">
        <v>2000</v>
      </c>
      <c r="D460" s="30">
        <f t="shared" ref="D460:E462" si="52">C460</f>
        <v>2000</v>
      </c>
      <c r="E460" s="30">
        <f t="shared" si="52"/>
        <v>2000</v>
      </c>
      <c r="H460" s="41">
        <f t="shared" si="49"/>
        <v>2000</v>
      </c>
    </row>
    <row r="461" spans="1:8" ht="15" customHeight="1" outlineLevel="3">
      <c r="A461" s="28"/>
      <c r="B461" s="28" t="s">
        <v>370</v>
      </c>
      <c r="C461" s="30"/>
      <c r="D461" s="30">
        <f t="shared" si="52"/>
        <v>0</v>
      </c>
      <c r="E461" s="30">
        <f t="shared" si="52"/>
        <v>0</v>
      </c>
      <c r="H461" s="41">
        <f t="shared" si="49"/>
        <v>0</v>
      </c>
    </row>
    <row r="462" spans="1:8" outlineLevel="2">
      <c r="A462" s="6">
        <v>2202</v>
      </c>
      <c r="B462" s="4" t="s">
        <v>371</v>
      </c>
      <c r="C462" s="5">
        <v>500</v>
      </c>
      <c r="D462" s="5">
        <f t="shared" si="52"/>
        <v>500</v>
      </c>
      <c r="E462" s="5">
        <f t="shared" si="52"/>
        <v>500</v>
      </c>
      <c r="H462" s="41">
        <f t="shared" si="49"/>
        <v>500</v>
      </c>
    </row>
    <row r="463" spans="1:8" outlineLevel="2" collapsed="1">
      <c r="A463" s="6">
        <v>2202</v>
      </c>
      <c r="B463" s="4" t="s">
        <v>372</v>
      </c>
      <c r="C463" s="5">
        <v>1000</v>
      </c>
      <c r="D463" s="5">
        <f>SUM(D464:D467)</f>
        <v>1000</v>
      </c>
      <c r="E463" s="5">
        <f>SUM(E464:E467)</f>
        <v>1000</v>
      </c>
      <c r="H463" s="41">
        <f t="shared" si="49"/>
        <v>1000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 t="shared" ref="D464:E467" si="53">C464</f>
        <v>0</v>
      </c>
      <c r="E464" s="30">
        <f t="shared" si="53"/>
        <v>0</v>
      </c>
      <c r="H464" s="41">
        <f t="shared" si="49"/>
        <v>0</v>
      </c>
    </row>
    <row r="465" spans="1:8" ht="15" customHeight="1" outlineLevel="3">
      <c r="A465" s="28"/>
      <c r="B465" s="28" t="s">
        <v>374</v>
      </c>
      <c r="C465" s="30">
        <v>1000</v>
      </c>
      <c r="D465" s="30">
        <f t="shared" si="53"/>
        <v>1000</v>
      </c>
      <c r="E465" s="30">
        <f t="shared" si="53"/>
        <v>1000</v>
      </c>
      <c r="H465" s="41">
        <f t="shared" si="49"/>
        <v>1000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3"/>
        <v>0</v>
      </c>
      <c r="E466" s="30">
        <f t="shared" si="53"/>
        <v>0</v>
      </c>
      <c r="H466" s="41">
        <f t="shared" si="49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3"/>
        <v>0</v>
      </c>
      <c r="E467" s="30">
        <f t="shared" si="53"/>
        <v>0</v>
      </c>
      <c r="H467" s="41">
        <f t="shared" si="49"/>
        <v>0</v>
      </c>
    </row>
    <row r="468" spans="1:8" outlineLevel="2">
      <c r="A468" s="6">
        <v>2202</v>
      </c>
      <c r="B468" s="4" t="s">
        <v>377</v>
      </c>
      <c r="C468" s="5">
        <v>0</v>
      </c>
      <c r="D468" s="5">
        <f>SUM(D469:D473)</f>
        <v>0</v>
      </c>
      <c r="E468" s="5">
        <f>SUM(E469:E473)</f>
        <v>0</v>
      </c>
      <c r="H468" s="41">
        <f t="shared" si="49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 t="shared" ref="D469:E473" si="54">C469</f>
        <v>0</v>
      </c>
      <c r="E469" s="30">
        <f t="shared" si="54"/>
        <v>0</v>
      </c>
      <c r="H469" s="41">
        <f t="shared" si="49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si="54"/>
        <v>0</v>
      </c>
      <c r="E470" s="30">
        <f t="shared" si="54"/>
        <v>0</v>
      </c>
      <c r="H470" s="41">
        <f t="shared" si="49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4"/>
        <v>0</v>
      </c>
      <c r="E471" s="30">
        <f t="shared" si="54"/>
        <v>0</v>
      </c>
      <c r="H471" s="41">
        <f t="shared" si="49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4"/>
        <v>0</v>
      </c>
      <c r="E472" s="30">
        <f t="shared" si="54"/>
        <v>0</v>
      </c>
      <c r="H472" s="41">
        <f t="shared" si="49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4"/>
        <v>0</v>
      </c>
      <c r="E473" s="30">
        <f t="shared" si="54"/>
        <v>0</v>
      </c>
      <c r="H473" s="41">
        <f t="shared" si="49"/>
        <v>0</v>
      </c>
    </row>
    <row r="474" spans="1:8" outlineLevel="2">
      <c r="A474" s="6">
        <v>2202</v>
      </c>
      <c r="B474" s="4" t="s">
        <v>122</v>
      </c>
      <c r="C474" s="5">
        <v>3000</v>
      </c>
      <c r="D474" s="5">
        <f>SUM(D475:D476)</f>
        <v>3000</v>
      </c>
      <c r="E474" s="5">
        <f>SUM(E475:E476)</f>
        <v>3000</v>
      </c>
      <c r="H474" s="41">
        <f t="shared" si="49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49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49"/>
        <v>0</v>
      </c>
    </row>
    <row r="477" spans="1:8" outlineLevel="2">
      <c r="A477" s="6">
        <v>2202</v>
      </c>
      <c r="B477" s="4" t="s">
        <v>385</v>
      </c>
      <c r="C477" s="5">
        <v>0</v>
      </c>
      <c r="D477" s="5">
        <f>SUM(D478:D479)</f>
        <v>0</v>
      </c>
      <c r="E477" s="5">
        <f>SUM(E478:E479)</f>
        <v>0</v>
      </c>
      <c r="H477" s="41">
        <f t="shared" si="49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5">C478</f>
        <v>0</v>
      </c>
      <c r="E478" s="30">
        <f t="shared" si="55"/>
        <v>0</v>
      </c>
      <c r="H478" s="41">
        <f t="shared" si="49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5"/>
        <v>0</v>
      </c>
      <c r="E479" s="30">
        <f t="shared" si="55"/>
        <v>0</v>
      </c>
      <c r="H479" s="41">
        <f t="shared" si="49"/>
        <v>0</v>
      </c>
    </row>
    <row r="480" spans="1:8" outlineLevel="2">
      <c r="A480" s="6">
        <v>2202</v>
      </c>
      <c r="B480" s="4" t="s">
        <v>386</v>
      </c>
      <c r="C480" s="5">
        <v>3000</v>
      </c>
      <c r="D480" s="5">
        <f t="shared" si="55"/>
        <v>3000</v>
      </c>
      <c r="E480" s="5">
        <f t="shared" si="55"/>
        <v>3000</v>
      </c>
      <c r="H480" s="41">
        <f t="shared" si="49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  <c r="H481" s="41">
        <f t="shared" si="49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  <c r="H482" s="41">
        <f t="shared" si="49"/>
        <v>0</v>
      </c>
    </row>
    <row r="483" spans="1:10">
      <c r="A483" s="179" t="s">
        <v>389</v>
      </c>
      <c r="B483" s="180"/>
      <c r="C483" s="35">
        <v>89188</v>
      </c>
      <c r="D483" s="35">
        <f>D484+D504+D509+D522+D528+D538</f>
        <v>89188</v>
      </c>
      <c r="E483" s="35">
        <f>E484+E504+E509+E522+E528+E538</f>
        <v>89188</v>
      </c>
      <c r="G483" s="39" t="s">
        <v>592</v>
      </c>
      <c r="H483" s="41">
        <f t="shared" si="49"/>
        <v>89188</v>
      </c>
      <c r="I483" s="42"/>
      <c r="J483" s="40" t="b">
        <f>AND(H483=I483)</f>
        <v>0</v>
      </c>
    </row>
    <row r="484" spans="1:10" outlineLevel="1">
      <c r="A484" s="173" t="s">
        <v>390</v>
      </c>
      <c r="B484" s="174"/>
      <c r="C484" s="32">
        <v>15000</v>
      </c>
      <c r="D484" s="32">
        <f>D485+D486+D490+D491+D494+D497+D500+D501+D502+D503</f>
        <v>15000</v>
      </c>
      <c r="E484" s="32">
        <f>E485+E486+E490+E491+E494+E497+E500+E501+E502+E503</f>
        <v>15000</v>
      </c>
      <c r="H484" s="41">
        <f t="shared" si="49"/>
        <v>15000</v>
      </c>
    </row>
    <row r="485" spans="1:10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49"/>
        <v>2000</v>
      </c>
    </row>
    <row r="486" spans="1:10" outlineLevel="2">
      <c r="A486" s="6">
        <v>3302</v>
      </c>
      <c r="B486" s="4" t="s">
        <v>392</v>
      </c>
      <c r="C486" s="5">
        <v>4000</v>
      </c>
      <c r="D486" s="5">
        <f>SUM(D487:D489)</f>
        <v>4000</v>
      </c>
      <c r="E486" s="5">
        <f>SUM(E487:E489)</f>
        <v>4000</v>
      </c>
      <c r="H486" s="41">
        <f t="shared" si="49"/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6">C487</f>
        <v>0</v>
      </c>
      <c r="E487" s="30">
        <f t="shared" si="56"/>
        <v>0</v>
      </c>
      <c r="H487" s="41">
        <f t="shared" si="49"/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si="56"/>
        <v>4000</v>
      </c>
      <c r="E488" s="30">
        <f t="shared" si="56"/>
        <v>4000</v>
      </c>
      <c r="H488" s="41">
        <f t="shared" si="49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6"/>
        <v>0</v>
      </c>
      <c r="E489" s="30">
        <f t="shared" si="56"/>
        <v>0</v>
      </c>
      <c r="H489" s="41">
        <f t="shared" si="49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6"/>
        <v>0</v>
      </c>
      <c r="E490" s="5">
        <f t="shared" si="56"/>
        <v>0</v>
      </c>
      <c r="H490" s="41">
        <f t="shared" si="49"/>
        <v>0</v>
      </c>
    </row>
    <row r="491" spans="1:10" outlineLevel="2">
      <c r="A491" s="6">
        <v>3302</v>
      </c>
      <c r="B491" s="4" t="s">
        <v>397</v>
      </c>
      <c r="C491" s="5">
        <v>500</v>
      </c>
      <c r="D491" s="5">
        <f>SUM(D492:D493)</f>
        <v>500</v>
      </c>
      <c r="E491" s="5">
        <f>SUM(E492:E493)</f>
        <v>500</v>
      </c>
      <c r="H491" s="41">
        <f t="shared" si="49"/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  <c r="H492" s="41">
        <f t="shared" si="49"/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49"/>
        <v>0</v>
      </c>
    </row>
    <row r="494" spans="1:10" outlineLevel="2">
      <c r="A494" s="6">
        <v>3302</v>
      </c>
      <c r="B494" s="4" t="s">
        <v>400</v>
      </c>
      <c r="C494" s="5">
        <v>1500</v>
      </c>
      <c r="D494" s="5">
        <f>SUM(D495:D496)</f>
        <v>1500</v>
      </c>
      <c r="E494" s="5">
        <f>SUM(E495:E496)</f>
        <v>1500</v>
      </c>
      <c r="H494" s="41">
        <f t="shared" si="49"/>
        <v>1500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49"/>
        <v>500</v>
      </c>
    </row>
    <row r="496" spans="1:10" ht="15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49"/>
        <v>1000</v>
      </c>
    </row>
    <row r="497" spans="1:12" outlineLevel="2">
      <c r="A497" s="6">
        <v>3302</v>
      </c>
      <c r="B497" s="4" t="s">
        <v>403</v>
      </c>
      <c r="C497" s="5">
        <v>3000</v>
      </c>
      <c r="D497" s="5">
        <f>SUM(D498:D499)</f>
        <v>3000</v>
      </c>
      <c r="E497" s="5">
        <f>SUM(E498:E499)</f>
        <v>3000</v>
      </c>
      <c r="H497" s="41">
        <f t="shared" si="49"/>
        <v>3000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7">C498</f>
        <v>2000</v>
      </c>
      <c r="E498" s="30">
        <f t="shared" si="57"/>
        <v>2000</v>
      </c>
      <c r="H498" s="41">
        <f t="shared" si="49"/>
        <v>2000</v>
      </c>
    </row>
    <row r="499" spans="1:12" ht="15" customHeight="1" outlineLevel="3">
      <c r="A499" s="28"/>
      <c r="B499" s="28" t="s">
        <v>405</v>
      </c>
      <c r="C499" s="30">
        <v>1000</v>
      </c>
      <c r="D499" s="30">
        <f t="shared" si="57"/>
        <v>1000</v>
      </c>
      <c r="E499" s="30">
        <f t="shared" si="57"/>
        <v>1000</v>
      </c>
      <c r="H499" s="41">
        <f t="shared" si="49"/>
        <v>1000</v>
      </c>
    </row>
    <row r="500" spans="1:12" outlineLevel="2">
      <c r="A500" s="6">
        <v>3302</v>
      </c>
      <c r="B500" s="4" t="s">
        <v>406</v>
      </c>
      <c r="C500" s="5">
        <v>2000</v>
      </c>
      <c r="D500" s="5">
        <f t="shared" si="57"/>
        <v>2000</v>
      </c>
      <c r="E500" s="5">
        <f t="shared" si="57"/>
        <v>2000</v>
      </c>
      <c r="H500" s="41">
        <f t="shared" si="49"/>
        <v>2000</v>
      </c>
    </row>
    <row r="501" spans="1:12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  <c r="H501" s="41">
        <f t="shared" si="49"/>
        <v>0</v>
      </c>
    </row>
    <row r="502" spans="1:12" outlineLevel="2">
      <c r="A502" s="6">
        <v>3302</v>
      </c>
      <c r="B502" s="4" t="s">
        <v>408</v>
      </c>
      <c r="C502" s="5">
        <v>2000</v>
      </c>
      <c r="D502" s="5">
        <f t="shared" si="57"/>
        <v>2000</v>
      </c>
      <c r="E502" s="5">
        <f t="shared" si="57"/>
        <v>2000</v>
      </c>
      <c r="H502" s="41">
        <f t="shared" si="49"/>
        <v>2000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  <c r="H503" s="41">
        <f t="shared" si="49"/>
        <v>0</v>
      </c>
    </row>
    <row r="504" spans="1:12" outlineLevel="1">
      <c r="A504" s="173" t="s">
        <v>410</v>
      </c>
      <c r="B504" s="174"/>
      <c r="C504" s="32">
        <v>2994</v>
      </c>
      <c r="D504" s="32">
        <f>SUM(D505:D508)</f>
        <v>2994</v>
      </c>
      <c r="E504" s="32">
        <f>SUM(E505:E508)</f>
        <v>2994</v>
      </c>
      <c r="H504" s="41">
        <f t="shared" si="49"/>
        <v>2994</v>
      </c>
    </row>
    <row r="505" spans="1:12" outlineLevel="2" collapsed="1">
      <c r="A505" s="6">
        <v>3303</v>
      </c>
      <c r="B505" s="4" t="s">
        <v>411</v>
      </c>
      <c r="C505" s="5">
        <v>994</v>
      </c>
      <c r="D505" s="5">
        <f t="shared" ref="D505:E508" si="58">C505</f>
        <v>994</v>
      </c>
      <c r="E505" s="5">
        <f t="shared" si="58"/>
        <v>994</v>
      </c>
      <c r="H505" s="41">
        <f t="shared" si="49"/>
        <v>994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si="58"/>
        <v>0</v>
      </c>
      <c r="E506" s="5">
        <f t="shared" si="58"/>
        <v>0</v>
      </c>
      <c r="H506" s="41">
        <f t="shared" si="49"/>
        <v>0</v>
      </c>
    </row>
    <row r="507" spans="1:12" outlineLevel="2">
      <c r="A507" s="6">
        <v>3303</v>
      </c>
      <c r="B507" s="4" t="s">
        <v>413</v>
      </c>
      <c r="C507" s="5">
        <v>2000</v>
      </c>
      <c r="D507" s="5">
        <f t="shared" si="58"/>
        <v>2000</v>
      </c>
      <c r="E507" s="5">
        <f t="shared" si="58"/>
        <v>2000</v>
      </c>
      <c r="H507" s="41">
        <f t="shared" si="49"/>
        <v>2000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8"/>
        <v>0</v>
      </c>
      <c r="E508" s="5">
        <f t="shared" si="58"/>
        <v>0</v>
      </c>
      <c r="H508" s="41">
        <f t="shared" si="49"/>
        <v>0</v>
      </c>
    </row>
    <row r="509" spans="1:12" outlineLevel="1">
      <c r="A509" s="173" t="s">
        <v>414</v>
      </c>
      <c r="B509" s="174"/>
      <c r="C509" s="32">
        <v>69200</v>
      </c>
      <c r="D509" s="32">
        <f>D510+D511+D512+D513+D517+D518+D519+D520+D521</f>
        <v>69200</v>
      </c>
      <c r="E509" s="32">
        <f>E510+E511+E512+E513+E517+E518+E519+E520+E521</f>
        <v>69200</v>
      </c>
      <c r="F509" s="51"/>
      <c r="H509" s="41">
        <f t="shared" si="49"/>
        <v>69200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59">C510</f>
        <v>0</v>
      </c>
      <c r="E510" s="5">
        <f t="shared" si="59"/>
        <v>0</v>
      </c>
      <c r="H510" s="41">
        <f t="shared" si="49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59"/>
        <v>0</v>
      </c>
      <c r="E511" s="5">
        <f t="shared" si="59"/>
        <v>0</v>
      </c>
      <c r="H511" s="41">
        <f t="shared" si="49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9"/>
        <v>0</v>
      </c>
      <c r="E512" s="5">
        <f t="shared" si="59"/>
        <v>0</v>
      </c>
      <c r="H512" s="41">
        <f t="shared" si="49"/>
        <v>0</v>
      </c>
    </row>
    <row r="513" spans="1:8" outlineLevel="2">
      <c r="A513" s="6">
        <v>3305</v>
      </c>
      <c r="B513" s="4" t="s">
        <v>418</v>
      </c>
      <c r="C513" s="5">
        <v>1000</v>
      </c>
      <c r="D513" s="5">
        <f>SUM(D514:D516)</f>
        <v>1000</v>
      </c>
      <c r="E513" s="5">
        <f>SUM(E514:E516)</f>
        <v>1000</v>
      </c>
      <c r="H513" s="41">
        <f t="shared" ref="H513:H576" si="60">C513</f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1">C514</f>
        <v>1000</v>
      </c>
      <c r="E514" s="30">
        <f t="shared" si="61"/>
        <v>1000</v>
      </c>
      <c r="H514" s="41">
        <f t="shared" si="60"/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1"/>
        <v>0</v>
      </c>
      <c r="E515" s="30">
        <f t="shared" si="61"/>
        <v>0</v>
      </c>
      <c r="H515" s="41">
        <f t="shared" si="60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1"/>
        <v>0</v>
      </c>
      <c r="E516" s="30">
        <f t="shared" si="61"/>
        <v>0</v>
      </c>
      <c r="H516" s="41">
        <f t="shared" si="60"/>
        <v>0</v>
      </c>
    </row>
    <row r="517" spans="1:8" outlineLevel="2">
      <c r="A517" s="6">
        <v>3305</v>
      </c>
      <c r="B517" s="4" t="s">
        <v>422</v>
      </c>
      <c r="C517" s="5">
        <v>1000</v>
      </c>
      <c r="D517" s="5">
        <f t="shared" si="61"/>
        <v>1000</v>
      </c>
      <c r="E517" s="5">
        <f t="shared" si="61"/>
        <v>1000</v>
      </c>
      <c r="H517" s="41">
        <f t="shared" si="60"/>
        <v>1000</v>
      </c>
    </row>
    <row r="518" spans="1:8" outlineLevel="2">
      <c r="A518" s="6">
        <v>3305</v>
      </c>
      <c r="B518" s="4" t="s">
        <v>423</v>
      </c>
      <c r="C518" s="5">
        <v>600</v>
      </c>
      <c r="D518" s="5">
        <f t="shared" si="61"/>
        <v>600</v>
      </c>
      <c r="E518" s="5">
        <f t="shared" si="61"/>
        <v>600</v>
      </c>
      <c r="H518" s="41">
        <f t="shared" si="60"/>
        <v>600</v>
      </c>
    </row>
    <row r="519" spans="1:8" outlineLevel="2">
      <c r="A519" s="6">
        <v>3305</v>
      </c>
      <c r="B519" s="4" t="s">
        <v>424</v>
      </c>
      <c r="C519" s="5">
        <v>600</v>
      </c>
      <c r="D519" s="5">
        <f t="shared" si="61"/>
        <v>600</v>
      </c>
      <c r="E519" s="5">
        <f t="shared" si="61"/>
        <v>600</v>
      </c>
      <c r="H519" s="41">
        <f t="shared" si="60"/>
        <v>600</v>
      </c>
    </row>
    <row r="520" spans="1:8" outlineLevel="2">
      <c r="A520" s="6">
        <v>3305</v>
      </c>
      <c r="B520" s="4" t="s">
        <v>425</v>
      </c>
      <c r="C520" s="5">
        <v>65000</v>
      </c>
      <c r="D520" s="5">
        <f t="shared" si="61"/>
        <v>65000</v>
      </c>
      <c r="E520" s="5">
        <f t="shared" si="61"/>
        <v>65000</v>
      </c>
      <c r="H520" s="41">
        <f t="shared" si="60"/>
        <v>65000</v>
      </c>
    </row>
    <row r="521" spans="1:8" outlineLevel="2">
      <c r="A521" s="6">
        <v>3305</v>
      </c>
      <c r="B521" s="4" t="s">
        <v>409</v>
      </c>
      <c r="C521" s="5">
        <v>1000</v>
      </c>
      <c r="D521" s="5">
        <f t="shared" si="61"/>
        <v>1000</v>
      </c>
      <c r="E521" s="5">
        <f t="shared" si="61"/>
        <v>1000</v>
      </c>
      <c r="H521" s="41">
        <f t="shared" si="60"/>
        <v>1000</v>
      </c>
    </row>
    <row r="522" spans="1:8" outlineLevel="1">
      <c r="A522" s="173" t="s">
        <v>426</v>
      </c>
      <c r="B522" s="174"/>
      <c r="C522" s="32">
        <v>0</v>
      </c>
      <c r="D522" s="32">
        <f>SUM(D523:D527)</f>
        <v>0</v>
      </c>
      <c r="E522" s="32">
        <f>SUM(E523:E527)</f>
        <v>0</v>
      </c>
      <c r="H522" s="41">
        <f t="shared" si="60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 t="shared" ref="D523:E527" si="62">C523</f>
        <v>0</v>
      </c>
      <c r="E523" s="5">
        <f t="shared" si="62"/>
        <v>0</v>
      </c>
      <c r="H523" s="41">
        <f t="shared" si="60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si="62"/>
        <v>0</v>
      </c>
      <c r="E524" s="5">
        <f t="shared" si="62"/>
        <v>0</v>
      </c>
      <c r="H524" s="41">
        <f t="shared" si="60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2"/>
        <v>0</v>
      </c>
      <c r="E525" s="5">
        <f t="shared" si="62"/>
        <v>0</v>
      </c>
      <c r="H525" s="41">
        <f t="shared" si="60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2"/>
        <v>0</v>
      </c>
      <c r="E526" s="5">
        <f t="shared" si="62"/>
        <v>0</v>
      </c>
      <c r="H526" s="41">
        <f t="shared" si="60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2"/>
        <v>0</v>
      </c>
      <c r="E527" s="5">
        <f t="shared" si="62"/>
        <v>0</v>
      </c>
      <c r="H527" s="41">
        <f t="shared" si="60"/>
        <v>0</v>
      </c>
    </row>
    <row r="528" spans="1:8" outlineLevel="1">
      <c r="A528" s="173" t="s">
        <v>432</v>
      </c>
      <c r="B528" s="174"/>
      <c r="C528" s="32">
        <v>0</v>
      </c>
      <c r="D528" s="32">
        <f>D529+D531+D537</f>
        <v>0</v>
      </c>
      <c r="E528" s="32">
        <f>E529+E531+E537</f>
        <v>0</v>
      </c>
      <c r="H528" s="41">
        <f t="shared" si="60"/>
        <v>0</v>
      </c>
    </row>
    <row r="529" spans="1:8" outlineLevel="2" collapsed="1">
      <c r="A529" s="6">
        <v>3307</v>
      </c>
      <c r="B529" s="4" t="s">
        <v>433</v>
      </c>
      <c r="C529" s="5">
        <v>0</v>
      </c>
      <c r="D529" s="5">
        <f>SUM(D530)</f>
        <v>0</v>
      </c>
      <c r="E529" s="5">
        <f>SUM(E530)</f>
        <v>0</v>
      </c>
      <c r="H529" s="41">
        <f t="shared" si="60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0"/>
        <v>0</v>
      </c>
    </row>
    <row r="531" spans="1:8" outlineLevel="2">
      <c r="A531" s="6">
        <v>3307</v>
      </c>
      <c r="B531" s="4" t="s">
        <v>418</v>
      </c>
      <c r="C531" s="5">
        <v>0</v>
      </c>
      <c r="D531" s="5">
        <f>SUM(D532:D536)</f>
        <v>0</v>
      </c>
      <c r="E531" s="5">
        <f>SUM(E532:E536)</f>
        <v>0</v>
      </c>
      <c r="H531" s="41">
        <f t="shared" si="60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 t="shared" ref="D532:E537" si="63">C532</f>
        <v>0</v>
      </c>
      <c r="E532" s="30">
        <f t="shared" si="63"/>
        <v>0</v>
      </c>
      <c r="H532" s="41">
        <f t="shared" si="60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si="63"/>
        <v>0</v>
      </c>
      <c r="E533" s="30">
        <f t="shared" si="63"/>
        <v>0</v>
      </c>
      <c r="H533" s="41">
        <f t="shared" si="60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3"/>
        <v>0</v>
      </c>
      <c r="E534" s="30">
        <f t="shared" si="63"/>
        <v>0</v>
      </c>
      <c r="H534" s="41">
        <f t="shared" si="60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3"/>
        <v>0</v>
      </c>
      <c r="E535" s="30">
        <f t="shared" si="63"/>
        <v>0</v>
      </c>
      <c r="H535" s="41">
        <f t="shared" si="60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3"/>
        <v>0</v>
      </c>
      <c r="E536" s="30">
        <f t="shared" si="63"/>
        <v>0</v>
      </c>
      <c r="H536" s="41">
        <f t="shared" si="60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 t="shared" si="63"/>
        <v>0</v>
      </c>
      <c r="E537" s="5">
        <f t="shared" si="63"/>
        <v>0</v>
      </c>
      <c r="H537" s="41">
        <f t="shared" si="60"/>
        <v>0</v>
      </c>
    </row>
    <row r="538" spans="1:8" outlineLevel="1">
      <c r="A538" s="173" t="s">
        <v>441</v>
      </c>
      <c r="B538" s="174"/>
      <c r="C538" s="32">
        <v>1994</v>
      </c>
      <c r="D538" s="32">
        <f>SUM(D539:D544)</f>
        <v>1994</v>
      </c>
      <c r="E538" s="32">
        <f>SUM(E539:E544)</f>
        <v>1994</v>
      </c>
      <c r="H538" s="41">
        <f t="shared" si="60"/>
        <v>1994</v>
      </c>
    </row>
    <row r="539" spans="1:8" outlineLevel="2" collapsed="1">
      <c r="A539" s="6">
        <v>3310</v>
      </c>
      <c r="B539" s="4" t="s">
        <v>443</v>
      </c>
      <c r="C539" s="5">
        <v>1000</v>
      </c>
      <c r="D539" s="5">
        <f t="shared" ref="D539:E543" si="64">C539</f>
        <v>1000</v>
      </c>
      <c r="E539" s="5">
        <f t="shared" si="64"/>
        <v>1000</v>
      </c>
      <c r="H539" s="41">
        <f t="shared" si="60"/>
        <v>1000</v>
      </c>
    </row>
    <row r="540" spans="1:8" outlineLevel="2" collapsed="1">
      <c r="A540" s="6">
        <v>3310</v>
      </c>
      <c r="B540" s="4" t="s">
        <v>52</v>
      </c>
      <c r="C540" s="5">
        <v>994</v>
      </c>
      <c r="D540" s="5">
        <f t="shared" si="64"/>
        <v>994</v>
      </c>
      <c r="E540" s="5">
        <f t="shared" si="64"/>
        <v>994</v>
      </c>
      <c r="H540" s="41">
        <f t="shared" si="60"/>
        <v>994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4"/>
        <v>0</v>
      </c>
      <c r="E541" s="5">
        <f t="shared" si="64"/>
        <v>0</v>
      </c>
      <c r="H541" s="41">
        <f t="shared" si="60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4"/>
        <v>0</v>
      </c>
      <c r="E542" s="5">
        <f t="shared" si="64"/>
        <v>0</v>
      </c>
      <c r="H542" s="41">
        <f t="shared" si="60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4"/>
        <v>0</v>
      </c>
      <c r="E543" s="5">
        <f t="shared" si="64"/>
        <v>0</v>
      </c>
      <c r="H543" s="41">
        <f t="shared" si="60"/>
        <v>0</v>
      </c>
    </row>
    <row r="544" spans="1:8" outlineLevel="2" collapsed="1">
      <c r="A544" s="6">
        <v>3310</v>
      </c>
      <c r="B544" s="4" t="s">
        <v>446</v>
      </c>
      <c r="C544" s="5">
        <v>0</v>
      </c>
      <c r="D544" s="5">
        <f>SUM(D545:D546)</f>
        <v>0</v>
      </c>
      <c r="E544" s="5">
        <f>SUM(E545:E546)</f>
        <v>0</v>
      </c>
      <c r="H544" s="41">
        <f t="shared" si="60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0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0"/>
        <v>0</v>
      </c>
    </row>
    <row r="547" spans="1:10">
      <c r="A547" s="177" t="s">
        <v>449</v>
      </c>
      <c r="B547" s="178"/>
      <c r="C547" s="35">
        <v>3000</v>
      </c>
      <c r="D547" s="35">
        <f>D548+D549</f>
        <v>3000</v>
      </c>
      <c r="E547" s="35">
        <f>E548+E549</f>
        <v>3000</v>
      </c>
      <c r="G547" s="39" t="s">
        <v>593</v>
      </c>
      <c r="H547" s="41">
        <f t="shared" si="60"/>
        <v>3000</v>
      </c>
      <c r="I547" s="42"/>
      <c r="J547" s="40" t="b">
        <f>AND(H547=I547)</f>
        <v>0</v>
      </c>
    </row>
    <row r="548" spans="1:10" outlineLevel="1">
      <c r="A548" s="173" t="s">
        <v>450</v>
      </c>
      <c r="B548" s="174"/>
      <c r="C548" s="32">
        <v>3000</v>
      </c>
      <c r="D548" s="32">
        <f>C548</f>
        <v>3000</v>
      </c>
      <c r="E548" s="32">
        <f>D548</f>
        <v>3000</v>
      </c>
      <c r="H548" s="41">
        <f t="shared" si="60"/>
        <v>3000</v>
      </c>
    </row>
    <row r="549" spans="1:10" outlineLevel="1">
      <c r="A549" s="173" t="s">
        <v>451</v>
      </c>
      <c r="B549" s="174"/>
      <c r="C549" s="32">
        <v>0</v>
      </c>
      <c r="D549" s="32">
        <f>C549</f>
        <v>0</v>
      </c>
      <c r="E549" s="32">
        <f>D549</f>
        <v>0</v>
      </c>
      <c r="H549" s="41">
        <f t="shared" si="60"/>
        <v>0</v>
      </c>
    </row>
    <row r="550" spans="1:10">
      <c r="A550" s="171" t="s">
        <v>455</v>
      </c>
      <c r="B550" s="172"/>
      <c r="C550" s="36">
        <v>100000</v>
      </c>
      <c r="D550" s="36">
        <f>D551</f>
        <v>100000</v>
      </c>
      <c r="E550" s="36">
        <f>E551</f>
        <v>100000</v>
      </c>
      <c r="G550" s="39" t="s">
        <v>59</v>
      </c>
      <c r="H550" s="41">
        <f t="shared" si="60"/>
        <v>100000</v>
      </c>
      <c r="I550" s="42"/>
      <c r="J550" s="40" t="b">
        <f>AND(H550=I550)</f>
        <v>0</v>
      </c>
    </row>
    <row r="551" spans="1:10">
      <c r="A551" s="169" t="s">
        <v>456</v>
      </c>
      <c r="B551" s="170"/>
      <c r="C551" s="33">
        <v>100000</v>
      </c>
      <c r="D551" s="33">
        <f>D552+D556</f>
        <v>100000</v>
      </c>
      <c r="E551" s="33">
        <f>E552+E556</f>
        <v>100000</v>
      </c>
      <c r="G551" s="39" t="s">
        <v>594</v>
      </c>
      <c r="H551" s="41">
        <f t="shared" si="60"/>
        <v>100000</v>
      </c>
      <c r="I551" s="42"/>
      <c r="J551" s="40" t="b">
        <f>AND(H551=I551)</f>
        <v>0</v>
      </c>
    </row>
    <row r="552" spans="1:10" outlineLevel="1">
      <c r="A552" s="173" t="s">
        <v>457</v>
      </c>
      <c r="B552" s="174"/>
      <c r="C552" s="32">
        <v>100000</v>
      </c>
      <c r="D552" s="32">
        <f>SUM(D553:D555)</f>
        <v>100000</v>
      </c>
      <c r="E552" s="32">
        <f>SUM(E553:E555)</f>
        <v>100000</v>
      </c>
      <c r="H552" s="41">
        <f t="shared" si="60"/>
        <v>100000</v>
      </c>
    </row>
    <row r="553" spans="1:10" outlineLevel="2" collapsed="1">
      <c r="A553" s="6">
        <v>5500</v>
      </c>
      <c r="B553" s="4" t="s">
        <v>458</v>
      </c>
      <c r="C553" s="5">
        <v>100000</v>
      </c>
      <c r="D553" s="5">
        <f t="shared" ref="D553:E555" si="65">C553</f>
        <v>100000</v>
      </c>
      <c r="E553" s="5">
        <f t="shared" si="65"/>
        <v>100000</v>
      </c>
      <c r="H553" s="41">
        <f t="shared" si="60"/>
        <v>100000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5"/>
        <v>0</v>
      </c>
      <c r="E554" s="5">
        <f t="shared" si="65"/>
        <v>0</v>
      </c>
      <c r="H554" s="41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5"/>
        <v>0</v>
      </c>
      <c r="E555" s="5">
        <f t="shared" si="65"/>
        <v>0</v>
      </c>
      <c r="H555" s="41">
        <f t="shared" si="60"/>
        <v>0</v>
      </c>
    </row>
    <row r="556" spans="1:10" outlineLevel="1">
      <c r="A556" s="173" t="s">
        <v>461</v>
      </c>
      <c r="B556" s="174"/>
      <c r="C556" s="32">
        <v>0</v>
      </c>
      <c r="D556" s="32">
        <f>SUM(D557:D558)</f>
        <v>0</v>
      </c>
      <c r="E556" s="32">
        <f>SUM(E557:E558)</f>
        <v>0</v>
      </c>
      <c r="H556" s="41">
        <f t="shared" si="60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0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0"/>
        <v>0</v>
      </c>
    </row>
    <row r="559" spans="1:10">
      <c r="A559" s="175" t="s">
        <v>62</v>
      </c>
      <c r="B559" s="176"/>
      <c r="C559" s="37">
        <v>1366454.0490000001</v>
      </c>
      <c r="D559" s="37">
        <f>D560+D716+D725</f>
        <v>1366454.0490000001</v>
      </c>
      <c r="E559" s="37">
        <f>E560+E716+E725</f>
        <v>1366454.0490000001</v>
      </c>
      <c r="G559" s="39" t="s">
        <v>62</v>
      </c>
      <c r="H559" s="41">
        <f t="shared" si="60"/>
        <v>1366454.0490000001</v>
      </c>
      <c r="I559" s="42"/>
      <c r="J559" s="40" t="b">
        <f>AND(H559=I559)</f>
        <v>0</v>
      </c>
    </row>
    <row r="560" spans="1:10">
      <c r="A560" s="171" t="s">
        <v>464</v>
      </c>
      <c r="B560" s="172"/>
      <c r="C560" s="36">
        <v>1320349.0490000001</v>
      </c>
      <c r="D560" s="36">
        <f>D561+D638+D642+D645</f>
        <v>1320349.0490000001</v>
      </c>
      <c r="E560" s="36">
        <f>E561+E638+E642+E645</f>
        <v>1320349.0490000001</v>
      </c>
      <c r="G560" s="39" t="s">
        <v>61</v>
      </c>
      <c r="H560" s="41">
        <f t="shared" si="60"/>
        <v>1320349.0490000001</v>
      </c>
      <c r="I560" s="42"/>
      <c r="J560" s="40" t="b">
        <f>AND(H560=I560)</f>
        <v>0</v>
      </c>
    </row>
    <row r="561" spans="1:10">
      <c r="A561" s="169" t="s">
        <v>465</v>
      </c>
      <c r="B561" s="170"/>
      <c r="C561" s="38">
        <v>1320349.0490000001</v>
      </c>
      <c r="D561" s="38">
        <f>D562+D567+D568+D569+D576+D577+D581+D584+D585+D586+D587+D592+D595+D599+D603+D610+D616+D628</f>
        <v>1320349.0490000001</v>
      </c>
      <c r="E561" s="38">
        <f>E562+E567+E568+E569+E576+E577+E581+E584+E585+E586+E587+E592+E595+E599+E603+E610+E616+E628</f>
        <v>1320349.0490000001</v>
      </c>
      <c r="G561" s="39" t="s">
        <v>595</v>
      </c>
      <c r="H561" s="41">
        <f t="shared" si="60"/>
        <v>1320349.0490000001</v>
      </c>
      <c r="I561" s="42"/>
      <c r="J561" s="40" t="b">
        <f>AND(H561=I561)</f>
        <v>0</v>
      </c>
    </row>
    <row r="562" spans="1:10" outlineLevel="1">
      <c r="A562" s="173" t="s">
        <v>466</v>
      </c>
      <c r="B562" s="174"/>
      <c r="C562" s="32">
        <v>10000</v>
      </c>
      <c r="D562" s="32">
        <f>SUM(D563:D566)</f>
        <v>10000</v>
      </c>
      <c r="E562" s="32">
        <f>SUM(E563:E566)</f>
        <v>10000</v>
      </c>
      <c r="H562" s="41">
        <f t="shared" si="60"/>
        <v>10000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 t="shared" ref="D563:E568" si="66">C563</f>
        <v>0</v>
      </c>
      <c r="E563" s="5">
        <f t="shared" si="66"/>
        <v>0</v>
      </c>
      <c r="H563" s="41">
        <f t="shared" si="60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si="66"/>
        <v>0</v>
      </c>
      <c r="E564" s="5">
        <f t="shared" si="66"/>
        <v>0</v>
      </c>
      <c r="H564" s="41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6"/>
        <v>0</v>
      </c>
      <c r="E565" s="5">
        <f t="shared" si="66"/>
        <v>0</v>
      </c>
      <c r="H565" s="41">
        <f t="shared" si="60"/>
        <v>0</v>
      </c>
    </row>
    <row r="566" spans="1:10" outlineLevel="2">
      <c r="A566" s="6">
        <v>6600</v>
      </c>
      <c r="B566" s="4" t="s">
        <v>471</v>
      </c>
      <c r="C566" s="5">
        <v>10000</v>
      </c>
      <c r="D566" s="5">
        <f t="shared" si="66"/>
        <v>10000</v>
      </c>
      <c r="E566" s="5">
        <f t="shared" si="66"/>
        <v>10000</v>
      </c>
      <c r="H566" s="41">
        <f t="shared" si="60"/>
        <v>10000</v>
      </c>
    </row>
    <row r="567" spans="1:10" outlineLevel="1">
      <c r="A567" s="173" t="s">
        <v>467</v>
      </c>
      <c r="B567" s="174"/>
      <c r="C567" s="31">
        <v>0</v>
      </c>
      <c r="D567" s="31">
        <f t="shared" si="66"/>
        <v>0</v>
      </c>
      <c r="E567" s="31">
        <f t="shared" si="66"/>
        <v>0</v>
      </c>
      <c r="H567" s="41">
        <f t="shared" si="60"/>
        <v>0</v>
      </c>
    </row>
    <row r="568" spans="1:10" outlineLevel="1">
      <c r="A568" s="173" t="s">
        <v>472</v>
      </c>
      <c r="B568" s="174"/>
      <c r="C568" s="32">
        <v>0</v>
      </c>
      <c r="D568" s="32">
        <f t="shared" si="66"/>
        <v>0</v>
      </c>
      <c r="E568" s="32">
        <f t="shared" si="66"/>
        <v>0</v>
      </c>
      <c r="H568" s="41">
        <f t="shared" si="60"/>
        <v>0</v>
      </c>
    </row>
    <row r="569" spans="1:10" outlineLevel="1">
      <c r="A569" s="173" t="s">
        <v>473</v>
      </c>
      <c r="B569" s="174"/>
      <c r="C569" s="32">
        <v>200000</v>
      </c>
      <c r="D569" s="32">
        <f>SUM(D570:D575)</f>
        <v>200000</v>
      </c>
      <c r="E569" s="32">
        <f>SUM(E570:E575)</f>
        <v>200000</v>
      </c>
      <c r="H569" s="41">
        <f t="shared" si="60"/>
        <v>200000</v>
      </c>
    </row>
    <row r="570" spans="1:10" outlineLevel="2">
      <c r="A570" s="7">
        <v>6603</v>
      </c>
      <c r="B570" s="4" t="s">
        <v>474</v>
      </c>
      <c r="C570" s="5">
        <v>110000</v>
      </c>
      <c r="D570" s="5">
        <f t="shared" ref="D570:E576" si="67">C570</f>
        <v>110000</v>
      </c>
      <c r="E570" s="5">
        <f t="shared" si="67"/>
        <v>110000</v>
      </c>
      <c r="H570" s="41">
        <f t="shared" si="60"/>
        <v>110000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si="67"/>
        <v>0</v>
      </c>
      <c r="E571" s="5">
        <f t="shared" si="67"/>
        <v>0</v>
      </c>
      <c r="H571" s="41">
        <f t="shared" si="60"/>
        <v>0</v>
      </c>
    </row>
    <row r="572" spans="1:10" outlineLevel="2">
      <c r="A572" s="7">
        <v>6603</v>
      </c>
      <c r="B572" s="4" t="s">
        <v>476</v>
      </c>
      <c r="C572" s="5">
        <v>90000</v>
      </c>
      <c r="D572" s="5">
        <f t="shared" si="67"/>
        <v>90000</v>
      </c>
      <c r="E572" s="5">
        <f t="shared" si="67"/>
        <v>90000</v>
      </c>
      <c r="H572" s="41">
        <f t="shared" si="60"/>
        <v>90000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7"/>
        <v>0</v>
      </c>
      <c r="E573" s="5">
        <f t="shared" si="67"/>
        <v>0</v>
      </c>
      <c r="H573" s="41">
        <f t="shared" si="60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7"/>
        <v>0</v>
      </c>
      <c r="E574" s="5">
        <f t="shared" si="67"/>
        <v>0</v>
      </c>
      <c r="H574" s="41">
        <f t="shared" si="60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7"/>
        <v>0</v>
      </c>
      <c r="E575" s="5">
        <f t="shared" si="67"/>
        <v>0</v>
      </c>
      <c r="H575" s="41">
        <f t="shared" si="60"/>
        <v>0</v>
      </c>
    </row>
    <row r="576" spans="1:10" outlineLevel="1">
      <c r="A576" s="173" t="s">
        <v>480</v>
      </c>
      <c r="B576" s="174"/>
      <c r="C576" s="32">
        <v>7000</v>
      </c>
      <c r="D576" s="32">
        <f t="shared" si="67"/>
        <v>7000</v>
      </c>
      <c r="E576" s="32">
        <f t="shared" si="67"/>
        <v>7000</v>
      </c>
      <c r="H576" s="41">
        <f t="shared" si="60"/>
        <v>7000</v>
      </c>
    </row>
    <row r="577" spans="1:8" outlineLevel="1">
      <c r="A577" s="173" t="s">
        <v>481</v>
      </c>
      <c r="B577" s="174"/>
      <c r="C577" s="32">
        <v>27000</v>
      </c>
      <c r="D577" s="32">
        <f>SUM(D578:D580)</f>
        <v>27000</v>
      </c>
      <c r="E577" s="32">
        <f>SUM(E578:E580)</f>
        <v>27000</v>
      </c>
      <c r="H577" s="41">
        <f t="shared" ref="H577:H640" si="68">C577</f>
        <v>27000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1">
        <f t="shared" si="68"/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69"/>
        <v>0</v>
      </c>
      <c r="E579" s="5">
        <f t="shared" si="69"/>
        <v>0</v>
      </c>
      <c r="H579" s="41">
        <f t="shared" si="68"/>
        <v>0</v>
      </c>
    </row>
    <row r="580" spans="1:8" outlineLevel="2">
      <c r="A580" s="7">
        <v>6605</v>
      </c>
      <c r="B580" s="4" t="s">
        <v>484</v>
      </c>
      <c r="C580" s="5">
        <v>27000</v>
      </c>
      <c r="D580" s="5">
        <f t="shared" si="69"/>
        <v>27000</v>
      </c>
      <c r="E580" s="5">
        <f t="shared" si="69"/>
        <v>27000</v>
      </c>
      <c r="H580" s="41">
        <f t="shared" si="68"/>
        <v>27000</v>
      </c>
    </row>
    <row r="581" spans="1:8" outlineLevel="1">
      <c r="A581" s="173" t="s">
        <v>485</v>
      </c>
      <c r="B581" s="174"/>
      <c r="C581" s="32">
        <v>90349</v>
      </c>
      <c r="D581" s="32">
        <f>SUM(D582:D583)</f>
        <v>90349</v>
      </c>
      <c r="E581" s="32">
        <f>SUM(E582:E583)</f>
        <v>90349</v>
      </c>
      <c r="H581" s="41">
        <f t="shared" si="68"/>
        <v>90349</v>
      </c>
    </row>
    <row r="582" spans="1:8" outlineLevel="2">
      <c r="A582" s="7">
        <v>6606</v>
      </c>
      <c r="B582" s="4" t="s">
        <v>486</v>
      </c>
      <c r="C582" s="5">
        <v>90349</v>
      </c>
      <c r="D582" s="5">
        <f t="shared" ref="D582:E586" si="70">C582</f>
        <v>90349</v>
      </c>
      <c r="E582" s="5">
        <f t="shared" si="70"/>
        <v>90349</v>
      </c>
      <c r="H582" s="41">
        <f t="shared" si="68"/>
        <v>90349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0"/>
        <v>0</v>
      </c>
      <c r="E583" s="5">
        <f t="shared" si="70"/>
        <v>0</v>
      </c>
      <c r="H583" s="41">
        <f t="shared" si="68"/>
        <v>0</v>
      </c>
    </row>
    <row r="584" spans="1:8" outlineLevel="1">
      <c r="A584" s="173" t="s">
        <v>488</v>
      </c>
      <c r="B584" s="174"/>
      <c r="C584" s="32">
        <v>0</v>
      </c>
      <c r="D584" s="32">
        <f t="shared" si="70"/>
        <v>0</v>
      </c>
      <c r="E584" s="32">
        <f t="shared" si="70"/>
        <v>0</v>
      </c>
      <c r="H584" s="41">
        <f t="shared" si="68"/>
        <v>0</v>
      </c>
    </row>
    <row r="585" spans="1:8" outlineLevel="1" collapsed="1">
      <c r="A585" s="173" t="s">
        <v>489</v>
      </c>
      <c r="B585" s="174"/>
      <c r="C585" s="32">
        <v>0</v>
      </c>
      <c r="D585" s="32">
        <f t="shared" si="70"/>
        <v>0</v>
      </c>
      <c r="E585" s="32">
        <f t="shared" si="70"/>
        <v>0</v>
      </c>
      <c r="H585" s="41">
        <f t="shared" si="68"/>
        <v>0</v>
      </c>
    </row>
    <row r="586" spans="1:8" outlineLevel="1" collapsed="1">
      <c r="A586" s="173" t="s">
        <v>490</v>
      </c>
      <c r="B586" s="174"/>
      <c r="C586" s="32">
        <v>0</v>
      </c>
      <c r="D586" s="32">
        <f t="shared" si="70"/>
        <v>0</v>
      </c>
      <c r="E586" s="32">
        <f t="shared" si="70"/>
        <v>0</v>
      </c>
      <c r="H586" s="41">
        <f t="shared" si="68"/>
        <v>0</v>
      </c>
    </row>
    <row r="587" spans="1:8" outlineLevel="1">
      <c r="A587" s="173" t="s">
        <v>491</v>
      </c>
      <c r="B587" s="174"/>
      <c r="C587" s="32">
        <v>38900.048999999999</v>
      </c>
      <c r="D587" s="32">
        <f>SUM(D588:D591)</f>
        <v>38900.048999999999</v>
      </c>
      <c r="E587" s="32">
        <f>SUM(E588:E591)</f>
        <v>38900.048999999999</v>
      </c>
      <c r="H587" s="41">
        <f t="shared" si="68"/>
        <v>38900.048999999999</v>
      </c>
    </row>
    <row r="588" spans="1:8" outlineLevel="2">
      <c r="A588" s="7">
        <v>6610</v>
      </c>
      <c r="B588" s="4" t="s">
        <v>492</v>
      </c>
      <c r="C588" s="5">
        <v>38900.048999999999</v>
      </c>
      <c r="D588" s="5">
        <f t="shared" ref="D588:E591" si="71">C588</f>
        <v>38900.048999999999</v>
      </c>
      <c r="E588" s="5">
        <f t="shared" si="71"/>
        <v>38900.048999999999</v>
      </c>
      <c r="H588" s="41">
        <f t="shared" si="68"/>
        <v>38900.048999999999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si="71"/>
        <v>0</v>
      </c>
      <c r="E589" s="5">
        <f t="shared" si="71"/>
        <v>0</v>
      </c>
      <c r="H589" s="41">
        <f t="shared" si="68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1"/>
        <v>0</v>
      </c>
      <c r="E590" s="5">
        <f t="shared" si="71"/>
        <v>0</v>
      </c>
      <c r="H590" s="41">
        <f t="shared" si="68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1"/>
        <v>0</v>
      </c>
      <c r="E591" s="5">
        <f t="shared" si="71"/>
        <v>0</v>
      </c>
      <c r="H591" s="41">
        <f t="shared" si="68"/>
        <v>0</v>
      </c>
    </row>
    <row r="592" spans="1:8" outlineLevel="1">
      <c r="A592" s="173" t="s">
        <v>498</v>
      </c>
      <c r="B592" s="174"/>
      <c r="C592" s="32">
        <v>0</v>
      </c>
      <c r="D592" s="32">
        <f>SUM(D593:D594)</f>
        <v>0</v>
      </c>
      <c r="E592" s="32">
        <f>SUM(E593:E594)</f>
        <v>0</v>
      </c>
      <c r="H592" s="41">
        <f t="shared" si="68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8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8"/>
        <v>0</v>
      </c>
    </row>
    <row r="595" spans="1:8" outlineLevel="1">
      <c r="A595" s="173" t="s">
        <v>502</v>
      </c>
      <c r="B595" s="174"/>
      <c r="C595" s="32">
        <v>147100</v>
      </c>
      <c r="D595" s="32">
        <f>SUM(D596:D598)</f>
        <v>147100</v>
      </c>
      <c r="E595" s="32">
        <f>SUM(E596:E598)</f>
        <v>147100</v>
      </c>
      <c r="H595" s="41">
        <f t="shared" si="68"/>
        <v>147100</v>
      </c>
    </row>
    <row r="596" spans="1:8" outlineLevel="2">
      <c r="A596" s="7">
        <v>6612</v>
      </c>
      <c r="B596" s="4" t="s">
        <v>499</v>
      </c>
      <c r="C596" s="5">
        <v>147100</v>
      </c>
      <c r="D596" s="5">
        <f t="shared" ref="D596:E598" si="72">C596</f>
        <v>147100</v>
      </c>
      <c r="E596" s="5">
        <f t="shared" si="72"/>
        <v>147100</v>
      </c>
      <c r="H596" s="41">
        <f t="shared" si="68"/>
        <v>147100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2"/>
        <v>0</v>
      </c>
      <c r="E597" s="5">
        <f t="shared" si="72"/>
        <v>0</v>
      </c>
      <c r="H597" s="41">
        <f t="shared" si="68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2"/>
        <v>0</v>
      </c>
      <c r="E598" s="5">
        <f t="shared" si="72"/>
        <v>0</v>
      </c>
      <c r="H598" s="41">
        <f t="shared" si="68"/>
        <v>0</v>
      </c>
    </row>
    <row r="599" spans="1:8" outlineLevel="1">
      <c r="A599" s="173" t="s">
        <v>503</v>
      </c>
      <c r="B599" s="174"/>
      <c r="C599" s="32">
        <v>400000</v>
      </c>
      <c r="D599" s="32">
        <f>SUM(D600:D602)</f>
        <v>400000</v>
      </c>
      <c r="E599" s="32">
        <f>SUM(E600:E602)</f>
        <v>400000</v>
      </c>
      <c r="H599" s="41">
        <f t="shared" si="68"/>
        <v>400000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3">C600</f>
        <v>0</v>
      </c>
      <c r="E600" s="5">
        <f t="shared" si="73"/>
        <v>0</v>
      </c>
      <c r="H600" s="41">
        <f t="shared" si="68"/>
        <v>0</v>
      </c>
    </row>
    <row r="601" spans="1:8" outlineLevel="2">
      <c r="A601" s="7">
        <v>6613</v>
      </c>
      <c r="B601" s="4" t="s">
        <v>505</v>
      </c>
      <c r="C601" s="5">
        <v>400000</v>
      </c>
      <c r="D601" s="5">
        <f t="shared" si="73"/>
        <v>400000</v>
      </c>
      <c r="E601" s="5">
        <f t="shared" si="73"/>
        <v>400000</v>
      </c>
      <c r="H601" s="41">
        <f t="shared" si="68"/>
        <v>400000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3"/>
        <v>0</v>
      </c>
      <c r="E602" s="5">
        <f t="shared" si="73"/>
        <v>0</v>
      </c>
      <c r="H602" s="41">
        <f t="shared" si="68"/>
        <v>0</v>
      </c>
    </row>
    <row r="603" spans="1:8" outlineLevel="1">
      <c r="A603" s="173" t="s">
        <v>506</v>
      </c>
      <c r="B603" s="174"/>
      <c r="C603" s="32">
        <v>300000</v>
      </c>
      <c r="D603" s="32">
        <f>SUM(D604:D609)</f>
        <v>300000</v>
      </c>
      <c r="E603" s="32">
        <f>SUM(E604:E609)</f>
        <v>300000</v>
      </c>
      <c r="H603" s="41">
        <f t="shared" si="68"/>
        <v>300000</v>
      </c>
    </row>
    <row r="604" spans="1:8" outlineLevel="2">
      <c r="A604" s="7">
        <v>6614</v>
      </c>
      <c r="B604" s="4" t="s">
        <v>507</v>
      </c>
      <c r="C604" s="5">
        <v>300000</v>
      </c>
      <c r="D604" s="5">
        <f t="shared" ref="D604:E609" si="74">C604</f>
        <v>300000</v>
      </c>
      <c r="E604" s="5">
        <f t="shared" si="74"/>
        <v>300000</v>
      </c>
      <c r="H604" s="41">
        <f t="shared" si="68"/>
        <v>300000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si="74"/>
        <v>0</v>
      </c>
      <c r="E605" s="5">
        <f t="shared" si="74"/>
        <v>0</v>
      </c>
      <c r="H605" s="41">
        <f t="shared" si="68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4"/>
        <v>0</v>
      </c>
      <c r="E606" s="5">
        <f t="shared" si="74"/>
        <v>0</v>
      </c>
      <c r="H606" s="41">
        <f t="shared" si="68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4"/>
        <v>0</v>
      </c>
      <c r="E607" s="5">
        <f t="shared" si="74"/>
        <v>0</v>
      </c>
      <c r="H607" s="41">
        <f t="shared" si="68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4"/>
        <v>0</v>
      </c>
      <c r="E608" s="5">
        <f t="shared" si="74"/>
        <v>0</v>
      </c>
      <c r="H608" s="41">
        <f t="shared" si="68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4"/>
        <v>0</v>
      </c>
      <c r="E609" s="5">
        <f t="shared" si="74"/>
        <v>0</v>
      </c>
      <c r="H609" s="41">
        <f t="shared" si="68"/>
        <v>0</v>
      </c>
    </row>
    <row r="610" spans="1:8" outlineLevel="1">
      <c r="A610" s="173" t="s">
        <v>513</v>
      </c>
      <c r="B610" s="174"/>
      <c r="C610" s="32">
        <v>0</v>
      </c>
      <c r="D610" s="32">
        <f>SUM(D611:D615)</f>
        <v>0</v>
      </c>
      <c r="E610" s="32">
        <f>SUM(E611:E615)</f>
        <v>0</v>
      </c>
      <c r="H610" s="41">
        <f t="shared" si="68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 t="shared" ref="D611:E615" si="75">C611</f>
        <v>0</v>
      </c>
      <c r="E611" s="5">
        <f t="shared" si="75"/>
        <v>0</v>
      </c>
      <c r="H611" s="41">
        <f t="shared" si="68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si="75"/>
        <v>0</v>
      </c>
      <c r="E612" s="5">
        <f t="shared" si="75"/>
        <v>0</v>
      </c>
      <c r="H612" s="41">
        <f t="shared" si="68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5"/>
        <v>0</v>
      </c>
      <c r="E613" s="5">
        <f t="shared" si="75"/>
        <v>0</v>
      </c>
      <c r="H613" s="41">
        <f t="shared" si="68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5"/>
        <v>0</v>
      </c>
      <c r="E614" s="5">
        <f t="shared" si="75"/>
        <v>0</v>
      </c>
      <c r="H614" s="41">
        <f t="shared" si="68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5"/>
        <v>0</v>
      </c>
      <c r="E615" s="5">
        <f t="shared" si="75"/>
        <v>0</v>
      </c>
      <c r="H615" s="41">
        <f t="shared" si="68"/>
        <v>0</v>
      </c>
    </row>
    <row r="616" spans="1:8" outlineLevel="1">
      <c r="A616" s="173" t="s">
        <v>519</v>
      </c>
      <c r="B616" s="174"/>
      <c r="C616" s="32">
        <v>100000</v>
      </c>
      <c r="D616" s="32">
        <f>SUM(D617:D627)</f>
        <v>100000</v>
      </c>
      <c r="E616" s="32">
        <f>SUM(E617:E627)</f>
        <v>100000</v>
      </c>
      <c r="H616" s="41">
        <f t="shared" si="68"/>
        <v>100000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 t="shared" ref="D617:E627" si="76">C617</f>
        <v>0</v>
      </c>
      <c r="E617" s="5">
        <f t="shared" si="76"/>
        <v>0</v>
      </c>
      <c r="H617" s="41">
        <f t="shared" si="68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si="76"/>
        <v>0</v>
      </c>
      <c r="E618" s="5">
        <f t="shared" si="76"/>
        <v>0</v>
      </c>
      <c r="H618" s="41">
        <f t="shared" si="68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6"/>
        <v>0</v>
      </c>
      <c r="E619" s="5">
        <f t="shared" si="76"/>
        <v>0</v>
      </c>
      <c r="H619" s="41">
        <f t="shared" si="68"/>
        <v>0</v>
      </c>
    </row>
    <row r="620" spans="1:8" outlineLevel="2">
      <c r="A620" s="7">
        <v>6616</v>
      </c>
      <c r="B620" s="4" t="s">
        <v>523</v>
      </c>
      <c r="C620" s="5">
        <v>100000</v>
      </c>
      <c r="D620" s="5">
        <f t="shared" si="76"/>
        <v>100000</v>
      </c>
      <c r="E620" s="5">
        <f t="shared" si="76"/>
        <v>100000</v>
      </c>
      <c r="H620" s="41">
        <f t="shared" si="68"/>
        <v>100000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6"/>
        <v>0</v>
      </c>
      <c r="E621" s="5">
        <f t="shared" si="76"/>
        <v>0</v>
      </c>
      <c r="H621" s="41">
        <f t="shared" si="68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6"/>
        <v>0</v>
      </c>
      <c r="E622" s="5">
        <f t="shared" si="76"/>
        <v>0</v>
      </c>
      <c r="H622" s="41">
        <f t="shared" si="68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6"/>
        <v>0</v>
      </c>
      <c r="E623" s="5">
        <f t="shared" si="76"/>
        <v>0</v>
      </c>
      <c r="H623" s="41">
        <f t="shared" si="68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6"/>
        <v>0</v>
      </c>
      <c r="E624" s="5">
        <f t="shared" si="76"/>
        <v>0</v>
      </c>
      <c r="H624" s="41">
        <f t="shared" si="68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6"/>
        <v>0</v>
      </c>
      <c r="E625" s="5">
        <f t="shared" si="76"/>
        <v>0</v>
      </c>
      <c r="H625" s="41">
        <f t="shared" si="68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6"/>
        <v>0</v>
      </c>
      <c r="E626" s="5">
        <f t="shared" si="76"/>
        <v>0</v>
      </c>
      <c r="H626" s="41">
        <f t="shared" si="68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6"/>
        <v>0</v>
      </c>
      <c r="E627" s="5">
        <f t="shared" si="76"/>
        <v>0</v>
      </c>
      <c r="H627" s="41">
        <f t="shared" si="68"/>
        <v>0</v>
      </c>
    </row>
    <row r="628" spans="1:10" outlineLevel="1">
      <c r="A628" s="173" t="s">
        <v>531</v>
      </c>
      <c r="B628" s="174"/>
      <c r="C628" s="32">
        <v>0</v>
      </c>
      <c r="D628" s="32">
        <f>SUM(D629:D637)</f>
        <v>0</v>
      </c>
      <c r="E628" s="32">
        <f>SUM(E629:E637)</f>
        <v>0</v>
      </c>
      <c r="H628" s="41">
        <f t="shared" si="68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 t="shared" ref="D629:E637" si="77">C629</f>
        <v>0</v>
      </c>
      <c r="E629" s="5">
        <f t="shared" si="77"/>
        <v>0</v>
      </c>
      <c r="H629" s="41">
        <f t="shared" si="68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si="77"/>
        <v>0</v>
      </c>
      <c r="E630" s="5">
        <f t="shared" si="77"/>
        <v>0</v>
      </c>
      <c r="H630" s="41">
        <f t="shared" si="68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7"/>
        <v>0</v>
      </c>
      <c r="E631" s="5">
        <f t="shared" si="77"/>
        <v>0</v>
      </c>
      <c r="H631" s="41">
        <f t="shared" si="68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7"/>
        <v>0</v>
      </c>
      <c r="E632" s="5">
        <f t="shared" si="77"/>
        <v>0</v>
      </c>
      <c r="H632" s="41">
        <f t="shared" si="68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7"/>
        <v>0</v>
      </c>
      <c r="E633" s="5">
        <f t="shared" si="77"/>
        <v>0</v>
      </c>
      <c r="H633" s="41">
        <f t="shared" si="68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7"/>
        <v>0</v>
      </c>
      <c r="E634" s="5">
        <f t="shared" si="77"/>
        <v>0</v>
      </c>
      <c r="H634" s="41">
        <f t="shared" si="68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7"/>
        <v>0</v>
      </c>
      <c r="E635" s="5">
        <f t="shared" si="77"/>
        <v>0</v>
      </c>
      <c r="H635" s="41">
        <f t="shared" si="68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7"/>
        <v>0</v>
      </c>
      <c r="E636" s="5">
        <f t="shared" si="77"/>
        <v>0</v>
      </c>
      <c r="H636" s="41">
        <f t="shared" si="68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7"/>
        <v>0</v>
      </c>
      <c r="E637" s="5">
        <f t="shared" si="77"/>
        <v>0</v>
      </c>
      <c r="H637" s="41">
        <f t="shared" si="68"/>
        <v>0</v>
      </c>
    </row>
    <row r="638" spans="1:10">
      <c r="A638" s="169" t="s">
        <v>541</v>
      </c>
      <c r="B638" s="170"/>
      <c r="C638" s="38"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8"/>
        <v>0</v>
      </c>
      <c r="I638" s="42"/>
      <c r="J638" s="40" t="b">
        <f>AND(H638=I638)</f>
        <v>1</v>
      </c>
    </row>
    <row r="639" spans="1:10" outlineLevel="1">
      <c r="A639" s="173" t="s">
        <v>542</v>
      </c>
      <c r="B639" s="174"/>
      <c r="C639" s="32">
        <v>0</v>
      </c>
      <c r="D639" s="32">
        <f t="shared" ref="D639:E641" si="78">C639</f>
        <v>0</v>
      </c>
      <c r="E639" s="32">
        <f t="shared" si="78"/>
        <v>0</v>
      </c>
      <c r="H639" s="41">
        <f t="shared" si="68"/>
        <v>0</v>
      </c>
    </row>
    <row r="640" spans="1:10" outlineLevel="1">
      <c r="A640" s="173" t="s">
        <v>543</v>
      </c>
      <c r="B640" s="174"/>
      <c r="C640" s="32">
        <v>0</v>
      </c>
      <c r="D640" s="32">
        <f t="shared" si="78"/>
        <v>0</v>
      </c>
      <c r="E640" s="32">
        <f t="shared" si="78"/>
        <v>0</v>
      </c>
      <c r="H640" s="41">
        <f t="shared" si="68"/>
        <v>0</v>
      </c>
    </row>
    <row r="641" spans="1:10" outlineLevel="1">
      <c r="A641" s="173" t="s">
        <v>544</v>
      </c>
      <c r="B641" s="174"/>
      <c r="C641" s="32">
        <v>0</v>
      </c>
      <c r="D641" s="32">
        <f t="shared" si="78"/>
        <v>0</v>
      </c>
      <c r="E641" s="32">
        <f t="shared" si="78"/>
        <v>0</v>
      </c>
      <c r="H641" s="41">
        <f t="shared" ref="H641:H704" si="79">C641</f>
        <v>0</v>
      </c>
    </row>
    <row r="642" spans="1:10">
      <c r="A642" s="169" t="s">
        <v>545</v>
      </c>
      <c r="B642" s="170"/>
      <c r="C642" s="38"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si="79"/>
        <v>0</v>
      </c>
      <c r="I642" s="42"/>
      <c r="J642" s="40" t="b">
        <f>AND(H642=I642)</f>
        <v>1</v>
      </c>
    </row>
    <row r="643" spans="1:10" outlineLevel="1">
      <c r="A643" s="173" t="s">
        <v>546</v>
      </c>
      <c r="B643" s="174"/>
      <c r="C643" s="32">
        <v>0</v>
      </c>
      <c r="D643" s="32">
        <f>C643</f>
        <v>0</v>
      </c>
      <c r="E643" s="32">
        <f>D643</f>
        <v>0</v>
      </c>
      <c r="H643" s="41">
        <f t="shared" si="79"/>
        <v>0</v>
      </c>
    </row>
    <row r="644" spans="1:10" outlineLevel="1">
      <c r="A644" s="173" t="s">
        <v>547</v>
      </c>
      <c r="B644" s="174"/>
      <c r="C644" s="32">
        <v>0</v>
      </c>
      <c r="D644" s="32">
        <f>C644</f>
        <v>0</v>
      </c>
      <c r="E644" s="32">
        <f>D644</f>
        <v>0</v>
      </c>
      <c r="H644" s="41">
        <f t="shared" si="79"/>
        <v>0</v>
      </c>
    </row>
    <row r="645" spans="1:10">
      <c r="A645" s="169" t="s">
        <v>548</v>
      </c>
      <c r="B645" s="170"/>
      <c r="C645" s="38"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79"/>
        <v>0</v>
      </c>
      <c r="I645" s="42"/>
      <c r="J645" s="40" t="b">
        <f>AND(H645=I645)</f>
        <v>1</v>
      </c>
    </row>
    <row r="646" spans="1:10" outlineLevel="1">
      <c r="A646" s="173" t="s">
        <v>549</v>
      </c>
      <c r="B646" s="174"/>
      <c r="C646" s="32">
        <v>0</v>
      </c>
      <c r="D646" s="32">
        <f>SUM(D647:D650)</f>
        <v>0</v>
      </c>
      <c r="E646" s="32">
        <f>SUM(E647:E650)</f>
        <v>0</v>
      </c>
      <c r="H646" s="41">
        <f t="shared" si="79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 t="shared" ref="D647:E652" si="80">C647</f>
        <v>0</v>
      </c>
      <c r="E647" s="5">
        <f t="shared" si="80"/>
        <v>0</v>
      </c>
      <c r="H647" s="41">
        <f t="shared" si="79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si="80"/>
        <v>0</v>
      </c>
      <c r="E648" s="5">
        <f t="shared" si="80"/>
        <v>0</v>
      </c>
      <c r="H648" s="41">
        <f t="shared" si="79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0"/>
        <v>0</v>
      </c>
      <c r="E649" s="5">
        <f t="shared" si="80"/>
        <v>0</v>
      </c>
      <c r="H649" s="41">
        <f t="shared" si="79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0"/>
        <v>0</v>
      </c>
      <c r="E650" s="5">
        <f t="shared" si="80"/>
        <v>0</v>
      </c>
      <c r="H650" s="41">
        <f t="shared" si="79"/>
        <v>0</v>
      </c>
    </row>
    <row r="651" spans="1:10" outlineLevel="1">
      <c r="A651" s="173" t="s">
        <v>550</v>
      </c>
      <c r="B651" s="174"/>
      <c r="C651" s="31">
        <v>0</v>
      </c>
      <c r="D651" s="31">
        <f t="shared" si="80"/>
        <v>0</v>
      </c>
      <c r="E651" s="31">
        <f t="shared" si="80"/>
        <v>0</v>
      </c>
      <c r="H651" s="41">
        <f t="shared" si="79"/>
        <v>0</v>
      </c>
    </row>
    <row r="652" spans="1:10" outlineLevel="1">
      <c r="A652" s="173" t="s">
        <v>551</v>
      </c>
      <c r="B652" s="174"/>
      <c r="C652" s="32">
        <v>0</v>
      </c>
      <c r="D652" s="32">
        <f t="shared" si="80"/>
        <v>0</v>
      </c>
      <c r="E652" s="32">
        <f t="shared" si="80"/>
        <v>0</v>
      </c>
      <c r="H652" s="41">
        <f t="shared" si="79"/>
        <v>0</v>
      </c>
    </row>
    <row r="653" spans="1:10" outlineLevel="1">
      <c r="A653" s="173" t="s">
        <v>552</v>
      </c>
      <c r="B653" s="174"/>
      <c r="C653" s="32">
        <v>0</v>
      </c>
      <c r="D653" s="32">
        <f>SUM(D654:D659)</f>
        <v>0</v>
      </c>
      <c r="E653" s="32">
        <f>SUM(E654:E659)</f>
        <v>0</v>
      </c>
      <c r="H653" s="41">
        <f t="shared" si="79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 t="shared" ref="D654:E660" si="81">C654</f>
        <v>0</v>
      </c>
      <c r="E654" s="5">
        <f t="shared" si="81"/>
        <v>0</v>
      </c>
      <c r="H654" s="41">
        <f t="shared" si="79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si="81"/>
        <v>0</v>
      </c>
      <c r="E655" s="5">
        <f t="shared" si="81"/>
        <v>0</v>
      </c>
      <c r="H655" s="41">
        <f t="shared" si="79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1"/>
        <v>0</v>
      </c>
      <c r="E656" s="5">
        <f t="shared" si="81"/>
        <v>0</v>
      </c>
      <c r="H656" s="41">
        <f t="shared" si="79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1"/>
        <v>0</v>
      </c>
      <c r="E657" s="5">
        <f t="shared" si="81"/>
        <v>0</v>
      </c>
      <c r="H657" s="41">
        <f t="shared" si="79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1"/>
        <v>0</v>
      </c>
      <c r="E658" s="5">
        <f t="shared" si="81"/>
        <v>0</v>
      </c>
      <c r="H658" s="41">
        <f t="shared" si="79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1"/>
        <v>0</v>
      </c>
      <c r="E659" s="5">
        <f t="shared" si="81"/>
        <v>0</v>
      </c>
      <c r="H659" s="41">
        <f t="shared" si="79"/>
        <v>0</v>
      </c>
    </row>
    <row r="660" spans="1:8" outlineLevel="1">
      <c r="A660" s="173" t="s">
        <v>553</v>
      </c>
      <c r="B660" s="174"/>
      <c r="C660" s="32">
        <v>0</v>
      </c>
      <c r="D660" s="32">
        <f t="shared" si="81"/>
        <v>0</v>
      </c>
      <c r="E660" s="32">
        <f t="shared" si="81"/>
        <v>0</v>
      </c>
      <c r="H660" s="41">
        <f t="shared" si="79"/>
        <v>0</v>
      </c>
    </row>
    <row r="661" spans="1:8" outlineLevel="1">
      <c r="A661" s="173" t="s">
        <v>554</v>
      </c>
      <c r="B661" s="174"/>
      <c r="C661" s="32">
        <v>0</v>
      </c>
      <c r="D661" s="32">
        <f>SUM(D662:D664)</f>
        <v>0</v>
      </c>
      <c r="E661" s="32">
        <f>SUM(E662:E664)</f>
        <v>0</v>
      </c>
      <c r="H661" s="41">
        <f t="shared" si="79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2">C662</f>
        <v>0</v>
      </c>
      <c r="E662" s="5">
        <f t="shared" si="82"/>
        <v>0</v>
      </c>
      <c r="H662" s="41">
        <f t="shared" si="79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2"/>
        <v>0</v>
      </c>
      <c r="E663" s="5">
        <f t="shared" si="82"/>
        <v>0</v>
      </c>
      <c r="H663" s="41">
        <f t="shared" si="79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2"/>
        <v>0</v>
      </c>
      <c r="E664" s="5">
        <f t="shared" si="82"/>
        <v>0</v>
      </c>
      <c r="H664" s="41">
        <f t="shared" si="79"/>
        <v>0</v>
      </c>
    </row>
    <row r="665" spans="1:8" outlineLevel="1">
      <c r="A665" s="173" t="s">
        <v>555</v>
      </c>
      <c r="B665" s="174"/>
      <c r="C665" s="32">
        <v>0</v>
      </c>
      <c r="D665" s="32">
        <f>SUM(D666:D667)</f>
        <v>0</v>
      </c>
      <c r="E665" s="32">
        <f>SUM(E666:E667)</f>
        <v>0</v>
      </c>
      <c r="H665" s="41">
        <f t="shared" si="79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3">C666</f>
        <v>0</v>
      </c>
      <c r="E666" s="5">
        <f t="shared" si="83"/>
        <v>0</v>
      </c>
      <c r="H666" s="41">
        <f t="shared" si="79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3"/>
        <v>0</v>
      </c>
      <c r="E667" s="5">
        <f t="shared" si="83"/>
        <v>0</v>
      </c>
      <c r="H667" s="41">
        <f t="shared" si="79"/>
        <v>0</v>
      </c>
    </row>
    <row r="668" spans="1:8" outlineLevel="1">
      <c r="A668" s="173" t="s">
        <v>556</v>
      </c>
      <c r="B668" s="174"/>
      <c r="C668" s="32">
        <v>0</v>
      </c>
      <c r="D668" s="32">
        <f t="shared" si="83"/>
        <v>0</v>
      </c>
      <c r="E668" s="32">
        <f t="shared" si="83"/>
        <v>0</v>
      </c>
      <c r="H668" s="41">
        <f t="shared" si="79"/>
        <v>0</v>
      </c>
    </row>
    <row r="669" spans="1:8" outlineLevel="1" collapsed="1">
      <c r="A669" s="173" t="s">
        <v>557</v>
      </c>
      <c r="B669" s="174"/>
      <c r="C669" s="32">
        <v>0</v>
      </c>
      <c r="D669" s="32">
        <f t="shared" si="83"/>
        <v>0</v>
      </c>
      <c r="E669" s="32">
        <f t="shared" si="83"/>
        <v>0</v>
      </c>
      <c r="H669" s="41">
        <f t="shared" si="79"/>
        <v>0</v>
      </c>
    </row>
    <row r="670" spans="1:8" outlineLevel="1" collapsed="1">
      <c r="A670" s="173" t="s">
        <v>558</v>
      </c>
      <c r="B670" s="174"/>
      <c r="C670" s="32">
        <v>0</v>
      </c>
      <c r="D670" s="32">
        <f t="shared" si="83"/>
        <v>0</v>
      </c>
      <c r="E670" s="32">
        <f t="shared" si="83"/>
        <v>0</v>
      </c>
      <c r="H670" s="41">
        <f t="shared" si="79"/>
        <v>0</v>
      </c>
    </row>
    <row r="671" spans="1:8" outlineLevel="1">
      <c r="A671" s="173" t="s">
        <v>559</v>
      </c>
      <c r="B671" s="174"/>
      <c r="C671" s="32">
        <v>0</v>
      </c>
      <c r="D671" s="32">
        <f>SUM(D672:D675)</f>
        <v>0</v>
      </c>
      <c r="E671" s="32">
        <f>SUM(E672:E675)</f>
        <v>0</v>
      </c>
      <c r="H671" s="41">
        <f t="shared" si="79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 t="shared" ref="D672:E675" si="84">C672</f>
        <v>0</v>
      </c>
      <c r="E672" s="5">
        <f t="shared" si="84"/>
        <v>0</v>
      </c>
      <c r="H672" s="41">
        <f t="shared" si="79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si="84"/>
        <v>0</v>
      </c>
      <c r="E673" s="5">
        <f t="shared" si="84"/>
        <v>0</v>
      </c>
      <c r="H673" s="41">
        <f t="shared" si="79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4"/>
        <v>0</v>
      </c>
      <c r="E674" s="5">
        <f t="shared" si="84"/>
        <v>0</v>
      </c>
      <c r="H674" s="41">
        <f t="shared" si="79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4"/>
        <v>0</v>
      </c>
      <c r="E675" s="5">
        <f t="shared" si="84"/>
        <v>0</v>
      </c>
      <c r="H675" s="41">
        <f t="shared" si="79"/>
        <v>0</v>
      </c>
    </row>
    <row r="676" spans="1:8" outlineLevel="1">
      <c r="A676" s="173" t="s">
        <v>560</v>
      </c>
      <c r="B676" s="174"/>
      <c r="C676" s="32">
        <v>0</v>
      </c>
      <c r="D676" s="32">
        <f>SUM(D677:D678)</f>
        <v>0</v>
      </c>
      <c r="E676" s="32">
        <f>SUM(E677:E678)</f>
        <v>0</v>
      </c>
      <c r="H676" s="41">
        <f t="shared" si="79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79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79"/>
        <v>0</v>
      </c>
    </row>
    <row r="679" spans="1:8" outlineLevel="1">
      <c r="A679" s="173" t="s">
        <v>561</v>
      </c>
      <c r="B679" s="174"/>
      <c r="C679" s="32">
        <v>0</v>
      </c>
      <c r="D679" s="32">
        <f>SUM(D680:D682)</f>
        <v>0</v>
      </c>
      <c r="E679" s="32">
        <f>SUM(E680:E682)</f>
        <v>0</v>
      </c>
      <c r="H679" s="41">
        <f t="shared" si="79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5">C680</f>
        <v>0</v>
      </c>
      <c r="E680" s="5">
        <f t="shared" si="85"/>
        <v>0</v>
      </c>
      <c r="H680" s="41">
        <f t="shared" si="79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5"/>
        <v>0</v>
      </c>
      <c r="E681" s="5">
        <f t="shared" si="85"/>
        <v>0</v>
      </c>
      <c r="H681" s="41">
        <f t="shared" si="79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5"/>
        <v>0</v>
      </c>
      <c r="E682" s="5">
        <f t="shared" si="85"/>
        <v>0</v>
      </c>
      <c r="H682" s="41">
        <f t="shared" si="79"/>
        <v>0</v>
      </c>
    </row>
    <row r="683" spans="1:8" outlineLevel="1">
      <c r="A683" s="173" t="s">
        <v>562</v>
      </c>
      <c r="B683" s="174"/>
      <c r="C683" s="32">
        <v>0</v>
      </c>
      <c r="D683" s="32">
        <f>SUM(D684:D686)</f>
        <v>0</v>
      </c>
      <c r="E683" s="32">
        <f>SUM(E684:E686)</f>
        <v>0</v>
      </c>
      <c r="H683" s="41">
        <f t="shared" si="79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6">C684</f>
        <v>0</v>
      </c>
      <c r="E684" s="5">
        <f t="shared" si="86"/>
        <v>0</v>
      </c>
      <c r="H684" s="41">
        <f t="shared" si="79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6"/>
        <v>0</v>
      </c>
      <c r="E685" s="5">
        <f t="shared" si="86"/>
        <v>0</v>
      </c>
      <c r="H685" s="41">
        <f t="shared" si="79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6"/>
        <v>0</v>
      </c>
      <c r="E686" s="5">
        <f t="shared" si="86"/>
        <v>0</v>
      </c>
      <c r="H686" s="41">
        <f t="shared" si="79"/>
        <v>0</v>
      </c>
    </row>
    <row r="687" spans="1:8" outlineLevel="1">
      <c r="A687" s="173" t="s">
        <v>563</v>
      </c>
      <c r="B687" s="174"/>
      <c r="C687" s="32">
        <v>0</v>
      </c>
      <c r="D687" s="32">
        <f>SUM(D688:D693)</f>
        <v>0</v>
      </c>
      <c r="E687" s="32">
        <f>SUM(E688:E693)</f>
        <v>0</v>
      </c>
      <c r="H687" s="41">
        <f t="shared" si="79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 t="shared" ref="D688:E693" si="87">C688</f>
        <v>0</v>
      </c>
      <c r="E688" s="5">
        <f t="shared" si="87"/>
        <v>0</v>
      </c>
      <c r="H688" s="41">
        <f t="shared" si="79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si="87"/>
        <v>0</v>
      </c>
      <c r="E689" s="5">
        <f t="shared" si="87"/>
        <v>0</v>
      </c>
      <c r="H689" s="41">
        <f t="shared" si="79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7"/>
        <v>0</v>
      </c>
      <c r="E690" s="5">
        <f t="shared" si="87"/>
        <v>0</v>
      </c>
      <c r="H690" s="41">
        <f t="shared" si="79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7"/>
        <v>0</v>
      </c>
      <c r="E691" s="5">
        <f t="shared" si="87"/>
        <v>0</v>
      </c>
      <c r="H691" s="41">
        <f t="shared" si="79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7"/>
        <v>0</v>
      </c>
      <c r="E692" s="5">
        <f t="shared" si="87"/>
        <v>0</v>
      </c>
      <c r="H692" s="41">
        <f t="shared" si="79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7"/>
        <v>0</v>
      </c>
      <c r="E693" s="5">
        <f t="shared" si="87"/>
        <v>0</v>
      </c>
      <c r="H693" s="41">
        <f t="shared" si="79"/>
        <v>0</v>
      </c>
    </row>
    <row r="694" spans="1:8" outlineLevel="1">
      <c r="A694" s="173" t="s">
        <v>564</v>
      </c>
      <c r="B694" s="174"/>
      <c r="C694" s="32">
        <v>0</v>
      </c>
      <c r="D694" s="32">
        <f>SUM(D695:D699)</f>
        <v>0</v>
      </c>
      <c r="E694" s="32">
        <f>SUM(E695:E699)</f>
        <v>0</v>
      </c>
      <c r="H694" s="41">
        <f t="shared" si="79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 t="shared" ref="D695:E699" si="88">C695</f>
        <v>0</v>
      </c>
      <c r="E695" s="5">
        <f t="shared" si="88"/>
        <v>0</v>
      </c>
      <c r="H695" s="41">
        <f t="shared" si="79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si="88"/>
        <v>0</v>
      </c>
      <c r="E696" s="5">
        <f t="shared" si="88"/>
        <v>0</v>
      </c>
      <c r="H696" s="41">
        <f t="shared" si="79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88"/>
        <v>0</v>
      </c>
      <c r="E697" s="5">
        <f t="shared" si="88"/>
        <v>0</v>
      </c>
      <c r="H697" s="41">
        <f t="shared" si="79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88"/>
        <v>0</v>
      </c>
      <c r="E698" s="5">
        <f t="shared" si="88"/>
        <v>0</v>
      </c>
      <c r="H698" s="41">
        <f t="shared" si="79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88"/>
        <v>0</v>
      </c>
      <c r="E699" s="5">
        <f t="shared" si="88"/>
        <v>0</v>
      </c>
      <c r="H699" s="41">
        <f t="shared" si="79"/>
        <v>0</v>
      </c>
    </row>
    <row r="700" spans="1:8" outlineLevel="1">
      <c r="A700" s="173" t="s">
        <v>565</v>
      </c>
      <c r="B700" s="174"/>
      <c r="C700" s="32">
        <v>0</v>
      </c>
      <c r="D700" s="32">
        <f>SUM(D701:D711)</f>
        <v>0</v>
      </c>
      <c r="E700" s="32">
        <f>SUM(E701:E711)</f>
        <v>0</v>
      </c>
      <c r="H700" s="41">
        <f t="shared" si="79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 t="shared" ref="D701:E715" si="89">C701</f>
        <v>0</v>
      </c>
      <c r="E701" s="5">
        <f t="shared" si="89"/>
        <v>0</v>
      </c>
      <c r="H701" s="41">
        <f t="shared" si="79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si="89"/>
        <v>0</v>
      </c>
      <c r="E702" s="5">
        <f t="shared" si="89"/>
        <v>0</v>
      </c>
      <c r="H702" s="41">
        <f t="shared" si="79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89"/>
        <v>0</v>
      </c>
      <c r="E703" s="5">
        <f t="shared" si="89"/>
        <v>0</v>
      </c>
      <c r="H703" s="41">
        <f t="shared" si="79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89"/>
        <v>0</v>
      </c>
      <c r="E704" s="5">
        <f t="shared" si="89"/>
        <v>0</v>
      </c>
      <c r="H704" s="41">
        <f t="shared" si="79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9"/>
        <v>0</v>
      </c>
      <c r="E705" s="5">
        <f t="shared" si="89"/>
        <v>0</v>
      </c>
      <c r="H705" s="41">
        <f t="shared" ref="H705:H726" si="90">C705</f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9"/>
        <v>0</v>
      </c>
      <c r="E706" s="5">
        <f t="shared" si="89"/>
        <v>0</v>
      </c>
      <c r="H706" s="41">
        <f t="shared" si="90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9"/>
        <v>0</v>
      </c>
      <c r="E707" s="5">
        <f t="shared" si="89"/>
        <v>0</v>
      </c>
      <c r="H707" s="41">
        <f t="shared" si="90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9"/>
        <v>0</v>
      </c>
      <c r="E708" s="5">
        <f t="shared" si="89"/>
        <v>0</v>
      </c>
      <c r="H708" s="41">
        <f t="shared" si="90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9"/>
        <v>0</v>
      </c>
      <c r="E709" s="5">
        <f t="shared" si="89"/>
        <v>0</v>
      </c>
      <c r="H709" s="41">
        <f t="shared" si="90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9"/>
        <v>0</v>
      </c>
      <c r="E710" s="5">
        <f t="shared" si="89"/>
        <v>0</v>
      </c>
      <c r="H710" s="41">
        <f t="shared" si="90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9"/>
        <v>0</v>
      </c>
      <c r="E711" s="5">
        <f t="shared" si="89"/>
        <v>0</v>
      </c>
      <c r="H711" s="41">
        <f t="shared" si="90"/>
        <v>0</v>
      </c>
    </row>
    <row r="712" spans="1:10" outlineLevel="1">
      <c r="A712" s="173" t="s">
        <v>566</v>
      </c>
      <c r="B712" s="174"/>
      <c r="C712" s="32">
        <v>0</v>
      </c>
      <c r="D712" s="31">
        <f t="shared" si="89"/>
        <v>0</v>
      </c>
      <c r="E712" s="31">
        <f t="shared" si="89"/>
        <v>0</v>
      </c>
      <c r="H712" s="41">
        <f t="shared" si="90"/>
        <v>0</v>
      </c>
    </row>
    <row r="713" spans="1:10" outlineLevel="1">
      <c r="A713" s="173" t="s">
        <v>567</v>
      </c>
      <c r="B713" s="174"/>
      <c r="C713" s="32">
        <v>0</v>
      </c>
      <c r="D713" s="31">
        <f t="shared" si="89"/>
        <v>0</v>
      </c>
      <c r="E713" s="31">
        <f t="shared" si="89"/>
        <v>0</v>
      </c>
      <c r="H713" s="41">
        <f t="shared" si="90"/>
        <v>0</v>
      </c>
    </row>
    <row r="714" spans="1:10" outlineLevel="1">
      <c r="A714" s="173" t="s">
        <v>568</v>
      </c>
      <c r="B714" s="174"/>
      <c r="C714" s="32">
        <v>0</v>
      </c>
      <c r="D714" s="31">
        <f t="shared" si="89"/>
        <v>0</v>
      </c>
      <c r="E714" s="31">
        <f t="shared" si="89"/>
        <v>0</v>
      </c>
      <c r="H714" s="41">
        <f t="shared" si="90"/>
        <v>0</v>
      </c>
    </row>
    <row r="715" spans="1:10" outlineLevel="1">
      <c r="A715" s="173" t="s">
        <v>569</v>
      </c>
      <c r="B715" s="174"/>
      <c r="C715" s="32">
        <v>0</v>
      </c>
      <c r="D715" s="31">
        <f t="shared" si="89"/>
        <v>0</v>
      </c>
      <c r="E715" s="31">
        <f t="shared" si="89"/>
        <v>0</v>
      </c>
      <c r="H715" s="41">
        <f t="shared" si="90"/>
        <v>0</v>
      </c>
    </row>
    <row r="716" spans="1:10">
      <c r="A716" s="171" t="s">
        <v>570</v>
      </c>
      <c r="B716" s="172"/>
      <c r="C716" s="36">
        <v>46105</v>
      </c>
      <c r="D716" s="36">
        <f>D717</f>
        <v>46105</v>
      </c>
      <c r="E716" s="36">
        <f>E717</f>
        <v>46105</v>
      </c>
      <c r="G716" s="39" t="s">
        <v>66</v>
      </c>
      <c r="H716" s="41">
        <f t="shared" si="90"/>
        <v>46105</v>
      </c>
      <c r="I716" s="42"/>
      <c r="J716" s="40" t="b">
        <f>AND(H716=I716)</f>
        <v>0</v>
      </c>
    </row>
    <row r="717" spans="1:10">
      <c r="A717" s="169" t="s">
        <v>571</v>
      </c>
      <c r="B717" s="170"/>
      <c r="C717" s="33">
        <v>46105</v>
      </c>
      <c r="D717" s="33">
        <f>D718+D722</f>
        <v>46105</v>
      </c>
      <c r="E717" s="33">
        <f>E718+E722</f>
        <v>46105</v>
      </c>
      <c r="G717" s="39" t="s">
        <v>599</v>
      </c>
      <c r="H717" s="41">
        <f t="shared" si="90"/>
        <v>46105</v>
      </c>
      <c r="I717" s="42"/>
      <c r="J717" s="40" t="b">
        <f>AND(H717=I717)</f>
        <v>0</v>
      </c>
    </row>
    <row r="718" spans="1:10" outlineLevel="1" collapsed="1">
      <c r="A718" s="167" t="s">
        <v>851</v>
      </c>
      <c r="B718" s="168"/>
      <c r="C718" s="5">
        <v>46105</v>
      </c>
      <c r="D718" s="31">
        <f>SUM(D719:D721)</f>
        <v>46105</v>
      </c>
      <c r="E718" s="31">
        <f>SUM(E719:E721)</f>
        <v>46105</v>
      </c>
      <c r="H718" s="41">
        <f t="shared" si="90"/>
        <v>46105</v>
      </c>
    </row>
    <row r="719" spans="1:10" ht="15" customHeight="1" outlineLevel="2">
      <c r="A719" s="6">
        <v>10950</v>
      </c>
      <c r="B719" s="4" t="s">
        <v>572</v>
      </c>
      <c r="C719" s="30">
        <v>46105</v>
      </c>
      <c r="D719" s="5">
        <f t="shared" ref="D719:E721" si="91">C719</f>
        <v>46105</v>
      </c>
      <c r="E719" s="5">
        <f t="shared" si="91"/>
        <v>46105</v>
      </c>
      <c r="H719" s="41">
        <f t="shared" si="90"/>
        <v>46105</v>
      </c>
    </row>
    <row r="720" spans="1:10" ht="15" customHeight="1" outlineLevel="2">
      <c r="A720" s="6">
        <v>10950</v>
      </c>
      <c r="B720" s="4" t="s">
        <v>573</v>
      </c>
      <c r="C720" s="30">
        <v>0</v>
      </c>
      <c r="D720" s="5">
        <f t="shared" si="91"/>
        <v>0</v>
      </c>
      <c r="E720" s="5">
        <f t="shared" si="91"/>
        <v>0</v>
      </c>
      <c r="H720" s="41">
        <f t="shared" si="90"/>
        <v>0</v>
      </c>
    </row>
    <row r="721" spans="1:10" ht="15" customHeight="1" outlineLevel="2">
      <c r="A721" s="6">
        <v>10950</v>
      </c>
      <c r="B721" s="4" t="s">
        <v>574</v>
      </c>
      <c r="C721" s="30">
        <v>0</v>
      </c>
      <c r="D721" s="5">
        <f t="shared" si="91"/>
        <v>0</v>
      </c>
      <c r="E721" s="5">
        <f t="shared" si="91"/>
        <v>0</v>
      </c>
      <c r="H721" s="41">
        <f t="shared" si="90"/>
        <v>0</v>
      </c>
    </row>
    <row r="722" spans="1:10" outlineLevel="1">
      <c r="A722" s="167" t="s">
        <v>850</v>
      </c>
      <c r="B722" s="168"/>
      <c r="C722" s="5">
        <v>0</v>
      </c>
      <c r="D722" s="31">
        <f>SUM(D723:D724)</f>
        <v>0</v>
      </c>
      <c r="E722" s="31">
        <f>SUM(E723:E724)</f>
        <v>0</v>
      </c>
      <c r="H722" s="41">
        <f t="shared" si="90"/>
        <v>0</v>
      </c>
    </row>
    <row r="723" spans="1:10" ht="15" customHeight="1" outlineLevel="2">
      <c r="A723" s="6">
        <v>10951</v>
      </c>
      <c r="B723" s="4" t="s">
        <v>575</v>
      </c>
      <c r="C723" s="30">
        <v>0</v>
      </c>
      <c r="D723" s="5">
        <f>C723</f>
        <v>0</v>
      </c>
      <c r="E723" s="5">
        <f>D723</f>
        <v>0</v>
      </c>
      <c r="H723" s="41">
        <f t="shared" si="90"/>
        <v>0</v>
      </c>
    </row>
    <row r="724" spans="1:10" ht="15" customHeight="1" outlineLevel="2">
      <c r="A724" s="6">
        <v>10951</v>
      </c>
      <c r="B724" s="4" t="s">
        <v>576</v>
      </c>
      <c r="C724" s="30">
        <v>0</v>
      </c>
      <c r="D724" s="5">
        <f>C724</f>
        <v>0</v>
      </c>
      <c r="E724" s="5">
        <f>D724</f>
        <v>0</v>
      </c>
      <c r="H724" s="41">
        <f t="shared" si="90"/>
        <v>0</v>
      </c>
    </row>
    <row r="725" spans="1:10">
      <c r="A725" s="171" t="s">
        <v>577</v>
      </c>
      <c r="B725" s="172"/>
      <c r="C725" s="36"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0"/>
        <v>0</v>
      </c>
      <c r="I725" s="42"/>
      <c r="J725" s="40" t="b">
        <f>AND(H725=I725)</f>
        <v>1</v>
      </c>
    </row>
    <row r="726" spans="1:10">
      <c r="A726" s="169" t="s">
        <v>588</v>
      </c>
      <c r="B726" s="170"/>
      <c r="C726" s="33"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0"/>
        <v>0</v>
      </c>
      <c r="I726" s="42"/>
      <c r="J726" s="40" t="b">
        <f>AND(H726=I726)</f>
        <v>1</v>
      </c>
    </row>
    <row r="727" spans="1:10" outlineLevel="1">
      <c r="A727" s="167" t="s">
        <v>849</v>
      </c>
      <c r="B727" s="16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7" t="s">
        <v>848</v>
      </c>
      <c r="B730" s="168"/>
      <c r="C730" s="31">
        <f t="shared" ref="C730:E731" si="92">C731</f>
        <v>0</v>
      </c>
      <c r="D730" s="31">
        <f t="shared" si="92"/>
        <v>0</v>
      </c>
      <c r="E730" s="31">
        <f t="shared" si="92"/>
        <v>0</v>
      </c>
    </row>
    <row r="731" spans="1:10" outlineLevel="2">
      <c r="A731" s="6">
        <v>2</v>
      </c>
      <c r="B731" s="4" t="s">
        <v>822</v>
      </c>
      <c r="C731" s="5">
        <f t="shared" si="92"/>
        <v>0</v>
      </c>
      <c r="D731" s="5">
        <f t="shared" si="92"/>
        <v>0</v>
      </c>
      <c r="E731" s="5">
        <f t="shared" si="92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7" t="s">
        <v>846</v>
      </c>
      <c r="B733" s="16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3">C735</f>
        <v>0</v>
      </c>
      <c r="E735" s="30">
        <f t="shared" si="93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3"/>
        <v>0</v>
      </c>
      <c r="E736" s="30">
        <f t="shared" si="93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3"/>
        <v>0</v>
      </c>
      <c r="E737" s="5">
        <f t="shared" si="93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3"/>
        <v>0</v>
      </c>
      <c r="E738" s="5">
        <f t="shared" si="93"/>
        <v>0</v>
      </c>
    </row>
    <row r="739" spans="1:5" outlineLevel="1">
      <c r="A739" s="167" t="s">
        <v>843</v>
      </c>
      <c r="B739" s="16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7" t="s">
        <v>842</v>
      </c>
      <c r="B741" s="16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7" t="s">
        <v>841</v>
      </c>
      <c r="B743" s="16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4">C747</f>
        <v>0</v>
      </c>
      <c r="E747" s="30">
        <f t="shared" si="94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4"/>
        <v>0</v>
      </c>
      <c r="E748" s="5">
        <f t="shared" si="94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4"/>
        <v>0</v>
      </c>
      <c r="E749" s="5">
        <f t="shared" si="94"/>
        <v>0</v>
      </c>
    </row>
    <row r="750" spans="1:5" outlineLevel="1">
      <c r="A750" s="167" t="s">
        <v>836</v>
      </c>
      <c r="B750" s="16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5">C752</f>
        <v>0</v>
      </c>
      <c r="E752" s="125">
        <f t="shared" si="95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5"/>
        <v>0</v>
      </c>
      <c r="E753" s="125">
        <f t="shared" si="95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5"/>
        <v>0</v>
      </c>
      <c r="E754" s="5">
        <f t="shared" si="95"/>
        <v>0</v>
      </c>
    </row>
    <row r="755" spans="1:5" outlineLevel="1">
      <c r="A755" s="167" t="s">
        <v>834</v>
      </c>
      <c r="B755" s="16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6">C757</f>
        <v>0</v>
      </c>
      <c r="E757" s="30">
        <f t="shared" si="96"/>
        <v>0</v>
      </c>
    </row>
    <row r="758" spans="1:5" outlineLevel="3">
      <c r="A758" s="29"/>
      <c r="B758" s="28" t="s">
        <v>832</v>
      </c>
      <c r="C758" s="30"/>
      <c r="D758" s="30">
        <f t="shared" si="96"/>
        <v>0</v>
      </c>
      <c r="E758" s="30">
        <f t="shared" si="96"/>
        <v>0</v>
      </c>
    </row>
    <row r="759" spans="1:5" outlineLevel="3">
      <c r="A759" s="29"/>
      <c r="B759" s="28" t="s">
        <v>831</v>
      </c>
      <c r="C759" s="30"/>
      <c r="D759" s="30">
        <f t="shared" si="96"/>
        <v>0</v>
      </c>
      <c r="E759" s="30">
        <f t="shared" si="96"/>
        <v>0</v>
      </c>
    </row>
    <row r="760" spans="1:5" outlineLevel="1">
      <c r="A760" s="167" t="s">
        <v>830</v>
      </c>
      <c r="B760" s="16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7">C762</f>
        <v>0</v>
      </c>
      <c r="E762" s="30">
        <f t="shared" si="97"/>
        <v>0</v>
      </c>
    </row>
    <row r="763" spans="1:5" outlineLevel="3">
      <c r="A763" s="29"/>
      <c r="B763" s="28" t="s">
        <v>819</v>
      </c>
      <c r="C763" s="30"/>
      <c r="D763" s="30">
        <f t="shared" si="97"/>
        <v>0</v>
      </c>
      <c r="E763" s="30">
        <f t="shared" si="97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7"/>
        <v>0</v>
      </c>
      <c r="E764" s="5">
        <f t="shared" si="97"/>
        <v>0</v>
      </c>
    </row>
    <row r="765" spans="1:5" outlineLevel="1">
      <c r="A765" s="167" t="s">
        <v>828</v>
      </c>
      <c r="B765" s="16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7" t="s">
        <v>826</v>
      </c>
      <c r="B767" s="16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7" t="s">
        <v>823</v>
      </c>
      <c r="B771" s="16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 t="shared" ref="D773:E776" si="98">C773</f>
        <v>0</v>
      </c>
      <c r="E773" s="30">
        <f t="shared" si="98"/>
        <v>0</v>
      </c>
    </row>
    <row r="774" spans="1:5" outlineLevel="3">
      <c r="A774" s="29"/>
      <c r="B774" s="28" t="s">
        <v>820</v>
      </c>
      <c r="C774" s="30"/>
      <c r="D774" s="30">
        <f t="shared" si="98"/>
        <v>0</v>
      </c>
      <c r="E774" s="30">
        <f t="shared" si="98"/>
        <v>0</v>
      </c>
    </row>
    <row r="775" spans="1:5" outlineLevel="3">
      <c r="A775" s="29"/>
      <c r="B775" s="28" t="s">
        <v>819</v>
      </c>
      <c r="C775" s="30"/>
      <c r="D775" s="30">
        <f t="shared" si="98"/>
        <v>0</v>
      </c>
      <c r="E775" s="30">
        <f t="shared" si="98"/>
        <v>0</v>
      </c>
    </row>
    <row r="776" spans="1:5" outlineLevel="3">
      <c r="A776" s="29"/>
      <c r="B776" s="28" t="s">
        <v>818</v>
      </c>
      <c r="C776" s="30"/>
      <c r="D776" s="30">
        <f t="shared" si="98"/>
        <v>0</v>
      </c>
      <c r="E776" s="30">
        <f t="shared" si="98"/>
        <v>0</v>
      </c>
    </row>
    <row r="777" spans="1:5" outlineLevel="1">
      <c r="A777" s="167" t="s">
        <v>817</v>
      </c>
      <c r="B777" s="16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78:B178"/>
    <mergeCell ref="A179:B179"/>
    <mergeCell ref="A184:B184"/>
    <mergeCell ref="A188:B188"/>
    <mergeCell ref="A197:B197"/>
    <mergeCell ref="A200:B200"/>
    <mergeCell ref="A203:B203"/>
    <mergeCell ref="A215:B215"/>
    <mergeCell ref="A222:B222"/>
    <mergeCell ref="A228:B228"/>
    <mergeCell ref="A235:B235"/>
    <mergeCell ref="A238:B238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504:B504"/>
    <mergeCell ref="A509:B509"/>
    <mergeCell ref="A522:B522"/>
    <mergeCell ref="A528:B528"/>
    <mergeCell ref="A538:B538"/>
    <mergeCell ref="A547:B547"/>
    <mergeCell ref="A548:B548"/>
    <mergeCell ref="A549:B549"/>
    <mergeCell ref="A550:B550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586:B586"/>
    <mergeCell ref="A587:B587"/>
    <mergeCell ref="A592:B592"/>
    <mergeCell ref="A595:B595"/>
    <mergeCell ref="A599:B599"/>
    <mergeCell ref="A603:B603"/>
    <mergeCell ref="A610:B610"/>
    <mergeCell ref="A616:B616"/>
    <mergeCell ref="A628:B628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668:B668"/>
    <mergeCell ref="A669:B669"/>
    <mergeCell ref="A670:B670"/>
    <mergeCell ref="A671:B671"/>
    <mergeCell ref="A676:B676"/>
    <mergeCell ref="A679:B679"/>
    <mergeCell ref="A683:B683"/>
    <mergeCell ref="A687:B687"/>
    <mergeCell ref="A694:B694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741:B741"/>
    <mergeCell ref="A743:B743"/>
    <mergeCell ref="A750:B750"/>
    <mergeCell ref="A755:B755"/>
    <mergeCell ref="A760:B760"/>
    <mergeCell ref="A765:B765"/>
    <mergeCell ref="A767:B767"/>
    <mergeCell ref="A771:B771"/>
    <mergeCell ref="A777:B777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282" zoomScale="75" zoomScaleNormal="75" workbookViewId="0">
      <selection activeCell="E285" sqref="E285"/>
    </sheetView>
  </sheetViews>
  <sheetFormatPr baseColWidth="10"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83" t="s">
        <v>30</v>
      </c>
      <c r="B1" s="183"/>
      <c r="C1" s="18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91" t="s">
        <v>60</v>
      </c>
      <c r="B2" s="19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8" t="s">
        <v>578</v>
      </c>
      <c r="B3" s="18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4" t="s">
        <v>124</v>
      </c>
      <c r="B4" s="18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4" t="s">
        <v>125</v>
      </c>
      <c r="B11" s="18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4" t="s">
        <v>145</v>
      </c>
      <c r="B38" s="18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4" t="s">
        <v>158</v>
      </c>
      <c r="B61" s="18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8" t="s">
        <v>579</v>
      </c>
      <c r="B67" s="18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4" t="s">
        <v>163</v>
      </c>
      <c r="B68" s="18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9" t="s">
        <v>62</v>
      </c>
      <c r="B114" s="19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6" t="s">
        <v>580</v>
      </c>
      <c r="B115" s="18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4" t="s">
        <v>195</v>
      </c>
      <c r="B116" s="18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4" t="s">
        <v>202</v>
      </c>
      <c r="B135" s="18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6" t="s">
        <v>581</v>
      </c>
      <c r="B152" s="18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4" t="s">
        <v>208</v>
      </c>
      <c r="B153" s="18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4" t="s">
        <v>212</v>
      </c>
      <c r="B163" s="18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4" t="s">
        <v>214</v>
      </c>
      <c r="B170" s="18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6" t="s">
        <v>582</v>
      </c>
      <c r="B177" s="18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4" t="s">
        <v>217</v>
      </c>
      <c r="B178" s="18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1" t="s">
        <v>849</v>
      </c>
      <c r="B179" s="18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1" t="s">
        <v>848</v>
      </c>
      <c r="B184" s="18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1" t="s">
        <v>846</v>
      </c>
      <c r="B188" s="18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1" t="s">
        <v>843</v>
      </c>
      <c r="B197" s="18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1" t="s">
        <v>842</v>
      </c>
      <c r="B200" s="18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1" t="s">
        <v>841</v>
      </c>
      <c r="B203" s="18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1" t="s">
        <v>836</v>
      </c>
      <c r="B215" s="18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1" t="s">
        <v>834</v>
      </c>
      <c r="B222" s="18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1" t="s">
        <v>830</v>
      </c>
      <c r="B228" s="18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1" t="s">
        <v>828</v>
      </c>
      <c r="B235" s="18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1" t="s">
        <v>826</v>
      </c>
      <c r="B238" s="18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1" t="s">
        <v>823</v>
      </c>
      <c r="B243" s="18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1" t="s">
        <v>817</v>
      </c>
      <c r="B250" s="18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83" t="s">
        <v>67</v>
      </c>
      <c r="B256" s="183"/>
      <c r="C256" s="18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5" t="s">
        <v>60</v>
      </c>
      <c r="B257" s="176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1" t="s">
        <v>266</v>
      </c>
      <c r="B258" s="17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9" t="s">
        <v>267</v>
      </c>
      <c r="B259" s="17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9" t="s">
        <v>270</v>
      </c>
      <c r="B339" s="17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79" t="s">
        <v>389</v>
      </c>
      <c r="B483" s="180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7" t="s">
        <v>449</v>
      </c>
      <c r="B548" s="178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1" t="s">
        <v>455</v>
      </c>
      <c r="B551" s="17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9" t="s">
        <v>456</v>
      </c>
      <c r="B552" s="170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5" t="s">
        <v>62</v>
      </c>
      <c r="B560" s="176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1" t="s">
        <v>464</v>
      </c>
      <c r="B561" s="17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9" t="s">
        <v>465</v>
      </c>
      <c r="B562" s="170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9" t="s">
        <v>541</v>
      </c>
      <c r="B639" s="170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9" t="s">
        <v>545</v>
      </c>
      <c r="B643" s="170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69" t="s">
        <v>548</v>
      </c>
      <c r="B646" s="170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1" t="s">
        <v>570</v>
      </c>
      <c r="B717" s="17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9" t="s">
        <v>571</v>
      </c>
      <c r="B718" s="170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7" t="s">
        <v>851</v>
      </c>
      <c r="B719" s="16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7" t="s">
        <v>850</v>
      </c>
      <c r="B723" s="16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1" t="s">
        <v>577</v>
      </c>
      <c r="B726" s="17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9" t="s">
        <v>588</v>
      </c>
      <c r="B727" s="170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7" t="s">
        <v>849</v>
      </c>
      <c r="B728" s="16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7" t="s">
        <v>848</v>
      </c>
      <c r="B731" s="16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7" t="s">
        <v>846</v>
      </c>
      <c r="B734" s="16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7" t="s">
        <v>843</v>
      </c>
      <c r="B740" s="16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7" t="s">
        <v>842</v>
      </c>
      <c r="B742" s="16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7" t="s">
        <v>841</v>
      </c>
      <c r="B744" s="16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7" t="s">
        <v>836</v>
      </c>
      <c r="B751" s="16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7" t="s">
        <v>834</v>
      </c>
      <c r="B756" s="16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7" t="s">
        <v>830</v>
      </c>
      <c r="B761" s="16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7" t="s">
        <v>828</v>
      </c>
      <c r="B766" s="16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7" t="s">
        <v>826</v>
      </c>
      <c r="B768" s="16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7" t="s">
        <v>823</v>
      </c>
      <c r="B772" s="16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7" t="s">
        <v>817</v>
      </c>
      <c r="B778" s="16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72" workbookViewId="0">
      <selection activeCell="C98" sqref="C98"/>
    </sheetView>
  </sheetViews>
  <sheetFormatPr baseColWidth="10"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2" t="s">
        <v>902</v>
      </c>
      <c r="B1" s="192" t="s">
        <v>903</v>
      </c>
      <c r="C1" s="192" t="s">
        <v>904</v>
      </c>
      <c r="D1" s="195" t="s">
        <v>613</v>
      </c>
      <c r="E1" s="196"/>
      <c r="F1" s="196"/>
      <c r="G1" s="196"/>
      <c r="H1" s="196"/>
      <c r="I1" s="197"/>
    </row>
    <row r="2" spans="1:9">
      <c r="A2" s="193"/>
      <c r="B2" s="193"/>
      <c r="C2" s="193"/>
      <c r="D2" s="192" t="s">
        <v>625</v>
      </c>
      <c r="E2" s="192" t="s">
        <v>626</v>
      </c>
      <c r="F2" s="198" t="s">
        <v>905</v>
      </c>
      <c r="G2" s="198" t="s">
        <v>906</v>
      </c>
      <c r="H2" s="200" t="s">
        <v>907</v>
      </c>
      <c r="I2" s="201"/>
    </row>
    <row r="3" spans="1:9">
      <c r="A3" s="194"/>
      <c r="B3" s="194"/>
      <c r="C3" s="194"/>
      <c r="D3" s="194"/>
      <c r="E3" s="194"/>
      <c r="F3" s="199"/>
      <c r="G3" s="199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 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user</cp:lastModifiedBy>
  <cp:lastPrinted>2014-06-12T19:00:37Z</cp:lastPrinted>
  <dcterms:created xsi:type="dcterms:W3CDTF">2014-03-25T08:27:56Z</dcterms:created>
  <dcterms:modified xsi:type="dcterms:W3CDTF">2018-02-13T13:18:34Z</dcterms:modified>
</cp:coreProperties>
</file>